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205acf91307fec04/Desktop/Lab/Project2/"/>
    </mc:Choice>
  </mc:AlternateContent>
  <xr:revisionPtr revIDLastSave="80" documentId="13_ncr:1_{0B10CFD6-5D00-47F6-B072-2C23DC386DE9}" xr6:coauthVersionLast="45" xr6:coauthVersionMax="45" xr10:uidLastSave="{B3E10B5C-7A60-4B9A-ABCB-53340E28C0CA}"/>
  <bookViews>
    <workbookView xWindow="-108" yWindow="-108" windowWidth="23256" windowHeight="12576" activeTab="2" xr2:uid="{00000000-000D-0000-FFFF-FFFF00000000}"/>
  </bookViews>
  <sheets>
    <sheet name="Sheet1" sheetId="1" r:id="rId1"/>
    <sheet name="temp" sheetId="2" r:id="rId2"/>
    <sheet name="radius" sheetId="4" r:id="rId3"/>
    <sheet name="B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4" l="1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66" i="4"/>
  <c r="Q66" i="4" s="1"/>
  <c r="P57" i="4"/>
  <c r="Q57" i="4" s="1"/>
  <c r="P58" i="4"/>
  <c r="Q58" i="4" s="1"/>
  <c r="P383" i="4"/>
  <c r="Q383" i="4" s="1"/>
  <c r="P540" i="4"/>
  <c r="Q540" i="4" s="1"/>
  <c r="P608" i="4"/>
  <c r="Q608" i="4" s="1"/>
  <c r="P619" i="4"/>
  <c r="Q619" i="4" s="1"/>
  <c r="P629" i="4"/>
  <c r="Q629" i="4" s="1"/>
  <c r="P689" i="4"/>
  <c r="Q689" i="4" s="1"/>
  <c r="P806" i="4"/>
  <c r="Q806" i="4" s="1"/>
  <c r="P835" i="4"/>
  <c r="Q835" i="4" s="1"/>
  <c r="P844" i="4"/>
  <c r="Q844" i="4" s="1"/>
  <c r="P933" i="4"/>
  <c r="Q933" i="4" s="1"/>
  <c r="P56" i="4"/>
  <c r="Q56" i="4" s="1"/>
  <c r="P939" i="4"/>
  <c r="Q939" i="4" s="1"/>
  <c r="P67" i="4"/>
  <c r="Q67" i="4" s="1"/>
  <c r="P77" i="4"/>
  <c r="Q77" i="4" s="1"/>
  <c r="P88" i="4"/>
  <c r="Q88" i="4" s="1"/>
  <c r="P113" i="4"/>
  <c r="Q113" i="4" s="1"/>
  <c r="P274" i="4"/>
  <c r="Q274" i="4" s="1"/>
  <c r="P341" i="4"/>
  <c r="Q341" i="4" s="1"/>
  <c r="P352" i="4"/>
  <c r="Q352" i="4" s="1"/>
  <c r="P363" i="4"/>
  <c r="Q363" i="4" s="1"/>
  <c r="P388" i="4"/>
  <c r="Q388" i="4" s="1"/>
  <c r="P545" i="4"/>
  <c r="Q545" i="4" s="1"/>
  <c r="P609" i="4"/>
  <c r="Q609" i="4" s="1"/>
  <c r="P620" i="4"/>
  <c r="Q620" i="4" s="1"/>
  <c r="P630" i="4"/>
  <c r="Q630" i="4" s="1"/>
  <c r="P694" i="4"/>
  <c r="Q694" i="4" s="1"/>
  <c r="P827" i="4"/>
  <c r="Q827" i="4" s="1"/>
  <c r="P845" i="4"/>
  <c r="Q845" i="4" s="1"/>
  <c r="P59" i="4"/>
  <c r="Q59" i="4" s="1"/>
  <c r="P68" i="4"/>
  <c r="Q68" i="4" s="1"/>
  <c r="P78" i="4"/>
  <c r="Q78" i="4" s="1"/>
  <c r="P89" i="4"/>
  <c r="Q89" i="4" s="1"/>
  <c r="P153" i="4"/>
  <c r="Q153" i="4" s="1"/>
  <c r="P316" i="4"/>
  <c r="Q316" i="4" s="1"/>
  <c r="P342" i="4"/>
  <c r="Q342" i="4" s="1"/>
  <c r="P353" i="4"/>
  <c r="Q353" i="4" s="1"/>
  <c r="P364" i="4"/>
  <c r="Q364" i="4" s="1"/>
  <c r="P96" i="4"/>
  <c r="Q96" i="4" s="1"/>
  <c r="P97" i="4"/>
  <c r="Q97" i="4" s="1"/>
  <c r="P69" i="4"/>
  <c r="Q69" i="4" s="1"/>
  <c r="P99" i="4"/>
  <c r="Q99" i="4" s="1"/>
  <c r="P100" i="4"/>
  <c r="Q100" i="4" s="1"/>
  <c r="P101" i="4"/>
  <c r="Q101" i="4" s="1"/>
  <c r="P102" i="4"/>
  <c r="Q102" i="4" s="1"/>
  <c r="P70" i="4"/>
  <c r="Q70" i="4" s="1"/>
  <c r="P104" i="4"/>
  <c r="Q104" i="4" s="1"/>
  <c r="P105" i="4"/>
  <c r="Q105" i="4" s="1"/>
  <c r="P106" i="4"/>
  <c r="Q106" i="4" s="1"/>
  <c r="P107" i="4"/>
  <c r="Q107" i="4" s="1"/>
  <c r="P79" i="4"/>
  <c r="Q79" i="4" s="1"/>
  <c r="P109" i="4"/>
  <c r="Q109" i="4" s="1"/>
  <c r="P110" i="4"/>
  <c r="Q110" i="4" s="1"/>
  <c r="P111" i="4"/>
  <c r="Q111" i="4" s="1"/>
  <c r="P112" i="4"/>
  <c r="Q112" i="4" s="1"/>
  <c r="P80" i="4"/>
  <c r="Q80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81" i="4"/>
  <c r="Q81" i="4" s="1"/>
  <c r="P154" i="4"/>
  <c r="Q154" i="4" s="1"/>
  <c r="P155" i="4"/>
  <c r="Q155" i="4" s="1"/>
  <c r="P156" i="4"/>
  <c r="Q156" i="4" s="1"/>
  <c r="P157" i="4"/>
  <c r="Q157" i="4" s="1"/>
  <c r="P90" i="4"/>
  <c r="Q90" i="4" s="1"/>
  <c r="P159" i="4"/>
  <c r="Q159" i="4" s="1"/>
  <c r="P160" i="4"/>
  <c r="Q160" i="4" s="1"/>
  <c r="P161" i="4"/>
  <c r="Q161" i="4" s="1"/>
  <c r="P162" i="4"/>
  <c r="Q162" i="4" s="1"/>
  <c r="P91" i="4"/>
  <c r="Q91" i="4" s="1"/>
  <c r="P164" i="4"/>
  <c r="Q164" i="4" s="1"/>
  <c r="P165" i="4"/>
  <c r="Q165" i="4" s="1"/>
  <c r="P166" i="4"/>
  <c r="Q166" i="4" s="1"/>
  <c r="P167" i="4"/>
  <c r="Q167" i="4" s="1"/>
  <c r="P92" i="4"/>
  <c r="Q92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158" i="4"/>
  <c r="Q158" i="4" s="1"/>
  <c r="P209" i="4"/>
  <c r="Q209" i="4" s="1"/>
  <c r="P210" i="4"/>
  <c r="Q210" i="4" s="1"/>
  <c r="P211" i="4"/>
  <c r="Q211" i="4" s="1"/>
  <c r="P212" i="4"/>
  <c r="Q212" i="4" s="1"/>
  <c r="P163" i="4"/>
  <c r="Q163" i="4" s="1"/>
  <c r="P214" i="4"/>
  <c r="Q214" i="4" s="1"/>
  <c r="P215" i="4"/>
  <c r="Q215" i="4" s="1"/>
  <c r="P216" i="4"/>
  <c r="Q216" i="4" s="1"/>
  <c r="P217" i="4"/>
  <c r="Q217" i="4" s="1"/>
  <c r="P168" i="4"/>
  <c r="Q16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0" i="4"/>
  <c r="Q230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6" i="4"/>
  <c r="Q246" i="4" s="1"/>
  <c r="P247" i="4"/>
  <c r="Q247" i="4" s="1"/>
  <c r="P248" i="4"/>
  <c r="Q248" i="4" s="1"/>
  <c r="P249" i="4"/>
  <c r="Q249" i="4" s="1"/>
  <c r="P250" i="4"/>
  <c r="Q250" i="4" s="1"/>
  <c r="P251" i="4"/>
  <c r="Q251" i="4" s="1"/>
  <c r="P252" i="4"/>
  <c r="Q252" i="4" s="1"/>
  <c r="P253" i="4"/>
  <c r="Q253" i="4" s="1"/>
  <c r="P254" i="4"/>
  <c r="Q254" i="4" s="1"/>
  <c r="P255" i="4"/>
  <c r="Q255" i="4" s="1"/>
  <c r="P256" i="4"/>
  <c r="Q256" i="4" s="1"/>
  <c r="P257" i="4"/>
  <c r="Q257" i="4" s="1"/>
  <c r="P258" i="4"/>
  <c r="Q258" i="4" s="1"/>
  <c r="P321" i="4"/>
  <c r="Q321" i="4" s="1"/>
  <c r="P260" i="4"/>
  <c r="Q260" i="4" s="1"/>
  <c r="P261" i="4"/>
  <c r="Q261" i="4" s="1"/>
  <c r="P262" i="4"/>
  <c r="Q262" i="4" s="1"/>
  <c r="P263" i="4"/>
  <c r="Q263" i="4" s="1"/>
  <c r="P326" i="4"/>
  <c r="Q326" i="4" s="1"/>
  <c r="P265" i="4"/>
  <c r="Q265" i="4" s="1"/>
  <c r="P266" i="4"/>
  <c r="Q266" i="4" s="1"/>
  <c r="P267" i="4"/>
  <c r="Q267" i="4" s="1"/>
  <c r="P268" i="4"/>
  <c r="Q268" i="4" s="1"/>
  <c r="P331" i="4"/>
  <c r="Q331" i="4" s="1"/>
  <c r="P270" i="4"/>
  <c r="Q270" i="4" s="1"/>
  <c r="P271" i="4"/>
  <c r="Q271" i="4" s="1"/>
  <c r="P272" i="4"/>
  <c r="Q272" i="4" s="1"/>
  <c r="P273" i="4"/>
  <c r="Q273" i="4" s="1"/>
  <c r="P343" i="4"/>
  <c r="Q343" i="4" s="1"/>
  <c r="P275" i="4"/>
  <c r="Q275" i="4" s="1"/>
  <c r="P276" i="4"/>
  <c r="Q276" i="4" s="1"/>
  <c r="P277" i="4"/>
  <c r="Q277" i="4" s="1"/>
  <c r="P278" i="4"/>
  <c r="Q278" i="4" s="1"/>
  <c r="P279" i="4"/>
  <c r="Q279" i="4" s="1"/>
  <c r="P280" i="4"/>
  <c r="Q280" i="4" s="1"/>
  <c r="P281" i="4"/>
  <c r="Q281" i="4" s="1"/>
  <c r="P282" i="4"/>
  <c r="Q282" i="4" s="1"/>
  <c r="P283" i="4"/>
  <c r="Q283" i="4" s="1"/>
  <c r="P284" i="4"/>
  <c r="Q284" i="4" s="1"/>
  <c r="P285" i="4"/>
  <c r="Q285" i="4" s="1"/>
  <c r="P286" i="4"/>
  <c r="Q286" i="4" s="1"/>
  <c r="P287" i="4"/>
  <c r="Q287" i="4" s="1"/>
  <c r="P288" i="4"/>
  <c r="Q288" i="4" s="1"/>
  <c r="P289" i="4"/>
  <c r="Q289" i="4" s="1"/>
  <c r="P290" i="4"/>
  <c r="Q290" i="4" s="1"/>
  <c r="P291" i="4"/>
  <c r="Q291" i="4" s="1"/>
  <c r="P292" i="4"/>
  <c r="Q292" i="4" s="1"/>
  <c r="P293" i="4"/>
  <c r="Q293" i="4" s="1"/>
  <c r="P294" i="4"/>
  <c r="Q294" i="4" s="1"/>
  <c r="P295" i="4"/>
  <c r="Q295" i="4" s="1"/>
  <c r="P296" i="4"/>
  <c r="Q296" i="4" s="1"/>
  <c r="P297" i="4"/>
  <c r="Q297" i="4" s="1"/>
  <c r="P298" i="4"/>
  <c r="Q298" i="4" s="1"/>
  <c r="P299" i="4"/>
  <c r="Q299" i="4" s="1"/>
  <c r="P300" i="4"/>
  <c r="Q300" i="4" s="1"/>
  <c r="P301" i="4"/>
  <c r="Q301" i="4" s="1"/>
  <c r="P302" i="4"/>
  <c r="Q302" i="4" s="1"/>
  <c r="P303" i="4"/>
  <c r="Q303" i="4" s="1"/>
  <c r="P304" i="4"/>
  <c r="Q304" i="4" s="1"/>
  <c r="P305" i="4"/>
  <c r="Q305" i="4" s="1"/>
  <c r="P306" i="4"/>
  <c r="Q306" i="4" s="1"/>
  <c r="P307" i="4"/>
  <c r="Q307" i="4" s="1"/>
  <c r="P308" i="4"/>
  <c r="Q308" i="4" s="1"/>
  <c r="P309" i="4"/>
  <c r="Q309" i="4" s="1"/>
  <c r="P310" i="4"/>
  <c r="Q310" i="4" s="1"/>
  <c r="P311" i="4"/>
  <c r="Q311" i="4" s="1"/>
  <c r="P312" i="4"/>
  <c r="Q312" i="4" s="1"/>
  <c r="P313" i="4"/>
  <c r="Q313" i="4" s="1"/>
  <c r="P314" i="4"/>
  <c r="Q314" i="4" s="1"/>
  <c r="P315" i="4"/>
  <c r="Q315" i="4" s="1"/>
  <c r="P344" i="4"/>
  <c r="Q344" i="4" s="1"/>
  <c r="P317" i="4"/>
  <c r="Q317" i="4" s="1"/>
  <c r="P318" i="4"/>
  <c r="Q318" i="4" s="1"/>
  <c r="P319" i="4"/>
  <c r="Q319" i="4" s="1"/>
  <c r="P320" i="4"/>
  <c r="Q320" i="4" s="1"/>
  <c r="P345" i="4"/>
  <c r="Q345" i="4" s="1"/>
  <c r="P322" i="4"/>
  <c r="Q322" i="4" s="1"/>
  <c r="P323" i="4"/>
  <c r="Q323" i="4" s="1"/>
  <c r="P324" i="4"/>
  <c r="Q324" i="4" s="1"/>
  <c r="P325" i="4"/>
  <c r="Q325" i="4" s="1"/>
  <c r="P354" i="4"/>
  <c r="Q354" i="4" s="1"/>
  <c r="P327" i="4"/>
  <c r="Q327" i="4" s="1"/>
  <c r="P328" i="4"/>
  <c r="Q328" i="4" s="1"/>
  <c r="P329" i="4"/>
  <c r="Q329" i="4" s="1"/>
  <c r="P330" i="4"/>
  <c r="Q330" i="4" s="1"/>
  <c r="P355" i="4"/>
  <c r="Q355" i="4" s="1"/>
  <c r="P332" i="4"/>
  <c r="Q332" i="4" s="1"/>
  <c r="P333" i="4"/>
  <c r="Q333" i="4" s="1"/>
  <c r="P334" i="4"/>
  <c r="Q334" i="4" s="1"/>
  <c r="P428" i="4"/>
  <c r="Q428" i="4" s="1"/>
  <c r="P550" i="4"/>
  <c r="Q550" i="4" s="1"/>
  <c r="P610" i="4"/>
  <c r="Q610" i="4" s="1"/>
  <c r="P621" i="4"/>
  <c r="Q621" i="4" s="1"/>
  <c r="P631" i="4"/>
  <c r="Q631" i="4" s="1"/>
  <c r="P699" i="4"/>
  <c r="Q699" i="4" s="1"/>
  <c r="P828" i="4"/>
  <c r="Q828" i="4" s="1"/>
  <c r="P836" i="4"/>
  <c r="Q836" i="4" s="1"/>
  <c r="P846" i="4"/>
  <c r="Q846" i="4" s="1"/>
  <c r="P934" i="4"/>
  <c r="Q934" i="4" s="1"/>
  <c r="P60" i="4"/>
  <c r="Q60" i="4" s="1"/>
  <c r="P940" i="4"/>
  <c r="Q940" i="4" s="1"/>
  <c r="P71" i="4"/>
  <c r="Q71" i="4" s="1"/>
  <c r="P82" i="4"/>
  <c r="Q82" i="4" s="1"/>
  <c r="P93" i="4"/>
  <c r="Q93" i="4" s="1"/>
  <c r="P208" i="4"/>
  <c r="Q208" i="4" s="1"/>
  <c r="P335" i="4"/>
  <c r="Q335" i="4" s="1"/>
  <c r="P346" i="4"/>
  <c r="Q346" i="4" s="1"/>
  <c r="P356" i="4"/>
  <c r="Q356" i="4" s="1"/>
  <c r="P365" i="4"/>
  <c r="Q365" i="4" s="1"/>
  <c r="P433" i="4"/>
  <c r="Q433" i="4" s="1"/>
  <c r="P588" i="4"/>
  <c r="Q588" i="4" s="1"/>
  <c r="P611" i="4"/>
  <c r="Q611" i="4" s="1"/>
  <c r="P622" i="4"/>
  <c r="Q622" i="4" s="1"/>
  <c r="P632" i="4"/>
  <c r="Q632" i="4" s="1"/>
  <c r="P704" i="4"/>
  <c r="Q704" i="4" s="1"/>
  <c r="P837" i="4"/>
  <c r="Q837" i="4" s="1"/>
  <c r="P927" i="4"/>
  <c r="Q927" i="4" s="1"/>
  <c r="P61" i="4"/>
  <c r="Q61" i="4" s="1"/>
  <c r="P72" i="4"/>
  <c r="Q72" i="4" s="1"/>
  <c r="P83" i="4"/>
  <c r="Q83" i="4" s="1"/>
  <c r="P94" i="4"/>
  <c r="Q94" i="4" s="1"/>
  <c r="P213" i="4"/>
  <c r="Q213" i="4" s="1"/>
  <c r="P336" i="4"/>
  <c r="Q336" i="4" s="1"/>
  <c r="P347" i="4"/>
  <c r="Q347" i="4" s="1"/>
  <c r="P357" i="4"/>
  <c r="Q357" i="4" s="1"/>
  <c r="P366" i="4"/>
  <c r="Q366" i="4" s="1"/>
  <c r="P372" i="4"/>
  <c r="Q372" i="4" s="1"/>
  <c r="P358" i="4"/>
  <c r="Q358" i="4" s="1"/>
  <c r="P374" i="4"/>
  <c r="Q374" i="4" s="1"/>
  <c r="P375" i="4"/>
  <c r="Q375" i="4" s="1"/>
  <c r="P376" i="4"/>
  <c r="Q376" i="4" s="1"/>
  <c r="P377" i="4"/>
  <c r="Q377" i="4" s="1"/>
  <c r="P367" i="4"/>
  <c r="Q367" i="4" s="1"/>
  <c r="P379" i="4"/>
  <c r="Q379" i="4" s="1"/>
  <c r="P380" i="4"/>
  <c r="Q380" i="4" s="1"/>
  <c r="P381" i="4"/>
  <c r="Q381" i="4" s="1"/>
  <c r="P382" i="4"/>
  <c r="Q382" i="4" s="1"/>
  <c r="P368" i="4"/>
  <c r="Q368" i="4" s="1"/>
  <c r="P384" i="4"/>
  <c r="Q384" i="4" s="1"/>
  <c r="P385" i="4"/>
  <c r="Q385" i="4" s="1"/>
  <c r="P386" i="4"/>
  <c r="Q386" i="4" s="1"/>
  <c r="P387" i="4"/>
  <c r="Q387" i="4" s="1"/>
  <c r="P369" i="4"/>
  <c r="Q369" i="4" s="1"/>
  <c r="P389" i="4"/>
  <c r="Q389" i="4" s="1"/>
  <c r="P390" i="4"/>
  <c r="Q390" i="4" s="1"/>
  <c r="P391" i="4"/>
  <c r="Q391" i="4" s="1"/>
  <c r="P392" i="4"/>
  <c r="Q392" i="4" s="1"/>
  <c r="P393" i="4"/>
  <c r="Q393" i="4" s="1"/>
  <c r="P394" i="4"/>
  <c r="Q394" i="4" s="1"/>
  <c r="P395" i="4"/>
  <c r="Q395" i="4" s="1"/>
  <c r="P396" i="4"/>
  <c r="Q396" i="4" s="1"/>
  <c r="P397" i="4"/>
  <c r="Q397" i="4" s="1"/>
  <c r="P398" i="4"/>
  <c r="Q398" i="4" s="1"/>
  <c r="P399" i="4"/>
  <c r="Q399" i="4" s="1"/>
  <c r="P400" i="4"/>
  <c r="Q400" i="4" s="1"/>
  <c r="P401" i="4"/>
  <c r="Q401" i="4" s="1"/>
  <c r="P402" i="4"/>
  <c r="Q402" i="4" s="1"/>
  <c r="P403" i="4"/>
  <c r="Q403" i="4" s="1"/>
  <c r="P404" i="4"/>
  <c r="Q404" i="4" s="1"/>
  <c r="P405" i="4"/>
  <c r="Q405" i="4" s="1"/>
  <c r="P406" i="4"/>
  <c r="Q406" i="4" s="1"/>
  <c r="P407" i="4"/>
  <c r="Q407" i="4" s="1"/>
  <c r="P408" i="4"/>
  <c r="Q408" i="4" s="1"/>
  <c r="P409" i="4"/>
  <c r="Q409" i="4" s="1"/>
  <c r="P410" i="4"/>
  <c r="Q410" i="4" s="1"/>
  <c r="P411" i="4"/>
  <c r="Q411" i="4" s="1"/>
  <c r="P412" i="4"/>
  <c r="Q412" i="4" s="1"/>
  <c r="P413" i="4"/>
  <c r="Q413" i="4" s="1"/>
  <c r="P414" i="4"/>
  <c r="Q414" i="4" s="1"/>
  <c r="P415" i="4"/>
  <c r="Q415" i="4" s="1"/>
  <c r="P416" i="4"/>
  <c r="Q416" i="4" s="1"/>
  <c r="P417" i="4"/>
  <c r="Q417" i="4" s="1"/>
  <c r="P418" i="4"/>
  <c r="Q418" i="4" s="1"/>
  <c r="P419" i="4"/>
  <c r="Q419" i="4" s="1"/>
  <c r="P420" i="4"/>
  <c r="Q420" i="4" s="1"/>
  <c r="P421" i="4"/>
  <c r="Q421" i="4" s="1"/>
  <c r="P422" i="4"/>
  <c r="Q422" i="4" s="1"/>
  <c r="P423" i="4"/>
  <c r="Q423" i="4" s="1"/>
  <c r="P424" i="4"/>
  <c r="Q424" i="4" s="1"/>
  <c r="P425" i="4"/>
  <c r="Q425" i="4" s="1"/>
  <c r="P426" i="4"/>
  <c r="Q426" i="4" s="1"/>
  <c r="P427" i="4"/>
  <c r="Q427" i="4" s="1"/>
  <c r="P438" i="4"/>
  <c r="Q438" i="4" s="1"/>
  <c r="P429" i="4"/>
  <c r="Q429" i="4" s="1"/>
  <c r="P430" i="4"/>
  <c r="Q430" i="4" s="1"/>
  <c r="P431" i="4"/>
  <c r="Q431" i="4" s="1"/>
  <c r="P432" i="4"/>
  <c r="Q432" i="4" s="1"/>
  <c r="P443" i="4"/>
  <c r="Q443" i="4" s="1"/>
  <c r="P434" i="4"/>
  <c r="Q434" i="4" s="1"/>
  <c r="P435" i="4"/>
  <c r="Q435" i="4" s="1"/>
  <c r="P436" i="4"/>
  <c r="Q436" i="4" s="1"/>
  <c r="P437" i="4"/>
  <c r="Q437" i="4" s="1"/>
  <c r="P480" i="4"/>
  <c r="Q480" i="4" s="1"/>
  <c r="P439" i="4"/>
  <c r="Q439" i="4" s="1"/>
  <c r="P440" i="4"/>
  <c r="Q440" i="4" s="1"/>
  <c r="P441" i="4"/>
  <c r="Q441" i="4" s="1"/>
  <c r="P442" i="4"/>
  <c r="Q442" i="4" s="1"/>
  <c r="P593" i="4"/>
  <c r="Q593" i="4" s="1"/>
  <c r="P444" i="4"/>
  <c r="Q444" i="4" s="1"/>
  <c r="P445" i="4"/>
  <c r="Q445" i="4" s="1"/>
  <c r="P446" i="4"/>
  <c r="Q446" i="4" s="1"/>
  <c r="P447" i="4"/>
  <c r="Q447" i="4" s="1"/>
  <c r="P448" i="4"/>
  <c r="Q448" i="4" s="1"/>
  <c r="P449" i="4"/>
  <c r="Q449" i="4" s="1"/>
  <c r="P450" i="4"/>
  <c r="Q450" i="4" s="1"/>
  <c r="P451" i="4"/>
  <c r="Q451" i="4" s="1"/>
  <c r="P452" i="4"/>
  <c r="Q452" i="4" s="1"/>
  <c r="P453" i="4"/>
  <c r="Q453" i="4" s="1"/>
  <c r="P454" i="4"/>
  <c r="Q454" i="4" s="1"/>
  <c r="P455" i="4"/>
  <c r="Q455" i="4" s="1"/>
  <c r="P456" i="4"/>
  <c r="Q456" i="4" s="1"/>
  <c r="P457" i="4"/>
  <c r="Q457" i="4" s="1"/>
  <c r="P458" i="4"/>
  <c r="Q458" i="4" s="1"/>
  <c r="P459" i="4"/>
  <c r="Q459" i="4" s="1"/>
  <c r="P460" i="4"/>
  <c r="Q460" i="4" s="1"/>
  <c r="P461" i="4"/>
  <c r="Q461" i="4" s="1"/>
  <c r="P462" i="4"/>
  <c r="Q462" i="4" s="1"/>
  <c r="P463" i="4"/>
  <c r="Q463" i="4" s="1"/>
  <c r="P464" i="4"/>
  <c r="Q464" i="4" s="1"/>
  <c r="P465" i="4"/>
  <c r="Q465" i="4" s="1"/>
  <c r="P466" i="4"/>
  <c r="Q466" i="4" s="1"/>
  <c r="P467" i="4"/>
  <c r="Q467" i="4" s="1"/>
  <c r="P468" i="4"/>
  <c r="Q468" i="4" s="1"/>
  <c r="P469" i="4"/>
  <c r="Q469" i="4" s="1"/>
  <c r="P470" i="4"/>
  <c r="Q470" i="4" s="1"/>
  <c r="P471" i="4"/>
  <c r="Q471" i="4" s="1"/>
  <c r="P472" i="4"/>
  <c r="Q472" i="4" s="1"/>
  <c r="P473" i="4"/>
  <c r="Q473" i="4" s="1"/>
  <c r="P474" i="4"/>
  <c r="Q474" i="4" s="1"/>
  <c r="P475" i="4"/>
  <c r="Q475" i="4" s="1"/>
  <c r="P476" i="4"/>
  <c r="Q476" i="4" s="1"/>
  <c r="P477" i="4"/>
  <c r="Q477" i="4" s="1"/>
  <c r="P478" i="4"/>
  <c r="Q478" i="4" s="1"/>
  <c r="P479" i="4"/>
  <c r="Q479" i="4" s="1"/>
  <c r="P598" i="4"/>
  <c r="Q598" i="4" s="1"/>
  <c r="P481" i="4"/>
  <c r="Q481" i="4" s="1"/>
  <c r="P482" i="4"/>
  <c r="Q482" i="4" s="1"/>
  <c r="P483" i="4"/>
  <c r="Q483" i="4" s="1"/>
  <c r="P484" i="4"/>
  <c r="Q484" i="4" s="1"/>
  <c r="P603" i="4"/>
  <c r="Q603" i="4" s="1"/>
  <c r="P486" i="4"/>
  <c r="Q486" i="4" s="1"/>
  <c r="P487" i="4"/>
  <c r="Q487" i="4" s="1"/>
  <c r="P488" i="4"/>
  <c r="Q488" i="4" s="1"/>
  <c r="P489" i="4"/>
  <c r="Q489" i="4" s="1"/>
  <c r="P612" i="4"/>
  <c r="Q612" i="4" s="1"/>
  <c r="P491" i="4"/>
  <c r="Q491" i="4" s="1"/>
  <c r="P492" i="4"/>
  <c r="Q492" i="4" s="1"/>
  <c r="P493" i="4"/>
  <c r="Q493" i="4" s="1"/>
  <c r="P494" i="4"/>
  <c r="Q494" i="4" s="1"/>
  <c r="P613" i="4"/>
  <c r="Q613" i="4" s="1"/>
  <c r="P496" i="4"/>
  <c r="Q496" i="4" s="1"/>
  <c r="P497" i="4"/>
  <c r="Q497" i="4" s="1"/>
  <c r="P498" i="4"/>
  <c r="Q498" i="4" s="1"/>
  <c r="P499" i="4"/>
  <c r="Q499" i="4" s="1"/>
  <c r="P500" i="4"/>
  <c r="Q500" i="4" s="1"/>
  <c r="P501" i="4"/>
  <c r="Q501" i="4" s="1"/>
  <c r="P502" i="4"/>
  <c r="Q502" i="4" s="1"/>
  <c r="P503" i="4"/>
  <c r="Q503" i="4" s="1"/>
  <c r="P504" i="4"/>
  <c r="Q504" i="4" s="1"/>
  <c r="P505" i="4"/>
  <c r="Q505" i="4" s="1"/>
  <c r="P506" i="4"/>
  <c r="Q506" i="4" s="1"/>
  <c r="P507" i="4"/>
  <c r="Q507" i="4" s="1"/>
  <c r="P508" i="4"/>
  <c r="Q508" i="4" s="1"/>
  <c r="P509" i="4"/>
  <c r="Q509" i="4" s="1"/>
  <c r="P510" i="4"/>
  <c r="Q510" i="4" s="1"/>
  <c r="P511" i="4"/>
  <c r="Q511" i="4" s="1"/>
  <c r="P512" i="4"/>
  <c r="Q512" i="4" s="1"/>
  <c r="P513" i="4"/>
  <c r="Q513" i="4" s="1"/>
  <c r="P514" i="4"/>
  <c r="Q514" i="4" s="1"/>
  <c r="P515" i="4"/>
  <c r="Q515" i="4" s="1"/>
  <c r="P516" i="4"/>
  <c r="Q516" i="4" s="1"/>
  <c r="P517" i="4"/>
  <c r="Q517" i="4" s="1"/>
  <c r="P518" i="4"/>
  <c r="Q518" i="4" s="1"/>
  <c r="P519" i="4"/>
  <c r="Q519" i="4" s="1"/>
  <c r="P520" i="4"/>
  <c r="Q520" i="4" s="1"/>
  <c r="P521" i="4"/>
  <c r="Q521" i="4" s="1"/>
  <c r="P522" i="4"/>
  <c r="Q522" i="4" s="1"/>
  <c r="P523" i="4"/>
  <c r="Q523" i="4" s="1"/>
  <c r="P524" i="4"/>
  <c r="Q524" i="4" s="1"/>
  <c r="P525" i="4"/>
  <c r="Q525" i="4" s="1"/>
  <c r="P526" i="4"/>
  <c r="Q526" i="4" s="1"/>
  <c r="P527" i="4"/>
  <c r="Q527" i="4" s="1"/>
  <c r="P528" i="4"/>
  <c r="Q528" i="4" s="1"/>
  <c r="P529" i="4"/>
  <c r="Q529" i="4" s="1"/>
  <c r="P530" i="4"/>
  <c r="Q530" i="4" s="1"/>
  <c r="P531" i="4"/>
  <c r="Q531" i="4" s="1"/>
  <c r="P532" i="4"/>
  <c r="Q532" i="4" s="1"/>
  <c r="P533" i="4"/>
  <c r="Q533" i="4" s="1"/>
  <c r="P534" i="4"/>
  <c r="Q534" i="4" s="1"/>
  <c r="P614" i="4"/>
  <c r="Q614" i="4" s="1"/>
  <c r="P536" i="4"/>
  <c r="Q536" i="4" s="1"/>
  <c r="P537" i="4"/>
  <c r="Q537" i="4" s="1"/>
  <c r="P538" i="4"/>
  <c r="Q538" i="4" s="1"/>
  <c r="P539" i="4"/>
  <c r="Q539" i="4" s="1"/>
  <c r="P623" i="4"/>
  <c r="Q623" i="4" s="1"/>
  <c r="P541" i="4"/>
  <c r="Q541" i="4" s="1"/>
  <c r="P542" i="4"/>
  <c r="Q542" i="4" s="1"/>
  <c r="P543" i="4"/>
  <c r="Q543" i="4" s="1"/>
  <c r="P544" i="4"/>
  <c r="Q544" i="4" s="1"/>
  <c r="P624" i="4"/>
  <c r="Q624" i="4" s="1"/>
  <c r="P546" i="4"/>
  <c r="Q546" i="4" s="1"/>
  <c r="P547" i="4"/>
  <c r="Q547" i="4" s="1"/>
  <c r="P548" i="4"/>
  <c r="Q548" i="4" s="1"/>
  <c r="P549" i="4"/>
  <c r="Q549" i="4" s="1"/>
  <c r="P625" i="4"/>
  <c r="Q625" i="4" s="1"/>
  <c r="P551" i="4"/>
  <c r="Q551" i="4" s="1"/>
  <c r="P552" i="4"/>
  <c r="Q552" i="4" s="1"/>
  <c r="P553" i="4"/>
  <c r="Q553" i="4" s="1"/>
  <c r="P554" i="4"/>
  <c r="Q554" i="4" s="1"/>
  <c r="P555" i="4"/>
  <c r="Q555" i="4" s="1"/>
  <c r="P556" i="4"/>
  <c r="Q556" i="4" s="1"/>
  <c r="P557" i="4"/>
  <c r="Q557" i="4" s="1"/>
  <c r="P558" i="4"/>
  <c r="Q558" i="4" s="1"/>
  <c r="P559" i="4"/>
  <c r="Q559" i="4" s="1"/>
  <c r="P560" i="4"/>
  <c r="Q560" i="4" s="1"/>
  <c r="P561" i="4"/>
  <c r="Q561" i="4" s="1"/>
  <c r="P562" i="4"/>
  <c r="Q562" i="4" s="1"/>
  <c r="P563" i="4"/>
  <c r="Q563" i="4" s="1"/>
  <c r="P564" i="4"/>
  <c r="Q564" i="4" s="1"/>
  <c r="P565" i="4"/>
  <c r="Q565" i="4" s="1"/>
  <c r="P566" i="4"/>
  <c r="Q566" i="4" s="1"/>
  <c r="P567" i="4"/>
  <c r="Q567" i="4" s="1"/>
  <c r="P568" i="4"/>
  <c r="Q568" i="4" s="1"/>
  <c r="P569" i="4"/>
  <c r="Q569" i="4" s="1"/>
  <c r="P570" i="4"/>
  <c r="Q570" i="4" s="1"/>
  <c r="P571" i="4"/>
  <c r="Q571" i="4" s="1"/>
  <c r="P572" i="4"/>
  <c r="Q572" i="4" s="1"/>
  <c r="P573" i="4"/>
  <c r="Q573" i="4" s="1"/>
  <c r="P574" i="4"/>
  <c r="Q574" i="4" s="1"/>
  <c r="P575" i="4"/>
  <c r="Q575" i="4" s="1"/>
  <c r="P576" i="4"/>
  <c r="Q576" i="4" s="1"/>
  <c r="P577" i="4"/>
  <c r="Q577" i="4" s="1"/>
  <c r="P578" i="4"/>
  <c r="Q578" i="4" s="1"/>
  <c r="P579" i="4"/>
  <c r="Q579" i="4" s="1"/>
  <c r="P580" i="4"/>
  <c r="Q580" i="4" s="1"/>
  <c r="P581" i="4"/>
  <c r="Q581" i="4" s="1"/>
  <c r="P582" i="4"/>
  <c r="Q582" i="4" s="1"/>
  <c r="P583" i="4"/>
  <c r="Q583" i="4" s="1"/>
  <c r="P584" i="4"/>
  <c r="Q584" i="4" s="1"/>
  <c r="P585" i="4"/>
  <c r="Q585" i="4" s="1"/>
  <c r="P586" i="4"/>
  <c r="Q586" i="4" s="1"/>
  <c r="P587" i="4"/>
  <c r="Q587" i="4" s="1"/>
  <c r="P633" i="4"/>
  <c r="Q633" i="4" s="1"/>
  <c r="P589" i="4"/>
  <c r="Q589" i="4" s="1"/>
  <c r="P590" i="4"/>
  <c r="Q590" i="4" s="1"/>
  <c r="P591" i="4"/>
  <c r="Q591" i="4" s="1"/>
  <c r="P592" i="4"/>
  <c r="Q592" i="4" s="1"/>
  <c r="P634" i="4"/>
  <c r="Q634" i="4" s="1"/>
  <c r="P594" i="4"/>
  <c r="Q594" i="4" s="1"/>
  <c r="P595" i="4"/>
  <c r="Q595" i="4" s="1"/>
  <c r="P596" i="4"/>
  <c r="Q596" i="4" s="1"/>
  <c r="P597" i="4"/>
  <c r="Q597" i="4" s="1"/>
  <c r="P635" i="4"/>
  <c r="Q635" i="4" s="1"/>
  <c r="P599" i="4"/>
  <c r="Q599" i="4" s="1"/>
  <c r="P600" i="4"/>
  <c r="Q600" i="4" s="1"/>
  <c r="P601" i="4"/>
  <c r="Q601" i="4" s="1"/>
  <c r="P602" i="4"/>
  <c r="Q602" i="4" s="1"/>
  <c r="P485" i="4"/>
  <c r="Q485" i="4" s="1"/>
  <c r="P604" i="4"/>
  <c r="Q604" i="4" s="1"/>
  <c r="P615" i="4"/>
  <c r="Q615" i="4" s="1"/>
  <c r="P626" i="4"/>
  <c r="Q626" i="4" s="1"/>
  <c r="P640" i="4"/>
  <c r="Q640" i="4" s="1"/>
  <c r="P742" i="4"/>
  <c r="Q742" i="4" s="1"/>
  <c r="P829" i="4"/>
  <c r="Q829" i="4" s="1"/>
  <c r="P838" i="4"/>
  <c r="Q838" i="4" s="1"/>
  <c r="P928" i="4"/>
  <c r="Q928" i="4" s="1"/>
  <c r="P935" i="4"/>
  <c r="Q935" i="4" s="1"/>
  <c r="P62" i="4"/>
  <c r="Q62" i="4" s="1"/>
  <c r="P941" i="4"/>
  <c r="Q941" i="4" s="1"/>
  <c r="P73" i="4"/>
  <c r="Q73" i="4" s="1"/>
  <c r="P84" i="4"/>
  <c r="Q84" i="4" s="1"/>
  <c r="P95" i="4"/>
  <c r="Q95" i="4" s="1"/>
  <c r="P218" i="4"/>
  <c r="Q218" i="4" s="1"/>
  <c r="P337" i="4"/>
  <c r="Q337" i="4" s="1"/>
  <c r="P348" i="4"/>
  <c r="Q348" i="4" s="1"/>
  <c r="P359" i="4"/>
  <c r="Q359" i="4" s="1"/>
  <c r="P370" i="4"/>
  <c r="Q370" i="4" s="1"/>
  <c r="P490" i="4"/>
  <c r="Q490" i="4" s="1"/>
  <c r="P605" i="4"/>
  <c r="Q605" i="4" s="1"/>
  <c r="P616" i="4"/>
  <c r="Q616" i="4" s="1"/>
  <c r="P63" i="4"/>
  <c r="Q63" i="4" s="1"/>
  <c r="P74" i="4"/>
  <c r="Q74" i="4" s="1"/>
  <c r="P85" i="4"/>
  <c r="Q85" i="4" s="1"/>
  <c r="P98" i="4"/>
  <c r="Q98" i="4" s="1"/>
  <c r="P259" i="4"/>
  <c r="Q259" i="4" s="1"/>
  <c r="P338" i="4"/>
  <c r="Q338" i="4" s="1"/>
  <c r="P349" i="4"/>
  <c r="Q349" i="4" s="1"/>
  <c r="P360" i="4"/>
  <c r="Q360" i="4" s="1"/>
  <c r="P371" i="4"/>
  <c r="Q371" i="4" s="1"/>
  <c r="P746" i="4"/>
  <c r="Q746" i="4" s="1"/>
  <c r="P636" i="4"/>
  <c r="Q636" i="4" s="1"/>
  <c r="P637" i="4"/>
  <c r="Q637" i="4" s="1"/>
  <c r="P638" i="4"/>
  <c r="Q638" i="4" s="1"/>
  <c r="P639" i="4"/>
  <c r="Q639" i="4" s="1"/>
  <c r="P751" i="4"/>
  <c r="Q751" i="4" s="1"/>
  <c r="P641" i="4"/>
  <c r="Q641" i="4" s="1"/>
  <c r="P642" i="4"/>
  <c r="Q642" i="4" s="1"/>
  <c r="P643" i="4"/>
  <c r="Q643" i="4" s="1"/>
  <c r="P644" i="4"/>
  <c r="Q644" i="4" s="1"/>
  <c r="P796" i="4"/>
  <c r="Q796" i="4" s="1"/>
  <c r="P646" i="4"/>
  <c r="Q646" i="4" s="1"/>
  <c r="P647" i="4"/>
  <c r="Q647" i="4" s="1"/>
  <c r="P648" i="4"/>
  <c r="Q648" i="4" s="1"/>
  <c r="P830" i="4"/>
  <c r="Q830" i="4" s="1"/>
  <c r="P650" i="4"/>
  <c r="Q650" i="4" s="1"/>
  <c r="P651" i="4"/>
  <c r="Q651" i="4" s="1"/>
  <c r="P652" i="4"/>
  <c r="Q652" i="4" s="1"/>
  <c r="P653" i="4"/>
  <c r="Q653" i="4" s="1"/>
  <c r="P654" i="4"/>
  <c r="Q654" i="4" s="1"/>
  <c r="P655" i="4"/>
  <c r="Q655" i="4" s="1"/>
  <c r="P656" i="4"/>
  <c r="Q656" i="4" s="1"/>
  <c r="P657" i="4"/>
  <c r="Q657" i="4" s="1"/>
  <c r="P658" i="4"/>
  <c r="Q658" i="4" s="1"/>
  <c r="P659" i="4"/>
  <c r="Q659" i="4" s="1"/>
  <c r="P660" i="4"/>
  <c r="Q660" i="4" s="1"/>
  <c r="P661" i="4"/>
  <c r="Q661" i="4" s="1"/>
  <c r="P662" i="4"/>
  <c r="Q662" i="4" s="1"/>
  <c r="P663" i="4"/>
  <c r="Q663" i="4" s="1"/>
  <c r="P664" i="4"/>
  <c r="Q664" i="4" s="1"/>
  <c r="P665" i="4"/>
  <c r="Q665" i="4" s="1"/>
  <c r="P666" i="4"/>
  <c r="Q666" i="4" s="1"/>
  <c r="P667" i="4"/>
  <c r="Q667" i="4" s="1"/>
  <c r="P668" i="4"/>
  <c r="Q668" i="4" s="1"/>
  <c r="P669" i="4"/>
  <c r="Q669" i="4" s="1"/>
  <c r="P670" i="4"/>
  <c r="Q670" i="4" s="1"/>
  <c r="P671" i="4"/>
  <c r="Q671" i="4" s="1"/>
  <c r="P672" i="4"/>
  <c r="Q672" i="4" s="1"/>
  <c r="P673" i="4"/>
  <c r="Q673" i="4" s="1"/>
  <c r="P674" i="4"/>
  <c r="Q674" i="4" s="1"/>
  <c r="P675" i="4"/>
  <c r="Q675" i="4" s="1"/>
  <c r="P676" i="4"/>
  <c r="Q676" i="4" s="1"/>
  <c r="P677" i="4"/>
  <c r="Q677" i="4" s="1"/>
  <c r="P678" i="4"/>
  <c r="Q678" i="4" s="1"/>
  <c r="P679" i="4"/>
  <c r="Q679" i="4" s="1"/>
  <c r="P680" i="4"/>
  <c r="Q680" i="4" s="1"/>
  <c r="P681" i="4"/>
  <c r="Q681" i="4" s="1"/>
  <c r="P682" i="4"/>
  <c r="Q682" i="4" s="1"/>
  <c r="P683" i="4"/>
  <c r="Q683" i="4" s="1"/>
  <c r="P684" i="4"/>
  <c r="Q684" i="4" s="1"/>
  <c r="P685" i="4"/>
  <c r="Q685" i="4" s="1"/>
  <c r="P686" i="4"/>
  <c r="Q686" i="4" s="1"/>
  <c r="P687" i="4"/>
  <c r="Q687" i="4" s="1"/>
  <c r="P688" i="4"/>
  <c r="Q688" i="4" s="1"/>
  <c r="P831" i="4"/>
  <c r="Q831" i="4" s="1"/>
  <c r="P690" i="4"/>
  <c r="Q690" i="4" s="1"/>
  <c r="P691" i="4"/>
  <c r="Q691" i="4" s="1"/>
  <c r="P692" i="4"/>
  <c r="Q692" i="4" s="1"/>
  <c r="P693" i="4"/>
  <c r="Q693" i="4" s="1"/>
  <c r="P832" i="4"/>
  <c r="Q832" i="4" s="1"/>
  <c r="P695" i="4"/>
  <c r="Q695" i="4" s="1"/>
  <c r="P696" i="4"/>
  <c r="Q696" i="4" s="1"/>
  <c r="P697" i="4"/>
  <c r="Q697" i="4" s="1"/>
  <c r="P698" i="4"/>
  <c r="Q698" i="4" s="1"/>
  <c r="P839" i="4"/>
  <c r="Q839" i="4" s="1"/>
  <c r="P700" i="4"/>
  <c r="Q700" i="4" s="1"/>
  <c r="P701" i="4"/>
  <c r="Q701" i="4" s="1"/>
  <c r="P702" i="4"/>
  <c r="Q702" i="4" s="1"/>
  <c r="P703" i="4"/>
  <c r="Q703" i="4" s="1"/>
  <c r="P840" i="4"/>
  <c r="Q840" i="4" s="1"/>
  <c r="P705" i="4"/>
  <c r="Q705" i="4" s="1"/>
  <c r="P706" i="4"/>
  <c r="Q706" i="4" s="1"/>
  <c r="P707" i="4"/>
  <c r="Q707" i="4" s="1"/>
  <c r="P708" i="4"/>
  <c r="Q708" i="4" s="1"/>
  <c r="P709" i="4"/>
  <c r="Q709" i="4" s="1"/>
  <c r="P710" i="4"/>
  <c r="Q710" i="4" s="1"/>
  <c r="P711" i="4"/>
  <c r="Q711" i="4" s="1"/>
  <c r="P712" i="4"/>
  <c r="Q712" i="4" s="1"/>
  <c r="P713" i="4"/>
  <c r="Q713" i="4" s="1"/>
  <c r="P714" i="4"/>
  <c r="Q714" i="4" s="1"/>
  <c r="P715" i="4"/>
  <c r="Q715" i="4" s="1"/>
  <c r="P716" i="4"/>
  <c r="Q716" i="4" s="1"/>
  <c r="P717" i="4"/>
  <c r="Q717" i="4" s="1"/>
  <c r="P718" i="4"/>
  <c r="Q718" i="4" s="1"/>
  <c r="P719" i="4"/>
  <c r="Q719" i="4" s="1"/>
  <c r="P720" i="4"/>
  <c r="Q720" i="4" s="1"/>
  <c r="P721" i="4"/>
  <c r="Q721" i="4" s="1"/>
  <c r="P722" i="4"/>
  <c r="Q722" i="4" s="1"/>
  <c r="P723" i="4"/>
  <c r="Q723" i="4" s="1"/>
  <c r="P724" i="4"/>
  <c r="Q724" i="4" s="1"/>
  <c r="P725" i="4"/>
  <c r="Q725" i="4" s="1"/>
  <c r="P726" i="4"/>
  <c r="Q726" i="4" s="1"/>
  <c r="P727" i="4"/>
  <c r="Q727" i="4" s="1"/>
  <c r="P728" i="4"/>
  <c r="Q728" i="4" s="1"/>
  <c r="P729" i="4"/>
  <c r="Q729" i="4" s="1"/>
  <c r="P730" i="4"/>
  <c r="Q730" i="4" s="1"/>
  <c r="P731" i="4"/>
  <c r="Q731" i="4" s="1"/>
  <c r="P732" i="4"/>
  <c r="Q732" i="4" s="1"/>
  <c r="P733" i="4"/>
  <c r="Q733" i="4" s="1"/>
  <c r="P734" i="4"/>
  <c r="Q734" i="4" s="1"/>
  <c r="P735" i="4"/>
  <c r="Q735" i="4" s="1"/>
  <c r="P736" i="4"/>
  <c r="Q736" i="4" s="1"/>
  <c r="P737" i="4"/>
  <c r="Q737" i="4" s="1"/>
  <c r="P738" i="4"/>
  <c r="Q738" i="4" s="1"/>
  <c r="P739" i="4"/>
  <c r="Q739" i="4" s="1"/>
  <c r="P740" i="4"/>
  <c r="Q740" i="4" s="1"/>
  <c r="P741" i="4"/>
  <c r="Q741" i="4" s="1"/>
  <c r="P841" i="4"/>
  <c r="Q841" i="4" s="1"/>
  <c r="P743" i="4"/>
  <c r="Q743" i="4" s="1"/>
  <c r="P744" i="4"/>
  <c r="Q744" i="4" s="1"/>
  <c r="P745" i="4"/>
  <c r="Q745" i="4" s="1"/>
  <c r="P929" i="4"/>
  <c r="Q929" i="4" s="1"/>
  <c r="P747" i="4"/>
  <c r="Q747" i="4" s="1"/>
  <c r="P748" i="4"/>
  <c r="Q748" i="4" s="1"/>
  <c r="P749" i="4"/>
  <c r="Q749" i="4" s="1"/>
  <c r="P750" i="4"/>
  <c r="Q750" i="4" s="1"/>
  <c r="P930" i="4"/>
  <c r="Q930" i="4" s="1"/>
  <c r="P752" i="4"/>
  <c r="Q752" i="4" s="1"/>
  <c r="P753" i="4"/>
  <c r="Q753" i="4" s="1"/>
  <c r="P754" i="4"/>
  <c r="Q754" i="4" s="1"/>
  <c r="P755" i="4"/>
  <c r="Q755" i="4" s="1"/>
  <c r="P756" i="4"/>
  <c r="Q756" i="4" s="1"/>
  <c r="P757" i="4"/>
  <c r="Q757" i="4" s="1"/>
  <c r="P758" i="4"/>
  <c r="Q758" i="4" s="1"/>
  <c r="P759" i="4"/>
  <c r="Q759" i="4" s="1"/>
  <c r="P760" i="4"/>
  <c r="Q760" i="4" s="1"/>
  <c r="P761" i="4"/>
  <c r="Q761" i="4" s="1"/>
  <c r="P762" i="4"/>
  <c r="Q762" i="4" s="1"/>
  <c r="P763" i="4"/>
  <c r="Q763" i="4" s="1"/>
  <c r="P764" i="4"/>
  <c r="Q764" i="4" s="1"/>
  <c r="P765" i="4"/>
  <c r="Q765" i="4" s="1"/>
  <c r="P766" i="4"/>
  <c r="Q766" i="4" s="1"/>
  <c r="P767" i="4"/>
  <c r="Q767" i="4" s="1"/>
  <c r="P768" i="4"/>
  <c r="Q768" i="4" s="1"/>
  <c r="P769" i="4"/>
  <c r="Q769" i="4" s="1"/>
  <c r="P770" i="4"/>
  <c r="Q770" i="4" s="1"/>
  <c r="P771" i="4"/>
  <c r="Q771" i="4" s="1"/>
  <c r="P772" i="4"/>
  <c r="Q772" i="4" s="1"/>
  <c r="P773" i="4"/>
  <c r="Q773" i="4" s="1"/>
  <c r="P774" i="4"/>
  <c r="Q774" i="4" s="1"/>
  <c r="P775" i="4"/>
  <c r="Q775" i="4" s="1"/>
  <c r="P776" i="4"/>
  <c r="Q776" i="4" s="1"/>
  <c r="P777" i="4"/>
  <c r="Q777" i="4" s="1"/>
  <c r="P778" i="4"/>
  <c r="Q778" i="4" s="1"/>
  <c r="P779" i="4"/>
  <c r="Q779" i="4" s="1"/>
  <c r="P780" i="4"/>
  <c r="Q780" i="4" s="1"/>
  <c r="P781" i="4"/>
  <c r="Q781" i="4" s="1"/>
  <c r="P782" i="4"/>
  <c r="Q782" i="4" s="1"/>
  <c r="P783" i="4"/>
  <c r="Q783" i="4" s="1"/>
  <c r="P784" i="4"/>
  <c r="Q784" i="4" s="1"/>
  <c r="P785" i="4"/>
  <c r="Q785" i="4" s="1"/>
  <c r="P786" i="4"/>
  <c r="Q786" i="4" s="1"/>
  <c r="P787" i="4"/>
  <c r="Q787" i="4" s="1"/>
  <c r="P788" i="4"/>
  <c r="Q788" i="4" s="1"/>
  <c r="P789" i="4"/>
  <c r="Q789" i="4" s="1"/>
  <c r="P790" i="4"/>
  <c r="Q790" i="4" s="1"/>
  <c r="P791" i="4"/>
  <c r="Q791" i="4" s="1"/>
  <c r="P792" i="4"/>
  <c r="Q792" i="4" s="1"/>
  <c r="P793" i="4"/>
  <c r="Q793" i="4" s="1"/>
  <c r="P794" i="4"/>
  <c r="Q794" i="4" s="1"/>
  <c r="P795" i="4"/>
  <c r="Q795" i="4" s="1"/>
  <c r="P936" i="4"/>
  <c r="Q936" i="4" s="1"/>
  <c r="P797" i="4"/>
  <c r="Q797" i="4" s="1"/>
  <c r="P798" i="4"/>
  <c r="Q798" i="4" s="1"/>
  <c r="P799" i="4"/>
  <c r="Q799" i="4" s="1"/>
  <c r="P800" i="4"/>
  <c r="Q800" i="4" s="1"/>
  <c r="P801" i="4"/>
  <c r="Q801" i="4" s="1"/>
  <c r="P942" i="4"/>
  <c r="Q942" i="4" s="1"/>
  <c r="P803" i="4"/>
  <c r="Q803" i="4" s="1"/>
  <c r="P943" i="4"/>
  <c r="Q943" i="4" s="1"/>
  <c r="P805" i="4"/>
  <c r="Q805" i="4" s="1"/>
  <c r="P944" i="4"/>
  <c r="Q944" i="4" s="1"/>
  <c r="P807" i="4"/>
  <c r="Q807" i="4" s="1"/>
  <c r="P808" i="4"/>
  <c r="Q808" i="4" s="1"/>
  <c r="P809" i="4"/>
  <c r="Q809" i="4" s="1"/>
  <c r="P810" i="4"/>
  <c r="Q810" i="4" s="1"/>
  <c r="P811" i="4"/>
  <c r="Q811" i="4" s="1"/>
  <c r="P812" i="4"/>
  <c r="Q812" i="4" s="1"/>
  <c r="P813" i="4"/>
  <c r="Q813" i="4" s="1"/>
  <c r="P814" i="4"/>
  <c r="Q814" i="4" s="1"/>
  <c r="P815" i="4"/>
  <c r="Q815" i="4" s="1"/>
  <c r="P816" i="4"/>
  <c r="Q816" i="4" s="1"/>
  <c r="P817" i="4"/>
  <c r="Q817" i="4" s="1"/>
  <c r="P818" i="4"/>
  <c r="Q818" i="4" s="1"/>
  <c r="P819" i="4"/>
  <c r="Q819" i="4" s="1"/>
  <c r="P820" i="4"/>
  <c r="Q820" i="4" s="1"/>
  <c r="P821" i="4"/>
  <c r="Q821" i="4" s="1"/>
  <c r="P822" i="4"/>
  <c r="Q822" i="4" s="1"/>
  <c r="P823" i="4"/>
  <c r="Q823" i="4" s="1"/>
  <c r="P824" i="4"/>
  <c r="Q824" i="4" s="1"/>
  <c r="P825" i="4"/>
  <c r="Q825" i="4" s="1"/>
  <c r="P826" i="4"/>
  <c r="Q826" i="4" s="1"/>
  <c r="P495" i="4"/>
  <c r="Q495" i="4" s="1"/>
  <c r="P606" i="4"/>
  <c r="Q606" i="4" s="1"/>
  <c r="P617" i="4"/>
  <c r="Q617" i="4" s="1"/>
  <c r="P627" i="4"/>
  <c r="Q627" i="4" s="1"/>
  <c r="P645" i="4"/>
  <c r="Q645" i="4" s="1"/>
  <c r="P802" i="4"/>
  <c r="Q802" i="4" s="1"/>
  <c r="P833" i="4"/>
  <c r="Q833" i="4" s="1"/>
  <c r="P842" i="4"/>
  <c r="Q842" i="4" s="1"/>
  <c r="P931" i="4"/>
  <c r="Q931" i="4" s="1"/>
  <c r="P937" i="4"/>
  <c r="Q937" i="4" s="1"/>
  <c r="P64" i="4"/>
  <c r="Q64" i="4" s="1"/>
  <c r="P945" i="4"/>
  <c r="Q945" i="4" s="1"/>
  <c r="P75" i="4"/>
  <c r="Q75" i="4" s="1"/>
  <c r="P86" i="4"/>
  <c r="Q86" i="4" s="1"/>
  <c r="P103" i="4"/>
  <c r="Q103" i="4" s="1"/>
  <c r="P264" i="4"/>
  <c r="Q264" i="4" s="1"/>
  <c r="P339" i="4"/>
  <c r="Q339" i="4" s="1"/>
  <c r="P350" i="4"/>
  <c r="Q350" i="4" s="1"/>
  <c r="P361" i="4"/>
  <c r="Q361" i="4" s="1"/>
  <c r="P373" i="4"/>
  <c r="Q373" i="4" s="1"/>
  <c r="P847" i="4"/>
  <c r="Q847" i="4" s="1"/>
  <c r="P848" i="4"/>
  <c r="Q848" i="4" s="1"/>
  <c r="P849" i="4"/>
  <c r="Q849" i="4" s="1"/>
  <c r="P850" i="4"/>
  <c r="Q850" i="4" s="1"/>
  <c r="P851" i="4"/>
  <c r="Q851" i="4" s="1"/>
  <c r="P852" i="4"/>
  <c r="Q852" i="4" s="1"/>
  <c r="P853" i="4"/>
  <c r="Q853" i="4" s="1"/>
  <c r="P854" i="4"/>
  <c r="Q854" i="4" s="1"/>
  <c r="P855" i="4"/>
  <c r="Q855" i="4" s="1"/>
  <c r="P856" i="4"/>
  <c r="Q856" i="4" s="1"/>
  <c r="P857" i="4"/>
  <c r="Q857" i="4" s="1"/>
  <c r="P858" i="4"/>
  <c r="Q858" i="4" s="1"/>
  <c r="P859" i="4"/>
  <c r="Q859" i="4" s="1"/>
  <c r="P860" i="4"/>
  <c r="Q860" i="4" s="1"/>
  <c r="P861" i="4"/>
  <c r="Q861" i="4" s="1"/>
  <c r="P862" i="4"/>
  <c r="Q862" i="4" s="1"/>
  <c r="P863" i="4"/>
  <c r="Q863" i="4" s="1"/>
  <c r="P864" i="4"/>
  <c r="Q864" i="4" s="1"/>
  <c r="P865" i="4"/>
  <c r="Q865" i="4" s="1"/>
  <c r="P866" i="4"/>
  <c r="Q866" i="4" s="1"/>
  <c r="P867" i="4"/>
  <c r="Q867" i="4" s="1"/>
  <c r="P868" i="4"/>
  <c r="Q868" i="4" s="1"/>
  <c r="P869" i="4"/>
  <c r="Q869" i="4" s="1"/>
  <c r="P870" i="4"/>
  <c r="Q870" i="4" s="1"/>
  <c r="P871" i="4"/>
  <c r="Q871" i="4" s="1"/>
  <c r="P872" i="4"/>
  <c r="Q872" i="4" s="1"/>
  <c r="P873" i="4"/>
  <c r="Q873" i="4" s="1"/>
  <c r="P874" i="4"/>
  <c r="Q874" i="4" s="1"/>
  <c r="P875" i="4"/>
  <c r="Q875" i="4" s="1"/>
  <c r="P876" i="4"/>
  <c r="Q876" i="4" s="1"/>
  <c r="P877" i="4"/>
  <c r="Q877" i="4" s="1"/>
  <c r="P878" i="4"/>
  <c r="Q878" i="4" s="1"/>
  <c r="P879" i="4"/>
  <c r="Q879" i="4" s="1"/>
  <c r="P880" i="4"/>
  <c r="Q880" i="4" s="1"/>
  <c r="P881" i="4"/>
  <c r="Q881" i="4" s="1"/>
  <c r="P882" i="4"/>
  <c r="Q882" i="4" s="1"/>
  <c r="P883" i="4"/>
  <c r="Q883" i="4" s="1"/>
  <c r="P884" i="4"/>
  <c r="Q884" i="4" s="1"/>
  <c r="P885" i="4"/>
  <c r="Q885" i="4" s="1"/>
  <c r="P886" i="4"/>
  <c r="Q886" i="4" s="1"/>
  <c r="P887" i="4"/>
  <c r="Q887" i="4" s="1"/>
  <c r="P888" i="4"/>
  <c r="Q888" i="4" s="1"/>
  <c r="P889" i="4"/>
  <c r="Q889" i="4" s="1"/>
  <c r="P890" i="4"/>
  <c r="Q890" i="4" s="1"/>
  <c r="P891" i="4"/>
  <c r="Q891" i="4" s="1"/>
  <c r="P892" i="4"/>
  <c r="Q892" i="4" s="1"/>
  <c r="P893" i="4"/>
  <c r="Q893" i="4" s="1"/>
  <c r="P894" i="4"/>
  <c r="Q894" i="4" s="1"/>
  <c r="P895" i="4"/>
  <c r="Q895" i="4" s="1"/>
  <c r="P896" i="4"/>
  <c r="Q896" i="4" s="1"/>
  <c r="P897" i="4"/>
  <c r="Q897" i="4" s="1"/>
  <c r="P898" i="4"/>
  <c r="Q898" i="4" s="1"/>
  <c r="P899" i="4"/>
  <c r="Q899" i="4" s="1"/>
  <c r="P900" i="4"/>
  <c r="Q900" i="4" s="1"/>
  <c r="P901" i="4"/>
  <c r="Q901" i="4" s="1"/>
  <c r="P902" i="4"/>
  <c r="Q902" i="4" s="1"/>
  <c r="P903" i="4"/>
  <c r="Q903" i="4" s="1"/>
  <c r="P904" i="4"/>
  <c r="Q904" i="4" s="1"/>
  <c r="P905" i="4"/>
  <c r="Q905" i="4" s="1"/>
  <c r="P906" i="4"/>
  <c r="Q906" i="4" s="1"/>
  <c r="P907" i="4"/>
  <c r="Q907" i="4" s="1"/>
  <c r="P908" i="4"/>
  <c r="Q908" i="4" s="1"/>
  <c r="P909" i="4"/>
  <c r="Q909" i="4" s="1"/>
  <c r="P910" i="4"/>
  <c r="Q910" i="4" s="1"/>
  <c r="P911" i="4"/>
  <c r="Q911" i="4" s="1"/>
  <c r="P912" i="4"/>
  <c r="Q912" i="4" s="1"/>
  <c r="P913" i="4"/>
  <c r="Q913" i="4" s="1"/>
  <c r="P914" i="4"/>
  <c r="Q914" i="4" s="1"/>
  <c r="P915" i="4"/>
  <c r="Q915" i="4" s="1"/>
  <c r="P916" i="4"/>
  <c r="Q916" i="4" s="1"/>
  <c r="P917" i="4"/>
  <c r="Q917" i="4" s="1"/>
  <c r="P918" i="4"/>
  <c r="Q918" i="4" s="1"/>
  <c r="P919" i="4"/>
  <c r="Q919" i="4" s="1"/>
  <c r="P920" i="4"/>
  <c r="Q920" i="4" s="1"/>
  <c r="P921" i="4"/>
  <c r="Q921" i="4" s="1"/>
  <c r="P922" i="4"/>
  <c r="Q922" i="4" s="1"/>
  <c r="P923" i="4"/>
  <c r="Q923" i="4" s="1"/>
  <c r="P924" i="4"/>
  <c r="Q924" i="4" s="1"/>
  <c r="P925" i="4"/>
  <c r="Q925" i="4" s="1"/>
  <c r="P926" i="4"/>
  <c r="Q926" i="4" s="1"/>
  <c r="P535" i="4"/>
  <c r="Q535" i="4" s="1"/>
  <c r="P607" i="4"/>
  <c r="Q607" i="4" s="1"/>
  <c r="P618" i="4"/>
  <c r="Q618" i="4" s="1"/>
  <c r="P628" i="4"/>
  <c r="Q628" i="4" s="1"/>
  <c r="P649" i="4"/>
  <c r="Q649" i="4" s="1"/>
  <c r="P804" i="4"/>
  <c r="Q804" i="4" s="1"/>
  <c r="P834" i="4"/>
  <c r="Q834" i="4" s="1"/>
  <c r="P843" i="4"/>
  <c r="Q843" i="4" s="1"/>
  <c r="P932" i="4"/>
  <c r="Q932" i="4" s="1"/>
  <c r="P938" i="4"/>
  <c r="Q938" i="4" s="1"/>
  <c r="P65" i="4"/>
  <c r="Q65" i="4" s="1"/>
  <c r="P946" i="4"/>
  <c r="Q946" i="4" s="1"/>
  <c r="P76" i="4"/>
  <c r="Q76" i="4" s="1"/>
  <c r="P87" i="4"/>
  <c r="Q87" i="4" s="1"/>
  <c r="P108" i="4"/>
  <c r="Q108" i="4" s="1"/>
  <c r="P269" i="4"/>
  <c r="Q269" i="4" s="1"/>
  <c r="P340" i="4"/>
  <c r="Q340" i="4" s="1"/>
  <c r="P351" i="4"/>
  <c r="Q351" i="4" s="1"/>
  <c r="P362" i="4"/>
  <c r="Q362" i="4" s="1"/>
  <c r="P378" i="4"/>
  <c r="Q378" i="4" s="1"/>
  <c r="P947" i="4"/>
  <c r="Q947" i="4" s="1"/>
  <c r="P948" i="4"/>
  <c r="Q948" i="4" s="1"/>
  <c r="P949" i="4"/>
  <c r="Q949" i="4" s="1"/>
  <c r="P950" i="4"/>
  <c r="Q950" i="4" s="1"/>
  <c r="P951" i="4"/>
  <c r="Q951" i="4" s="1"/>
  <c r="P952" i="4"/>
  <c r="Q952" i="4" s="1"/>
  <c r="P953" i="4"/>
  <c r="Q953" i="4" s="1"/>
  <c r="P954" i="4"/>
  <c r="Q954" i="4" s="1"/>
  <c r="P955" i="4"/>
  <c r="Q955" i="4" s="1"/>
  <c r="P956" i="4"/>
  <c r="Q956" i="4" s="1"/>
  <c r="P957" i="4"/>
  <c r="Q957" i="4" s="1"/>
  <c r="P958" i="4"/>
  <c r="Q958" i="4" s="1"/>
  <c r="P959" i="4"/>
  <c r="Q959" i="4" s="1"/>
  <c r="P960" i="4"/>
  <c r="Q960" i="4" s="1"/>
  <c r="P961" i="4"/>
  <c r="Q961" i="4" s="1"/>
  <c r="P962" i="4"/>
  <c r="Q962" i="4" s="1"/>
  <c r="P963" i="4"/>
  <c r="Q963" i="4" s="1"/>
  <c r="P964" i="4"/>
  <c r="Q964" i="4" s="1"/>
  <c r="P965" i="4"/>
  <c r="Q965" i="4" s="1"/>
  <c r="P966" i="4"/>
  <c r="Q966" i="4" s="1"/>
  <c r="P967" i="4"/>
  <c r="Q967" i="4" s="1"/>
  <c r="P968" i="4"/>
  <c r="Q968" i="4" s="1"/>
  <c r="P969" i="4"/>
  <c r="Q969" i="4" s="1"/>
  <c r="P970" i="4"/>
  <c r="Q970" i="4" s="1"/>
  <c r="P971" i="4"/>
  <c r="Q971" i="4" s="1"/>
  <c r="P972" i="4"/>
  <c r="Q972" i="4" s="1"/>
  <c r="P973" i="4"/>
  <c r="Q973" i="4" s="1"/>
  <c r="P974" i="4"/>
  <c r="Q974" i="4" s="1"/>
  <c r="P975" i="4"/>
  <c r="Q975" i="4" s="1"/>
  <c r="P976" i="4"/>
  <c r="Q976" i="4" s="1"/>
  <c r="P977" i="4"/>
  <c r="Q977" i="4" s="1"/>
  <c r="P978" i="4"/>
  <c r="Q978" i="4" s="1"/>
  <c r="P979" i="4"/>
  <c r="Q979" i="4" s="1"/>
  <c r="P980" i="4"/>
  <c r="Q980" i="4" s="1"/>
  <c r="P981" i="4"/>
  <c r="Q981" i="4" s="1"/>
  <c r="P982" i="4"/>
  <c r="Q982" i="4" s="1"/>
  <c r="P983" i="4"/>
  <c r="Q983" i="4" s="1"/>
  <c r="P984" i="4"/>
  <c r="Q984" i="4" s="1"/>
  <c r="P985" i="4"/>
  <c r="Q985" i="4" s="1"/>
  <c r="P986" i="4"/>
  <c r="Q986" i="4" s="1"/>
  <c r="P987" i="4"/>
  <c r="Q987" i="4" s="1"/>
  <c r="P988" i="4"/>
  <c r="Q988" i="4" s="1"/>
  <c r="P989" i="4"/>
  <c r="Q989" i="4" s="1"/>
  <c r="P990" i="4"/>
  <c r="Q990" i="4" s="1"/>
  <c r="P991" i="4"/>
  <c r="Q991" i="4" s="1"/>
  <c r="P992" i="4"/>
  <c r="Q992" i="4" s="1"/>
  <c r="P993" i="4"/>
  <c r="Q993" i="4" s="1"/>
  <c r="P994" i="4"/>
  <c r="Q994" i="4" s="1"/>
  <c r="P995" i="4"/>
  <c r="Q995" i="4" s="1"/>
  <c r="P996" i="4"/>
  <c r="Q996" i="4" s="1"/>
  <c r="P997" i="4"/>
  <c r="Q997" i="4" s="1"/>
  <c r="P998" i="4"/>
  <c r="Q998" i="4" s="1"/>
  <c r="P999" i="4"/>
  <c r="Q999" i="4" s="1"/>
  <c r="P1000" i="4"/>
  <c r="Q1000" i="4" s="1"/>
  <c r="P1001" i="4"/>
  <c r="Q1001" i="4" s="1"/>
  <c r="P1002" i="4"/>
  <c r="Q1002" i="4" s="1"/>
  <c r="P1003" i="4"/>
  <c r="Q1003" i="4" s="1"/>
  <c r="P1004" i="4"/>
  <c r="Q1004" i="4" s="1"/>
  <c r="P1005" i="4"/>
  <c r="Q1005" i="4" s="1"/>
  <c r="P1006" i="4"/>
  <c r="Q1006" i="4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66" i="4"/>
  <c r="N57" i="4"/>
  <c r="N58" i="4"/>
  <c r="N383" i="4"/>
  <c r="N540" i="4"/>
  <c r="N608" i="4"/>
  <c r="N619" i="4"/>
  <c r="N629" i="4"/>
  <c r="N689" i="4"/>
  <c r="N806" i="4"/>
  <c r="N835" i="4"/>
  <c r="N844" i="4"/>
  <c r="N933" i="4"/>
  <c r="N56" i="4"/>
  <c r="N939" i="4"/>
  <c r="N67" i="4"/>
  <c r="N77" i="4"/>
  <c r="N88" i="4"/>
  <c r="N113" i="4"/>
  <c r="N274" i="4"/>
  <c r="N341" i="4"/>
  <c r="N352" i="4"/>
  <c r="N363" i="4"/>
  <c r="N388" i="4"/>
  <c r="N545" i="4"/>
  <c r="N609" i="4"/>
  <c r="N620" i="4"/>
  <c r="N630" i="4"/>
  <c r="N694" i="4"/>
  <c r="N827" i="4"/>
  <c r="N845" i="4"/>
  <c r="N59" i="4"/>
  <c r="N68" i="4"/>
  <c r="N78" i="4"/>
  <c r="N89" i="4"/>
  <c r="N153" i="4"/>
  <c r="N316" i="4"/>
  <c r="N342" i="4"/>
  <c r="N353" i="4"/>
  <c r="N364" i="4"/>
  <c r="N96" i="4"/>
  <c r="N97" i="4"/>
  <c r="N69" i="4"/>
  <c r="N99" i="4"/>
  <c r="N100" i="4"/>
  <c r="N101" i="4"/>
  <c r="N102" i="4"/>
  <c r="N70" i="4"/>
  <c r="N104" i="4"/>
  <c r="N105" i="4"/>
  <c r="N106" i="4"/>
  <c r="N107" i="4"/>
  <c r="N79" i="4"/>
  <c r="N109" i="4"/>
  <c r="N110" i="4"/>
  <c r="N111" i="4"/>
  <c r="N112" i="4"/>
  <c r="N80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81" i="4"/>
  <c r="N154" i="4"/>
  <c r="N155" i="4"/>
  <c r="N156" i="4"/>
  <c r="N157" i="4"/>
  <c r="N90" i="4"/>
  <c r="N159" i="4"/>
  <c r="N160" i="4"/>
  <c r="N161" i="4"/>
  <c r="N162" i="4"/>
  <c r="N91" i="4"/>
  <c r="N164" i="4"/>
  <c r="N165" i="4"/>
  <c r="N166" i="4"/>
  <c r="N167" i="4"/>
  <c r="N92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158" i="4"/>
  <c r="N209" i="4"/>
  <c r="N210" i="4"/>
  <c r="N211" i="4"/>
  <c r="N212" i="4"/>
  <c r="N163" i="4"/>
  <c r="N214" i="4"/>
  <c r="N215" i="4"/>
  <c r="N216" i="4"/>
  <c r="N217" i="4"/>
  <c r="N16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321" i="4"/>
  <c r="N260" i="4"/>
  <c r="N261" i="4"/>
  <c r="N262" i="4"/>
  <c r="N263" i="4"/>
  <c r="N326" i="4"/>
  <c r="N265" i="4"/>
  <c r="N266" i="4"/>
  <c r="N267" i="4"/>
  <c r="N268" i="4"/>
  <c r="N331" i="4"/>
  <c r="N270" i="4"/>
  <c r="N271" i="4"/>
  <c r="N272" i="4"/>
  <c r="N273" i="4"/>
  <c r="N343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44" i="4"/>
  <c r="N317" i="4"/>
  <c r="N318" i="4"/>
  <c r="N319" i="4"/>
  <c r="N320" i="4"/>
  <c r="N345" i="4"/>
  <c r="N322" i="4"/>
  <c r="N323" i="4"/>
  <c r="N324" i="4"/>
  <c r="N325" i="4"/>
  <c r="N354" i="4"/>
  <c r="N327" i="4"/>
  <c r="N328" i="4"/>
  <c r="N329" i="4"/>
  <c r="N330" i="4"/>
  <c r="N355" i="4"/>
  <c r="N332" i="4"/>
  <c r="N333" i="4"/>
  <c r="N334" i="4"/>
  <c r="N428" i="4"/>
  <c r="N550" i="4"/>
  <c r="N610" i="4"/>
  <c r="N621" i="4"/>
  <c r="N631" i="4"/>
  <c r="N699" i="4"/>
  <c r="N828" i="4"/>
  <c r="N836" i="4"/>
  <c r="N846" i="4"/>
  <c r="N934" i="4"/>
  <c r="N60" i="4"/>
  <c r="N940" i="4"/>
  <c r="N71" i="4"/>
  <c r="N82" i="4"/>
  <c r="N93" i="4"/>
  <c r="N208" i="4"/>
  <c r="N335" i="4"/>
  <c r="N346" i="4"/>
  <c r="N356" i="4"/>
  <c r="N365" i="4"/>
  <c r="N433" i="4"/>
  <c r="N588" i="4"/>
  <c r="N611" i="4"/>
  <c r="N622" i="4"/>
  <c r="N632" i="4"/>
  <c r="N704" i="4"/>
  <c r="N837" i="4"/>
  <c r="N927" i="4"/>
  <c r="N61" i="4"/>
  <c r="N72" i="4"/>
  <c r="N83" i="4"/>
  <c r="N94" i="4"/>
  <c r="N213" i="4"/>
  <c r="N336" i="4"/>
  <c r="N347" i="4"/>
  <c r="N357" i="4"/>
  <c r="N366" i="4"/>
  <c r="N372" i="4"/>
  <c r="N358" i="4"/>
  <c r="N374" i="4"/>
  <c r="N375" i="4"/>
  <c r="N376" i="4"/>
  <c r="N377" i="4"/>
  <c r="N367" i="4"/>
  <c r="N379" i="4"/>
  <c r="N380" i="4"/>
  <c r="N381" i="4"/>
  <c r="N382" i="4"/>
  <c r="N368" i="4"/>
  <c r="N384" i="4"/>
  <c r="N385" i="4"/>
  <c r="N386" i="4"/>
  <c r="N387" i="4"/>
  <c r="N369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38" i="4"/>
  <c r="N429" i="4"/>
  <c r="N430" i="4"/>
  <c r="N431" i="4"/>
  <c r="N432" i="4"/>
  <c r="N443" i="4"/>
  <c r="N434" i="4"/>
  <c r="N435" i="4"/>
  <c r="N436" i="4"/>
  <c r="N437" i="4"/>
  <c r="N480" i="4"/>
  <c r="N439" i="4"/>
  <c r="N440" i="4"/>
  <c r="N441" i="4"/>
  <c r="N442" i="4"/>
  <c r="N59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598" i="4"/>
  <c r="N481" i="4"/>
  <c r="N482" i="4"/>
  <c r="N483" i="4"/>
  <c r="N484" i="4"/>
  <c r="N603" i="4"/>
  <c r="N486" i="4"/>
  <c r="N487" i="4"/>
  <c r="N488" i="4"/>
  <c r="N489" i="4"/>
  <c r="N612" i="4"/>
  <c r="N491" i="4"/>
  <c r="N492" i="4"/>
  <c r="N493" i="4"/>
  <c r="N494" i="4"/>
  <c r="N613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614" i="4"/>
  <c r="N536" i="4"/>
  <c r="N537" i="4"/>
  <c r="N538" i="4"/>
  <c r="N539" i="4"/>
  <c r="N623" i="4"/>
  <c r="N541" i="4"/>
  <c r="N542" i="4"/>
  <c r="N543" i="4"/>
  <c r="N544" i="4"/>
  <c r="N624" i="4"/>
  <c r="N546" i="4"/>
  <c r="N547" i="4"/>
  <c r="N548" i="4"/>
  <c r="N549" i="4"/>
  <c r="N625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633" i="4"/>
  <c r="N589" i="4"/>
  <c r="N590" i="4"/>
  <c r="N591" i="4"/>
  <c r="N592" i="4"/>
  <c r="N634" i="4"/>
  <c r="N594" i="4"/>
  <c r="N595" i="4"/>
  <c r="N596" i="4"/>
  <c r="N597" i="4"/>
  <c r="N635" i="4"/>
  <c r="N599" i="4"/>
  <c r="N600" i="4"/>
  <c r="N601" i="4"/>
  <c r="N602" i="4"/>
  <c r="N485" i="4"/>
  <c r="N604" i="4"/>
  <c r="N615" i="4"/>
  <c r="N626" i="4"/>
  <c r="N640" i="4"/>
  <c r="N742" i="4"/>
  <c r="N829" i="4"/>
  <c r="N838" i="4"/>
  <c r="N928" i="4"/>
  <c r="N935" i="4"/>
  <c r="N62" i="4"/>
  <c r="N941" i="4"/>
  <c r="N73" i="4"/>
  <c r="N84" i="4"/>
  <c r="N95" i="4"/>
  <c r="N218" i="4"/>
  <c r="N337" i="4"/>
  <c r="N348" i="4"/>
  <c r="N359" i="4"/>
  <c r="N370" i="4"/>
  <c r="N490" i="4"/>
  <c r="N605" i="4"/>
  <c r="N616" i="4"/>
  <c r="N63" i="4"/>
  <c r="N74" i="4"/>
  <c r="N85" i="4"/>
  <c r="N98" i="4"/>
  <c r="N259" i="4"/>
  <c r="N338" i="4"/>
  <c r="N349" i="4"/>
  <c r="N360" i="4"/>
  <c r="N371" i="4"/>
  <c r="N746" i="4"/>
  <c r="N636" i="4"/>
  <c r="N637" i="4"/>
  <c r="N638" i="4"/>
  <c r="N639" i="4"/>
  <c r="N751" i="4"/>
  <c r="N641" i="4"/>
  <c r="N642" i="4"/>
  <c r="N643" i="4"/>
  <c r="N644" i="4"/>
  <c r="N796" i="4"/>
  <c r="N646" i="4"/>
  <c r="N647" i="4"/>
  <c r="N648" i="4"/>
  <c r="N830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831" i="4"/>
  <c r="N690" i="4"/>
  <c r="N691" i="4"/>
  <c r="N692" i="4"/>
  <c r="N693" i="4"/>
  <c r="N832" i="4"/>
  <c r="N695" i="4"/>
  <c r="N696" i="4"/>
  <c r="N697" i="4"/>
  <c r="N698" i="4"/>
  <c r="N839" i="4"/>
  <c r="N700" i="4"/>
  <c r="N701" i="4"/>
  <c r="N702" i="4"/>
  <c r="N703" i="4"/>
  <c r="N840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841" i="4"/>
  <c r="N743" i="4"/>
  <c r="N744" i="4"/>
  <c r="N745" i="4"/>
  <c r="N929" i="4"/>
  <c r="N747" i="4"/>
  <c r="N748" i="4"/>
  <c r="N749" i="4"/>
  <c r="N750" i="4"/>
  <c r="N930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936" i="4"/>
  <c r="N797" i="4"/>
  <c r="N798" i="4"/>
  <c r="N799" i="4"/>
  <c r="N800" i="4"/>
  <c r="N801" i="4"/>
  <c r="N942" i="4"/>
  <c r="N803" i="4"/>
  <c r="N943" i="4"/>
  <c r="N805" i="4"/>
  <c r="N944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495" i="4"/>
  <c r="N606" i="4"/>
  <c r="N617" i="4"/>
  <c r="N627" i="4"/>
  <c r="N645" i="4"/>
  <c r="N802" i="4"/>
  <c r="N833" i="4"/>
  <c r="N842" i="4"/>
  <c r="N931" i="4"/>
  <c r="N937" i="4"/>
  <c r="N64" i="4"/>
  <c r="N945" i="4"/>
  <c r="N75" i="4"/>
  <c r="N86" i="4"/>
  <c r="N103" i="4"/>
  <c r="N264" i="4"/>
  <c r="N339" i="4"/>
  <c r="N350" i="4"/>
  <c r="N361" i="4"/>
  <c r="N373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535" i="4"/>
  <c r="N607" i="4"/>
  <c r="N618" i="4"/>
  <c r="N628" i="4"/>
  <c r="N649" i="4"/>
  <c r="N804" i="4"/>
  <c r="N834" i="4"/>
  <c r="N843" i="4"/>
  <c r="N932" i="4"/>
  <c r="N938" i="4"/>
  <c r="N65" i="4"/>
  <c r="N946" i="4"/>
  <c r="N76" i="4"/>
  <c r="N87" i="4"/>
  <c r="N108" i="4"/>
  <c r="N269" i="4"/>
  <c r="N340" i="4"/>
  <c r="N351" i="4"/>
  <c r="N362" i="4"/>
  <c r="N378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66" i="4"/>
  <c r="M57" i="4"/>
  <c r="M58" i="4"/>
  <c r="M383" i="4"/>
  <c r="M540" i="4"/>
  <c r="M608" i="4"/>
  <c r="M619" i="4"/>
  <c r="M629" i="4"/>
  <c r="M689" i="4"/>
  <c r="M806" i="4"/>
  <c r="M835" i="4"/>
  <c r="M844" i="4"/>
  <c r="M933" i="4"/>
  <c r="M56" i="4"/>
  <c r="M939" i="4"/>
  <c r="M67" i="4"/>
  <c r="M77" i="4"/>
  <c r="M88" i="4"/>
  <c r="M113" i="4"/>
  <c r="M274" i="4"/>
  <c r="M341" i="4"/>
  <c r="M352" i="4"/>
  <c r="M363" i="4"/>
  <c r="M388" i="4"/>
  <c r="M545" i="4"/>
  <c r="M609" i="4"/>
  <c r="M620" i="4"/>
  <c r="M630" i="4"/>
  <c r="M694" i="4"/>
  <c r="M827" i="4"/>
  <c r="M845" i="4"/>
  <c r="M59" i="4"/>
  <c r="M68" i="4"/>
  <c r="M78" i="4"/>
  <c r="M89" i="4"/>
  <c r="M153" i="4"/>
  <c r="M316" i="4"/>
  <c r="M342" i="4"/>
  <c r="M353" i="4"/>
  <c r="M364" i="4"/>
  <c r="M96" i="4"/>
  <c r="M97" i="4"/>
  <c r="M69" i="4"/>
  <c r="M99" i="4"/>
  <c r="M100" i="4"/>
  <c r="M101" i="4"/>
  <c r="M102" i="4"/>
  <c r="M70" i="4"/>
  <c r="M104" i="4"/>
  <c r="M105" i="4"/>
  <c r="M106" i="4"/>
  <c r="M107" i="4"/>
  <c r="M79" i="4"/>
  <c r="M109" i="4"/>
  <c r="M110" i="4"/>
  <c r="M111" i="4"/>
  <c r="M112" i="4"/>
  <c r="M80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81" i="4"/>
  <c r="M154" i="4"/>
  <c r="M155" i="4"/>
  <c r="M156" i="4"/>
  <c r="M157" i="4"/>
  <c r="M90" i="4"/>
  <c r="M159" i="4"/>
  <c r="M160" i="4"/>
  <c r="M161" i="4"/>
  <c r="M162" i="4"/>
  <c r="M91" i="4"/>
  <c r="M164" i="4"/>
  <c r="M165" i="4"/>
  <c r="M166" i="4"/>
  <c r="M167" i="4"/>
  <c r="M92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158" i="4"/>
  <c r="M209" i="4"/>
  <c r="M210" i="4"/>
  <c r="M211" i="4"/>
  <c r="M212" i="4"/>
  <c r="M163" i="4"/>
  <c r="M214" i="4"/>
  <c r="M215" i="4"/>
  <c r="M216" i="4"/>
  <c r="M217" i="4"/>
  <c r="M16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321" i="4"/>
  <c r="M260" i="4"/>
  <c r="M261" i="4"/>
  <c r="M262" i="4"/>
  <c r="M263" i="4"/>
  <c r="M326" i="4"/>
  <c r="M265" i="4"/>
  <c r="M266" i="4"/>
  <c r="M267" i="4"/>
  <c r="M268" i="4"/>
  <c r="M331" i="4"/>
  <c r="M270" i="4"/>
  <c r="M271" i="4"/>
  <c r="M272" i="4"/>
  <c r="M273" i="4"/>
  <c r="M343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44" i="4"/>
  <c r="M317" i="4"/>
  <c r="M318" i="4"/>
  <c r="M319" i="4"/>
  <c r="M320" i="4"/>
  <c r="M345" i="4"/>
  <c r="M322" i="4"/>
  <c r="M323" i="4"/>
  <c r="M324" i="4"/>
  <c r="M325" i="4"/>
  <c r="M354" i="4"/>
  <c r="M327" i="4"/>
  <c r="M328" i="4"/>
  <c r="M329" i="4"/>
  <c r="M330" i="4"/>
  <c r="M355" i="4"/>
  <c r="M332" i="4"/>
  <c r="M333" i="4"/>
  <c r="M334" i="4"/>
  <c r="M428" i="4"/>
  <c r="M550" i="4"/>
  <c r="M610" i="4"/>
  <c r="M621" i="4"/>
  <c r="M631" i="4"/>
  <c r="M699" i="4"/>
  <c r="M828" i="4"/>
  <c r="M836" i="4"/>
  <c r="M846" i="4"/>
  <c r="M934" i="4"/>
  <c r="M60" i="4"/>
  <c r="M940" i="4"/>
  <c r="M71" i="4"/>
  <c r="M82" i="4"/>
  <c r="M93" i="4"/>
  <c r="M208" i="4"/>
  <c r="M335" i="4"/>
  <c r="M346" i="4"/>
  <c r="M356" i="4"/>
  <c r="M365" i="4"/>
  <c r="M433" i="4"/>
  <c r="M588" i="4"/>
  <c r="M611" i="4"/>
  <c r="M622" i="4"/>
  <c r="M632" i="4"/>
  <c r="M704" i="4"/>
  <c r="M837" i="4"/>
  <c r="M927" i="4"/>
  <c r="M61" i="4"/>
  <c r="M72" i="4"/>
  <c r="M83" i="4"/>
  <c r="M94" i="4"/>
  <c r="M213" i="4"/>
  <c r="M336" i="4"/>
  <c r="M347" i="4"/>
  <c r="M357" i="4"/>
  <c r="M366" i="4"/>
  <c r="M372" i="4"/>
  <c r="M358" i="4"/>
  <c r="M374" i="4"/>
  <c r="M375" i="4"/>
  <c r="M376" i="4"/>
  <c r="M377" i="4"/>
  <c r="M367" i="4"/>
  <c r="M379" i="4"/>
  <c r="M380" i="4"/>
  <c r="M381" i="4"/>
  <c r="M382" i="4"/>
  <c r="M368" i="4"/>
  <c r="M384" i="4"/>
  <c r="M385" i="4"/>
  <c r="M386" i="4"/>
  <c r="M387" i="4"/>
  <c r="M369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38" i="4"/>
  <c r="M429" i="4"/>
  <c r="M430" i="4"/>
  <c r="M431" i="4"/>
  <c r="M432" i="4"/>
  <c r="M443" i="4"/>
  <c r="M434" i="4"/>
  <c r="M435" i="4"/>
  <c r="M436" i="4"/>
  <c r="M437" i="4"/>
  <c r="M480" i="4"/>
  <c r="M439" i="4"/>
  <c r="M440" i="4"/>
  <c r="M441" i="4"/>
  <c r="M442" i="4"/>
  <c r="M59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598" i="4"/>
  <c r="M481" i="4"/>
  <c r="M482" i="4"/>
  <c r="M483" i="4"/>
  <c r="M484" i="4"/>
  <c r="M603" i="4"/>
  <c r="M486" i="4"/>
  <c r="M487" i="4"/>
  <c r="M488" i="4"/>
  <c r="M489" i="4"/>
  <c r="M612" i="4"/>
  <c r="M491" i="4"/>
  <c r="M492" i="4"/>
  <c r="M493" i="4"/>
  <c r="M494" i="4"/>
  <c r="M613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614" i="4"/>
  <c r="M536" i="4"/>
  <c r="M537" i="4"/>
  <c r="M538" i="4"/>
  <c r="M539" i="4"/>
  <c r="M623" i="4"/>
  <c r="M541" i="4"/>
  <c r="M542" i="4"/>
  <c r="M543" i="4"/>
  <c r="M544" i="4"/>
  <c r="M624" i="4"/>
  <c r="M546" i="4"/>
  <c r="M547" i="4"/>
  <c r="M548" i="4"/>
  <c r="M549" i="4"/>
  <c r="M625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633" i="4"/>
  <c r="M589" i="4"/>
  <c r="M590" i="4"/>
  <c r="M591" i="4"/>
  <c r="M592" i="4"/>
  <c r="M634" i="4"/>
  <c r="M594" i="4"/>
  <c r="M595" i="4"/>
  <c r="M596" i="4"/>
  <c r="M597" i="4"/>
  <c r="M635" i="4"/>
  <c r="M599" i="4"/>
  <c r="M600" i="4"/>
  <c r="M601" i="4"/>
  <c r="M602" i="4"/>
  <c r="M485" i="4"/>
  <c r="M604" i="4"/>
  <c r="M615" i="4"/>
  <c r="M626" i="4"/>
  <c r="M640" i="4"/>
  <c r="M742" i="4"/>
  <c r="M829" i="4"/>
  <c r="M838" i="4"/>
  <c r="M928" i="4"/>
  <c r="M935" i="4"/>
  <c r="M62" i="4"/>
  <c r="M941" i="4"/>
  <c r="M73" i="4"/>
  <c r="M84" i="4"/>
  <c r="M95" i="4"/>
  <c r="M218" i="4"/>
  <c r="M337" i="4"/>
  <c r="M348" i="4"/>
  <c r="M359" i="4"/>
  <c r="M370" i="4"/>
  <c r="M490" i="4"/>
  <c r="M605" i="4"/>
  <c r="M616" i="4"/>
  <c r="M63" i="4"/>
  <c r="M74" i="4"/>
  <c r="M85" i="4"/>
  <c r="M98" i="4"/>
  <c r="M259" i="4"/>
  <c r="M338" i="4"/>
  <c r="M349" i="4"/>
  <c r="M360" i="4"/>
  <c r="M371" i="4"/>
  <c r="M746" i="4"/>
  <c r="M636" i="4"/>
  <c r="M637" i="4"/>
  <c r="M638" i="4"/>
  <c r="M639" i="4"/>
  <c r="M751" i="4"/>
  <c r="M641" i="4"/>
  <c r="M642" i="4"/>
  <c r="M643" i="4"/>
  <c r="M644" i="4"/>
  <c r="M796" i="4"/>
  <c r="M646" i="4"/>
  <c r="M647" i="4"/>
  <c r="M648" i="4"/>
  <c r="M830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831" i="4"/>
  <c r="M690" i="4"/>
  <c r="M691" i="4"/>
  <c r="M692" i="4"/>
  <c r="M693" i="4"/>
  <c r="M832" i="4"/>
  <c r="M695" i="4"/>
  <c r="M696" i="4"/>
  <c r="M697" i="4"/>
  <c r="M698" i="4"/>
  <c r="M839" i="4"/>
  <c r="M700" i="4"/>
  <c r="M701" i="4"/>
  <c r="M702" i="4"/>
  <c r="M703" i="4"/>
  <c r="M840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841" i="4"/>
  <c r="M743" i="4"/>
  <c r="M744" i="4"/>
  <c r="M745" i="4"/>
  <c r="M929" i="4"/>
  <c r="M747" i="4"/>
  <c r="M748" i="4"/>
  <c r="M749" i="4"/>
  <c r="M750" i="4"/>
  <c r="M930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936" i="4"/>
  <c r="M797" i="4"/>
  <c r="M798" i="4"/>
  <c r="M799" i="4"/>
  <c r="M800" i="4"/>
  <c r="M801" i="4"/>
  <c r="M942" i="4"/>
  <c r="M803" i="4"/>
  <c r="M943" i="4"/>
  <c r="M805" i="4"/>
  <c r="M944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495" i="4"/>
  <c r="M606" i="4"/>
  <c r="M617" i="4"/>
  <c r="M627" i="4"/>
  <c r="M645" i="4"/>
  <c r="M802" i="4"/>
  <c r="M833" i="4"/>
  <c r="M842" i="4"/>
  <c r="M931" i="4"/>
  <c r="M937" i="4"/>
  <c r="M64" i="4"/>
  <c r="M945" i="4"/>
  <c r="M75" i="4"/>
  <c r="M86" i="4"/>
  <c r="M103" i="4"/>
  <c r="M264" i="4"/>
  <c r="M339" i="4"/>
  <c r="M350" i="4"/>
  <c r="M361" i="4"/>
  <c r="M373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535" i="4"/>
  <c r="M607" i="4"/>
  <c r="M618" i="4"/>
  <c r="M628" i="4"/>
  <c r="M649" i="4"/>
  <c r="M804" i="4"/>
  <c r="M834" i="4"/>
  <c r="M843" i="4"/>
  <c r="M932" i="4"/>
  <c r="M938" i="4"/>
  <c r="M65" i="4"/>
  <c r="M946" i="4"/>
  <c r="M76" i="4"/>
  <c r="M87" i="4"/>
  <c r="M108" i="4"/>
  <c r="M269" i="4"/>
  <c r="M340" i="4"/>
  <c r="M351" i="4"/>
  <c r="M362" i="4"/>
  <c r="M378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L1006" i="4"/>
  <c r="O1006" i="4" s="1"/>
  <c r="L1005" i="4"/>
  <c r="O1005" i="4" s="1"/>
  <c r="L1004" i="4"/>
  <c r="O1004" i="4" s="1"/>
  <c r="L1003" i="4"/>
  <c r="O1003" i="4" s="1"/>
  <c r="L1002" i="4"/>
  <c r="O1002" i="4" s="1"/>
  <c r="L1001" i="4"/>
  <c r="O1001" i="4" s="1"/>
  <c r="L1000" i="4"/>
  <c r="O1000" i="4" s="1"/>
  <c r="L999" i="4"/>
  <c r="O999" i="4" s="1"/>
  <c r="L998" i="4"/>
  <c r="O998" i="4" s="1"/>
  <c r="L997" i="4"/>
  <c r="O997" i="4" s="1"/>
  <c r="L996" i="4"/>
  <c r="O996" i="4" s="1"/>
  <c r="L995" i="4"/>
  <c r="O995" i="4" s="1"/>
  <c r="L994" i="4"/>
  <c r="O994" i="4" s="1"/>
  <c r="L993" i="4"/>
  <c r="O993" i="4" s="1"/>
  <c r="L992" i="4"/>
  <c r="O992" i="4" s="1"/>
  <c r="L991" i="4"/>
  <c r="O991" i="4" s="1"/>
  <c r="L990" i="4"/>
  <c r="O990" i="4" s="1"/>
  <c r="L989" i="4"/>
  <c r="O989" i="4" s="1"/>
  <c r="L988" i="4"/>
  <c r="O988" i="4" s="1"/>
  <c r="L987" i="4"/>
  <c r="O987" i="4" s="1"/>
  <c r="L986" i="4"/>
  <c r="O986" i="4" s="1"/>
  <c r="L985" i="4"/>
  <c r="O985" i="4" s="1"/>
  <c r="L984" i="4"/>
  <c r="O984" i="4" s="1"/>
  <c r="L983" i="4"/>
  <c r="O983" i="4" s="1"/>
  <c r="L982" i="4"/>
  <c r="O982" i="4" s="1"/>
  <c r="L981" i="4"/>
  <c r="O981" i="4" s="1"/>
  <c r="L980" i="4"/>
  <c r="O980" i="4" s="1"/>
  <c r="L979" i="4"/>
  <c r="O979" i="4" s="1"/>
  <c r="L978" i="4"/>
  <c r="O978" i="4" s="1"/>
  <c r="L977" i="4"/>
  <c r="O977" i="4" s="1"/>
  <c r="L976" i="4"/>
  <c r="O976" i="4" s="1"/>
  <c r="L975" i="4"/>
  <c r="O975" i="4" s="1"/>
  <c r="L974" i="4"/>
  <c r="O974" i="4" s="1"/>
  <c r="L973" i="4"/>
  <c r="O973" i="4" s="1"/>
  <c r="L972" i="4"/>
  <c r="O972" i="4" s="1"/>
  <c r="L971" i="4"/>
  <c r="O971" i="4" s="1"/>
  <c r="L970" i="4"/>
  <c r="O970" i="4" s="1"/>
  <c r="L969" i="4"/>
  <c r="O969" i="4" s="1"/>
  <c r="L968" i="4"/>
  <c r="O968" i="4" s="1"/>
  <c r="L967" i="4"/>
  <c r="O967" i="4" s="1"/>
  <c r="L966" i="4"/>
  <c r="O966" i="4" s="1"/>
  <c r="L965" i="4"/>
  <c r="O965" i="4" s="1"/>
  <c r="L964" i="4"/>
  <c r="O964" i="4" s="1"/>
  <c r="L963" i="4"/>
  <c r="O963" i="4" s="1"/>
  <c r="L962" i="4"/>
  <c r="O962" i="4" s="1"/>
  <c r="L961" i="4"/>
  <c r="O961" i="4" s="1"/>
  <c r="L960" i="4"/>
  <c r="O960" i="4" s="1"/>
  <c r="L959" i="4"/>
  <c r="O959" i="4" s="1"/>
  <c r="L958" i="4"/>
  <c r="O958" i="4" s="1"/>
  <c r="L957" i="4"/>
  <c r="O957" i="4" s="1"/>
  <c r="L956" i="4"/>
  <c r="O956" i="4" s="1"/>
  <c r="L955" i="4"/>
  <c r="O955" i="4" s="1"/>
  <c r="L954" i="4"/>
  <c r="O954" i="4" s="1"/>
  <c r="L953" i="4"/>
  <c r="O953" i="4" s="1"/>
  <c r="L952" i="4"/>
  <c r="O952" i="4" s="1"/>
  <c r="L951" i="4"/>
  <c r="O951" i="4" s="1"/>
  <c r="L950" i="4"/>
  <c r="O950" i="4" s="1"/>
  <c r="L949" i="4"/>
  <c r="O949" i="4" s="1"/>
  <c r="L948" i="4"/>
  <c r="O948" i="4" s="1"/>
  <c r="L947" i="4"/>
  <c r="O947" i="4" s="1"/>
  <c r="L378" i="4"/>
  <c r="O378" i="4" s="1"/>
  <c r="L362" i="4"/>
  <c r="O362" i="4" s="1"/>
  <c r="L351" i="4"/>
  <c r="O351" i="4" s="1"/>
  <c r="L340" i="4"/>
  <c r="O340" i="4" s="1"/>
  <c r="L269" i="4"/>
  <c r="O269" i="4" s="1"/>
  <c r="L108" i="4"/>
  <c r="O108" i="4" s="1"/>
  <c r="L87" i="4"/>
  <c r="O87" i="4" s="1"/>
  <c r="L76" i="4"/>
  <c r="O76" i="4" s="1"/>
  <c r="L946" i="4"/>
  <c r="O946" i="4" s="1"/>
  <c r="L65" i="4"/>
  <c r="O65" i="4" s="1"/>
  <c r="L938" i="4"/>
  <c r="O938" i="4" s="1"/>
  <c r="L932" i="4"/>
  <c r="O932" i="4" s="1"/>
  <c r="L843" i="4"/>
  <c r="O843" i="4" s="1"/>
  <c r="L834" i="4"/>
  <c r="O834" i="4" s="1"/>
  <c r="L804" i="4"/>
  <c r="O804" i="4" s="1"/>
  <c r="L649" i="4"/>
  <c r="O649" i="4" s="1"/>
  <c r="L628" i="4"/>
  <c r="O628" i="4" s="1"/>
  <c r="L618" i="4"/>
  <c r="O618" i="4" s="1"/>
  <c r="L607" i="4"/>
  <c r="O607" i="4" s="1"/>
  <c r="L535" i="4"/>
  <c r="O535" i="4" s="1"/>
  <c r="L926" i="4"/>
  <c r="O926" i="4" s="1"/>
  <c r="L925" i="4"/>
  <c r="O925" i="4" s="1"/>
  <c r="L924" i="4"/>
  <c r="O924" i="4" s="1"/>
  <c r="L923" i="4"/>
  <c r="O923" i="4" s="1"/>
  <c r="L922" i="4"/>
  <c r="O922" i="4" s="1"/>
  <c r="L921" i="4"/>
  <c r="O921" i="4" s="1"/>
  <c r="L920" i="4"/>
  <c r="O920" i="4" s="1"/>
  <c r="L919" i="4"/>
  <c r="O919" i="4" s="1"/>
  <c r="L918" i="4"/>
  <c r="O918" i="4" s="1"/>
  <c r="L917" i="4"/>
  <c r="O917" i="4" s="1"/>
  <c r="L916" i="4"/>
  <c r="O916" i="4" s="1"/>
  <c r="L915" i="4"/>
  <c r="O915" i="4" s="1"/>
  <c r="L914" i="4"/>
  <c r="O914" i="4" s="1"/>
  <c r="L913" i="4"/>
  <c r="O913" i="4" s="1"/>
  <c r="L912" i="4"/>
  <c r="O912" i="4" s="1"/>
  <c r="L911" i="4"/>
  <c r="O911" i="4" s="1"/>
  <c r="L910" i="4"/>
  <c r="O910" i="4" s="1"/>
  <c r="L909" i="4"/>
  <c r="O909" i="4" s="1"/>
  <c r="L908" i="4"/>
  <c r="O908" i="4" s="1"/>
  <c r="L907" i="4"/>
  <c r="O907" i="4" s="1"/>
  <c r="L906" i="4"/>
  <c r="O906" i="4" s="1"/>
  <c r="L905" i="4"/>
  <c r="O905" i="4" s="1"/>
  <c r="L904" i="4"/>
  <c r="O904" i="4" s="1"/>
  <c r="L903" i="4"/>
  <c r="O903" i="4" s="1"/>
  <c r="L902" i="4"/>
  <c r="O902" i="4" s="1"/>
  <c r="L901" i="4"/>
  <c r="O901" i="4" s="1"/>
  <c r="L900" i="4"/>
  <c r="O900" i="4" s="1"/>
  <c r="L899" i="4"/>
  <c r="O899" i="4" s="1"/>
  <c r="L898" i="4"/>
  <c r="O898" i="4" s="1"/>
  <c r="L897" i="4"/>
  <c r="O897" i="4" s="1"/>
  <c r="L896" i="4"/>
  <c r="O896" i="4" s="1"/>
  <c r="L895" i="4"/>
  <c r="O895" i="4" s="1"/>
  <c r="L894" i="4"/>
  <c r="O894" i="4" s="1"/>
  <c r="L893" i="4"/>
  <c r="O893" i="4" s="1"/>
  <c r="L892" i="4"/>
  <c r="O892" i="4" s="1"/>
  <c r="L891" i="4"/>
  <c r="O891" i="4" s="1"/>
  <c r="L890" i="4"/>
  <c r="O890" i="4" s="1"/>
  <c r="L889" i="4"/>
  <c r="O889" i="4" s="1"/>
  <c r="L888" i="4"/>
  <c r="O888" i="4" s="1"/>
  <c r="L887" i="4"/>
  <c r="O887" i="4" s="1"/>
  <c r="L886" i="4"/>
  <c r="O886" i="4" s="1"/>
  <c r="L885" i="4"/>
  <c r="O885" i="4" s="1"/>
  <c r="L884" i="4"/>
  <c r="O884" i="4" s="1"/>
  <c r="L883" i="4"/>
  <c r="O883" i="4" s="1"/>
  <c r="L882" i="4"/>
  <c r="O882" i="4" s="1"/>
  <c r="L881" i="4"/>
  <c r="O881" i="4" s="1"/>
  <c r="L880" i="4"/>
  <c r="O880" i="4" s="1"/>
  <c r="L879" i="4"/>
  <c r="O879" i="4" s="1"/>
  <c r="L878" i="4"/>
  <c r="O878" i="4" s="1"/>
  <c r="L877" i="4"/>
  <c r="O877" i="4" s="1"/>
  <c r="L876" i="4"/>
  <c r="O876" i="4" s="1"/>
  <c r="L875" i="4"/>
  <c r="O875" i="4" s="1"/>
  <c r="L874" i="4"/>
  <c r="O874" i="4" s="1"/>
  <c r="L873" i="4"/>
  <c r="O873" i="4" s="1"/>
  <c r="L872" i="4"/>
  <c r="O872" i="4" s="1"/>
  <c r="L871" i="4"/>
  <c r="O871" i="4" s="1"/>
  <c r="L870" i="4"/>
  <c r="O870" i="4" s="1"/>
  <c r="L869" i="4"/>
  <c r="O869" i="4" s="1"/>
  <c r="L868" i="4"/>
  <c r="O868" i="4" s="1"/>
  <c r="L867" i="4"/>
  <c r="O867" i="4" s="1"/>
  <c r="L866" i="4"/>
  <c r="O866" i="4" s="1"/>
  <c r="L865" i="4"/>
  <c r="O865" i="4" s="1"/>
  <c r="L864" i="4"/>
  <c r="O864" i="4" s="1"/>
  <c r="L863" i="4"/>
  <c r="O863" i="4" s="1"/>
  <c r="L862" i="4"/>
  <c r="O862" i="4" s="1"/>
  <c r="L861" i="4"/>
  <c r="O861" i="4" s="1"/>
  <c r="L860" i="4"/>
  <c r="O860" i="4" s="1"/>
  <c r="L859" i="4"/>
  <c r="O859" i="4" s="1"/>
  <c r="L858" i="4"/>
  <c r="O858" i="4" s="1"/>
  <c r="L857" i="4"/>
  <c r="O857" i="4" s="1"/>
  <c r="L856" i="4"/>
  <c r="O856" i="4" s="1"/>
  <c r="L855" i="4"/>
  <c r="O855" i="4" s="1"/>
  <c r="L854" i="4"/>
  <c r="O854" i="4" s="1"/>
  <c r="L853" i="4"/>
  <c r="O853" i="4" s="1"/>
  <c r="L852" i="4"/>
  <c r="O852" i="4" s="1"/>
  <c r="L851" i="4"/>
  <c r="O851" i="4" s="1"/>
  <c r="L850" i="4"/>
  <c r="O850" i="4" s="1"/>
  <c r="L849" i="4"/>
  <c r="O849" i="4" s="1"/>
  <c r="L848" i="4"/>
  <c r="O848" i="4" s="1"/>
  <c r="L847" i="4"/>
  <c r="O847" i="4" s="1"/>
  <c r="L373" i="4"/>
  <c r="O373" i="4" s="1"/>
  <c r="L361" i="4"/>
  <c r="O361" i="4" s="1"/>
  <c r="L350" i="4"/>
  <c r="O350" i="4" s="1"/>
  <c r="L339" i="4"/>
  <c r="O339" i="4" s="1"/>
  <c r="L264" i="4"/>
  <c r="O264" i="4" s="1"/>
  <c r="L103" i="4"/>
  <c r="O103" i="4" s="1"/>
  <c r="L86" i="4"/>
  <c r="O86" i="4" s="1"/>
  <c r="L75" i="4"/>
  <c r="O75" i="4" s="1"/>
  <c r="L945" i="4"/>
  <c r="O945" i="4" s="1"/>
  <c r="L64" i="4"/>
  <c r="O64" i="4" s="1"/>
  <c r="L937" i="4"/>
  <c r="O937" i="4" s="1"/>
  <c r="L931" i="4"/>
  <c r="O931" i="4" s="1"/>
  <c r="L842" i="4"/>
  <c r="O842" i="4" s="1"/>
  <c r="L833" i="4"/>
  <c r="O833" i="4" s="1"/>
  <c r="L802" i="4"/>
  <c r="O802" i="4" s="1"/>
  <c r="L645" i="4"/>
  <c r="O645" i="4" s="1"/>
  <c r="L627" i="4"/>
  <c r="O627" i="4" s="1"/>
  <c r="L617" i="4"/>
  <c r="O617" i="4" s="1"/>
  <c r="L606" i="4"/>
  <c r="O606" i="4" s="1"/>
  <c r="L495" i="4"/>
  <c r="O495" i="4" s="1"/>
  <c r="L826" i="4"/>
  <c r="O826" i="4" s="1"/>
  <c r="L825" i="4"/>
  <c r="O825" i="4" s="1"/>
  <c r="L824" i="4"/>
  <c r="O824" i="4" s="1"/>
  <c r="L823" i="4"/>
  <c r="O823" i="4" s="1"/>
  <c r="L822" i="4"/>
  <c r="O822" i="4" s="1"/>
  <c r="L821" i="4"/>
  <c r="O821" i="4" s="1"/>
  <c r="L820" i="4"/>
  <c r="O820" i="4" s="1"/>
  <c r="L819" i="4"/>
  <c r="O819" i="4" s="1"/>
  <c r="L818" i="4"/>
  <c r="O818" i="4" s="1"/>
  <c r="L817" i="4"/>
  <c r="O817" i="4" s="1"/>
  <c r="L816" i="4"/>
  <c r="O816" i="4" s="1"/>
  <c r="L815" i="4"/>
  <c r="O815" i="4" s="1"/>
  <c r="L814" i="4"/>
  <c r="O814" i="4" s="1"/>
  <c r="L813" i="4"/>
  <c r="O813" i="4" s="1"/>
  <c r="L812" i="4"/>
  <c r="O812" i="4" s="1"/>
  <c r="L811" i="4"/>
  <c r="O811" i="4" s="1"/>
  <c r="L810" i="4"/>
  <c r="O810" i="4" s="1"/>
  <c r="L809" i="4"/>
  <c r="O809" i="4" s="1"/>
  <c r="L808" i="4"/>
  <c r="O808" i="4" s="1"/>
  <c r="L807" i="4"/>
  <c r="O807" i="4" s="1"/>
  <c r="L944" i="4"/>
  <c r="O944" i="4" s="1"/>
  <c r="L805" i="4"/>
  <c r="O805" i="4" s="1"/>
  <c r="L943" i="4"/>
  <c r="O943" i="4" s="1"/>
  <c r="L803" i="4"/>
  <c r="O803" i="4" s="1"/>
  <c r="L942" i="4"/>
  <c r="O942" i="4" s="1"/>
  <c r="L801" i="4"/>
  <c r="O801" i="4" s="1"/>
  <c r="L800" i="4"/>
  <c r="O800" i="4" s="1"/>
  <c r="L799" i="4"/>
  <c r="O799" i="4" s="1"/>
  <c r="L798" i="4"/>
  <c r="O798" i="4" s="1"/>
  <c r="L797" i="4"/>
  <c r="O797" i="4" s="1"/>
  <c r="L936" i="4"/>
  <c r="O936" i="4" s="1"/>
  <c r="L795" i="4"/>
  <c r="O795" i="4" s="1"/>
  <c r="L794" i="4"/>
  <c r="O794" i="4" s="1"/>
  <c r="L793" i="4"/>
  <c r="O793" i="4" s="1"/>
  <c r="L792" i="4"/>
  <c r="O792" i="4" s="1"/>
  <c r="L791" i="4"/>
  <c r="O791" i="4" s="1"/>
  <c r="L790" i="4"/>
  <c r="O790" i="4" s="1"/>
  <c r="L789" i="4"/>
  <c r="O789" i="4" s="1"/>
  <c r="L788" i="4"/>
  <c r="O788" i="4" s="1"/>
  <c r="L787" i="4"/>
  <c r="O787" i="4" s="1"/>
  <c r="L786" i="4"/>
  <c r="O786" i="4" s="1"/>
  <c r="L785" i="4"/>
  <c r="O785" i="4" s="1"/>
  <c r="L784" i="4"/>
  <c r="O784" i="4" s="1"/>
  <c r="L783" i="4"/>
  <c r="O783" i="4" s="1"/>
  <c r="L782" i="4"/>
  <c r="O782" i="4" s="1"/>
  <c r="L781" i="4"/>
  <c r="O781" i="4" s="1"/>
  <c r="L780" i="4"/>
  <c r="O780" i="4" s="1"/>
  <c r="L779" i="4"/>
  <c r="O779" i="4" s="1"/>
  <c r="L778" i="4"/>
  <c r="O778" i="4" s="1"/>
  <c r="L777" i="4"/>
  <c r="O777" i="4" s="1"/>
  <c r="L776" i="4"/>
  <c r="O776" i="4" s="1"/>
  <c r="L775" i="4"/>
  <c r="O775" i="4" s="1"/>
  <c r="L774" i="4"/>
  <c r="O774" i="4" s="1"/>
  <c r="L773" i="4"/>
  <c r="O773" i="4" s="1"/>
  <c r="L772" i="4"/>
  <c r="O772" i="4" s="1"/>
  <c r="L771" i="4"/>
  <c r="O771" i="4" s="1"/>
  <c r="L770" i="4"/>
  <c r="O770" i="4" s="1"/>
  <c r="L769" i="4"/>
  <c r="O769" i="4" s="1"/>
  <c r="L768" i="4"/>
  <c r="O768" i="4" s="1"/>
  <c r="L767" i="4"/>
  <c r="O767" i="4" s="1"/>
  <c r="L766" i="4"/>
  <c r="O766" i="4" s="1"/>
  <c r="L765" i="4"/>
  <c r="O765" i="4" s="1"/>
  <c r="L764" i="4"/>
  <c r="O764" i="4" s="1"/>
  <c r="L763" i="4"/>
  <c r="O763" i="4" s="1"/>
  <c r="L762" i="4"/>
  <c r="O762" i="4" s="1"/>
  <c r="L761" i="4"/>
  <c r="O761" i="4" s="1"/>
  <c r="L760" i="4"/>
  <c r="O760" i="4" s="1"/>
  <c r="L759" i="4"/>
  <c r="O759" i="4" s="1"/>
  <c r="L758" i="4"/>
  <c r="O758" i="4" s="1"/>
  <c r="L757" i="4"/>
  <c r="O757" i="4" s="1"/>
  <c r="L756" i="4"/>
  <c r="O756" i="4" s="1"/>
  <c r="L755" i="4"/>
  <c r="O755" i="4" s="1"/>
  <c r="L754" i="4"/>
  <c r="O754" i="4" s="1"/>
  <c r="L753" i="4"/>
  <c r="O753" i="4" s="1"/>
  <c r="L752" i="4"/>
  <c r="O752" i="4" s="1"/>
  <c r="L930" i="4"/>
  <c r="O930" i="4" s="1"/>
  <c r="L750" i="4"/>
  <c r="O750" i="4" s="1"/>
  <c r="L749" i="4"/>
  <c r="O749" i="4" s="1"/>
  <c r="L748" i="4"/>
  <c r="O748" i="4" s="1"/>
  <c r="L747" i="4"/>
  <c r="O747" i="4" s="1"/>
  <c r="L929" i="4"/>
  <c r="O929" i="4" s="1"/>
  <c r="L745" i="4"/>
  <c r="O745" i="4" s="1"/>
  <c r="L744" i="4"/>
  <c r="O744" i="4" s="1"/>
  <c r="L743" i="4"/>
  <c r="O743" i="4" s="1"/>
  <c r="L841" i="4"/>
  <c r="O841" i="4" s="1"/>
  <c r="L741" i="4"/>
  <c r="O741" i="4" s="1"/>
  <c r="L740" i="4"/>
  <c r="O740" i="4" s="1"/>
  <c r="L739" i="4"/>
  <c r="O739" i="4" s="1"/>
  <c r="L738" i="4"/>
  <c r="O738" i="4" s="1"/>
  <c r="L737" i="4"/>
  <c r="O737" i="4" s="1"/>
  <c r="L736" i="4"/>
  <c r="O736" i="4" s="1"/>
  <c r="L735" i="4"/>
  <c r="O735" i="4" s="1"/>
  <c r="L734" i="4"/>
  <c r="O734" i="4" s="1"/>
  <c r="L733" i="4"/>
  <c r="O733" i="4" s="1"/>
  <c r="L732" i="4"/>
  <c r="O732" i="4" s="1"/>
  <c r="L731" i="4"/>
  <c r="O731" i="4" s="1"/>
  <c r="L730" i="4"/>
  <c r="O730" i="4" s="1"/>
  <c r="L729" i="4"/>
  <c r="O729" i="4" s="1"/>
  <c r="L728" i="4"/>
  <c r="O728" i="4" s="1"/>
  <c r="L727" i="4"/>
  <c r="O727" i="4" s="1"/>
  <c r="L726" i="4"/>
  <c r="O726" i="4" s="1"/>
  <c r="L725" i="4"/>
  <c r="O725" i="4" s="1"/>
  <c r="L724" i="4"/>
  <c r="O724" i="4" s="1"/>
  <c r="L723" i="4"/>
  <c r="O723" i="4" s="1"/>
  <c r="L722" i="4"/>
  <c r="O722" i="4" s="1"/>
  <c r="L721" i="4"/>
  <c r="O721" i="4" s="1"/>
  <c r="L720" i="4"/>
  <c r="O720" i="4" s="1"/>
  <c r="L719" i="4"/>
  <c r="O719" i="4" s="1"/>
  <c r="L718" i="4"/>
  <c r="O718" i="4" s="1"/>
  <c r="L717" i="4"/>
  <c r="O717" i="4" s="1"/>
  <c r="L716" i="4"/>
  <c r="O716" i="4" s="1"/>
  <c r="L715" i="4"/>
  <c r="O715" i="4" s="1"/>
  <c r="L714" i="4"/>
  <c r="O714" i="4" s="1"/>
  <c r="L713" i="4"/>
  <c r="O713" i="4" s="1"/>
  <c r="L712" i="4"/>
  <c r="O712" i="4" s="1"/>
  <c r="L711" i="4"/>
  <c r="O711" i="4" s="1"/>
  <c r="L710" i="4"/>
  <c r="O710" i="4" s="1"/>
  <c r="L709" i="4"/>
  <c r="O709" i="4" s="1"/>
  <c r="L708" i="4"/>
  <c r="O708" i="4" s="1"/>
  <c r="L707" i="4"/>
  <c r="O707" i="4" s="1"/>
  <c r="L706" i="4"/>
  <c r="O706" i="4" s="1"/>
  <c r="L705" i="4"/>
  <c r="O705" i="4" s="1"/>
  <c r="L840" i="4"/>
  <c r="O840" i="4" s="1"/>
  <c r="L703" i="4"/>
  <c r="O703" i="4" s="1"/>
  <c r="L702" i="4"/>
  <c r="O702" i="4" s="1"/>
  <c r="L701" i="4"/>
  <c r="O701" i="4" s="1"/>
  <c r="L700" i="4"/>
  <c r="O700" i="4" s="1"/>
  <c r="L839" i="4"/>
  <c r="O839" i="4" s="1"/>
  <c r="L698" i="4"/>
  <c r="O698" i="4" s="1"/>
  <c r="L697" i="4"/>
  <c r="O697" i="4" s="1"/>
  <c r="L696" i="4"/>
  <c r="O696" i="4" s="1"/>
  <c r="L695" i="4"/>
  <c r="O695" i="4" s="1"/>
  <c r="L832" i="4"/>
  <c r="O832" i="4" s="1"/>
  <c r="L693" i="4"/>
  <c r="O693" i="4" s="1"/>
  <c r="L692" i="4"/>
  <c r="O692" i="4" s="1"/>
  <c r="L691" i="4"/>
  <c r="O691" i="4" s="1"/>
  <c r="L690" i="4"/>
  <c r="O690" i="4" s="1"/>
  <c r="L831" i="4"/>
  <c r="O831" i="4" s="1"/>
  <c r="L688" i="4"/>
  <c r="O688" i="4" s="1"/>
  <c r="L687" i="4"/>
  <c r="O687" i="4" s="1"/>
  <c r="L686" i="4"/>
  <c r="O686" i="4" s="1"/>
  <c r="L685" i="4"/>
  <c r="O685" i="4" s="1"/>
  <c r="L684" i="4"/>
  <c r="O684" i="4" s="1"/>
  <c r="L683" i="4"/>
  <c r="O683" i="4" s="1"/>
  <c r="L682" i="4"/>
  <c r="O682" i="4" s="1"/>
  <c r="L681" i="4"/>
  <c r="O681" i="4" s="1"/>
  <c r="L680" i="4"/>
  <c r="O680" i="4" s="1"/>
  <c r="L679" i="4"/>
  <c r="O679" i="4" s="1"/>
  <c r="L678" i="4"/>
  <c r="O678" i="4" s="1"/>
  <c r="L677" i="4"/>
  <c r="O677" i="4" s="1"/>
  <c r="L676" i="4"/>
  <c r="O676" i="4" s="1"/>
  <c r="L675" i="4"/>
  <c r="O675" i="4" s="1"/>
  <c r="L674" i="4"/>
  <c r="O674" i="4" s="1"/>
  <c r="L673" i="4"/>
  <c r="O673" i="4" s="1"/>
  <c r="L672" i="4"/>
  <c r="O672" i="4" s="1"/>
  <c r="L671" i="4"/>
  <c r="O671" i="4" s="1"/>
  <c r="L670" i="4"/>
  <c r="O670" i="4" s="1"/>
  <c r="L669" i="4"/>
  <c r="O669" i="4" s="1"/>
  <c r="L668" i="4"/>
  <c r="O668" i="4" s="1"/>
  <c r="L667" i="4"/>
  <c r="O667" i="4" s="1"/>
  <c r="L666" i="4"/>
  <c r="O666" i="4" s="1"/>
  <c r="L665" i="4"/>
  <c r="O665" i="4" s="1"/>
  <c r="L664" i="4"/>
  <c r="O664" i="4" s="1"/>
  <c r="L663" i="4"/>
  <c r="O663" i="4" s="1"/>
  <c r="L662" i="4"/>
  <c r="O662" i="4" s="1"/>
  <c r="L661" i="4"/>
  <c r="O661" i="4" s="1"/>
  <c r="L660" i="4"/>
  <c r="O660" i="4" s="1"/>
  <c r="L659" i="4"/>
  <c r="O659" i="4" s="1"/>
  <c r="L658" i="4"/>
  <c r="O658" i="4" s="1"/>
  <c r="L657" i="4"/>
  <c r="O657" i="4" s="1"/>
  <c r="L656" i="4"/>
  <c r="O656" i="4" s="1"/>
  <c r="L655" i="4"/>
  <c r="O655" i="4" s="1"/>
  <c r="L654" i="4"/>
  <c r="O654" i="4" s="1"/>
  <c r="L653" i="4"/>
  <c r="O653" i="4" s="1"/>
  <c r="L652" i="4"/>
  <c r="O652" i="4" s="1"/>
  <c r="L651" i="4"/>
  <c r="O651" i="4" s="1"/>
  <c r="L650" i="4"/>
  <c r="O650" i="4" s="1"/>
  <c r="L830" i="4"/>
  <c r="O830" i="4" s="1"/>
  <c r="L648" i="4"/>
  <c r="O648" i="4" s="1"/>
  <c r="L647" i="4"/>
  <c r="O647" i="4" s="1"/>
  <c r="L646" i="4"/>
  <c r="O646" i="4" s="1"/>
  <c r="L796" i="4"/>
  <c r="O796" i="4" s="1"/>
  <c r="L644" i="4"/>
  <c r="O644" i="4" s="1"/>
  <c r="L643" i="4"/>
  <c r="O643" i="4" s="1"/>
  <c r="L642" i="4"/>
  <c r="O642" i="4" s="1"/>
  <c r="L641" i="4"/>
  <c r="O641" i="4" s="1"/>
  <c r="L751" i="4"/>
  <c r="O751" i="4" s="1"/>
  <c r="L639" i="4"/>
  <c r="O639" i="4" s="1"/>
  <c r="L638" i="4"/>
  <c r="O638" i="4" s="1"/>
  <c r="L637" i="4"/>
  <c r="O637" i="4" s="1"/>
  <c r="L636" i="4"/>
  <c r="O636" i="4" s="1"/>
  <c r="L746" i="4"/>
  <c r="O746" i="4" s="1"/>
  <c r="L371" i="4"/>
  <c r="O371" i="4" s="1"/>
  <c r="L360" i="4"/>
  <c r="O360" i="4" s="1"/>
  <c r="L349" i="4"/>
  <c r="O349" i="4" s="1"/>
  <c r="L338" i="4"/>
  <c r="O338" i="4" s="1"/>
  <c r="L259" i="4"/>
  <c r="O259" i="4" s="1"/>
  <c r="L98" i="4"/>
  <c r="O98" i="4" s="1"/>
  <c r="L85" i="4"/>
  <c r="O85" i="4" s="1"/>
  <c r="L74" i="4"/>
  <c r="O74" i="4" s="1"/>
  <c r="L63" i="4"/>
  <c r="O63" i="4" s="1"/>
  <c r="L616" i="4"/>
  <c r="O616" i="4" s="1"/>
  <c r="L605" i="4"/>
  <c r="O605" i="4" s="1"/>
  <c r="L490" i="4"/>
  <c r="O490" i="4" s="1"/>
  <c r="L370" i="4"/>
  <c r="O370" i="4" s="1"/>
  <c r="L359" i="4"/>
  <c r="O359" i="4" s="1"/>
  <c r="L348" i="4"/>
  <c r="O348" i="4" s="1"/>
  <c r="L337" i="4"/>
  <c r="O337" i="4" s="1"/>
  <c r="L218" i="4"/>
  <c r="O218" i="4" s="1"/>
  <c r="L95" i="4"/>
  <c r="O95" i="4" s="1"/>
  <c r="L84" i="4"/>
  <c r="O84" i="4" s="1"/>
  <c r="L73" i="4"/>
  <c r="O73" i="4" s="1"/>
  <c r="L941" i="4"/>
  <c r="O941" i="4" s="1"/>
  <c r="L62" i="4"/>
  <c r="O62" i="4" s="1"/>
  <c r="L935" i="4"/>
  <c r="O935" i="4" s="1"/>
  <c r="L928" i="4"/>
  <c r="O928" i="4" s="1"/>
  <c r="L838" i="4"/>
  <c r="O838" i="4" s="1"/>
  <c r="L829" i="4"/>
  <c r="O829" i="4" s="1"/>
  <c r="L742" i="4"/>
  <c r="O742" i="4" s="1"/>
  <c r="L640" i="4"/>
  <c r="O640" i="4" s="1"/>
  <c r="L626" i="4"/>
  <c r="O626" i="4" s="1"/>
  <c r="L615" i="4"/>
  <c r="O615" i="4" s="1"/>
  <c r="L604" i="4"/>
  <c r="O604" i="4" s="1"/>
  <c r="L485" i="4"/>
  <c r="O485" i="4" s="1"/>
  <c r="L602" i="4"/>
  <c r="O602" i="4" s="1"/>
  <c r="L601" i="4"/>
  <c r="O601" i="4" s="1"/>
  <c r="L600" i="4"/>
  <c r="O600" i="4" s="1"/>
  <c r="L599" i="4"/>
  <c r="O599" i="4" s="1"/>
  <c r="L635" i="4"/>
  <c r="O635" i="4" s="1"/>
  <c r="L597" i="4"/>
  <c r="O597" i="4" s="1"/>
  <c r="L596" i="4"/>
  <c r="O596" i="4" s="1"/>
  <c r="L595" i="4"/>
  <c r="O595" i="4" s="1"/>
  <c r="L594" i="4"/>
  <c r="O594" i="4" s="1"/>
  <c r="L634" i="4"/>
  <c r="O634" i="4" s="1"/>
  <c r="L592" i="4"/>
  <c r="O592" i="4" s="1"/>
  <c r="L591" i="4"/>
  <c r="O591" i="4" s="1"/>
  <c r="L590" i="4"/>
  <c r="O590" i="4" s="1"/>
  <c r="L589" i="4"/>
  <c r="O589" i="4" s="1"/>
  <c r="L633" i="4"/>
  <c r="O633" i="4" s="1"/>
  <c r="L587" i="4"/>
  <c r="O587" i="4" s="1"/>
  <c r="L586" i="4"/>
  <c r="O586" i="4" s="1"/>
  <c r="L585" i="4"/>
  <c r="O585" i="4" s="1"/>
  <c r="L584" i="4"/>
  <c r="O584" i="4" s="1"/>
  <c r="L583" i="4"/>
  <c r="O583" i="4" s="1"/>
  <c r="L582" i="4"/>
  <c r="O582" i="4" s="1"/>
  <c r="L581" i="4"/>
  <c r="O581" i="4" s="1"/>
  <c r="L580" i="4"/>
  <c r="O580" i="4" s="1"/>
  <c r="L579" i="4"/>
  <c r="O579" i="4" s="1"/>
  <c r="L578" i="4"/>
  <c r="O578" i="4" s="1"/>
  <c r="L577" i="4"/>
  <c r="O577" i="4" s="1"/>
  <c r="L576" i="4"/>
  <c r="O576" i="4" s="1"/>
  <c r="L575" i="4"/>
  <c r="O575" i="4" s="1"/>
  <c r="L574" i="4"/>
  <c r="O574" i="4" s="1"/>
  <c r="L573" i="4"/>
  <c r="O573" i="4" s="1"/>
  <c r="L572" i="4"/>
  <c r="O572" i="4" s="1"/>
  <c r="L571" i="4"/>
  <c r="O571" i="4" s="1"/>
  <c r="L570" i="4"/>
  <c r="O570" i="4" s="1"/>
  <c r="L569" i="4"/>
  <c r="O569" i="4" s="1"/>
  <c r="L568" i="4"/>
  <c r="O568" i="4" s="1"/>
  <c r="L567" i="4"/>
  <c r="O567" i="4" s="1"/>
  <c r="L566" i="4"/>
  <c r="O566" i="4" s="1"/>
  <c r="L565" i="4"/>
  <c r="O565" i="4" s="1"/>
  <c r="L564" i="4"/>
  <c r="O564" i="4" s="1"/>
  <c r="L563" i="4"/>
  <c r="O563" i="4" s="1"/>
  <c r="L562" i="4"/>
  <c r="O562" i="4" s="1"/>
  <c r="L561" i="4"/>
  <c r="O561" i="4" s="1"/>
  <c r="L560" i="4"/>
  <c r="O560" i="4" s="1"/>
  <c r="L559" i="4"/>
  <c r="O559" i="4" s="1"/>
  <c r="L558" i="4"/>
  <c r="O558" i="4" s="1"/>
  <c r="L557" i="4"/>
  <c r="O557" i="4" s="1"/>
  <c r="L556" i="4"/>
  <c r="O556" i="4" s="1"/>
  <c r="L555" i="4"/>
  <c r="O555" i="4" s="1"/>
  <c r="L554" i="4"/>
  <c r="O554" i="4" s="1"/>
  <c r="L553" i="4"/>
  <c r="O553" i="4" s="1"/>
  <c r="L552" i="4"/>
  <c r="O552" i="4" s="1"/>
  <c r="L551" i="4"/>
  <c r="O551" i="4" s="1"/>
  <c r="L625" i="4"/>
  <c r="O625" i="4" s="1"/>
  <c r="L549" i="4"/>
  <c r="O549" i="4" s="1"/>
  <c r="L548" i="4"/>
  <c r="O548" i="4" s="1"/>
  <c r="L547" i="4"/>
  <c r="O547" i="4" s="1"/>
  <c r="L546" i="4"/>
  <c r="O546" i="4" s="1"/>
  <c r="L624" i="4"/>
  <c r="O624" i="4" s="1"/>
  <c r="L544" i="4"/>
  <c r="O544" i="4" s="1"/>
  <c r="L543" i="4"/>
  <c r="O543" i="4" s="1"/>
  <c r="L542" i="4"/>
  <c r="O542" i="4" s="1"/>
  <c r="L541" i="4"/>
  <c r="O541" i="4" s="1"/>
  <c r="L623" i="4"/>
  <c r="O623" i="4" s="1"/>
  <c r="L539" i="4"/>
  <c r="O539" i="4" s="1"/>
  <c r="L538" i="4"/>
  <c r="O538" i="4" s="1"/>
  <c r="L537" i="4"/>
  <c r="O537" i="4" s="1"/>
  <c r="L536" i="4"/>
  <c r="O536" i="4" s="1"/>
  <c r="L614" i="4"/>
  <c r="O614" i="4" s="1"/>
  <c r="L534" i="4"/>
  <c r="O534" i="4" s="1"/>
  <c r="L533" i="4"/>
  <c r="O533" i="4" s="1"/>
  <c r="L532" i="4"/>
  <c r="O532" i="4" s="1"/>
  <c r="L531" i="4"/>
  <c r="O531" i="4" s="1"/>
  <c r="L530" i="4"/>
  <c r="O530" i="4" s="1"/>
  <c r="L529" i="4"/>
  <c r="O529" i="4" s="1"/>
  <c r="L528" i="4"/>
  <c r="O528" i="4" s="1"/>
  <c r="L527" i="4"/>
  <c r="O527" i="4" s="1"/>
  <c r="L526" i="4"/>
  <c r="O526" i="4" s="1"/>
  <c r="L525" i="4"/>
  <c r="O525" i="4" s="1"/>
  <c r="L524" i="4"/>
  <c r="O524" i="4" s="1"/>
  <c r="L523" i="4"/>
  <c r="O523" i="4" s="1"/>
  <c r="L522" i="4"/>
  <c r="O522" i="4" s="1"/>
  <c r="L521" i="4"/>
  <c r="O521" i="4" s="1"/>
  <c r="L520" i="4"/>
  <c r="O520" i="4" s="1"/>
  <c r="L519" i="4"/>
  <c r="O519" i="4" s="1"/>
  <c r="L518" i="4"/>
  <c r="O518" i="4" s="1"/>
  <c r="L517" i="4"/>
  <c r="O517" i="4" s="1"/>
  <c r="L516" i="4"/>
  <c r="O516" i="4" s="1"/>
  <c r="L515" i="4"/>
  <c r="O515" i="4" s="1"/>
  <c r="L514" i="4"/>
  <c r="O514" i="4" s="1"/>
  <c r="L513" i="4"/>
  <c r="O513" i="4" s="1"/>
  <c r="L512" i="4"/>
  <c r="O512" i="4" s="1"/>
  <c r="L511" i="4"/>
  <c r="O511" i="4" s="1"/>
  <c r="L510" i="4"/>
  <c r="O510" i="4" s="1"/>
  <c r="L509" i="4"/>
  <c r="O509" i="4" s="1"/>
  <c r="L508" i="4"/>
  <c r="O508" i="4" s="1"/>
  <c r="L507" i="4"/>
  <c r="O507" i="4" s="1"/>
  <c r="L506" i="4"/>
  <c r="O506" i="4" s="1"/>
  <c r="L505" i="4"/>
  <c r="O505" i="4" s="1"/>
  <c r="L504" i="4"/>
  <c r="O504" i="4" s="1"/>
  <c r="L503" i="4"/>
  <c r="O503" i="4" s="1"/>
  <c r="L502" i="4"/>
  <c r="O502" i="4" s="1"/>
  <c r="L501" i="4"/>
  <c r="O501" i="4" s="1"/>
  <c r="L500" i="4"/>
  <c r="O500" i="4" s="1"/>
  <c r="L499" i="4"/>
  <c r="O499" i="4" s="1"/>
  <c r="L498" i="4"/>
  <c r="O498" i="4" s="1"/>
  <c r="L497" i="4"/>
  <c r="O497" i="4" s="1"/>
  <c r="L496" i="4"/>
  <c r="O496" i="4" s="1"/>
  <c r="L613" i="4"/>
  <c r="O613" i="4" s="1"/>
  <c r="L494" i="4"/>
  <c r="O494" i="4" s="1"/>
  <c r="L493" i="4"/>
  <c r="O493" i="4" s="1"/>
  <c r="L492" i="4"/>
  <c r="O492" i="4" s="1"/>
  <c r="L491" i="4"/>
  <c r="O491" i="4" s="1"/>
  <c r="L612" i="4"/>
  <c r="O612" i="4" s="1"/>
  <c r="L489" i="4"/>
  <c r="O489" i="4" s="1"/>
  <c r="L488" i="4"/>
  <c r="O488" i="4" s="1"/>
  <c r="L487" i="4"/>
  <c r="O487" i="4" s="1"/>
  <c r="L486" i="4"/>
  <c r="O486" i="4" s="1"/>
  <c r="L603" i="4"/>
  <c r="O603" i="4" s="1"/>
  <c r="L484" i="4"/>
  <c r="O484" i="4" s="1"/>
  <c r="L483" i="4"/>
  <c r="O483" i="4" s="1"/>
  <c r="L482" i="4"/>
  <c r="O482" i="4" s="1"/>
  <c r="L481" i="4"/>
  <c r="O481" i="4" s="1"/>
  <c r="L598" i="4"/>
  <c r="O598" i="4" s="1"/>
  <c r="L479" i="4"/>
  <c r="O479" i="4" s="1"/>
  <c r="L478" i="4"/>
  <c r="O478" i="4" s="1"/>
  <c r="L477" i="4"/>
  <c r="O477" i="4" s="1"/>
  <c r="L476" i="4"/>
  <c r="O476" i="4" s="1"/>
  <c r="L475" i="4"/>
  <c r="O475" i="4" s="1"/>
  <c r="L474" i="4"/>
  <c r="O474" i="4" s="1"/>
  <c r="L473" i="4"/>
  <c r="O473" i="4" s="1"/>
  <c r="L472" i="4"/>
  <c r="O472" i="4" s="1"/>
  <c r="L471" i="4"/>
  <c r="O471" i="4" s="1"/>
  <c r="L470" i="4"/>
  <c r="O470" i="4" s="1"/>
  <c r="L469" i="4"/>
  <c r="O469" i="4" s="1"/>
  <c r="L468" i="4"/>
  <c r="O468" i="4" s="1"/>
  <c r="L467" i="4"/>
  <c r="O467" i="4" s="1"/>
  <c r="L466" i="4"/>
  <c r="O466" i="4" s="1"/>
  <c r="L465" i="4"/>
  <c r="O465" i="4" s="1"/>
  <c r="L464" i="4"/>
  <c r="O464" i="4" s="1"/>
  <c r="L463" i="4"/>
  <c r="O463" i="4" s="1"/>
  <c r="L462" i="4"/>
  <c r="O462" i="4" s="1"/>
  <c r="L461" i="4"/>
  <c r="O461" i="4" s="1"/>
  <c r="L460" i="4"/>
  <c r="O460" i="4" s="1"/>
  <c r="L459" i="4"/>
  <c r="O459" i="4" s="1"/>
  <c r="L458" i="4"/>
  <c r="O458" i="4" s="1"/>
  <c r="L457" i="4"/>
  <c r="O457" i="4" s="1"/>
  <c r="L456" i="4"/>
  <c r="O456" i="4" s="1"/>
  <c r="L455" i="4"/>
  <c r="O455" i="4" s="1"/>
  <c r="L454" i="4"/>
  <c r="O454" i="4" s="1"/>
  <c r="L453" i="4"/>
  <c r="O453" i="4" s="1"/>
  <c r="L452" i="4"/>
  <c r="O452" i="4" s="1"/>
  <c r="L451" i="4"/>
  <c r="O451" i="4" s="1"/>
  <c r="L450" i="4"/>
  <c r="O450" i="4" s="1"/>
  <c r="L449" i="4"/>
  <c r="O449" i="4" s="1"/>
  <c r="L448" i="4"/>
  <c r="O448" i="4" s="1"/>
  <c r="L447" i="4"/>
  <c r="O447" i="4" s="1"/>
  <c r="L446" i="4"/>
  <c r="O446" i="4" s="1"/>
  <c r="L445" i="4"/>
  <c r="O445" i="4" s="1"/>
  <c r="L444" i="4"/>
  <c r="O444" i="4" s="1"/>
  <c r="L593" i="4"/>
  <c r="O593" i="4" s="1"/>
  <c r="L442" i="4"/>
  <c r="O442" i="4" s="1"/>
  <c r="L441" i="4"/>
  <c r="O441" i="4" s="1"/>
  <c r="L440" i="4"/>
  <c r="O440" i="4" s="1"/>
  <c r="L439" i="4"/>
  <c r="O439" i="4" s="1"/>
  <c r="L480" i="4"/>
  <c r="O480" i="4" s="1"/>
  <c r="L437" i="4"/>
  <c r="O437" i="4" s="1"/>
  <c r="L436" i="4"/>
  <c r="O436" i="4" s="1"/>
  <c r="L435" i="4"/>
  <c r="O435" i="4" s="1"/>
  <c r="L434" i="4"/>
  <c r="O434" i="4" s="1"/>
  <c r="L443" i="4"/>
  <c r="O443" i="4" s="1"/>
  <c r="L432" i="4"/>
  <c r="O432" i="4" s="1"/>
  <c r="L431" i="4"/>
  <c r="O431" i="4" s="1"/>
  <c r="L430" i="4"/>
  <c r="O430" i="4" s="1"/>
  <c r="L429" i="4"/>
  <c r="O429" i="4" s="1"/>
  <c r="L438" i="4"/>
  <c r="O438" i="4" s="1"/>
  <c r="L427" i="4"/>
  <c r="O427" i="4" s="1"/>
  <c r="L426" i="4"/>
  <c r="O426" i="4" s="1"/>
  <c r="L425" i="4"/>
  <c r="O425" i="4" s="1"/>
  <c r="L424" i="4"/>
  <c r="O424" i="4" s="1"/>
  <c r="L423" i="4"/>
  <c r="O423" i="4" s="1"/>
  <c r="L422" i="4"/>
  <c r="O422" i="4" s="1"/>
  <c r="L421" i="4"/>
  <c r="O421" i="4" s="1"/>
  <c r="L420" i="4"/>
  <c r="O420" i="4" s="1"/>
  <c r="L419" i="4"/>
  <c r="O419" i="4" s="1"/>
  <c r="L418" i="4"/>
  <c r="O418" i="4" s="1"/>
  <c r="L417" i="4"/>
  <c r="O417" i="4" s="1"/>
  <c r="L416" i="4"/>
  <c r="O416" i="4" s="1"/>
  <c r="L415" i="4"/>
  <c r="O415" i="4" s="1"/>
  <c r="L414" i="4"/>
  <c r="O414" i="4" s="1"/>
  <c r="L413" i="4"/>
  <c r="O413" i="4" s="1"/>
  <c r="L412" i="4"/>
  <c r="O412" i="4" s="1"/>
  <c r="L411" i="4"/>
  <c r="O411" i="4" s="1"/>
  <c r="L410" i="4"/>
  <c r="O410" i="4" s="1"/>
  <c r="L409" i="4"/>
  <c r="O409" i="4" s="1"/>
  <c r="L408" i="4"/>
  <c r="O408" i="4" s="1"/>
  <c r="L407" i="4"/>
  <c r="O407" i="4" s="1"/>
  <c r="L406" i="4"/>
  <c r="O406" i="4" s="1"/>
  <c r="L405" i="4"/>
  <c r="O405" i="4" s="1"/>
  <c r="L404" i="4"/>
  <c r="O404" i="4" s="1"/>
  <c r="L403" i="4"/>
  <c r="O403" i="4" s="1"/>
  <c r="L402" i="4"/>
  <c r="O402" i="4" s="1"/>
  <c r="L401" i="4"/>
  <c r="O401" i="4" s="1"/>
  <c r="L400" i="4"/>
  <c r="O400" i="4" s="1"/>
  <c r="L399" i="4"/>
  <c r="O399" i="4" s="1"/>
  <c r="L398" i="4"/>
  <c r="O398" i="4" s="1"/>
  <c r="L397" i="4"/>
  <c r="O397" i="4" s="1"/>
  <c r="L396" i="4"/>
  <c r="O396" i="4" s="1"/>
  <c r="L395" i="4"/>
  <c r="O395" i="4" s="1"/>
  <c r="L394" i="4"/>
  <c r="O394" i="4" s="1"/>
  <c r="L393" i="4"/>
  <c r="O393" i="4" s="1"/>
  <c r="L392" i="4"/>
  <c r="O392" i="4" s="1"/>
  <c r="L391" i="4"/>
  <c r="O391" i="4" s="1"/>
  <c r="L390" i="4"/>
  <c r="O390" i="4" s="1"/>
  <c r="L389" i="4"/>
  <c r="O389" i="4" s="1"/>
  <c r="L369" i="4"/>
  <c r="O369" i="4" s="1"/>
  <c r="L387" i="4"/>
  <c r="O387" i="4" s="1"/>
  <c r="L386" i="4"/>
  <c r="O386" i="4" s="1"/>
  <c r="L385" i="4"/>
  <c r="O385" i="4" s="1"/>
  <c r="L384" i="4"/>
  <c r="O384" i="4" s="1"/>
  <c r="L368" i="4"/>
  <c r="O368" i="4" s="1"/>
  <c r="L382" i="4"/>
  <c r="O382" i="4" s="1"/>
  <c r="L381" i="4"/>
  <c r="O381" i="4" s="1"/>
  <c r="L380" i="4"/>
  <c r="O380" i="4" s="1"/>
  <c r="L379" i="4"/>
  <c r="O379" i="4" s="1"/>
  <c r="L367" i="4"/>
  <c r="O367" i="4" s="1"/>
  <c r="L377" i="4"/>
  <c r="O377" i="4" s="1"/>
  <c r="L376" i="4"/>
  <c r="O376" i="4" s="1"/>
  <c r="L375" i="4"/>
  <c r="O375" i="4" s="1"/>
  <c r="L374" i="4"/>
  <c r="O374" i="4" s="1"/>
  <c r="L358" i="4"/>
  <c r="O358" i="4" s="1"/>
  <c r="L372" i="4"/>
  <c r="O372" i="4" s="1"/>
  <c r="L366" i="4"/>
  <c r="O366" i="4" s="1"/>
  <c r="L357" i="4"/>
  <c r="O357" i="4" s="1"/>
  <c r="L347" i="4"/>
  <c r="O347" i="4" s="1"/>
  <c r="L336" i="4"/>
  <c r="O336" i="4" s="1"/>
  <c r="L213" i="4"/>
  <c r="O213" i="4" s="1"/>
  <c r="L94" i="4"/>
  <c r="O94" i="4" s="1"/>
  <c r="L83" i="4"/>
  <c r="O83" i="4" s="1"/>
  <c r="L72" i="4"/>
  <c r="O72" i="4" s="1"/>
  <c r="L61" i="4"/>
  <c r="O61" i="4" s="1"/>
  <c r="L927" i="4"/>
  <c r="O927" i="4" s="1"/>
  <c r="L837" i="4"/>
  <c r="O837" i="4" s="1"/>
  <c r="L704" i="4"/>
  <c r="O704" i="4" s="1"/>
  <c r="L632" i="4"/>
  <c r="O632" i="4" s="1"/>
  <c r="L622" i="4"/>
  <c r="O622" i="4" s="1"/>
  <c r="L611" i="4"/>
  <c r="O611" i="4" s="1"/>
  <c r="L588" i="4"/>
  <c r="O588" i="4" s="1"/>
  <c r="L433" i="4"/>
  <c r="O433" i="4" s="1"/>
  <c r="L365" i="4"/>
  <c r="O365" i="4" s="1"/>
  <c r="L356" i="4"/>
  <c r="O356" i="4" s="1"/>
  <c r="L346" i="4"/>
  <c r="O346" i="4" s="1"/>
  <c r="L335" i="4"/>
  <c r="O335" i="4" s="1"/>
  <c r="L208" i="4"/>
  <c r="O208" i="4" s="1"/>
  <c r="L93" i="4"/>
  <c r="O93" i="4" s="1"/>
  <c r="L82" i="4"/>
  <c r="O82" i="4" s="1"/>
  <c r="L71" i="4"/>
  <c r="O71" i="4" s="1"/>
  <c r="L940" i="4"/>
  <c r="O940" i="4" s="1"/>
  <c r="L60" i="4"/>
  <c r="O60" i="4" s="1"/>
  <c r="L934" i="4"/>
  <c r="O934" i="4" s="1"/>
  <c r="L846" i="4"/>
  <c r="O846" i="4" s="1"/>
  <c r="L836" i="4"/>
  <c r="O836" i="4" s="1"/>
  <c r="L828" i="4"/>
  <c r="O828" i="4" s="1"/>
  <c r="L699" i="4"/>
  <c r="O699" i="4" s="1"/>
  <c r="L631" i="4"/>
  <c r="O631" i="4" s="1"/>
  <c r="L621" i="4"/>
  <c r="O621" i="4" s="1"/>
  <c r="L610" i="4"/>
  <c r="O610" i="4" s="1"/>
  <c r="L550" i="4"/>
  <c r="O550" i="4" s="1"/>
  <c r="L428" i="4"/>
  <c r="O428" i="4" s="1"/>
  <c r="L334" i="4"/>
  <c r="O334" i="4" s="1"/>
  <c r="L333" i="4"/>
  <c r="O333" i="4" s="1"/>
  <c r="L332" i="4"/>
  <c r="O332" i="4" s="1"/>
  <c r="L355" i="4"/>
  <c r="O355" i="4" s="1"/>
  <c r="L330" i="4"/>
  <c r="O330" i="4" s="1"/>
  <c r="L329" i="4"/>
  <c r="O329" i="4" s="1"/>
  <c r="L328" i="4"/>
  <c r="O328" i="4" s="1"/>
  <c r="L327" i="4"/>
  <c r="O327" i="4" s="1"/>
  <c r="L354" i="4"/>
  <c r="O354" i="4" s="1"/>
  <c r="L325" i="4"/>
  <c r="O325" i="4" s="1"/>
  <c r="L324" i="4"/>
  <c r="O324" i="4" s="1"/>
  <c r="L323" i="4"/>
  <c r="O323" i="4" s="1"/>
  <c r="L322" i="4"/>
  <c r="O322" i="4" s="1"/>
  <c r="L345" i="4"/>
  <c r="O345" i="4" s="1"/>
  <c r="L320" i="4"/>
  <c r="O320" i="4" s="1"/>
  <c r="L319" i="4"/>
  <c r="O319" i="4" s="1"/>
  <c r="L318" i="4"/>
  <c r="O318" i="4" s="1"/>
  <c r="L317" i="4"/>
  <c r="O317" i="4" s="1"/>
  <c r="L344" i="4"/>
  <c r="O344" i="4" s="1"/>
  <c r="L315" i="4"/>
  <c r="O315" i="4" s="1"/>
  <c r="L314" i="4"/>
  <c r="O314" i="4" s="1"/>
  <c r="L313" i="4"/>
  <c r="O313" i="4" s="1"/>
  <c r="L312" i="4"/>
  <c r="O312" i="4" s="1"/>
  <c r="L311" i="4"/>
  <c r="O311" i="4" s="1"/>
  <c r="L310" i="4"/>
  <c r="O310" i="4" s="1"/>
  <c r="L309" i="4"/>
  <c r="O309" i="4" s="1"/>
  <c r="L308" i="4"/>
  <c r="O308" i="4" s="1"/>
  <c r="L307" i="4"/>
  <c r="O307" i="4" s="1"/>
  <c r="L306" i="4"/>
  <c r="O306" i="4" s="1"/>
  <c r="L305" i="4"/>
  <c r="O305" i="4" s="1"/>
  <c r="L304" i="4"/>
  <c r="O304" i="4" s="1"/>
  <c r="L303" i="4"/>
  <c r="O303" i="4" s="1"/>
  <c r="L302" i="4"/>
  <c r="O302" i="4" s="1"/>
  <c r="L301" i="4"/>
  <c r="O301" i="4" s="1"/>
  <c r="L300" i="4"/>
  <c r="O300" i="4" s="1"/>
  <c r="L299" i="4"/>
  <c r="O299" i="4" s="1"/>
  <c r="L298" i="4"/>
  <c r="O298" i="4" s="1"/>
  <c r="L297" i="4"/>
  <c r="O297" i="4" s="1"/>
  <c r="L296" i="4"/>
  <c r="O296" i="4" s="1"/>
  <c r="L295" i="4"/>
  <c r="O295" i="4" s="1"/>
  <c r="L294" i="4"/>
  <c r="O294" i="4" s="1"/>
  <c r="L293" i="4"/>
  <c r="O293" i="4" s="1"/>
  <c r="L292" i="4"/>
  <c r="O292" i="4" s="1"/>
  <c r="L291" i="4"/>
  <c r="O291" i="4" s="1"/>
  <c r="L290" i="4"/>
  <c r="O290" i="4" s="1"/>
  <c r="L289" i="4"/>
  <c r="O289" i="4" s="1"/>
  <c r="L288" i="4"/>
  <c r="O288" i="4" s="1"/>
  <c r="L287" i="4"/>
  <c r="O287" i="4" s="1"/>
  <c r="L286" i="4"/>
  <c r="O286" i="4" s="1"/>
  <c r="L285" i="4"/>
  <c r="O285" i="4" s="1"/>
  <c r="L284" i="4"/>
  <c r="O284" i="4" s="1"/>
  <c r="L283" i="4"/>
  <c r="O283" i="4" s="1"/>
  <c r="L282" i="4"/>
  <c r="O282" i="4" s="1"/>
  <c r="L281" i="4"/>
  <c r="O281" i="4" s="1"/>
  <c r="L280" i="4"/>
  <c r="O280" i="4" s="1"/>
  <c r="L279" i="4"/>
  <c r="O279" i="4" s="1"/>
  <c r="L278" i="4"/>
  <c r="O278" i="4" s="1"/>
  <c r="L277" i="4"/>
  <c r="O277" i="4" s="1"/>
  <c r="L276" i="4"/>
  <c r="O276" i="4" s="1"/>
  <c r="L275" i="4"/>
  <c r="O275" i="4" s="1"/>
  <c r="L343" i="4"/>
  <c r="O343" i="4" s="1"/>
  <c r="L273" i="4"/>
  <c r="O273" i="4" s="1"/>
  <c r="L272" i="4"/>
  <c r="O272" i="4" s="1"/>
  <c r="L271" i="4"/>
  <c r="O271" i="4" s="1"/>
  <c r="L270" i="4"/>
  <c r="O270" i="4" s="1"/>
  <c r="L331" i="4"/>
  <c r="O331" i="4" s="1"/>
  <c r="L268" i="4"/>
  <c r="O268" i="4" s="1"/>
  <c r="L267" i="4"/>
  <c r="O267" i="4" s="1"/>
  <c r="L266" i="4"/>
  <c r="O266" i="4" s="1"/>
  <c r="L265" i="4"/>
  <c r="O265" i="4" s="1"/>
  <c r="L326" i="4"/>
  <c r="O326" i="4" s="1"/>
  <c r="L263" i="4"/>
  <c r="O263" i="4" s="1"/>
  <c r="L262" i="4"/>
  <c r="O262" i="4" s="1"/>
  <c r="L261" i="4"/>
  <c r="O261" i="4" s="1"/>
  <c r="L260" i="4"/>
  <c r="O260" i="4" s="1"/>
  <c r="L321" i="4"/>
  <c r="O321" i="4" s="1"/>
  <c r="L258" i="4"/>
  <c r="O258" i="4" s="1"/>
  <c r="L257" i="4"/>
  <c r="O257" i="4" s="1"/>
  <c r="L256" i="4"/>
  <c r="O256" i="4" s="1"/>
  <c r="L255" i="4"/>
  <c r="O255" i="4" s="1"/>
  <c r="L254" i="4"/>
  <c r="O254" i="4" s="1"/>
  <c r="L253" i="4"/>
  <c r="O253" i="4" s="1"/>
  <c r="L252" i="4"/>
  <c r="O252" i="4" s="1"/>
  <c r="L251" i="4"/>
  <c r="O251" i="4" s="1"/>
  <c r="L250" i="4"/>
  <c r="O250" i="4" s="1"/>
  <c r="L249" i="4"/>
  <c r="O249" i="4" s="1"/>
  <c r="L248" i="4"/>
  <c r="O248" i="4" s="1"/>
  <c r="L247" i="4"/>
  <c r="O247" i="4" s="1"/>
  <c r="L246" i="4"/>
  <c r="O246" i="4" s="1"/>
  <c r="L245" i="4"/>
  <c r="O245" i="4" s="1"/>
  <c r="L244" i="4"/>
  <c r="O244" i="4" s="1"/>
  <c r="L243" i="4"/>
  <c r="O243" i="4" s="1"/>
  <c r="L242" i="4"/>
  <c r="O242" i="4" s="1"/>
  <c r="L241" i="4"/>
  <c r="O241" i="4" s="1"/>
  <c r="L240" i="4"/>
  <c r="O240" i="4" s="1"/>
  <c r="L239" i="4"/>
  <c r="O239" i="4" s="1"/>
  <c r="L238" i="4"/>
  <c r="O238" i="4" s="1"/>
  <c r="L237" i="4"/>
  <c r="O237" i="4" s="1"/>
  <c r="L236" i="4"/>
  <c r="O236" i="4" s="1"/>
  <c r="L235" i="4"/>
  <c r="O235" i="4" s="1"/>
  <c r="L234" i="4"/>
  <c r="O234" i="4" s="1"/>
  <c r="L233" i="4"/>
  <c r="O233" i="4" s="1"/>
  <c r="L232" i="4"/>
  <c r="O232" i="4" s="1"/>
  <c r="L231" i="4"/>
  <c r="O231" i="4" s="1"/>
  <c r="L230" i="4"/>
  <c r="O230" i="4" s="1"/>
  <c r="L229" i="4"/>
  <c r="O229" i="4" s="1"/>
  <c r="L228" i="4"/>
  <c r="O228" i="4" s="1"/>
  <c r="L227" i="4"/>
  <c r="O227" i="4" s="1"/>
  <c r="L226" i="4"/>
  <c r="O226" i="4" s="1"/>
  <c r="L225" i="4"/>
  <c r="O225" i="4" s="1"/>
  <c r="L224" i="4"/>
  <c r="O224" i="4" s="1"/>
  <c r="L223" i="4"/>
  <c r="O223" i="4" s="1"/>
  <c r="L222" i="4"/>
  <c r="O222" i="4" s="1"/>
  <c r="L221" i="4"/>
  <c r="O221" i="4" s="1"/>
  <c r="L220" i="4"/>
  <c r="O220" i="4" s="1"/>
  <c r="L219" i="4"/>
  <c r="O219" i="4" s="1"/>
  <c r="L168" i="4"/>
  <c r="O168" i="4" s="1"/>
  <c r="L217" i="4"/>
  <c r="O217" i="4" s="1"/>
  <c r="L216" i="4"/>
  <c r="O216" i="4" s="1"/>
  <c r="L215" i="4"/>
  <c r="O215" i="4" s="1"/>
  <c r="L214" i="4"/>
  <c r="O214" i="4" s="1"/>
  <c r="L163" i="4"/>
  <c r="O163" i="4" s="1"/>
  <c r="L212" i="4"/>
  <c r="O212" i="4" s="1"/>
  <c r="L211" i="4"/>
  <c r="O211" i="4" s="1"/>
  <c r="L210" i="4"/>
  <c r="O210" i="4" s="1"/>
  <c r="L209" i="4"/>
  <c r="O209" i="4" s="1"/>
  <c r="L158" i="4"/>
  <c r="O158" i="4" s="1"/>
  <c r="L207" i="4"/>
  <c r="O207" i="4" s="1"/>
  <c r="L206" i="4"/>
  <c r="O206" i="4" s="1"/>
  <c r="L205" i="4"/>
  <c r="O205" i="4" s="1"/>
  <c r="L204" i="4"/>
  <c r="O204" i="4" s="1"/>
  <c r="L203" i="4"/>
  <c r="O203" i="4" s="1"/>
  <c r="L202" i="4"/>
  <c r="O202" i="4" s="1"/>
  <c r="L201" i="4"/>
  <c r="O201" i="4" s="1"/>
  <c r="L200" i="4"/>
  <c r="O200" i="4" s="1"/>
  <c r="L199" i="4"/>
  <c r="O199" i="4" s="1"/>
  <c r="L198" i="4"/>
  <c r="O198" i="4" s="1"/>
  <c r="L197" i="4"/>
  <c r="O197" i="4" s="1"/>
  <c r="L196" i="4"/>
  <c r="O196" i="4" s="1"/>
  <c r="L195" i="4"/>
  <c r="O195" i="4" s="1"/>
  <c r="L194" i="4"/>
  <c r="O194" i="4" s="1"/>
  <c r="L193" i="4"/>
  <c r="O193" i="4" s="1"/>
  <c r="L192" i="4"/>
  <c r="O192" i="4" s="1"/>
  <c r="L191" i="4"/>
  <c r="O191" i="4" s="1"/>
  <c r="L190" i="4"/>
  <c r="O190" i="4" s="1"/>
  <c r="L189" i="4"/>
  <c r="O189" i="4" s="1"/>
  <c r="L188" i="4"/>
  <c r="O188" i="4" s="1"/>
  <c r="L187" i="4"/>
  <c r="O187" i="4" s="1"/>
  <c r="L186" i="4"/>
  <c r="O186" i="4" s="1"/>
  <c r="L185" i="4"/>
  <c r="O185" i="4" s="1"/>
  <c r="L184" i="4"/>
  <c r="O184" i="4" s="1"/>
  <c r="L183" i="4"/>
  <c r="O183" i="4" s="1"/>
  <c r="L182" i="4"/>
  <c r="O182" i="4" s="1"/>
  <c r="L181" i="4"/>
  <c r="O181" i="4" s="1"/>
  <c r="L180" i="4"/>
  <c r="O180" i="4" s="1"/>
  <c r="L179" i="4"/>
  <c r="O179" i="4" s="1"/>
  <c r="L178" i="4"/>
  <c r="O178" i="4" s="1"/>
  <c r="L177" i="4"/>
  <c r="O177" i="4" s="1"/>
  <c r="L176" i="4"/>
  <c r="O176" i="4" s="1"/>
  <c r="L175" i="4"/>
  <c r="O175" i="4" s="1"/>
  <c r="L174" i="4"/>
  <c r="O174" i="4" s="1"/>
  <c r="L173" i="4"/>
  <c r="O173" i="4" s="1"/>
  <c r="L172" i="4"/>
  <c r="O172" i="4" s="1"/>
  <c r="L171" i="4"/>
  <c r="O171" i="4" s="1"/>
  <c r="L170" i="4"/>
  <c r="O170" i="4" s="1"/>
  <c r="L169" i="4"/>
  <c r="O169" i="4" s="1"/>
  <c r="L92" i="4"/>
  <c r="O92" i="4" s="1"/>
  <c r="L167" i="4"/>
  <c r="O167" i="4" s="1"/>
  <c r="L166" i="4"/>
  <c r="O166" i="4" s="1"/>
  <c r="L165" i="4"/>
  <c r="O165" i="4" s="1"/>
  <c r="L164" i="4"/>
  <c r="O164" i="4" s="1"/>
  <c r="L91" i="4"/>
  <c r="O91" i="4" s="1"/>
  <c r="L162" i="4"/>
  <c r="O162" i="4" s="1"/>
  <c r="L161" i="4"/>
  <c r="O161" i="4" s="1"/>
  <c r="L160" i="4"/>
  <c r="O160" i="4" s="1"/>
  <c r="L159" i="4"/>
  <c r="O159" i="4" s="1"/>
  <c r="L90" i="4"/>
  <c r="O90" i="4" s="1"/>
  <c r="L157" i="4"/>
  <c r="O157" i="4" s="1"/>
  <c r="L156" i="4"/>
  <c r="O156" i="4" s="1"/>
  <c r="L155" i="4"/>
  <c r="O155" i="4" s="1"/>
  <c r="L154" i="4"/>
  <c r="O154" i="4" s="1"/>
  <c r="L81" i="4"/>
  <c r="O81" i="4" s="1"/>
  <c r="L152" i="4"/>
  <c r="O152" i="4" s="1"/>
  <c r="L151" i="4"/>
  <c r="O151" i="4" s="1"/>
  <c r="L150" i="4"/>
  <c r="O150" i="4" s="1"/>
  <c r="L149" i="4"/>
  <c r="O149" i="4" s="1"/>
  <c r="L148" i="4"/>
  <c r="O148" i="4" s="1"/>
  <c r="L147" i="4"/>
  <c r="O147" i="4" s="1"/>
  <c r="L146" i="4"/>
  <c r="O146" i="4" s="1"/>
  <c r="L145" i="4"/>
  <c r="O145" i="4" s="1"/>
  <c r="L144" i="4"/>
  <c r="O144" i="4" s="1"/>
  <c r="L143" i="4"/>
  <c r="O143" i="4" s="1"/>
  <c r="L142" i="4"/>
  <c r="O142" i="4" s="1"/>
  <c r="L141" i="4"/>
  <c r="O141" i="4" s="1"/>
  <c r="L140" i="4"/>
  <c r="O140" i="4" s="1"/>
  <c r="L139" i="4"/>
  <c r="O139" i="4" s="1"/>
  <c r="L138" i="4"/>
  <c r="O138" i="4" s="1"/>
  <c r="L137" i="4"/>
  <c r="O137" i="4" s="1"/>
  <c r="L136" i="4"/>
  <c r="O136" i="4" s="1"/>
  <c r="L135" i="4"/>
  <c r="O135" i="4" s="1"/>
  <c r="L134" i="4"/>
  <c r="O134" i="4" s="1"/>
  <c r="L133" i="4"/>
  <c r="O133" i="4" s="1"/>
  <c r="L132" i="4"/>
  <c r="O132" i="4" s="1"/>
  <c r="L131" i="4"/>
  <c r="O131" i="4" s="1"/>
  <c r="L130" i="4"/>
  <c r="O130" i="4" s="1"/>
  <c r="L129" i="4"/>
  <c r="O129" i="4" s="1"/>
  <c r="L128" i="4"/>
  <c r="O128" i="4" s="1"/>
  <c r="L127" i="4"/>
  <c r="O127" i="4" s="1"/>
  <c r="L126" i="4"/>
  <c r="O126" i="4" s="1"/>
  <c r="L125" i="4"/>
  <c r="O125" i="4" s="1"/>
  <c r="L124" i="4"/>
  <c r="O124" i="4" s="1"/>
  <c r="L123" i="4"/>
  <c r="O123" i="4" s="1"/>
  <c r="L122" i="4"/>
  <c r="O122" i="4" s="1"/>
  <c r="L121" i="4"/>
  <c r="O121" i="4" s="1"/>
  <c r="L120" i="4"/>
  <c r="O120" i="4" s="1"/>
  <c r="L119" i="4"/>
  <c r="O119" i="4" s="1"/>
  <c r="L118" i="4"/>
  <c r="O118" i="4" s="1"/>
  <c r="L117" i="4"/>
  <c r="O117" i="4" s="1"/>
  <c r="L116" i="4"/>
  <c r="O116" i="4" s="1"/>
  <c r="L115" i="4"/>
  <c r="O115" i="4" s="1"/>
  <c r="L114" i="4"/>
  <c r="O114" i="4" s="1"/>
  <c r="L80" i="4"/>
  <c r="O80" i="4" s="1"/>
  <c r="L112" i="4"/>
  <c r="O112" i="4" s="1"/>
  <c r="L111" i="4"/>
  <c r="O111" i="4" s="1"/>
  <c r="L110" i="4"/>
  <c r="O110" i="4" s="1"/>
  <c r="L109" i="4"/>
  <c r="O109" i="4" s="1"/>
  <c r="L79" i="4"/>
  <c r="O79" i="4" s="1"/>
  <c r="L107" i="4"/>
  <c r="O107" i="4" s="1"/>
  <c r="L106" i="4"/>
  <c r="O106" i="4" s="1"/>
  <c r="L105" i="4"/>
  <c r="O105" i="4" s="1"/>
  <c r="L104" i="4"/>
  <c r="O104" i="4" s="1"/>
  <c r="L70" i="4"/>
  <c r="O70" i="4" s="1"/>
  <c r="L102" i="4"/>
  <c r="O102" i="4" s="1"/>
  <c r="L101" i="4"/>
  <c r="O101" i="4" s="1"/>
  <c r="L100" i="4"/>
  <c r="O100" i="4" s="1"/>
  <c r="L99" i="4"/>
  <c r="O99" i="4" s="1"/>
  <c r="L69" i="4"/>
  <c r="O69" i="4" s="1"/>
  <c r="L97" i="4"/>
  <c r="O97" i="4" s="1"/>
  <c r="L96" i="4"/>
  <c r="O96" i="4" s="1"/>
  <c r="L364" i="4"/>
  <c r="O364" i="4" s="1"/>
  <c r="L353" i="4"/>
  <c r="O353" i="4" s="1"/>
  <c r="L342" i="4"/>
  <c r="O342" i="4" s="1"/>
  <c r="L316" i="4"/>
  <c r="O316" i="4" s="1"/>
  <c r="L153" i="4"/>
  <c r="O153" i="4" s="1"/>
  <c r="L89" i="4"/>
  <c r="O89" i="4" s="1"/>
  <c r="L78" i="4"/>
  <c r="O78" i="4" s="1"/>
  <c r="L68" i="4"/>
  <c r="O68" i="4" s="1"/>
  <c r="L59" i="4"/>
  <c r="O59" i="4" s="1"/>
  <c r="L845" i="4"/>
  <c r="O845" i="4" s="1"/>
  <c r="L827" i="4"/>
  <c r="O827" i="4" s="1"/>
  <c r="L694" i="4"/>
  <c r="O694" i="4" s="1"/>
  <c r="L630" i="4"/>
  <c r="O630" i="4" s="1"/>
  <c r="L620" i="4"/>
  <c r="O620" i="4" s="1"/>
  <c r="L609" i="4"/>
  <c r="O609" i="4" s="1"/>
  <c r="L545" i="4"/>
  <c r="O545" i="4" s="1"/>
  <c r="L388" i="4"/>
  <c r="O388" i="4" s="1"/>
  <c r="L363" i="4"/>
  <c r="O363" i="4" s="1"/>
  <c r="L352" i="4"/>
  <c r="O352" i="4" s="1"/>
  <c r="L341" i="4"/>
  <c r="O341" i="4" s="1"/>
  <c r="L274" i="4"/>
  <c r="O274" i="4" s="1"/>
  <c r="L113" i="4"/>
  <c r="O113" i="4" s="1"/>
  <c r="L88" i="4"/>
  <c r="O88" i="4" s="1"/>
  <c r="L77" i="4"/>
  <c r="O77" i="4" s="1"/>
  <c r="L67" i="4"/>
  <c r="O67" i="4" s="1"/>
  <c r="L939" i="4"/>
  <c r="O939" i="4" s="1"/>
  <c r="L56" i="4"/>
  <c r="O56" i="4" s="1"/>
  <c r="L933" i="4"/>
  <c r="O933" i="4" s="1"/>
  <c r="L844" i="4"/>
  <c r="O844" i="4" s="1"/>
  <c r="L835" i="4"/>
  <c r="O835" i="4" s="1"/>
  <c r="L806" i="4"/>
  <c r="O806" i="4" s="1"/>
  <c r="L689" i="4"/>
  <c r="O689" i="4" s="1"/>
  <c r="L629" i="4"/>
  <c r="O629" i="4" s="1"/>
  <c r="L619" i="4"/>
  <c r="O619" i="4" s="1"/>
  <c r="L608" i="4"/>
  <c r="O608" i="4" s="1"/>
  <c r="L540" i="4"/>
  <c r="O540" i="4" s="1"/>
  <c r="L383" i="4"/>
  <c r="O383" i="4" s="1"/>
  <c r="L58" i="4"/>
  <c r="O58" i="4" s="1"/>
  <c r="L57" i="4"/>
  <c r="O57" i="4" s="1"/>
  <c r="L66" i="4"/>
  <c r="O66" i="4" s="1"/>
  <c r="L55" i="4"/>
  <c r="O55" i="4" s="1"/>
  <c r="L54" i="4"/>
  <c r="O54" i="4" s="1"/>
  <c r="L53" i="4"/>
  <c r="O53" i="4" s="1"/>
  <c r="L52" i="4"/>
  <c r="O52" i="4" s="1"/>
  <c r="L51" i="4"/>
  <c r="O51" i="4" s="1"/>
  <c r="L50" i="4"/>
  <c r="O50" i="4" s="1"/>
  <c r="L49" i="4"/>
  <c r="O49" i="4" s="1"/>
  <c r="L48" i="4"/>
  <c r="O48" i="4" s="1"/>
  <c r="L47" i="4"/>
  <c r="O47" i="4" s="1"/>
  <c r="L46" i="4"/>
  <c r="O46" i="4" s="1"/>
  <c r="L45" i="4"/>
  <c r="O45" i="4" s="1"/>
  <c r="L44" i="4"/>
  <c r="O44" i="4" s="1"/>
  <c r="L43" i="4"/>
  <c r="O43" i="4" s="1"/>
  <c r="L42" i="4"/>
  <c r="O42" i="4" s="1"/>
  <c r="L41" i="4"/>
  <c r="O41" i="4" s="1"/>
  <c r="L40" i="4"/>
  <c r="O40" i="4" s="1"/>
  <c r="L39" i="4"/>
  <c r="O39" i="4" s="1"/>
  <c r="L38" i="4"/>
  <c r="O38" i="4" s="1"/>
  <c r="L37" i="4"/>
  <c r="O37" i="4" s="1"/>
  <c r="L36" i="4"/>
  <c r="O36" i="4" s="1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9" i="4"/>
  <c r="O9" i="4" s="1"/>
  <c r="L8" i="4"/>
  <c r="O8" i="4" s="1"/>
  <c r="L7" i="4"/>
  <c r="O7" i="4" s="1"/>
  <c r="L6" i="4"/>
  <c r="O6" i="4" s="1"/>
  <c r="L5" i="4"/>
  <c r="O5" i="4" s="1"/>
  <c r="L4" i="4"/>
  <c r="O4" i="4" s="1"/>
  <c r="L3" i="4"/>
  <c r="O3" i="4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8" i="2"/>
  <c r="S956" i="2"/>
  <c r="S962" i="2"/>
  <c r="S970" i="2"/>
  <c r="S941" i="2"/>
  <c r="S949" i="2"/>
  <c r="S957" i="2"/>
  <c r="S963" i="2"/>
  <c r="S971" i="2"/>
  <c r="S942" i="2"/>
  <c r="S950" i="2"/>
  <c r="S958" i="2"/>
  <c r="S964" i="2"/>
  <c r="S972" i="2"/>
  <c r="S943" i="2"/>
  <c r="S951" i="2"/>
  <c r="S965" i="2"/>
  <c r="S973" i="2"/>
  <c r="S944" i="2"/>
  <c r="S952" i="2"/>
  <c r="S959" i="2"/>
  <c r="S966" i="2"/>
  <c r="S974" i="2"/>
  <c r="S945" i="2"/>
  <c r="S953" i="2"/>
  <c r="S967" i="2"/>
  <c r="S954" i="2"/>
  <c r="S960" i="2"/>
  <c r="S968" i="2"/>
  <c r="S975" i="2"/>
  <c r="S946" i="2"/>
  <c r="S955" i="2"/>
  <c r="S961" i="2"/>
  <c r="S969" i="2"/>
  <c r="S976" i="2"/>
  <c r="S947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8" i="2"/>
  <c r="Q956" i="2"/>
  <c r="Q962" i="2"/>
  <c r="Q970" i="2"/>
  <c r="Q941" i="2"/>
  <c r="Q949" i="2"/>
  <c r="Q957" i="2"/>
  <c r="Q963" i="2"/>
  <c r="Q971" i="2"/>
  <c r="Q942" i="2"/>
  <c r="Q950" i="2"/>
  <c r="Q958" i="2"/>
  <c r="Q964" i="2"/>
  <c r="Q972" i="2"/>
  <c r="Q943" i="2"/>
  <c r="Q951" i="2"/>
  <c r="Q965" i="2"/>
  <c r="Q973" i="2"/>
  <c r="Q944" i="2"/>
  <c r="Q952" i="2"/>
  <c r="Q959" i="2"/>
  <c r="Q966" i="2"/>
  <c r="Q974" i="2"/>
  <c r="Q945" i="2"/>
  <c r="Q953" i="2"/>
  <c r="Q967" i="2"/>
  <c r="Q954" i="2"/>
  <c r="Q960" i="2"/>
  <c r="Q968" i="2"/>
  <c r="Q975" i="2"/>
  <c r="Q946" i="2"/>
  <c r="Q955" i="2"/>
  <c r="Q961" i="2"/>
  <c r="Q969" i="2"/>
  <c r="Q976" i="2"/>
  <c r="Q947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8" i="2"/>
  <c r="O956" i="2"/>
  <c r="O962" i="2"/>
  <c r="O970" i="2"/>
  <c r="O941" i="2"/>
  <c r="O949" i="2"/>
  <c r="O957" i="2"/>
  <c r="O963" i="2"/>
  <c r="O971" i="2"/>
  <c r="O942" i="2"/>
  <c r="O950" i="2"/>
  <c r="O958" i="2"/>
  <c r="O964" i="2"/>
  <c r="O972" i="2"/>
  <c r="O943" i="2"/>
  <c r="O951" i="2"/>
  <c r="O965" i="2"/>
  <c r="O973" i="2"/>
  <c r="O944" i="2"/>
  <c r="O952" i="2"/>
  <c r="O959" i="2"/>
  <c r="O966" i="2"/>
  <c r="O974" i="2"/>
  <c r="O945" i="2"/>
  <c r="O953" i="2"/>
  <c r="O967" i="2"/>
  <c r="O954" i="2"/>
  <c r="O960" i="2"/>
  <c r="O968" i="2"/>
  <c r="O975" i="2"/>
  <c r="O946" i="2"/>
  <c r="O955" i="2"/>
  <c r="O961" i="2"/>
  <c r="O969" i="2"/>
  <c r="O976" i="2"/>
  <c r="O947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8" i="2"/>
  <c r="M956" i="2"/>
  <c r="M962" i="2"/>
  <c r="M970" i="2"/>
  <c r="M941" i="2"/>
  <c r="M949" i="2"/>
  <c r="M957" i="2"/>
  <c r="M963" i="2"/>
  <c r="M971" i="2"/>
  <c r="M942" i="2"/>
  <c r="M950" i="2"/>
  <c r="M958" i="2"/>
  <c r="M964" i="2"/>
  <c r="M972" i="2"/>
  <c r="M943" i="2"/>
  <c r="M951" i="2"/>
  <c r="M965" i="2"/>
  <c r="M973" i="2"/>
  <c r="M944" i="2"/>
  <c r="M952" i="2"/>
  <c r="M959" i="2"/>
  <c r="M966" i="2"/>
  <c r="M974" i="2"/>
  <c r="M945" i="2"/>
  <c r="M953" i="2"/>
  <c r="M967" i="2"/>
  <c r="M954" i="2"/>
  <c r="M960" i="2"/>
  <c r="M968" i="2"/>
  <c r="M975" i="2"/>
  <c r="M946" i="2"/>
  <c r="M955" i="2"/>
  <c r="M961" i="2"/>
  <c r="M969" i="2"/>
  <c r="M976" i="2"/>
  <c r="M947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L498" i="2"/>
  <c r="L443" i="2"/>
  <c r="L388" i="2"/>
  <c r="L333" i="2"/>
  <c r="L278" i="2"/>
  <c r="L223" i="2"/>
  <c r="L168" i="2"/>
  <c r="L113" i="2"/>
  <c r="L1006" i="2"/>
  <c r="L58" i="2"/>
  <c r="R58" i="2" s="1"/>
  <c r="L947" i="2"/>
  <c r="N947" i="2" s="1"/>
  <c r="L940" i="2"/>
  <c r="N940" i="2" s="1"/>
  <c r="L895" i="2"/>
  <c r="N895" i="2" s="1"/>
  <c r="L856" i="2"/>
  <c r="N856" i="2" s="1"/>
  <c r="L811" i="2"/>
  <c r="N811" i="2" s="1"/>
  <c r="L767" i="2"/>
  <c r="N767" i="2" s="1"/>
  <c r="L716" i="2"/>
  <c r="L663" i="2"/>
  <c r="R663" i="2" s="1"/>
  <c r="L608" i="2"/>
  <c r="L553" i="2"/>
  <c r="R553" i="2" s="1"/>
  <c r="L497" i="2"/>
  <c r="L442" i="2"/>
  <c r="R442" i="2" s="1"/>
  <c r="L387" i="2"/>
  <c r="L332" i="2"/>
  <c r="L277" i="2"/>
  <c r="L222" i="2"/>
  <c r="L167" i="2"/>
  <c r="L112" i="2"/>
  <c r="L1005" i="2"/>
  <c r="N1005" i="2" s="1"/>
  <c r="L57" i="2"/>
  <c r="L976" i="2"/>
  <c r="N976" i="2" s="1"/>
  <c r="L939" i="2"/>
  <c r="N939" i="2" s="1"/>
  <c r="L894" i="2"/>
  <c r="L855" i="2"/>
  <c r="N855" i="2" s="1"/>
  <c r="L810" i="2"/>
  <c r="N810" i="2" s="1"/>
  <c r="L766" i="2"/>
  <c r="N766" i="2" s="1"/>
  <c r="L715" i="2"/>
  <c r="N715" i="2" s="1"/>
  <c r="L662" i="2"/>
  <c r="T662" i="2" s="1"/>
  <c r="L607" i="2"/>
  <c r="R607" i="2" s="1"/>
  <c r="L552" i="2"/>
  <c r="L496" i="2"/>
  <c r="L441" i="2"/>
  <c r="L386" i="2"/>
  <c r="R386" i="2" s="1"/>
  <c r="L331" i="2"/>
  <c r="L276" i="2"/>
  <c r="L221" i="2"/>
  <c r="L166" i="2"/>
  <c r="L111" i="2"/>
  <c r="L1004" i="2"/>
  <c r="L56" i="2"/>
  <c r="L969" i="2"/>
  <c r="N969" i="2" s="1"/>
  <c r="L938" i="2"/>
  <c r="N938" i="2" s="1"/>
  <c r="L893" i="2"/>
  <c r="N893" i="2" s="1"/>
  <c r="L854" i="2"/>
  <c r="N854" i="2" s="1"/>
  <c r="L809" i="2"/>
  <c r="N809" i="2" s="1"/>
  <c r="L765" i="2"/>
  <c r="N765" i="2" s="1"/>
  <c r="L714" i="2"/>
  <c r="L661" i="2"/>
  <c r="L606" i="2"/>
  <c r="L551" i="2"/>
  <c r="R551" i="2" s="1"/>
  <c r="L495" i="2"/>
  <c r="R495" i="2" s="1"/>
  <c r="L440" i="2"/>
  <c r="L385" i="2"/>
  <c r="L330" i="2"/>
  <c r="R330" i="2" s="1"/>
  <c r="L275" i="2"/>
  <c r="L220" i="2"/>
  <c r="L165" i="2"/>
  <c r="L110" i="2"/>
  <c r="L1003" i="2"/>
  <c r="N1003" i="2" s="1"/>
  <c r="L55" i="2"/>
  <c r="L961" i="2"/>
  <c r="N961" i="2" s="1"/>
  <c r="L937" i="2"/>
  <c r="N937" i="2" s="1"/>
  <c r="L892" i="2"/>
  <c r="L853" i="2"/>
  <c r="N853" i="2" s="1"/>
  <c r="L808" i="2"/>
  <c r="N808" i="2" s="1"/>
  <c r="L764" i="2"/>
  <c r="N764" i="2" s="1"/>
  <c r="L713" i="2"/>
  <c r="N713" i="2" s="1"/>
  <c r="L660" i="2"/>
  <c r="L605" i="2"/>
  <c r="L550" i="2"/>
  <c r="L494" i="2"/>
  <c r="L439" i="2"/>
  <c r="R439" i="2" s="1"/>
  <c r="L384" i="2"/>
  <c r="L329" i="2"/>
  <c r="L274" i="2"/>
  <c r="R274" i="2" s="1"/>
  <c r="L219" i="2"/>
  <c r="L164" i="2"/>
  <c r="L109" i="2"/>
  <c r="L1002" i="2"/>
  <c r="L54" i="2"/>
  <c r="L955" i="2"/>
  <c r="N955" i="2" s="1"/>
  <c r="L936" i="2"/>
  <c r="N936" i="2" s="1"/>
  <c r="L891" i="2"/>
  <c r="N891" i="2" s="1"/>
  <c r="L852" i="2"/>
  <c r="N852" i="2" s="1"/>
  <c r="L807" i="2"/>
  <c r="N807" i="2" s="1"/>
  <c r="L763" i="2"/>
  <c r="N763" i="2" s="1"/>
  <c r="L712" i="2"/>
  <c r="L659" i="2"/>
  <c r="L604" i="2"/>
  <c r="L549" i="2"/>
  <c r="L493" i="2"/>
  <c r="L438" i="2"/>
  <c r="L383" i="2"/>
  <c r="R383" i="2" s="1"/>
  <c r="L328" i="2"/>
  <c r="L273" i="2"/>
  <c r="L218" i="2"/>
  <c r="R218" i="2" s="1"/>
  <c r="L163" i="2"/>
  <c r="L108" i="2"/>
  <c r="L1001" i="2"/>
  <c r="N1001" i="2" s="1"/>
  <c r="L53" i="2"/>
  <c r="L946" i="2"/>
  <c r="N946" i="2" s="1"/>
  <c r="L935" i="2"/>
  <c r="N935" i="2" s="1"/>
  <c r="L890" i="2"/>
  <c r="L851" i="2"/>
  <c r="N851" i="2" s="1"/>
  <c r="L806" i="2"/>
  <c r="N806" i="2" s="1"/>
  <c r="L762" i="2"/>
  <c r="N762" i="2" s="1"/>
  <c r="L711" i="2"/>
  <c r="N711" i="2" s="1"/>
  <c r="L658" i="2"/>
  <c r="R658" i="2" s="1"/>
  <c r="L603" i="2"/>
  <c r="L548" i="2"/>
  <c r="L492" i="2"/>
  <c r="L437" i="2"/>
  <c r="L382" i="2"/>
  <c r="L327" i="2"/>
  <c r="L272" i="2"/>
  <c r="L217" i="2"/>
  <c r="L162" i="2"/>
  <c r="R162" i="2" s="1"/>
  <c r="L107" i="2"/>
  <c r="L1000" i="2"/>
  <c r="L52" i="2"/>
  <c r="L975" i="2"/>
  <c r="N975" i="2" s="1"/>
  <c r="L934" i="2"/>
  <c r="N934" i="2" s="1"/>
  <c r="L889" i="2"/>
  <c r="N889" i="2" s="1"/>
  <c r="L850" i="2"/>
  <c r="N850" i="2" s="1"/>
  <c r="L805" i="2"/>
  <c r="N805" i="2" s="1"/>
  <c r="L761" i="2"/>
  <c r="N761" i="2" s="1"/>
  <c r="L710" i="2"/>
  <c r="L657" i="2"/>
  <c r="N657" i="2" s="1"/>
  <c r="L602" i="2"/>
  <c r="R602" i="2" s="1"/>
  <c r="L547" i="2"/>
  <c r="L491" i="2"/>
  <c r="L436" i="2"/>
  <c r="L381" i="2"/>
  <c r="L326" i="2"/>
  <c r="L271" i="2"/>
  <c r="L216" i="2"/>
  <c r="L161" i="2"/>
  <c r="L106" i="2"/>
  <c r="R106" i="2" s="1"/>
  <c r="L999" i="2"/>
  <c r="N999" i="2" s="1"/>
  <c r="L51" i="2"/>
  <c r="L968" i="2"/>
  <c r="N968" i="2" s="1"/>
  <c r="L933" i="2"/>
  <c r="N933" i="2" s="1"/>
  <c r="L888" i="2"/>
  <c r="L849" i="2"/>
  <c r="N849" i="2" s="1"/>
  <c r="L804" i="2"/>
  <c r="N804" i="2" s="1"/>
  <c r="L760" i="2"/>
  <c r="N760" i="2" s="1"/>
  <c r="L709" i="2"/>
  <c r="N709" i="2" s="1"/>
  <c r="L656" i="2"/>
  <c r="L601" i="2"/>
  <c r="N601" i="2" s="1"/>
  <c r="L546" i="2"/>
  <c r="R546" i="2" s="1"/>
  <c r="L490" i="2"/>
  <c r="R490" i="2" s="1"/>
  <c r="L435" i="2"/>
  <c r="L380" i="2"/>
  <c r="L325" i="2"/>
  <c r="L270" i="2"/>
  <c r="L215" i="2"/>
  <c r="L160" i="2"/>
  <c r="L105" i="2"/>
  <c r="L998" i="2"/>
  <c r="L50" i="2"/>
  <c r="R50" i="2" s="1"/>
  <c r="L960" i="2"/>
  <c r="N960" i="2" s="1"/>
  <c r="L932" i="2"/>
  <c r="N932" i="2" s="1"/>
  <c r="L887" i="2"/>
  <c r="N887" i="2" s="1"/>
  <c r="L848" i="2"/>
  <c r="N848" i="2" s="1"/>
  <c r="L803" i="2"/>
  <c r="N803" i="2" s="1"/>
  <c r="L759" i="2"/>
  <c r="N759" i="2" s="1"/>
  <c r="L708" i="2"/>
  <c r="L655" i="2"/>
  <c r="R655" i="2" s="1"/>
  <c r="L600" i="2"/>
  <c r="L545" i="2"/>
  <c r="R545" i="2" s="1"/>
  <c r="L489" i="2"/>
  <c r="L434" i="2"/>
  <c r="R434" i="2" s="1"/>
  <c r="L379" i="2"/>
  <c r="L324" i="2"/>
  <c r="L269" i="2"/>
  <c r="L214" i="2"/>
  <c r="L159" i="2"/>
  <c r="L104" i="2"/>
  <c r="L997" i="2"/>
  <c r="N997" i="2" s="1"/>
  <c r="L49" i="2"/>
  <c r="L954" i="2"/>
  <c r="N954" i="2" s="1"/>
  <c r="L931" i="2"/>
  <c r="N931" i="2" s="1"/>
  <c r="L886" i="2"/>
  <c r="L847" i="2"/>
  <c r="N847" i="2" s="1"/>
  <c r="L802" i="2"/>
  <c r="N802" i="2" s="1"/>
  <c r="L758" i="2"/>
  <c r="N758" i="2" s="1"/>
  <c r="L707" i="2"/>
  <c r="N707" i="2" s="1"/>
  <c r="L654" i="2"/>
  <c r="T654" i="2" s="1"/>
  <c r="L599" i="2"/>
  <c r="R599" i="2" s="1"/>
  <c r="L544" i="2"/>
  <c r="L996" i="2"/>
  <c r="L995" i="2"/>
  <c r="N995" i="2" s="1"/>
  <c r="L994" i="2"/>
  <c r="N994" i="2" s="1"/>
  <c r="L993" i="2"/>
  <c r="N993" i="2" s="1"/>
  <c r="L992" i="2"/>
  <c r="N992" i="2" s="1"/>
  <c r="L967" i="2"/>
  <c r="N967" i="2" s="1"/>
  <c r="L953" i="2"/>
  <c r="N953" i="2" s="1"/>
  <c r="L945" i="2"/>
  <c r="N945" i="2" s="1"/>
  <c r="L974" i="2"/>
  <c r="L966" i="2"/>
  <c r="N966" i="2" s="1"/>
  <c r="L959" i="2"/>
  <c r="N959" i="2" s="1"/>
  <c r="L952" i="2"/>
  <c r="N952" i="2" s="1"/>
  <c r="L944" i="2"/>
  <c r="N944" i="2" s="1"/>
  <c r="L973" i="2"/>
  <c r="N973" i="2" s="1"/>
  <c r="L965" i="2"/>
  <c r="N965" i="2" s="1"/>
  <c r="L951" i="2"/>
  <c r="N951" i="2" s="1"/>
  <c r="L930" i="2"/>
  <c r="L488" i="2"/>
  <c r="L433" i="2"/>
  <c r="L378" i="2"/>
  <c r="R378" i="2" s="1"/>
  <c r="L323" i="2"/>
  <c r="L268" i="2"/>
  <c r="L213" i="2"/>
  <c r="L158" i="2"/>
  <c r="L103" i="2"/>
  <c r="L48" i="2"/>
  <c r="L706" i="2"/>
  <c r="N706" i="2" s="1"/>
  <c r="L653" i="2"/>
  <c r="L598" i="2"/>
  <c r="L543" i="2"/>
  <c r="R543" i="2" s="1"/>
  <c r="L487" i="2"/>
  <c r="R487" i="2" s="1"/>
  <c r="L432" i="2"/>
  <c r="L377" i="2"/>
  <c r="L322" i="2"/>
  <c r="R322" i="2" s="1"/>
  <c r="L267" i="2"/>
  <c r="L212" i="2"/>
  <c r="L157" i="2"/>
  <c r="L102" i="2"/>
  <c r="L991" i="2"/>
  <c r="N991" i="2" s="1"/>
  <c r="L47" i="2"/>
  <c r="L943" i="2"/>
  <c r="L929" i="2"/>
  <c r="N929" i="2" s="1"/>
  <c r="L885" i="2"/>
  <c r="N885" i="2" s="1"/>
  <c r="L846" i="2"/>
  <c r="N846" i="2" s="1"/>
  <c r="L801" i="2"/>
  <c r="N801" i="2" s="1"/>
  <c r="L757" i="2"/>
  <c r="N757" i="2" s="1"/>
  <c r="L705" i="2"/>
  <c r="N705" i="2" s="1"/>
  <c r="L652" i="2"/>
  <c r="L597" i="2"/>
  <c r="L542" i="2"/>
  <c r="L928" i="2"/>
  <c r="N928" i="2" s="1"/>
  <c r="L927" i="2"/>
  <c r="N927" i="2" s="1"/>
  <c r="L926" i="2"/>
  <c r="N926" i="2" s="1"/>
  <c r="L925" i="2"/>
  <c r="N925" i="2" s="1"/>
  <c r="L924" i="2"/>
  <c r="N924" i="2" s="1"/>
  <c r="L923" i="2"/>
  <c r="N923" i="2" s="1"/>
  <c r="L922" i="2"/>
  <c r="L921" i="2"/>
  <c r="N921" i="2" s="1"/>
  <c r="L920" i="2"/>
  <c r="N920" i="2" s="1"/>
  <c r="L919" i="2"/>
  <c r="N919" i="2" s="1"/>
  <c r="L918" i="2"/>
  <c r="N918" i="2" s="1"/>
  <c r="L917" i="2"/>
  <c r="N917" i="2" s="1"/>
  <c r="L884" i="2"/>
  <c r="N884" i="2" s="1"/>
  <c r="L883" i="2"/>
  <c r="N883" i="2" s="1"/>
  <c r="L882" i="2"/>
  <c r="L881" i="2"/>
  <c r="N881" i="2" s="1"/>
  <c r="L486" i="2"/>
  <c r="L431" i="2"/>
  <c r="R431" i="2" s="1"/>
  <c r="L376" i="2"/>
  <c r="L321" i="2"/>
  <c r="L266" i="2"/>
  <c r="R266" i="2" s="1"/>
  <c r="L211" i="2"/>
  <c r="L156" i="2"/>
  <c r="L101" i="2"/>
  <c r="L46" i="2"/>
  <c r="L756" i="2"/>
  <c r="N756" i="2" s="1"/>
  <c r="L704" i="2"/>
  <c r="N704" i="2" s="1"/>
  <c r="L651" i="2"/>
  <c r="L596" i="2"/>
  <c r="L541" i="2"/>
  <c r="L485" i="2"/>
  <c r="L430" i="2"/>
  <c r="L375" i="2"/>
  <c r="R375" i="2" s="1"/>
  <c r="L320" i="2"/>
  <c r="L265" i="2"/>
  <c r="L210" i="2"/>
  <c r="R210" i="2" s="1"/>
  <c r="L155" i="2"/>
  <c r="L100" i="2"/>
  <c r="L990" i="2"/>
  <c r="L45" i="2"/>
  <c r="L972" i="2"/>
  <c r="N972" i="2" s="1"/>
  <c r="L916" i="2"/>
  <c r="N916" i="2" s="1"/>
  <c r="L880" i="2"/>
  <c r="N880" i="2" s="1"/>
  <c r="L845" i="2"/>
  <c r="N845" i="2" s="1"/>
  <c r="L800" i="2"/>
  <c r="N800" i="2" s="1"/>
  <c r="L755" i="2"/>
  <c r="N755" i="2" s="1"/>
  <c r="L703" i="2"/>
  <c r="N703" i="2" s="1"/>
  <c r="L650" i="2"/>
  <c r="R650" i="2" s="1"/>
  <c r="L595" i="2"/>
  <c r="L540" i="2"/>
  <c r="L879" i="2"/>
  <c r="N879" i="2" s="1"/>
  <c r="L878" i="2"/>
  <c r="N878" i="2" s="1"/>
  <c r="L877" i="2"/>
  <c r="N877" i="2" s="1"/>
  <c r="L876" i="2"/>
  <c r="N876" i="2" s="1"/>
  <c r="L875" i="2"/>
  <c r="L874" i="2"/>
  <c r="N874" i="2" s="1"/>
  <c r="L873" i="2"/>
  <c r="N873" i="2" s="1"/>
  <c r="L872" i="2"/>
  <c r="N872" i="2" s="1"/>
  <c r="L871" i="2"/>
  <c r="R871" i="2" s="1"/>
  <c r="L844" i="2"/>
  <c r="N844" i="2" s="1"/>
  <c r="L843" i="2"/>
  <c r="N843" i="2" s="1"/>
  <c r="L842" i="2"/>
  <c r="N842" i="2" s="1"/>
  <c r="L841" i="2"/>
  <c r="L840" i="2"/>
  <c r="N840" i="2" s="1"/>
  <c r="L839" i="2"/>
  <c r="N839" i="2" s="1"/>
  <c r="L838" i="2"/>
  <c r="N838" i="2" s="1"/>
  <c r="L837" i="2"/>
  <c r="N837" i="2" s="1"/>
  <c r="L836" i="2"/>
  <c r="N836" i="2" s="1"/>
  <c r="L835" i="2"/>
  <c r="N835" i="2" s="1"/>
  <c r="L484" i="2"/>
  <c r="L429" i="2"/>
  <c r="L374" i="2"/>
  <c r="L319" i="2"/>
  <c r="L264" i="2"/>
  <c r="L209" i="2"/>
  <c r="L154" i="2"/>
  <c r="R154" i="2" s="1"/>
  <c r="L99" i="2"/>
  <c r="L44" i="2"/>
  <c r="L799" i="2"/>
  <c r="N799" i="2" s="1"/>
  <c r="L754" i="2"/>
  <c r="N754" i="2" s="1"/>
  <c r="L702" i="2"/>
  <c r="N702" i="2" s="1"/>
  <c r="L649" i="2"/>
  <c r="N649" i="2" s="1"/>
  <c r="L594" i="2"/>
  <c r="R594" i="2" s="1"/>
  <c r="L539" i="2"/>
  <c r="L483" i="2"/>
  <c r="L428" i="2"/>
  <c r="L373" i="2"/>
  <c r="L318" i="2"/>
  <c r="L263" i="2"/>
  <c r="L208" i="2"/>
  <c r="L153" i="2"/>
  <c r="L98" i="2"/>
  <c r="R98" i="2" s="1"/>
  <c r="L989" i="2"/>
  <c r="N989" i="2" s="1"/>
  <c r="L43" i="2"/>
  <c r="L964" i="2"/>
  <c r="L915" i="2"/>
  <c r="N915" i="2" s="1"/>
  <c r="L870" i="2"/>
  <c r="N870" i="2" s="1"/>
  <c r="L834" i="2"/>
  <c r="N834" i="2" s="1"/>
  <c r="L798" i="2"/>
  <c r="R798" i="2" s="1"/>
  <c r="L753" i="2"/>
  <c r="N753" i="2" s="1"/>
  <c r="L701" i="2"/>
  <c r="N701" i="2" s="1"/>
  <c r="L648" i="2"/>
  <c r="L593" i="2"/>
  <c r="L538" i="2"/>
  <c r="R538" i="2" s="1"/>
  <c r="L833" i="2"/>
  <c r="N833" i="2" s="1"/>
  <c r="L832" i="2"/>
  <c r="N832" i="2" s="1"/>
  <c r="L831" i="2"/>
  <c r="R831" i="2" s="1"/>
  <c r="L830" i="2"/>
  <c r="N830" i="2" s="1"/>
  <c r="L829" i="2"/>
  <c r="N829" i="2" s="1"/>
  <c r="L797" i="2"/>
  <c r="N797" i="2" s="1"/>
  <c r="L796" i="2"/>
  <c r="L795" i="2"/>
  <c r="N795" i="2" s="1"/>
  <c r="L794" i="2"/>
  <c r="N794" i="2" s="1"/>
  <c r="L793" i="2"/>
  <c r="N793" i="2" s="1"/>
  <c r="L792" i="2"/>
  <c r="R792" i="2" s="1"/>
  <c r="L791" i="2"/>
  <c r="N791" i="2" s="1"/>
  <c r="L790" i="2"/>
  <c r="N790" i="2" s="1"/>
  <c r="L789" i="2"/>
  <c r="N789" i="2" s="1"/>
  <c r="L788" i="2"/>
  <c r="L787" i="2"/>
  <c r="N787" i="2" s="1"/>
  <c r="L786" i="2"/>
  <c r="N786" i="2" s="1"/>
  <c r="L785" i="2"/>
  <c r="N785" i="2" s="1"/>
  <c r="L482" i="2"/>
  <c r="R482" i="2" s="1"/>
  <c r="L427" i="2"/>
  <c r="L372" i="2"/>
  <c r="L317" i="2"/>
  <c r="L262" i="2"/>
  <c r="L207" i="2"/>
  <c r="L152" i="2"/>
  <c r="L97" i="2"/>
  <c r="L42" i="2"/>
  <c r="R42" i="2" s="1"/>
  <c r="L647" i="2"/>
  <c r="R647" i="2" s="1"/>
  <c r="L592" i="2"/>
  <c r="L537" i="2"/>
  <c r="R537" i="2" s="1"/>
  <c r="L481" i="2"/>
  <c r="L426" i="2"/>
  <c r="R426" i="2" s="1"/>
  <c r="L371" i="2"/>
  <c r="L316" i="2"/>
  <c r="L261" i="2"/>
  <c r="L206" i="2"/>
  <c r="L151" i="2"/>
  <c r="L96" i="2"/>
  <c r="L988" i="2"/>
  <c r="L41" i="2"/>
  <c r="L958" i="2"/>
  <c r="N958" i="2" s="1"/>
  <c r="L914" i="2"/>
  <c r="N914" i="2" s="1"/>
  <c r="L869" i="2"/>
  <c r="R869" i="2" s="1"/>
  <c r="L828" i="2"/>
  <c r="N828" i="2" s="1"/>
  <c r="L784" i="2"/>
  <c r="N784" i="2" s="1"/>
  <c r="L752" i="2"/>
  <c r="N752" i="2" s="1"/>
  <c r="L700" i="2"/>
  <c r="L646" i="2"/>
  <c r="L591" i="2"/>
  <c r="R591" i="2" s="1"/>
  <c r="L536" i="2"/>
  <c r="L783" i="2"/>
  <c r="R783" i="2" s="1"/>
  <c r="L751" i="2"/>
  <c r="N751" i="2" s="1"/>
  <c r="L750" i="2"/>
  <c r="N750" i="2" s="1"/>
  <c r="L749" i="2"/>
  <c r="N749" i="2" s="1"/>
  <c r="L748" i="2"/>
  <c r="L747" i="2"/>
  <c r="N747" i="2" s="1"/>
  <c r="L746" i="2"/>
  <c r="N746" i="2" s="1"/>
  <c r="L745" i="2"/>
  <c r="N745" i="2" s="1"/>
  <c r="L744" i="2"/>
  <c r="R744" i="2" s="1"/>
  <c r="L743" i="2"/>
  <c r="N743" i="2" s="1"/>
  <c r="L742" i="2"/>
  <c r="N742" i="2" s="1"/>
  <c r="L741" i="2"/>
  <c r="N741" i="2" s="1"/>
  <c r="L740" i="2"/>
  <c r="L739" i="2"/>
  <c r="N739" i="2" s="1"/>
  <c r="L738" i="2"/>
  <c r="N738" i="2" s="1"/>
  <c r="L737" i="2"/>
  <c r="N737" i="2" s="1"/>
  <c r="L699" i="2"/>
  <c r="R699" i="2" s="1"/>
  <c r="L698" i="2"/>
  <c r="N698" i="2" s="1"/>
  <c r="L697" i="2"/>
  <c r="N697" i="2" s="1"/>
  <c r="L480" i="2"/>
  <c r="L425" i="2"/>
  <c r="L370" i="2"/>
  <c r="R370" i="2" s="1"/>
  <c r="L315" i="2"/>
  <c r="L260" i="2"/>
  <c r="L205" i="2"/>
  <c r="L150" i="2"/>
  <c r="L95" i="2"/>
  <c r="L40" i="2"/>
  <c r="L696" i="2"/>
  <c r="L645" i="2"/>
  <c r="L590" i="2"/>
  <c r="L535" i="2"/>
  <c r="R535" i="2" s="1"/>
  <c r="L479" i="2"/>
  <c r="R479" i="2" s="1"/>
  <c r="L424" i="2"/>
  <c r="L369" i="2"/>
  <c r="L314" i="2"/>
  <c r="R314" i="2" s="1"/>
  <c r="L259" i="2"/>
  <c r="L204" i="2"/>
  <c r="L149" i="2"/>
  <c r="L94" i="2"/>
  <c r="L987" i="2"/>
  <c r="R987" i="2" s="1"/>
  <c r="L39" i="2"/>
  <c r="L950" i="2"/>
  <c r="N950" i="2" s="1"/>
  <c r="L913" i="2"/>
  <c r="N913" i="2" s="1"/>
  <c r="L868" i="2"/>
  <c r="L827" i="2"/>
  <c r="N827" i="2" s="1"/>
  <c r="L782" i="2"/>
  <c r="N782" i="2" s="1"/>
  <c r="L736" i="2"/>
  <c r="N736" i="2" s="1"/>
  <c r="L695" i="2"/>
  <c r="R695" i="2" s="1"/>
  <c r="L644" i="2"/>
  <c r="L589" i="2"/>
  <c r="L534" i="2"/>
  <c r="L694" i="2"/>
  <c r="L693" i="2"/>
  <c r="N693" i="2" s="1"/>
  <c r="L692" i="2"/>
  <c r="N692" i="2" s="1"/>
  <c r="L691" i="2"/>
  <c r="N691" i="2" s="1"/>
  <c r="L690" i="2"/>
  <c r="R690" i="2" s="1"/>
  <c r="L689" i="2"/>
  <c r="L688" i="2"/>
  <c r="N688" i="2" s="1"/>
  <c r="L687" i="2"/>
  <c r="N687" i="2" s="1"/>
  <c r="L686" i="2"/>
  <c r="L685" i="2"/>
  <c r="N685" i="2" s="1"/>
  <c r="L684" i="2"/>
  <c r="N684" i="2" s="1"/>
  <c r="L683" i="2"/>
  <c r="N683" i="2" s="1"/>
  <c r="L629" i="2"/>
  <c r="L643" i="2"/>
  <c r="L640" i="2"/>
  <c r="L637" i="2"/>
  <c r="L632" i="2"/>
  <c r="L628" i="2"/>
  <c r="L642" i="2"/>
  <c r="R642" i="2" s="1"/>
  <c r="L478" i="2"/>
  <c r="L423" i="2"/>
  <c r="R423" i="2" s="1"/>
  <c r="L368" i="2"/>
  <c r="L313" i="2"/>
  <c r="L258" i="2"/>
  <c r="R258" i="2" s="1"/>
  <c r="L203" i="2"/>
  <c r="L148" i="2"/>
  <c r="L93" i="2"/>
  <c r="L38" i="2"/>
  <c r="L912" i="2"/>
  <c r="R912" i="2" s="1"/>
  <c r="L735" i="2"/>
  <c r="N735" i="2" s="1"/>
  <c r="L682" i="2"/>
  <c r="R682" i="2" s="1"/>
  <c r="L636" i="2"/>
  <c r="L588" i="2"/>
  <c r="L533" i="2"/>
  <c r="L477" i="2"/>
  <c r="L422" i="2"/>
  <c r="L367" i="2"/>
  <c r="R367" i="2" s="1"/>
  <c r="L312" i="2"/>
  <c r="L257" i="2"/>
  <c r="L202" i="2"/>
  <c r="L147" i="2"/>
  <c r="L92" i="2"/>
  <c r="L986" i="2"/>
  <c r="N986" i="2" s="1"/>
  <c r="L37" i="2"/>
  <c r="L942" i="2"/>
  <c r="R942" i="2" s="1"/>
  <c r="L911" i="2"/>
  <c r="N911" i="2" s="1"/>
  <c r="L867" i="2"/>
  <c r="N867" i="2" s="1"/>
  <c r="L826" i="2"/>
  <c r="L781" i="2"/>
  <c r="L734" i="2"/>
  <c r="N734" i="2" s="1"/>
  <c r="L681" i="2"/>
  <c r="N681" i="2" s="1"/>
  <c r="L635" i="2"/>
  <c r="L587" i="2"/>
  <c r="L532" i="2"/>
  <c r="L639" i="2"/>
  <c r="R639" i="2" s="1"/>
  <c r="L634" i="2"/>
  <c r="L631" i="2"/>
  <c r="L627" i="2"/>
  <c r="L641" i="2"/>
  <c r="N641" i="2" s="1"/>
  <c r="L638" i="2"/>
  <c r="L633" i="2"/>
  <c r="R633" i="2" s="1"/>
  <c r="L630" i="2"/>
  <c r="L586" i="2"/>
  <c r="R586" i="2" s="1"/>
  <c r="L585" i="2"/>
  <c r="L584" i="2"/>
  <c r="L583" i="2"/>
  <c r="R583" i="2" s="1"/>
  <c r="L582" i="2"/>
  <c r="L581" i="2"/>
  <c r="L580" i="2"/>
  <c r="L579" i="2"/>
  <c r="L578" i="2"/>
  <c r="R578" i="2" s="1"/>
  <c r="L577" i="2"/>
  <c r="L476" i="2"/>
  <c r="L421" i="2"/>
  <c r="L366" i="2"/>
  <c r="L311" i="2"/>
  <c r="L256" i="2"/>
  <c r="L201" i="2"/>
  <c r="L146" i="2"/>
  <c r="R146" i="2" s="1"/>
  <c r="L91" i="2"/>
  <c r="L36" i="2"/>
  <c r="L626" i="2"/>
  <c r="R626" i="2" s="1"/>
  <c r="L576" i="2"/>
  <c r="L531" i="2"/>
  <c r="L475" i="2"/>
  <c r="L420" i="2"/>
  <c r="L365" i="2"/>
  <c r="L310" i="2"/>
  <c r="L255" i="2"/>
  <c r="L200" i="2"/>
  <c r="L145" i="2"/>
  <c r="L90" i="2"/>
  <c r="R90" i="2" s="1"/>
  <c r="L985" i="2"/>
  <c r="R985" i="2" s="1"/>
  <c r="L35" i="2"/>
  <c r="L971" i="2"/>
  <c r="N971" i="2" s="1"/>
  <c r="L910" i="2"/>
  <c r="L866" i="2"/>
  <c r="L825" i="2"/>
  <c r="N825" i="2" s="1"/>
  <c r="L780" i="2"/>
  <c r="N780" i="2" s="1"/>
  <c r="L733" i="2"/>
  <c r="N733" i="2" s="1"/>
  <c r="L680" i="2"/>
  <c r="L625" i="2"/>
  <c r="L575" i="2"/>
  <c r="R575" i="2" s="1"/>
  <c r="L530" i="2"/>
  <c r="L574" i="2"/>
  <c r="L573" i="2"/>
  <c r="L572" i="2"/>
  <c r="L571" i="2"/>
  <c r="L570" i="2"/>
  <c r="R570" i="2" s="1"/>
  <c r="L529" i="2"/>
  <c r="L528" i="2"/>
  <c r="L527" i="2"/>
  <c r="L526" i="2"/>
  <c r="L525" i="2"/>
  <c r="L524" i="2"/>
  <c r="L523" i="2"/>
  <c r="L522" i="2"/>
  <c r="R522" i="2" s="1"/>
  <c r="L521" i="2"/>
  <c r="L520" i="2"/>
  <c r="L519" i="2"/>
  <c r="L518" i="2"/>
  <c r="L517" i="2"/>
  <c r="L516" i="2"/>
  <c r="L515" i="2"/>
  <c r="L474" i="2"/>
  <c r="R474" i="2" s="1"/>
  <c r="L419" i="2"/>
  <c r="L364" i="2"/>
  <c r="L309" i="2"/>
  <c r="L254" i="2"/>
  <c r="L199" i="2"/>
  <c r="L144" i="2"/>
  <c r="L89" i="2"/>
  <c r="L34" i="2"/>
  <c r="R34" i="2" s="1"/>
  <c r="L909" i="2"/>
  <c r="L732" i="2"/>
  <c r="N732" i="2" s="1"/>
  <c r="L679" i="2"/>
  <c r="L624" i="2"/>
  <c r="L569" i="2"/>
  <c r="R569" i="2" s="1"/>
  <c r="L514" i="2"/>
  <c r="R514" i="2" s="1"/>
  <c r="L473" i="2"/>
  <c r="L418" i="2"/>
  <c r="R418" i="2" s="1"/>
  <c r="L363" i="2"/>
  <c r="L308" i="2"/>
  <c r="L253" i="2"/>
  <c r="L198" i="2"/>
  <c r="L143" i="2"/>
  <c r="L88" i="2"/>
  <c r="L984" i="2"/>
  <c r="N984" i="2" s="1"/>
  <c r="L33" i="2"/>
  <c r="L963" i="2"/>
  <c r="L908" i="2"/>
  <c r="N908" i="2" s="1"/>
  <c r="L865" i="2"/>
  <c r="L824" i="2"/>
  <c r="L779" i="2"/>
  <c r="N779" i="2" s="1"/>
  <c r="L731" i="2"/>
  <c r="N731" i="2" s="1"/>
  <c r="L678" i="2"/>
  <c r="T678" i="2" s="1"/>
  <c r="L623" i="2"/>
  <c r="R623" i="2" s="1"/>
  <c r="L568" i="2"/>
  <c r="L51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R458" i="2" s="1"/>
  <c r="L417" i="2"/>
  <c r="L416" i="2"/>
  <c r="L415" i="2"/>
  <c r="L414" i="2"/>
  <c r="L413" i="2"/>
  <c r="L457" i="2"/>
  <c r="L412" i="2"/>
  <c r="L362" i="2"/>
  <c r="R362" i="2" s="1"/>
  <c r="L307" i="2"/>
  <c r="L252" i="2"/>
  <c r="L197" i="2"/>
  <c r="L142" i="2"/>
  <c r="L87" i="2"/>
  <c r="L32" i="2"/>
  <c r="L907" i="2"/>
  <c r="R907" i="2" s="1"/>
  <c r="L864" i="2"/>
  <c r="L778" i="2"/>
  <c r="N778" i="2" s="1"/>
  <c r="L730" i="2"/>
  <c r="L677" i="2"/>
  <c r="L622" i="2"/>
  <c r="L567" i="2"/>
  <c r="R567" i="2" s="1"/>
  <c r="L512" i="2"/>
  <c r="L456" i="2"/>
  <c r="L411" i="2"/>
  <c r="L361" i="2"/>
  <c r="L306" i="2"/>
  <c r="L251" i="2"/>
  <c r="L196" i="2"/>
  <c r="L141" i="2"/>
  <c r="L86" i="2"/>
  <c r="L983" i="2"/>
  <c r="R983" i="2" s="1"/>
  <c r="L31" i="2"/>
  <c r="L957" i="2"/>
  <c r="N957" i="2" s="1"/>
  <c r="L906" i="2"/>
  <c r="L863" i="2"/>
  <c r="N863" i="2" s="1"/>
  <c r="L823" i="2"/>
  <c r="N823" i="2" s="1"/>
  <c r="L777" i="2"/>
  <c r="N777" i="2" s="1"/>
  <c r="L729" i="2"/>
  <c r="N729" i="2" s="1"/>
  <c r="L676" i="2"/>
  <c r="L621" i="2"/>
  <c r="L566" i="2"/>
  <c r="L511" i="2"/>
  <c r="L410" i="2"/>
  <c r="L409" i="2"/>
  <c r="L408" i="2"/>
  <c r="L407" i="2"/>
  <c r="R407" i="2" s="1"/>
  <c r="L406" i="2"/>
  <c r="L405" i="2"/>
  <c r="L404" i="2"/>
  <c r="L403" i="2"/>
  <c r="L402" i="2"/>
  <c r="L401" i="2"/>
  <c r="L360" i="2"/>
  <c r="L359" i="2"/>
  <c r="R359" i="2" s="1"/>
  <c r="L358" i="2"/>
  <c r="L357" i="2"/>
  <c r="L356" i="2"/>
  <c r="L355" i="2"/>
  <c r="L354" i="2"/>
  <c r="L353" i="2"/>
  <c r="L352" i="2"/>
  <c r="L351" i="2"/>
  <c r="R351" i="2" s="1"/>
  <c r="L455" i="2"/>
  <c r="R455" i="2" s="1"/>
  <c r="L400" i="2"/>
  <c r="L350" i="2"/>
  <c r="L305" i="2"/>
  <c r="L250" i="2"/>
  <c r="L195" i="2"/>
  <c r="L140" i="2"/>
  <c r="L85" i="2"/>
  <c r="L30" i="2"/>
  <c r="L905" i="2"/>
  <c r="L822" i="2"/>
  <c r="N822" i="2" s="1"/>
  <c r="L776" i="2"/>
  <c r="L728" i="2"/>
  <c r="L675" i="2"/>
  <c r="L620" i="2"/>
  <c r="L565" i="2"/>
  <c r="L510" i="2"/>
  <c r="L454" i="2"/>
  <c r="L399" i="2"/>
  <c r="R399" i="2" s="1"/>
  <c r="L349" i="2"/>
  <c r="L304" i="2"/>
  <c r="L249" i="2"/>
  <c r="L194" i="2"/>
  <c r="R194" i="2" s="1"/>
  <c r="L139" i="2"/>
  <c r="L84" i="2"/>
  <c r="L982" i="2"/>
  <c r="L29" i="2"/>
  <c r="L949" i="2"/>
  <c r="L904" i="2"/>
  <c r="L862" i="2"/>
  <c r="N862" i="2" s="1"/>
  <c r="L821" i="2"/>
  <c r="N821" i="2" s="1"/>
  <c r="L775" i="2"/>
  <c r="N775" i="2" s="1"/>
  <c r="L727" i="2"/>
  <c r="R727" i="2" s="1"/>
  <c r="L674" i="2"/>
  <c r="R674" i="2" s="1"/>
  <c r="L619" i="2"/>
  <c r="L564" i="2"/>
  <c r="L509" i="2"/>
  <c r="L348" i="2"/>
  <c r="L347" i="2"/>
  <c r="L346" i="2"/>
  <c r="R346" i="2" s="1"/>
  <c r="L345" i="2"/>
  <c r="L344" i="2"/>
  <c r="L303" i="2"/>
  <c r="L302" i="2"/>
  <c r="L301" i="2"/>
  <c r="L300" i="2"/>
  <c r="L299" i="2"/>
  <c r="L298" i="2"/>
  <c r="R298" i="2" s="1"/>
  <c r="L297" i="2"/>
  <c r="L296" i="2"/>
  <c r="L295" i="2"/>
  <c r="L294" i="2"/>
  <c r="L293" i="2"/>
  <c r="L292" i="2"/>
  <c r="L291" i="2"/>
  <c r="L290" i="2"/>
  <c r="R290" i="2" s="1"/>
  <c r="L453" i="2"/>
  <c r="L398" i="2"/>
  <c r="L343" i="2"/>
  <c r="R343" i="2" s="1"/>
  <c r="L289" i="2"/>
  <c r="L248" i="2"/>
  <c r="L193" i="2"/>
  <c r="L138" i="2"/>
  <c r="R138" i="2" s="1"/>
  <c r="L83" i="2"/>
  <c r="L28" i="2"/>
  <c r="L903" i="2"/>
  <c r="N903" i="2" s="1"/>
  <c r="L726" i="2"/>
  <c r="N726" i="2" s="1"/>
  <c r="L673" i="2"/>
  <c r="L618" i="2"/>
  <c r="L563" i="2"/>
  <c r="L508" i="2"/>
  <c r="L452" i="2"/>
  <c r="L397" i="2"/>
  <c r="L342" i="2"/>
  <c r="L288" i="2"/>
  <c r="L247" i="2"/>
  <c r="L192" i="2"/>
  <c r="L137" i="2"/>
  <c r="L82" i="2"/>
  <c r="R82" i="2" s="1"/>
  <c r="L981" i="2"/>
  <c r="N981" i="2" s="1"/>
  <c r="L27" i="2"/>
  <c r="L941" i="2"/>
  <c r="L902" i="2"/>
  <c r="N902" i="2" s="1"/>
  <c r="L861" i="2"/>
  <c r="L820" i="2"/>
  <c r="L774" i="2"/>
  <c r="N774" i="2" s="1"/>
  <c r="L725" i="2"/>
  <c r="N725" i="2" s="1"/>
  <c r="L672" i="2"/>
  <c r="L617" i="2"/>
  <c r="R617" i="2" s="1"/>
  <c r="L562" i="2"/>
  <c r="L507" i="2"/>
  <c r="L3" i="2"/>
  <c r="L28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191" i="2"/>
  <c r="L190" i="2"/>
  <c r="L189" i="2"/>
  <c r="L451" i="2"/>
  <c r="L396" i="2"/>
  <c r="L341" i="2"/>
  <c r="L286" i="2"/>
  <c r="L231" i="2"/>
  <c r="L188" i="2"/>
  <c r="L136" i="2"/>
  <c r="L81" i="2"/>
  <c r="L26" i="2"/>
  <c r="R26" i="2" s="1"/>
  <c r="L819" i="2"/>
  <c r="R819" i="2" s="1"/>
  <c r="L724" i="2"/>
  <c r="L671" i="2"/>
  <c r="R671" i="2" s="1"/>
  <c r="L616" i="2"/>
  <c r="L561" i="2"/>
  <c r="L506" i="2"/>
  <c r="R506" i="2" s="1"/>
  <c r="L450" i="2"/>
  <c r="R450" i="2" s="1"/>
  <c r="L395" i="2"/>
  <c r="L340" i="2"/>
  <c r="L285" i="2"/>
  <c r="L230" i="2"/>
  <c r="L187" i="2"/>
  <c r="L135" i="2"/>
  <c r="L80" i="2"/>
  <c r="L980" i="2"/>
  <c r="N980" i="2" s="1"/>
  <c r="L25" i="2"/>
  <c r="L970" i="2"/>
  <c r="R970" i="2" s="1"/>
  <c r="L901" i="2"/>
  <c r="L860" i="2"/>
  <c r="N860" i="2" s="1"/>
  <c r="L818" i="2"/>
  <c r="L773" i="2"/>
  <c r="L723" i="2"/>
  <c r="N723" i="2" s="1"/>
  <c r="L670" i="2"/>
  <c r="T670" i="2" s="1"/>
  <c r="L615" i="2"/>
  <c r="R615" i="2" s="1"/>
  <c r="L560" i="2"/>
  <c r="L505" i="2"/>
  <c r="L186" i="2"/>
  <c r="R186" i="2" s="1"/>
  <c r="L185" i="2"/>
  <c r="L184" i="2"/>
  <c r="L183" i="2"/>
  <c r="L182" i="2"/>
  <c r="L181" i="2"/>
  <c r="L180" i="2"/>
  <c r="L179" i="2"/>
  <c r="L178" i="2"/>
  <c r="R178" i="2" s="1"/>
  <c r="L177" i="2"/>
  <c r="L176" i="2"/>
  <c r="L175" i="2"/>
  <c r="L134" i="2"/>
  <c r="L133" i="2"/>
  <c r="L132" i="2"/>
  <c r="L131" i="2"/>
  <c r="L130" i="2"/>
  <c r="R130" i="2" s="1"/>
  <c r="L129" i="2"/>
  <c r="L128" i="2"/>
  <c r="L449" i="2"/>
  <c r="L394" i="2"/>
  <c r="R394" i="2" s="1"/>
  <c r="L339" i="2"/>
  <c r="L284" i="2"/>
  <c r="L229" i="2"/>
  <c r="L174" i="2"/>
  <c r="L127" i="2"/>
  <c r="L79" i="2"/>
  <c r="L24" i="2"/>
  <c r="L817" i="2"/>
  <c r="N817" i="2" s="1"/>
  <c r="L722" i="2"/>
  <c r="N722" i="2" s="1"/>
  <c r="L669" i="2"/>
  <c r="L614" i="2"/>
  <c r="L559" i="2"/>
  <c r="R559" i="2" s="1"/>
  <c r="L504" i="2"/>
  <c r="L448" i="2"/>
  <c r="L393" i="2"/>
  <c r="L338" i="2"/>
  <c r="R338" i="2" s="1"/>
  <c r="L283" i="2"/>
  <c r="L228" i="2"/>
  <c r="L173" i="2"/>
  <c r="L126" i="2"/>
  <c r="L78" i="2"/>
  <c r="L979" i="2"/>
  <c r="L23" i="2"/>
  <c r="L962" i="2"/>
  <c r="N962" i="2" s="1"/>
  <c r="L900" i="2"/>
  <c r="N900" i="2" s="1"/>
  <c r="L859" i="2"/>
  <c r="R859" i="2" s="1"/>
  <c r="L816" i="2"/>
  <c r="L772" i="2"/>
  <c r="N772" i="2" s="1"/>
  <c r="L721" i="2"/>
  <c r="L668" i="2"/>
  <c r="L613" i="2"/>
  <c r="L558" i="2"/>
  <c r="L503" i="2"/>
  <c r="R503" i="2" s="1"/>
  <c r="L125" i="2"/>
  <c r="L124" i="2"/>
  <c r="L123" i="2"/>
  <c r="L122" i="2"/>
  <c r="L121" i="2"/>
  <c r="L120" i="2"/>
  <c r="L119" i="2"/>
  <c r="L118" i="2"/>
  <c r="L77" i="2"/>
  <c r="L76" i="2"/>
  <c r="L75" i="2"/>
  <c r="L74" i="2"/>
  <c r="L73" i="2"/>
  <c r="L72" i="2"/>
  <c r="L71" i="2"/>
  <c r="L70" i="2"/>
  <c r="L69" i="2"/>
  <c r="L68" i="2"/>
  <c r="L67" i="2"/>
  <c r="L447" i="2"/>
  <c r="L392" i="2"/>
  <c r="L337" i="2"/>
  <c r="L282" i="2"/>
  <c r="R282" i="2" s="1"/>
  <c r="L227" i="2"/>
  <c r="L172" i="2"/>
  <c r="L117" i="2"/>
  <c r="L66" i="2"/>
  <c r="R66" i="2" s="1"/>
  <c r="L22" i="2"/>
  <c r="L899" i="2"/>
  <c r="L815" i="2"/>
  <c r="N815" i="2" s="1"/>
  <c r="L771" i="2"/>
  <c r="N771" i="2" s="1"/>
  <c r="L720" i="2"/>
  <c r="N720" i="2" s="1"/>
  <c r="L667" i="2"/>
  <c r="L612" i="2"/>
  <c r="L557" i="2"/>
  <c r="L502" i="2"/>
  <c r="L446" i="2"/>
  <c r="L391" i="2"/>
  <c r="R391" i="2" s="1"/>
  <c r="L336" i="2"/>
  <c r="L281" i="2"/>
  <c r="L226" i="2"/>
  <c r="R226" i="2" s="1"/>
  <c r="L171" i="2"/>
  <c r="L116" i="2"/>
  <c r="L65" i="2"/>
  <c r="L978" i="2"/>
  <c r="L21" i="2"/>
  <c r="L956" i="2"/>
  <c r="N956" i="2" s="1"/>
  <c r="L898" i="2"/>
  <c r="N898" i="2" s="1"/>
  <c r="L858" i="2"/>
  <c r="R858" i="2" s="1"/>
  <c r="L814" i="2"/>
  <c r="L770" i="2"/>
  <c r="N770" i="2" s="1"/>
  <c r="L719" i="2"/>
  <c r="N719" i="2" s="1"/>
  <c r="L666" i="2"/>
  <c r="L611" i="2"/>
  <c r="L556" i="2"/>
  <c r="L501" i="2"/>
  <c r="L64" i="2"/>
  <c r="L63" i="2"/>
  <c r="L62" i="2"/>
  <c r="L61" i="2"/>
  <c r="L20" i="2"/>
  <c r="L19" i="2"/>
  <c r="L18" i="2"/>
  <c r="R18" i="2" s="1"/>
  <c r="L17" i="2"/>
  <c r="L16" i="2"/>
  <c r="L15" i="2"/>
  <c r="L14" i="2"/>
  <c r="L13" i="2"/>
  <c r="L12" i="2"/>
  <c r="L11" i="2"/>
  <c r="L10" i="2"/>
  <c r="R10" i="2" s="1"/>
  <c r="L9" i="2"/>
  <c r="L8" i="2"/>
  <c r="L7" i="2"/>
  <c r="L6" i="2"/>
  <c r="L445" i="2"/>
  <c r="L390" i="2"/>
  <c r="L335" i="2"/>
  <c r="L280" i="2"/>
  <c r="L225" i="2"/>
  <c r="L170" i="2"/>
  <c r="R170" i="2" s="1"/>
  <c r="L115" i="2"/>
  <c r="L60" i="2"/>
  <c r="L5" i="2"/>
  <c r="L897" i="2"/>
  <c r="L813" i="2"/>
  <c r="N813" i="2" s="1"/>
  <c r="L769" i="2"/>
  <c r="N769" i="2" s="1"/>
  <c r="L718" i="2"/>
  <c r="N718" i="2" s="1"/>
  <c r="L665" i="2"/>
  <c r="R665" i="2" s="1"/>
  <c r="L610" i="2"/>
  <c r="R610" i="2" s="1"/>
  <c r="L555" i="2"/>
  <c r="L500" i="2"/>
  <c r="L444" i="2"/>
  <c r="L389" i="2"/>
  <c r="L334" i="2"/>
  <c r="L279" i="2"/>
  <c r="L224" i="2"/>
  <c r="L169" i="2"/>
  <c r="L114" i="2"/>
  <c r="R114" i="2" s="1"/>
  <c r="L59" i="2"/>
  <c r="L977" i="2"/>
  <c r="L4" i="2"/>
  <c r="L948" i="2"/>
  <c r="N948" i="2" s="1"/>
  <c r="L896" i="2"/>
  <c r="N896" i="2" s="1"/>
  <c r="L857" i="2"/>
  <c r="R857" i="2" s="1"/>
  <c r="L812" i="2"/>
  <c r="L768" i="2"/>
  <c r="N768" i="2" s="1"/>
  <c r="L717" i="2"/>
  <c r="L664" i="2"/>
  <c r="L609" i="2"/>
  <c r="N609" i="2" s="1"/>
  <c r="L554" i="2"/>
  <c r="R554" i="2" s="1"/>
  <c r="L499" i="2"/>
  <c r="T950" i="2" l="1"/>
  <c r="T871" i="2"/>
  <c r="T546" i="2"/>
  <c r="T791" i="2"/>
  <c r="T719" i="2"/>
  <c r="T962" i="2"/>
  <c r="T855" i="2"/>
  <c r="T783" i="2"/>
  <c r="T711" i="2"/>
  <c r="T522" i="2"/>
  <c r="T999" i="2"/>
  <c r="T935" i="2"/>
  <c r="T847" i="2"/>
  <c r="T775" i="2"/>
  <c r="T695" i="2"/>
  <c r="T426" i="2"/>
  <c r="T991" i="2"/>
  <c r="T927" i="2"/>
  <c r="T839" i="2"/>
  <c r="T767" i="2"/>
  <c r="T687" i="2"/>
  <c r="T394" i="2"/>
  <c r="T983" i="2"/>
  <c r="T919" i="2"/>
  <c r="T831" i="2"/>
  <c r="T759" i="2"/>
  <c r="T655" i="2"/>
  <c r="T322" i="2"/>
  <c r="T976" i="2"/>
  <c r="T895" i="2"/>
  <c r="T823" i="2"/>
  <c r="T751" i="2"/>
  <c r="T633" i="2"/>
  <c r="T194" i="2"/>
  <c r="T954" i="2"/>
  <c r="T887" i="2"/>
  <c r="T815" i="2"/>
  <c r="T743" i="2"/>
  <c r="T591" i="2"/>
  <c r="T130" i="2"/>
  <c r="T944" i="2"/>
  <c r="T879" i="2"/>
  <c r="T807" i="2"/>
  <c r="T727" i="2"/>
  <c r="T569" i="2"/>
  <c r="T66" i="2"/>
  <c r="R390" i="2"/>
  <c r="T390" i="2"/>
  <c r="N899" i="2"/>
  <c r="T899" i="2"/>
  <c r="R79" i="2"/>
  <c r="T79" i="2"/>
  <c r="R135" i="2"/>
  <c r="T135" i="2"/>
  <c r="R287" i="2"/>
  <c r="T287" i="2"/>
  <c r="R293" i="2"/>
  <c r="T293" i="2"/>
  <c r="N728" i="2"/>
  <c r="T728" i="2"/>
  <c r="R251" i="2"/>
  <c r="T251" i="2"/>
  <c r="R471" i="2"/>
  <c r="T471" i="2"/>
  <c r="R526" i="2"/>
  <c r="T526" i="2"/>
  <c r="R36" i="2"/>
  <c r="T36" i="2"/>
  <c r="R588" i="2"/>
  <c r="T588" i="2"/>
  <c r="R259" i="2"/>
  <c r="T259" i="2"/>
  <c r="N748" i="2"/>
  <c r="T748" i="2"/>
  <c r="R593" i="2"/>
  <c r="T593" i="2"/>
  <c r="R429" i="2"/>
  <c r="T429" i="2"/>
  <c r="R273" i="2"/>
  <c r="T273" i="2"/>
  <c r="R169" i="2"/>
  <c r="T169" i="2"/>
  <c r="R7" i="2"/>
  <c r="T7" i="2"/>
  <c r="R63" i="2"/>
  <c r="T63" i="2"/>
  <c r="R612" i="2"/>
  <c r="T612" i="2"/>
  <c r="R68" i="2"/>
  <c r="T68" i="2"/>
  <c r="R124" i="2"/>
  <c r="T124" i="2"/>
  <c r="R614" i="2"/>
  <c r="T614" i="2"/>
  <c r="R131" i="2"/>
  <c r="T131" i="2"/>
  <c r="N901" i="2"/>
  <c r="T901" i="2"/>
  <c r="R234" i="2"/>
  <c r="T234" i="2"/>
  <c r="R342" i="2"/>
  <c r="T342" i="2"/>
  <c r="R398" i="2"/>
  <c r="T398" i="2"/>
  <c r="R344" i="2"/>
  <c r="T344" i="2"/>
  <c r="N982" i="2"/>
  <c r="T982" i="2"/>
  <c r="R400" i="2"/>
  <c r="T400" i="2"/>
  <c r="R405" i="2"/>
  <c r="T405" i="2"/>
  <c r="R411" i="2"/>
  <c r="T411" i="2"/>
  <c r="R568" i="2"/>
  <c r="T568" i="2"/>
  <c r="N909" i="2"/>
  <c r="T909" i="2"/>
  <c r="R529" i="2"/>
  <c r="T529" i="2"/>
  <c r="R420" i="2"/>
  <c r="T420" i="2"/>
  <c r="R630" i="2"/>
  <c r="T630" i="2"/>
  <c r="R368" i="2"/>
  <c r="T368" i="2"/>
  <c r="R643" i="2"/>
  <c r="T643" i="2"/>
  <c r="R644" i="2"/>
  <c r="T644" i="2"/>
  <c r="T911" i="2"/>
  <c r="T903" i="2"/>
  <c r="T362" i="2"/>
  <c r="R664" i="2"/>
  <c r="T664" i="2"/>
  <c r="R12" i="2"/>
  <c r="T12" i="2"/>
  <c r="R392" i="2"/>
  <c r="T392" i="2"/>
  <c r="R448" i="2"/>
  <c r="T448" i="2"/>
  <c r="R184" i="2"/>
  <c r="T184" i="2"/>
  <c r="R191" i="2"/>
  <c r="T191" i="2"/>
  <c r="R618" i="2"/>
  <c r="T618" i="2"/>
  <c r="N904" i="2"/>
  <c r="T904" i="2"/>
  <c r="R354" i="2"/>
  <c r="T354" i="2"/>
  <c r="R677" i="2"/>
  <c r="T677" i="2"/>
  <c r="R254" i="2"/>
  <c r="T254" i="2"/>
  <c r="R476" i="2"/>
  <c r="T476" i="2"/>
  <c r="N868" i="2"/>
  <c r="T868" i="2"/>
  <c r="N796" i="2"/>
  <c r="T796" i="2"/>
  <c r="N1000" i="2"/>
  <c r="T1000" i="2"/>
  <c r="R15" i="2"/>
  <c r="T15" i="2"/>
  <c r="N814" i="2"/>
  <c r="T814" i="2"/>
  <c r="R117" i="2"/>
  <c r="T117" i="2"/>
  <c r="N816" i="2"/>
  <c r="T816" i="2"/>
  <c r="R229" i="2"/>
  <c r="T229" i="2"/>
  <c r="R505" i="2"/>
  <c r="T505" i="2"/>
  <c r="R285" i="2"/>
  <c r="T285" i="2"/>
  <c r="R341" i="2"/>
  <c r="T341" i="2"/>
  <c r="R562" i="2"/>
  <c r="T562" i="2"/>
  <c r="N905" i="2"/>
  <c r="T905" i="2"/>
  <c r="R357" i="2"/>
  <c r="T357" i="2"/>
  <c r="R31" i="2"/>
  <c r="T31" i="2"/>
  <c r="N864" i="2"/>
  <c r="T864" i="2"/>
  <c r="R466" i="2"/>
  <c r="T466" i="2"/>
  <c r="R363" i="2"/>
  <c r="T363" i="2"/>
  <c r="R521" i="2"/>
  <c r="T521" i="2"/>
  <c r="N625" i="2"/>
  <c r="T625" i="2"/>
  <c r="R201" i="2"/>
  <c r="T201" i="2"/>
  <c r="R532" i="2"/>
  <c r="T532" i="2"/>
  <c r="R312" i="2"/>
  <c r="T312" i="2"/>
  <c r="N689" i="2"/>
  <c r="T689" i="2"/>
  <c r="T610" i="2"/>
  <c r="T703" i="2"/>
  <c r="N977" i="2"/>
  <c r="T977" i="2"/>
  <c r="N978" i="2"/>
  <c r="T978" i="2"/>
  <c r="N979" i="2"/>
  <c r="T979" i="2"/>
  <c r="N773" i="2"/>
  <c r="T773" i="2"/>
  <c r="R239" i="2"/>
  <c r="T239" i="2"/>
  <c r="R301" i="2"/>
  <c r="T301" i="2"/>
  <c r="R402" i="2"/>
  <c r="T402" i="2"/>
  <c r="R624" i="2"/>
  <c r="T624" i="2"/>
  <c r="R631" i="2"/>
  <c r="T631" i="2"/>
  <c r="N694" i="2"/>
  <c r="T694" i="2"/>
  <c r="R262" i="2"/>
  <c r="T262" i="2"/>
  <c r="N710" i="2"/>
  <c r="T710" i="2"/>
  <c r="N812" i="2"/>
  <c r="T812" i="2"/>
  <c r="R115" i="2"/>
  <c r="T115" i="2"/>
  <c r="R171" i="2"/>
  <c r="T171" i="2"/>
  <c r="R76" i="2"/>
  <c r="T76" i="2"/>
  <c r="R173" i="2"/>
  <c r="T173" i="2"/>
  <c r="R179" i="2"/>
  <c r="T179" i="2"/>
  <c r="N724" i="2"/>
  <c r="T724" i="2"/>
  <c r="R242" i="2"/>
  <c r="T242" i="2"/>
  <c r="N941" i="2"/>
  <c r="T941" i="2"/>
  <c r="R296" i="2"/>
  <c r="T296" i="2"/>
  <c r="R454" i="2"/>
  <c r="T454" i="2"/>
  <c r="R621" i="2"/>
  <c r="T621" i="2"/>
  <c r="N963" i="2"/>
  <c r="T963" i="2"/>
  <c r="R419" i="2"/>
  <c r="T419" i="2"/>
  <c r="R35" i="2"/>
  <c r="T35" i="2"/>
  <c r="R579" i="2"/>
  <c r="T579" i="2"/>
  <c r="R39" i="2"/>
  <c r="T39" i="2"/>
  <c r="T258" i="2"/>
  <c r="N897" i="2"/>
  <c r="T897" i="2"/>
  <c r="R20" i="2"/>
  <c r="T20" i="2"/>
  <c r="R446" i="2"/>
  <c r="T446" i="2"/>
  <c r="R121" i="2"/>
  <c r="T121" i="2"/>
  <c r="R128" i="2"/>
  <c r="T128" i="2"/>
  <c r="R561" i="2"/>
  <c r="T561" i="2"/>
  <c r="R192" i="2"/>
  <c r="T192" i="2"/>
  <c r="R509" i="2"/>
  <c r="T509" i="2"/>
  <c r="R250" i="2"/>
  <c r="T250" i="2"/>
  <c r="R410" i="2"/>
  <c r="T410" i="2"/>
  <c r="R197" i="2"/>
  <c r="T197" i="2"/>
  <c r="N824" i="2"/>
  <c r="T824" i="2"/>
  <c r="N866" i="2"/>
  <c r="T866" i="2"/>
  <c r="N781" i="2"/>
  <c r="T781" i="2"/>
  <c r="R632" i="2"/>
  <c r="T632" i="2"/>
  <c r="R425" i="2"/>
  <c r="T425" i="2"/>
  <c r="N988" i="2"/>
  <c r="T988" i="2"/>
  <c r="N875" i="2"/>
  <c r="T875" i="2"/>
  <c r="R485" i="2"/>
  <c r="T485" i="2"/>
  <c r="N882" i="2"/>
  <c r="T882" i="2"/>
  <c r="N943" i="2"/>
  <c r="T943" i="2"/>
  <c r="R103" i="2"/>
  <c r="T103" i="2"/>
  <c r="N996" i="2"/>
  <c r="T996" i="2"/>
  <c r="R269" i="2"/>
  <c r="T269" i="2"/>
  <c r="N998" i="2"/>
  <c r="T998" i="2"/>
  <c r="R271" i="2"/>
  <c r="T271" i="2"/>
  <c r="N712" i="2"/>
  <c r="T712" i="2"/>
  <c r="R494" i="2"/>
  <c r="T494" i="2"/>
  <c r="N714" i="2"/>
  <c r="T714" i="2"/>
  <c r="N894" i="2"/>
  <c r="T894" i="2"/>
  <c r="N1006" i="2"/>
  <c r="T1006" i="2"/>
  <c r="R463" i="2"/>
  <c r="T463" i="2"/>
  <c r="R518" i="2"/>
  <c r="T518" i="2"/>
  <c r="R255" i="2"/>
  <c r="T255" i="2"/>
  <c r="R147" i="2"/>
  <c r="T147" i="2"/>
  <c r="N686" i="2"/>
  <c r="T686" i="2"/>
  <c r="N740" i="2"/>
  <c r="T740" i="2"/>
  <c r="R481" i="2"/>
  <c r="T481" i="2"/>
  <c r="N964" i="2"/>
  <c r="T964" i="2"/>
  <c r="N841" i="2"/>
  <c r="T841" i="2"/>
  <c r="N990" i="2"/>
  <c r="T990" i="2"/>
  <c r="R597" i="2"/>
  <c r="T597" i="2"/>
  <c r="N974" i="2"/>
  <c r="T974" i="2"/>
  <c r="N890" i="2"/>
  <c r="T890" i="2"/>
  <c r="N892" i="2"/>
  <c r="T892" i="2"/>
  <c r="R496" i="2"/>
  <c r="T496" i="2"/>
  <c r="N716" i="2"/>
  <c r="T716" i="2"/>
  <c r="R500" i="2"/>
  <c r="T500" i="2"/>
  <c r="R445" i="2"/>
  <c r="T445" i="2"/>
  <c r="R502" i="2"/>
  <c r="T502" i="2"/>
  <c r="R447" i="2"/>
  <c r="T447" i="2"/>
  <c r="R122" i="2"/>
  <c r="T122" i="2"/>
  <c r="R78" i="2"/>
  <c r="T78" i="2"/>
  <c r="R129" i="2"/>
  <c r="T129" i="2"/>
  <c r="R185" i="2"/>
  <c r="T185" i="2"/>
  <c r="R187" i="2"/>
  <c r="T187" i="2"/>
  <c r="R231" i="2"/>
  <c r="T231" i="2"/>
  <c r="R240" i="2"/>
  <c r="T240" i="2"/>
  <c r="R247" i="2"/>
  <c r="T247" i="2"/>
  <c r="R289" i="2"/>
  <c r="T289" i="2"/>
  <c r="R302" i="2"/>
  <c r="T302" i="2"/>
  <c r="N949" i="2"/>
  <c r="T949" i="2"/>
  <c r="N776" i="2"/>
  <c r="T776" i="2"/>
  <c r="R355" i="2"/>
  <c r="T355" i="2"/>
  <c r="R511" i="2"/>
  <c r="T511" i="2"/>
  <c r="R306" i="2"/>
  <c r="T306" i="2"/>
  <c r="R252" i="2"/>
  <c r="T252" i="2"/>
  <c r="R464" i="2"/>
  <c r="T464" i="2"/>
  <c r="N865" i="2"/>
  <c r="T865" i="2"/>
  <c r="R679" i="2"/>
  <c r="T679" i="2"/>
  <c r="R309" i="2"/>
  <c r="T309" i="2"/>
  <c r="R519" i="2"/>
  <c r="T519" i="2"/>
  <c r="R530" i="2"/>
  <c r="T530" i="2"/>
  <c r="N910" i="2"/>
  <c r="T910" i="2"/>
  <c r="R310" i="2"/>
  <c r="T310" i="2"/>
  <c r="R91" i="2"/>
  <c r="T91" i="2"/>
  <c r="R577" i="2"/>
  <c r="T577" i="2"/>
  <c r="R585" i="2"/>
  <c r="T585" i="2"/>
  <c r="R634" i="2"/>
  <c r="T634" i="2"/>
  <c r="N826" i="2"/>
  <c r="T826" i="2"/>
  <c r="R202" i="2"/>
  <c r="T202" i="2"/>
  <c r="R636" i="2"/>
  <c r="T636" i="2"/>
  <c r="T674" i="2"/>
  <c r="T490" i="2"/>
  <c r="R444" i="2"/>
  <c r="T444" i="2"/>
  <c r="R666" i="2"/>
  <c r="T666" i="2"/>
  <c r="R73" i="2"/>
  <c r="T73" i="2"/>
  <c r="R668" i="2"/>
  <c r="T668" i="2"/>
  <c r="R176" i="2"/>
  <c r="T176" i="2"/>
  <c r="R188" i="2"/>
  <c r="T188" i="2"/>
  <c r="N820" i="2"/>
  <c r="T820" i="2"/>
  <c r="R248" i="2"/>
  <c r="T248" i="2"/>
  <c r="R304" i="2"/>
  <c r="T304" i="2"/>
  <c r="R415" i="2"/>
  <c r="T415" i="2"/>
  <c r="R198" i="2"/>
  <c r="T198" i="2"/>
  <c r="R574" i="2"/>
  <c r="T574" i="2"/>
  <c r="R584" i="2"/>
  <c r="T584" i="2"/>
  <c r="R203" i="2"/>
  <c r="T203" i="2"/>
  <c r="N696" i="2"/>
  <c r="T696" i="2"/>
  <c r="N700" i="2"/>
  <c r="T700" i="2"/>
  <c r="N788" i="2"/>
  <c r="T788" i="2"/>
  <c r="R373" i="2"/>
  <c r="T373" i="2"/>
  <c r="R156" i="2"/>
  <c r="T156" i="2"/>
  <c r="N922" i="2"/>
  <c r="T922" i="2"/>
  <c r="R377" i="2"/>
  <c r="T377" i="2"/>
  <c r="N930" i="2"/>
  <c r="T930" i="2"/>
  <c r="N886" i="2"/>
  <c r="T886" i="2"/>
  <c r="N708" i="2"/>
  <c r="T708" i="2"/>
  <c r="N888" i="2"/>
  <c r="T888" i="2"/>
  <c r="R492" i="2"/>
  <c r="T492" i="2"/>
  <c r="N1002" i="2"/>
  <c r="T1002" i="2"/>
  <c r="R275" i="2"/>
  <c r="T275" i="2"/>
  <c r="N1004" i="2"/>
  <c r="T1004" i="2"/>
  <c r="R277" i="2"/>
  <c r="T277" i="2"/>
  <c r="R498" i="2"/>
  <c r="T498" i="2"/>
  <c r="N717" i="2"/>
  <c r="T717" i="2"/>
  <c r="R59" i="2"/>
  <c r="T59" i="2"/>
  <c r="R5" i="2"/>
  <c r="T5" i="2"/>
  <c r="R13" i="2"/>
  <c r="T13" i="2"/>
  <c r="R61" i="2"/>
  <c r="T61" i="2"/>
  <c r="R65" i="2"/>
  <c r="T65" i="2"/>
  <c r="R22" i="2"/>
  <c r="T22" i="2"/>
  <c r="R74" i="2"/>
  <c r="T74" i="2"/>
  <c r="N721" i="2"/>
  <c r="T721" i="2"/>
  <c r="R504" i="2"/>
  <c r="T504" i="2"/>
  <c r="R127" i="2"/>
  <c r="T127" i="2"/>
  <c r="R177" i="2"/>
  <c r="T177" i="2"/>
  <c r="N818" i="2"/>
  <c r="T818" i="2"/>
  <c r="R616" i="2"/>
  <c r="T616" i="2"/>
  <c r="R232" i="2"/>
  <c r="T232" i="2"/>
  <c r="R3" i="2"/>
  <c r="T3" i="2"/>
  <c r="N861" i="2"/>
  <c r="T861" i="2"/>
  <c r="N673" i="2"/>
  <c r="T673" i="2"/>
  <c r="R294" i="2"/>
  <c r="T294" i="2"/>
  <c r="R564" i="2"/>
  <c r="T564" i="2"/>
  <c r="R349" i="2"/>
  <c r="T349" i="2"/>
  <c r="R305" i="2"/>
  <c r="T305" i="2"/>
  <c r="R403" i="2"/>
  <c r="T403" i="2"/>
  <c r="N906" i="2"/>
  <c r="T906" i="2"/>
  <c r="N730" i="2"/>
  <c r="T730" i="2"/>
  <c r="R416" i="2"/>
  <c r="T416" i="2"/>
  <c r="R472" i="2"/>
  <c r="T472" i="2"/>
  <c r="R253" i="2"/>
  <c r="T253" i="2"/>
  <c r="R527" i="2"/>
  <c r="T527" i="2"/>
  <c r="T863" i="2"/>
  <c r="T799" i="2"/>
  <c r="T735" i="2"/>
  <c r="T458" i="2"/>
  <c r="R480" i="2"/>
  <c r="T480" i="2"/>
  <c r="R96" i="2"/>
  <c r="T96" i="2"/>
  <c r="R648" i="2"/>
  <c r="T648" i="2"/>
  <c r="R428" i="2"/>
  <c r="T428" i="2"/>
  <c r="R484" i="2"/>
  <c r="T484" i="2"/>
  <c r="R100" i="2"/>
  <c r="T100" i="2"/>
  <c r="R211" i="2"/>
  <c r="T211" i="2"/>
  <c r="R47" i="2"/>
  <c r="T47" i="2"/>
  <c r="R158" i="2"/>
  <c r="T158" i="2"/>
  <c r="R544" i="2"/>
  <c r="T544" i="2"/>
  <c r="R324" i="2"/>
  <c r="T324" i="2"/>
  <c r="R552" i="2"/>
  <c r="T552" i="2"/>
  <c r="R332" i="2"/>
  <c r="T332" i="2"/>
  <c r="R113" i="2"/>
  <c r="T113" i="2"/>
  <c r="T969" i="2"/>
  <c r="T967" i="2"/>
  <c r="T973" i="2"/>
  <c r="T942" i="2"/>
  <c r="T956" i="2"/>
  <c r="T934" i="2"/>
  <c r="T926" i="2"/>
  <c r="T918" i="2"/>
  <c r="T902" i="2"/>
  <c r="T878" i="2"/>
  <c r="T870" i="2"/>
  <c r="T862" i="2"/>
  <c r="T854" i="2"/>
  <c r="T846" i="2"/>
  <c r="T838" i="2"/>
  <c r="T830" i="2"/>
  <c r="T822" i="2"/>
  <c r="T806" i="2"/>
  <c r="T798" i="2"/>
  <c r="T790" i="2"/>
  <c r="T782" i="2"/>
  <c r="T774" i="2"/>
  <c r="T766" i="2"/>
  <c r="T758" i="2"/>
  <c r="T750" i="2"/>
  <c r="T742" i="2"/>
  <c r="T734" i="2"/>
  <c r="T726" i="2"/>
  <c r="T718" i="2"/>
  <c r="T702" i="2"/>
  <c r="T650" i="2"/>
  <c r="T609" i="2"/>
  <c r="T586" i="2"/>
  <c r="T567" i="2"/>
  <c r="T545" i="2"/>
  <c r="T487" i="2"/>
  <c r="T455" i="2"/>
  <c r="T423" i="2"/>
  <c r="T391" i="2"/>
  <c r="T359" i="2"/>
  <c r="T314" i="2"/>
  <c r="T186" i="2"/>
  <c r="T58" i="2"/>
  <c r="R637" i="2"/>
  <c r="T637" i="2"/>
  <c r="R534" i="2"/>
  <c r="T534" i="2"/>
  <c r="R40" i="2"/>
  <c r="T40" i="2"/>
  <c r="R317" i="2"/>
  <c r="T317" i="2"/>
  <c r="R43" i="2"/>
  <c r="T43" i="2"/>
  <c r="R44" i="2"/>
  <c r="T44" i="2"/>
  <c r="R541" i="2"/>
  <c r="T541" i="2"/>
  <c r="R652" i="2"/>
  <c r="T652" i="2"/>
  <c r="R432" i="2"/>
  <c r="T432" i="2"/>
  <c r="R105" i="2"/>
  <c r="T105" i="2"/>
  <c r="R326" i="2"/>
  <c r="T326" i="2"/>
  <c r="R107" i="2"/>
  <c r="T107" i="2"/>
  <c r="R548" i="2"/>
  <c r="T548" i="2"/>
  <c r="R328" i="2"/>
  <c r="T328" i="2"/>
  <c r="R109" i="2"/>
  <c r="T109" i="2"/>
  <c r="R550" i="2"/>
  <c r="T550" i="2"/>
  <c r="R111" i="2"/>
  <c r="T111" i="2"/>
  <c r="R555" i="2"/>
  <c r="T555" i="2"/>
  <c r="R60" i="2"/>
  <c r="T60" i="2"/>
  <c r="R6" i="2"/>
  <c r="T6" i="2"/>
  <c r="R14" i="2"/>
  <c r="T14" i="2"/>
  <c r="R62" i="2"/>
  <c r="T62" i="2"/>
  <c r="R116" i="2"/>
  <c r="T116" i="2"/>
  <c r="R557" i="2"/>
  <c r="T557" i="2"/>
  <c r="R67" i="2"/>
  <c r="T67" i="2"/>
  <c r="R75" i="2"/>
  <c r="T75" i="2"/>
  <c r="R123" i="2"/>
  <c r="T123" i="2"/>
  <c r="R126" i="2"/>
  <c r="T126" i="2"/>
  <c r="R174" i="2"/>
  <c r="T174" i="2"/>
  <c r="R230" i="2"/>
  <c r="T230" i="2"/>
  <c r="R286" i="2"/>
  <c r="T286" i="2"/>
  <c r="R233" i="2"/>
  <c r="T233" i="2"/>
  <c r="R241" i="2"/>
  <c r="T241" i="2"/>
  <c r="R507" i="2"/>
  <c r="T507" i="2"/>
  <c r="R288" i="2"/>
  <c r="T288" i="2"/>
  <c r="R295" i="2"/>
  <c r="T295" i="2"/>
  <c r="R303" i="2"/>
  <c r="T303" i="2"/>
  <c r="R619" i="2"/>
  <c r="T619" i="2"/>
  <c r="R29" i="2"/>
  <c r="T29" i="2"/>
  <c r="R350" i="2"/>
  <c r="T350" i="2"/>
  <c r="R356" i="2"/>
  <c r="T356" i="2"/>
  <c r="R404" i="2"/>
  <c r="T404" i="2"/>
  <c r="R566" i="2"/>
  <c r="T566" i="2"/>
  <c r="R361" i="2"/>
  <c r="T361" i="2"/>
  <c r="R307" i="2"/>
  <c r="T307" i="2"/>
  <c r="R417" i="2"/>
  <c r="T417" i="2"/>
  <c r="R465" i="2"/>
  <c r="T465" i="2"/>
  <c r="R513" i="2"/>
  <c r="T513" i="2"/>
  <c r="R308" i="2"/>
  <c r="T308" i="2"/>
  <c r="R364" i="2"/>
  <c r="T364" i="2"/>
  <c r="R520" i="2"/>
  <c r="T520" i="2"/>
  <c r="R528" i="2"/>
  <c r="T528" i="2"/>
  <c r="R365" i="2"/>
  <c r="T365" i="2"/>
  <c r="R257" i="2"/>
  <c r="T257" i="2"/>
  <c r="R313" i="2"/>
  <c r="T313" i="2"/>
  <c r="R640" i="2"/>
  <c r="T640" i="2"/>
  <c r="R589" i="2"/>
  <c r="T589" i="2"/>
  <c r="R369" i="2"/>
  <c r="T369" i="2"/>
  <c r="R95" i="2"/>
  <c r="T95" i="2"/>
  <c r="R151" i="2"/>
  <c r="T151" i="2"/>
  <c r="R592" i="2"/>
  <c r="T592" i="2"/>
  <c r="R372" i="2"/>
  <c r="T372" i="2"/>
  <c r="R483" i="2"/>
  <c r="T483" i="2"/>
  <c r="R99" i="2"/>
  <c r="T99" i="2"/>
  <c r="R155" i="2"/>
  <c r="T155" i="2"/>
  <c r="R596" i="2"/>
  <c r="T596" i="2"/>
  <c r="R213" i="2"/>
  <c r="T213" i="2"/>
  <c r="R379" i="2"/>
  <c r="T379" i="2"/>
  <c r="R160" i="2"/>
  <c r="T160" i="2"/>
  <c r="R381" i="2"/>
  <c r="T381" i="2"/>
  <c r="R603" i="2"/>
  <c r="T603" i="2"/>
  <c r="R164" i="2"/>
  <c r="T164" i="2"/>
  <c r="R605" i="2"/>
  <c r="T605" i="2"/>
  <c r="R385" i="2"/>
  <c r="T385" i="2"/>
  <c r="R166" i="2"/>
  <c r="T166" i="2"/>
  <c r="R387" i="2"/>
  <c r="T387" i="2"/>
  <c r="R168" i="2"/>
  <c r="T168" i="2"/>
  <c r="T1005" i="2"/>
  <c r="T997" i="2"/>
  <c r="T989" i="2"/>
  <c r="T981" i="2"/>
  <c r="T961" i="2"/>
  <c r="T953" i="2"/>
  <c r="T965" i="2"/>
  <c r="T971" i="2"/>
  <c r="T948" i="2"/>
  <c r="T933" i="2"/>
  <c r="T925" i="2"/>
  <c r="T917" i="2"/>
  <c r="T893" i="2"/>
  <c r="T885" i="2"/>
  <c r="T877" i="2"/>
  <c r="T869" i="2"/>
  <c r="T853" i="2"/>
  <c r="T845" i="2"/>
  <c r="T837" i="2"/>
  <c r="T829" i="2"/>
  <c r="T821" i="2"/>
  <c r="T813" i="2"/>
  <c r="T805" i="2"/>
  <c r="T797" i="2"/>
  <c r="T789" i="2"/>
  <c r="T765" i="2"/>
  <c r="T757" i="2"/>
  <c r="T749" i="2"/>
  <c r="T741" i="2"/>
  <c r="T733" i="2"/>
  <c r="T725" i="2"/>
  <c r="T709" i="2"/>
  <c r="T701" i="2"/>
  <c r="T693" i="2"/>
  <c r="T685" i="2"/>
  <c r="T671" i="2"/>
  <c r="T649" i="2"/>
  <c r="T626" i="2"/>
  <c r="T607" i="2"/>
  <c r="T543" i="2"/>
  <c r="T514" i="2"/>
  <c r="T482" i="2"/>
  <c r="T450" i="2"/>
  <c r="T418" i="2"/>
  <c r="T386" i="2"/>
  <c r="T178" i="2"/>
  <c r="T114" i="2"/>
  <c r="T50" i="2"/>
  <c r="R223" i="2"/>
  <c r="T223" i="2"/>
  <c r="T980" i="2"/>
  <c r="T955" i="2"/>
  <c r="T945" i="2"/>
  <c r="T951" i="2"/>
  <c r="T940" i="2"/>
  <c r="T932" i="2"/>
  <c r="T924" i="2"/>
  <c r="T916" i="2"/>
  <c r="T908" i="2"/>
  <c r="T900" i="2"/>
  <c r="T884" i="2"/>
  <c r="T876" i="2"/>
  <c r="T860" i="2"/>
  <c r="T852" i="2"/>
  <c r="T844" i="2"/>
  <c r="T836" i="2"/>
  <c r="T828" i="2"/>
  <c r="T804" i="2"/>
  <c r="T780" i="2"/>
  <c r="T772" i="2"/>
  <c r="T764" i="2"/>
  <c r="T756" i="2"/>
  <c r="T732" i="2"/>
  <c r="T692" i="2"/>
  <c r="T684" i="2"/>
  <c r="T647" i="2"/>
  <c r="T602" i="2"/>
  <c r="T583" i="2"/>
  <c r="T538" i="2"/>
  <c r="T479" i="2"/>
  <c r="T383" i="2"/>
  <c r="T351" i="2"/>
  <c r="T298" i="2"/>
  <c r="T170" i="2"/>
  <c r="T106" i="2"/>
  <c r="T42" i="2"/>
  <c r="R150" i="2"/>
  <c r="T150" i="2"/>
  <c r="R321" i="2"/>
  <c r="T321" i="2"/>
  <c r="R268" i="2"/>
  <c r="T268" i="2"/>
  <c r="R49" i="2"/>
  <c r="T49" i="2"/>
  <c r="R215" i="2"/>
  <c r="T215" i="2"/>
  <c r="R51" i="2"/>
  <c r="T51" i="2"/>
  <c r="R53" i="2"/>
  <c r="T53" i="2"/>
  <c r="R219" i="2"/>
  <c r="T219" i="2"/>
  <c r="R55" i="2"/>
  <c r="T55" i="2"/>
  <c r="R440" i="2"/>
  <c r="T440" i="2"/>
  <c r="R57" i="2"/>
  <c r="T57" i="2"/>
  <c r="R224" i="2"/>
  <c r="T224" i="2"/>
  <c r="R8" i="2"/>
  <c r="T8" i="2"/>
  <c r="R16" i="2"/>
  <c r="T16" i="2"/>
  <c r="R64" i="2"/>
  <c r="T64" i="2"/>
  <c r="R667" i="2"/>
  <c r="T667" i="2"/>
  <c r="R172" i="2"/>
  <c r="T172" i="2"/>
  <c r="R69" i="2"/>
  <c r="T69" i="2"/>
  <c r="R77" i="2"/>
  <c r="T77" i="2"/>
  <c r="R125" i="2"/>
  <c r="T125" i="2"/>
  <c r="R228" i="2"/>
  <c r="T228" i="2"/>
  <c r="R669" i="2"/>
  <c r="T669" i="2"/>
  <c r="R284" i="2"/>
  <c r="T284" i="2"/>
  <c r="R132" i="2"/>
  <c r="T132" i="2"/>
  <c r="R180" i="2"/>
  <c r="T180" i="2"/>
  <c r="R560" i="2"/>
  <c r="T560" i="2"/>
  <c r="R340" i="2"/>
  <c r="T340" i="2"/>
  <c r="R396" i="2"/>
  <c r="T396" i="2"/>
  <c r="R235" i="2"/>
  <c r="T235" i="2"/>
  <c r="R243" i="2"/>
  <c r="T243" i="2"/>
  <c r="R27" i="2"/>
  <c r="T27" i="2"/>
  <c r="R397" i="2"/>
  <c r="T397" i="2"/>
  <c r="R28" i="2"/>
  <c r="T28" i="2"/>
  <c r="R453" i="2"/>
  <c r="T453" i="2"/>
  <c r="R297" i="2"/>
  <c r="T297" i="2"/>
  <c r="R345" i="2"/>
  <c r="T345" i="2"/>
  <c r="R84" i="2"/>
  <c r="T84" i="2"/>
  <c r="R510" i="2"/>
  <c r="T510" i="2"/>
  <c r="R30" i="2"/>
  <c r="T30" i="2"/>
  <c r="R358" i="2"/>
  <c r="T358" i="2"/>
  <c r="R406" i="2"/>
  <c r="T406" i="2"/>
  <c r="R676" i="2"/>
  <c r="T676" i="2"/>
  <c r="R456" i="2"/>
  <c r="T456" i="2"/>
  <c r="R412" i="2"/>
  <c r="T412" i="2"/>
  <c r="R459" i="2"/>
  <c r="T459" i="2"/>
  <c r="R467" i="2"/>
  <c r="T467" i="2"/>
  <c r="R33" i="2"/>
  <c r="T33" i="2"/>
  <c r="R680" i="2"/>
  <c r="T680" i="2"/>
  <c r="R475" i="2"/>
  <c r="T475" i="2"/>
  <c r="R256" i="2"/>
  <c r="T256" i="2"/>
  <c r="R580" i="2"/>
  <c r="T580" i="2"/>
  <c r="R587" i="2"/>
  <c r="T587" i="2"/>
  <c r="R629" i="2"/>
  <c r="T629" i="2"/>
  <c r="R205" i="2"/>
  <c r="T205" i="2"/>
  <c r="R261" i="2"/>
  <c r="T261" i="2"/>
  <c r="R153" i="2"/>
  <c r="T153" i="2"/>
  <c r="R209" i="2"/>
  <c r="T209" i="2"/>
  <c r="R265" i="2"/>
  <c r="T265" i="2"/>
  <c r="R376" i="2"/>
  <c r="T376" i="2"/>
  <c r="R157" i="2"/>
  <c r="T157" i="2"/>
  <c r="R598" i="2"/>
  <c r="T598" i="2"/>
  <c r="R323" i="2"/>
  <c r="T323" i="2"/>
  <c r="R489" i="2"/>
  <c r="T489" i="2"/>
  <c r="R270" i="2"/>
  <c r="T270" i="2"/>
  <c r="R491" i="2"/>
  <c r="T491" i="2"/>
  <c r="R272" i="2"/>
  <c r="T272" i="2"/>
  <c r="R493" i="2"/>
  <c r="T493" i="2"/>
  <c r="R276" i="2"/>
  <c r="T276" i="2"/>
  <c r="R497" i="2"/>
  <c r="T497" i="2"/>
  <c r="R278" i="2"/>
  <c r="T278" i="2"/>
  <c r="T1003" i="2"/>
  <c r="T995" i="2"/>
  <c r="T987" i="2"/>
  <c r="T946" i="2"/>
  <c r="T957" i="2"/>
  <c r="T939" i="2"/>
  <c r="T931" i="2"/>
  <c r="T923" i="2"/>
  <c r="T915" i="2"/>
  <c r="T907" i="2"/>
  <c r="T891" i="2"/>
  <c r="T883" i="2"/>
  <c r="T867" i="2"/>
  <c r="T859" i="2"/>
  <c r="T851" i="2"/>
  <c r="T843" i="2"/>
  <c r="T835" i="2"/>
  <c r="T827" i="2"/>
  <c r="T819" i="2"/>
  <c r="T811" i="2"/>
  <c r="T803" i="2"/>
  <c r="T795" i="2"/>
  <c r="T787" i="2"/>
  <c r="T779" i="2"/>
  <c r="T771" i="2"/>
  <c r="T763" i="2"/>
  <c r="T755" i="2"/>
  <c r="T747" i="2"/>
  <c r="T739" i="2"/>
  <c r="T731" i="2"/>
  <c r="T723" i="2"/>
  <c r="T715" i="2"/>
  <c r="T707" i="2"/>
  <c r="T699" i="2"/>
  <c r="T691" i="2"/>
  <c r="T683" i="2"/>
  <c r="T665" i="2"/>
  <c r="T642" i="2"/>
  <c r="T623" i="2"/>
  <c r="T601" i="2"/>
  <c r="T578" i="2"/>
  <c r="T559" i="2"/>
  <c r="T537" i="2"/>
  <c r="T506" i="2"/>
  <c r="T474" i="2"/>
  <c r="T442" i="2"/>
  <c r="T378" i="2"/>
  <c r="T346" i="2"/>
  <c r="T290" i="2"/>
  <c r="T226" i="2"/>
  <c r="T162" i="2"/>
  <c r="T98" i="2"/>
  <c r="T34" i="2"/>
  <c r="R539" i="2"/>
  <c r="T539" i="2"/>
  <c r="R651" i="2"/>
  <c r="T651" i="2"/>
  <c r="R102" i="2"/>
  <c r="T102" i="2"/>
  <c r="R656" i="2"/>
  <c r="T656" i="2"/>
  <c r="R436" i="2"/>
  <c r="T436" i="2"/>
  <c r="R438" i="2"/>
  <c r="T438" i="2"/>
  <c r="R660" i="2"/>
  <c r="T660" i="2"/>
  <c r="R221" i="2"/>
  <c r="T221" i="2"/>
  <c r="R499" i="2"/>
  <c r="T499" i="2"/>
  <c r="R279" i="2"/>
  <c r="T279" i="2"/>
  <c r="R225" i="2"/>
  <c r="T225" i="2"/>
  <c r="R9" i="2"/>
  <c r="T9" i="2"/>
  <c r="R17" i="2"/>
  <c r="T17" i="2"/>
  <c r="R501" i="2"/>
  <c r="T501" i="2"/>
  <c r="R281" i="2"/>
  <c r="T281" i="2"/>
  <c r="R227" i="2"/>
  <c r="T227" i="2"/>
  <c r="R70" i="2"/>
  <c r="T70" i="2"/>
  <c r="R118" i="2"/>
  <c r="T118" i="2"/>
  <c r="R283" i="2"/>
  <c r="T283" i="2"/>
  <c r="R339" i="2"/>
  <c r="T339" i="2"/>
  <c r="R133" i="2"/>
  <c r="T133" i="2"/>
  <c r="R181" i="2"/>
  <c r="T181" i="2"/>
  <c r="R25" i="2"/>
  <c r="T25" i="2"/>
  <c r="R395" i="2"/>
  <c r="T395" i="2"/>
  <c r="R451" i="2"/>
  <c r="T451" i="2"/>
  <c r="R236" i="2"/>
  <c r="T236" i="2"/>
  <c r="R244" i="2"/>
  <c r="T244" i="2"/>
  <c r="R672" i="2"/>
  <c r="T672" i="2"/>
  <c r="R452" i="2"/>
  <c r="T452" i="2"/>
  <c r="R83" i="2"/>
  <c r="T83" i="2"/>
  <c r="R139" i="2"/>
  <c r="T139" i="2"/>
  <c r="R565" i="2"/>
  <c r="T565" i="2"/>
  <c r="R85" i="2"/>
  <c r="T85" i="2"/>
  <c r="R86" i="2"/>
  <c r="T86" i="2"/>
  <c r="R512" i="2"/>
  <c r="T512" i="2"/>
  <c r="R32" i="2"/>
  <c r="T32" i="2"/>
  <c r="R457" i="2"/>
  <c r="T457" i="2"/>
  <c r="R460" i="2"/>
  <c r="T460" i="2"/>
  <c r="R468" i="2"/>
  <c r="T468" i="2"/>
  <c r="R473" i="2"/>
  <c r="T473" i="2"/>
  <c r="R89" i="2"/>
  <c r="T89" i="2"/>
  <c r="R515" i="2"/>
  <c r="T515" i="2"/>
  <c r="R523" i="2"/>
  <c r="T523" i="2"/>
  <c r="R571" i="2"/>
  <c r="T571" i="2"/>
  <c r="R531" i="2"/>
  <c r="T531" i="2"/>
  <c r="R311" i="2"/>
  <c r="T311" i="2"/>
  <c r="R581" i="2"/>
  <c r="T581" i="2"/>
  <c r="R638" i="2"/>
  <c r="T638" i="2"/>
  <c r="R635" i="2"/>
  <c r="T635" i="2"/>
  <c r="R37" i="2"/>
  <c r="T37" i="2"/>
  <c r="R422" i="2"/>
  <c r="T422" i="2"/>
  <c r="R38" i="2"/>
  <c r="T38" i="2"/>
  <c r="R478" i="2"/>
  <c r="T478" i="2"/>
  <c r="R94" i="2"/>
  <c r="T94" i="2"/>
  <c r="R260" i="2"/>
  <c r="T260" i="2"/>
  <c r="R536" i="2"/>
  <c r="T536" i="2"/>
  <c r="R316" i="2"/>
  <c r="T316" i="2"/>
  <c r="R97" i="2"/>
  <c r="T97" i="2"/>
  <c r="R208" i="2"/>
  <c r="T208" i="2"/>
  <c r="R264" i="2"/>
  <c r="T264" i="2"/>
  <c r="R540" i="2"/>
  <c r="T540" i="2"/>
  <c r="R320" i="2"/>
  <c r="T320" i="2"/>
  <c r="R212" i="2"/>
  <c r="T212" i="2"/>
  <c r="R653" i="2"/>
  <c r="T653" i="2"/>
  <c r="R104" i="2"/>
  <c r="T104" i="2"/>
  <c r="R325" i="2"/>
  <c r="T325" i="2"/>
  <c r="R547" i="2"/>
  <c r="T547" i="2"/>
  <c r="R327" i="2"/>
  <c r="T327" i="2"/>
  <c r="R108" i="2"/>
  <c r="T108" i="2"/>
  <c r="R549" i="2"/>
  <c r="T549" i="2"/>
  <c r="R329" i="2"/>
  <c r="T329" i="2"/>
  <c r="R110" i="2"/>
  <c r="T110" i="2"/>
  <c r="R331" i="2"/>
  <c r="T331" i="2"/>
  <c r="R112" i="2"/>
  <c r="T112" i="2"/>
  <c r="R333" i="2"/>
  <c r="T333" i="2"/>
  <c r="T994" i="2"/>
  <c r="T986" i="2"/>
  <c r="T975" i="2"/>
  <c r="T966" i="2"/>
  <c r="T972" i="2"/>
  <c r="T938" i="2"/>
  <c r="T914" i="2"/>
  <c r="T898" i="2"/>
  <c r="T874" i="2"/>
  <c r="T858" i="2"/>
  <c r="T850" i="2"/>
  <c r="T842" i="2"/>
  <c r="T834" i="2"/>
  <c r="T810" i="2"/>
  <c r="T802" i="2"/>
  <c r="T794" i="2"/>
  <c r="T786" i="2"/>
  <c r="T778" i="2"/>
  <c r="T770" i="2"/>
  <c r="T762" i="2"/>
  <c r="T754" i="2"/>
  <c r="T746" i="2"/>
  <c r="T738" i="2"/>
  <c r="T722" i="2"/>
  <c r="T706" i="2"/>
  <c r="T698" i="2"/>
  <c r="T690" i="2"/>
  <c r="T682" i="2"/>
  <c r="T663" i="2"/>
  <c r="T641" i="2"/>
  <c r="T599" i="2"/>
  <c r="T554" i="2"/>
  <c r="T535" i="2"/>
  <c r="T503" i="2"/>
  <c r="T439" i="2"/>
  <c r="T407" i="2"/>
  <c r="T375" i="2"/>
  <c r="T343" i="2"/>
  <c r="T282" i="2"/>
  <c r="T218" i="2"/>
  <c r="T154" i="2"/>
  <c r="T90" i="2"/>
  <c r="T26" i="2"/>
  <c r="R206" i="2"/>
  <c r="T206" i="2"/>
  <c r="R217" i="2"/>
  <c r="T217" i="2"/>
  <c r="R556" i="2"/>
  <c r="T556" i="2"/>
  <c r="R71" i="2"/>
  <c r="T71" i="2"/>
  <c r="R182" i="2"/>
  <c r="T182" i="2"/>
  <c r="R237" i="2"/>
  <c r="T237" i="2"/>
  <c r="R508" i="2"/>
  <c r="T508" i="2"/>
  <c r="R299" i="2"/>
  <c r="T299" i="2"/>
  <c r="R140" i="2"/>
  <c r="T140" i="2"/>
  <c r="R408" i="2"/>
  <c r="T408" i="2"/>
  <c r="R141" i="2"/>
  <c r="T141" i="2"/>
  <c r="R87" i="2"/>
  <c r="T87" i="2"/>
  <c r="R461" i="2"/>
  <c r="T461" i="2"/>
  <c r="R469" i="2"/>
  <c r="T469" i="2"/>
  <c r="R88" i="2"/>
  <c r="T88" i="2"/>
  <c r="R516" i="2"/>
  <c r="T516" i="2"/>
  <c r="R572" i="2"/>
  <c r="T572" i="2"/>
  <c r="R145" i="2"/>
  <c r="T145" i="2"/>
  <c r="R582" i="2"/>
  <c r="T582" i="2"/>
  <c r="R149" i="2"/>
  <c r="T149" i="2"/>
  <c r="R590" i="2"/>
  <c r="T590" i="2"/>
  <c r="R315" i="2"/>
  <c r="T315" i="2"/>
  <c r="R371" i="2"/>
  <c r="T371" i="2"/>
  <c r="R152" i="2"/>
  <c r="T152" i="2"/>
  <c r="R263" i="2"/>
  <c r="T263" i="2"/>
  <c r="R319" i="2"/>
  <c r="T319" i="2"/>
  <c r="R595" i="2"/>
  <c r="T595" i="2"/>
  <c r="R46" i="2"/>
  <c r="T46" i="2"/>
  <c r="R486" i="2"/>
  <c r="T486" i="2"/>
  <c r="R267" i="2"/>
  <c r="T267" i="2"/>
  <c r="R433" i="2"/>
  <c r="T433" i="2"/>
  <c r="R159" i="2"/>
  <c r="T159" i="2"/>
  <c r="R600" i="2"/>
  <c r="T600" i="2"/>
  <c r="R380" i="2"/>
  <c r="T380" i="2"/>
  <c r="R161" i="2"/>
  <c r="T161" i="2"/>
  <c r="R382" i="2"/>
  <c r="T382" i="2"/>
  <c r="R163" i="2"/>
  <c r="T163" i="2"/>
  <c r="R604" i="2"/>
  <c r="T604" i="2"/>
  <c r="R384" i="2"/>
  <c r="T384" i="2"/>
  <c r="R165" i="2"/>
  <c r="T165" i="2"/>
  <c r="R606" i="2"/>
  <c r="T606" i="2"/>
  <c r="R167" i="2"/>
  <c r="T167" i="2"/>
  <c r="R608" i="2"/>
  <c r="T608" i="2"/>
  <c r="R388" i="2"/>
  <c r="T388" i="2"/>
  <c r="T1001" i="2"/>
  <c r="T993" i="2"/>
  <c r="T985" i="2"/>
  <c r="T968" i="2"/>
  <c r="T959" i="2"/>
  <c r="T937" i="2"/>
  <c r="T929" i="2"/>
  <c r="T921" i="2"/>
  <c r="T913" i="2"/>
  <c r="T889" i="2"/>
  <c r="T881" i="2"/>
  <c r="T873" i="2"/>
  <c r="T857" i="2"/>
  <c r="T849" i="2"/>
  <c r="T833" i="2"/>
  <c r="T825" i="2"/>
  <c r="T817" i="2"/>
  <c r="T809" i="2"/>
  <c r="T801" i="2"/>
  <c r="T793" i="2"/>
  <c r="T785" i="2"/>
  <c r="T777" i="2"/>
  <c r="T769" i="2"/>
  <c r="T761" i="2"/>
  <c r="T753" i="2"/>
  <c r="T745" i="2"/>
  <c r="T737" i="2"/>
  <c r="T729" i="2"/>
  <c r="T713" i="2"/>
  <c r="T705" i="2"/>
  <c r="T697" i="2"/>
  <c r="T681" i="2"/>
  <c r="T658" i="2"/>
  <c r="T639" i="2"/>
  <c r="T617" i="2"/>
  <c r="T594" i="2"/>
  <c r="T575" i="2"/>
  <c r="T553" i="2"/>
  <c r="T434" i="2"/>
  <c r="T370" i="2"/>
  <c r="T338" i="2"/>
  <c r="T274" i="2"/>
  <c r="T210" i="2"/>
  <c r="T146" i="2"/>
  <c r="T82" i="2"/>
  <c r="T18" i="2"/>
  <c r="R424" i="2"/>
  <c r="T424" i="2"/>
  <c r="R427" i="2"/>
  <c r="T427" i="2"/>
  <c r="R334" i="2"/>
  <c r="T334" i="2"/>
  <c r="R280" i="2"/>
  <c r="T280" i="2"/>
  <c r="R336" i="2"/>
  <c r="T336" i="2"/>
  <c r="R119" i="2"/>
  <c r="T119" i="2"/>
  <c r="R558" i="2"/>
  <c r="T558" i="2"/>
  <c r="R134" i="2"/>
  <c r="T134" i="2"/>
  <c r="R81" i="2"/>
  <c r="T81" i="2"/>
  <c r="R189" i="2"/>
  <c r="T189" i="2"/>
  <c r="R245" i="2"/>
  <c r="T245" i="2"/>
  <c r="R291" i="2"/>
  <c r="T291" i="2"/>
  <c r="R347" i="2"/>
  <c r="T347" i="2"/>
  <c r="R620" i="2"/>
  <c r="T620" i="2"/>
  <c r="R352" i="2"/>
  <c r="T352" i="2"/>
  <c r="R360" i="2"/>
  <c r="T360" i="2"/>
  <c r="R413" i="2"/>
  <c r="T413" i="2"/>
  <c r="R144" i="2"/>
  <c r="T144" i="2"/>
  <c r="R524" i="2"/>
  <c r="T524" i="2"/>
  <c r="R576" i="2"/>
  <c r="T576" i="2"/>
  <c r="R366" i="2"/>
  <c r="T366" i="2"/>
  <c r="R477" i="2"/>
  <c r="T477" i="2"/>
  <c r="R93" i="2"/>
  <c r="T93" i="2"/>
  <c r="R4" i="2"/>
  <c r="T4" i="2"/>
  <c r="R389" i="2"/>
  <c r="T389" i="2"/>
  <c r="R335" i="2"/>
  <c r="T335" i="2"/>
  <c r="R11" i="2"/>
  <c r="T11" i="2"/>
  <c r="R19" i="2"/>
  <c r="T19" i="2"/>
  <c r="R611" i="2"/>
  <c r="T611" i="2"/>
  <c r="R21" i="2"/>
  <c r="T21" i="2"/>
  <c r="R337" i="2"/>
  <c r="T337" i="2"/>
  <c r="R72" i="2"/>
  <c r="T72" i="2"/>
  <c r="R120" i="2"/>
  <c r="T120" i="2"/>
  <c r="R613" i="2"/>
  <c r="T613" i="2"/>
  <c r="R23" i="2"/>
  <c r="T23" i="2"/>
  <c r="R393" i="2"/>
  <c r="T393" i="2"/>
  <c r="R24" i="2"/>
  <c r="T24" i="2"/>
  <c r="R449" i="2"/>
  <c r="T449" i="2"/>
  <c r="R175" i="2"/>
  <c r="T175" i="2"/>
  <c r="R183" i="2"/>
  <c r="T183" i="2"/>
  <c r="R80" i="2"/>
  <c r="T80" i="2"/>
  <c r="R136" i="2"/>
  <c r="T136" i="2"/>
  <c r="R190" i="2"/>
  <c r="T190" i="2"/>
  <c r="R238" i="2"/>
  <c r="T238" i="2"/>
  <c r="R246" i="2"/>
  <c r="T246" i="2"/>
  <c r="R137" i="2"/>
  <c r="T137" i="2"/>
  <c r="R563" i="2"/>
  <c r="T563" i="2"/>
  <c r="R193" i="2"/>
  <c r="T193" i="2"/>
  <c r="R292" i="2"/>
  <c r="T292" i="2"/>
  <c r="R300" i="2"/>
  <c r="T300" i="2"/>
  <c r="R348" i="2"/>
  <c r="T348" i="2"/>
  <c r="R249" i="2"/>
  <c r="T249" i="2"/>
  <c r="R675" i="2"/>
  <c r="T675" i="2"/>
  <c r="R195" i="2"/>
  <c r="T195" i="2"/>
  <c r="R353" i="2"/>
  <c r="T353" i="2"/>
  <c r="R401" i="2"/>
  <c r="T401" i="2"/>
  <c r="R409" i="2"/>
  <c r="T409" i="2"/>
  <c r="R196" i="2"/>
  <c r="T196" i="2"/>
  <c r="R622" i="2"/>
  <c r="T622" i="2"/>
  <c r="R142" i="2"/>
  <c r="T142" i="2"/>
  <c r="R414" i="2"/>
  <c r="T414" i="2"/>
  <c r="R462" i="2"/>
  <c r="T462" i="2"/>
  <c r="R470" i="2"/>
  <c r="T470" i="2"/>
  <c r="R143" i="2"/>
  <c r="T143" i="2"/>
  <c r="R199" i="2"/>
  <c r="T199" i="2"/>
  <c r="R517" i="2"/>
  <c r="T517" i="2"/>
  <c r="R525" i="2"/>
  <c r="T525" i="2"/>
  <c r="R573" i="2"/>
  <c r="T573" i="2"/>
  <c r="R200" i="2"/>
  <c r="T200" i="2"/>
  <c r="R421" i="2"/>
  <c r="T421" i="2"/>
  <c r="R627" i="2"/>
  <c r="T627" i="2"/>
  <c r="R92" i="2"/>
  <c r="T92" i="2"/>
  <c r="R533" i="2"/>
  <c r="T533" i="2"/>
  <c r="R148" i="2"/>
  <c r="T148" i="2"/>
  <c r="R628" i="2"/>
  <c r="T628" i="2"/>
  <c r="R204" i="2"/>
  <c r="T204" i="2"/>
  <c r="R645" i="2"/>
  <c r="T645" i="2"/>
  <c r="R646" i="2"/>
  <c r="T646" i="2"/>
  <c r="R41" i="2"/>
  <c r="T41" i="2"/>
  <c r="R207" i="2"/>
  <c r="T207" i="2"/>
  <c r="R318" i="2"/>
  <c r="T318" i="2"/>
  <c r="R374" i="2"/>
  <c r="T374" i="2"/>
  <c r="R45" i="2"/>
  <c r="T45" i="2"/>
  <c r="R430" i="2"/>
  <c r="T430" i="2"/>
  <c r="R101" i="2"/>
  <c r="T101" i="2"/>
  <c r="R542" i="2"/>
  <c r="T542" i="2"/>
  <c r="R48" i="2"/>
  <c r="T48" i="2"/>
  <c r="R488" i="2"/>
  <c r="T488" i="2"/>
  <c r="R214" i="2"/>
  <c r="T214" i="2"/>
  <c r="R435" i="2"/>
  <c r="T435" i="2"/>
  <c r="R216" i="2"/>
  <c r="T216" i="2"/>
  <c r="R52" i="2"/>
  <c r="T52" i="2"/>
  <c r="R437" i="2"/>
  <c r="T437" i="2"/>
  <c r="R659" i="2"/>
  <c r="T659" i="2"/>
  <c r="R54" i="2"/>
  <c r="T54" i="2"/>
  <c r="R220" i="2"/>
  <c r="T220" i="2"/>
  <c r="R661" i="2"/>
  <c r="T661" i="2"/>
  <c r="R56" i="2"/>
  <c r="T56" i="2"/>
  <c r="R441" i="2"/>
  <c r="T441" i="2"/>
  <c r="R222" i="2"/>
  <c r="T222" i="2"/>
  <c r="R443" i="2"/>
  <c r="T443" i="2"/>
  <c r="T992" i="2"/>
  <c r="T984" i="2"/>
  <c r="T947" i="2"/>
  <c r="T960" i="2"/>
  <c r="T952" i="2"/>
  <c r="T958" i="2"/>
  <c r="T970" i="2"/>
  <c r="T936" i="2"/>
  <c r="T928" i="2"/>
  <c r="T920" i="2"/>
  <c r="T912" i="2"/>
  <c r="T896" i="2"/>
  <c r="T880" i="2"/>
  <c r="T872" i="2"/>
  <c r="T856" i="2"/>
  <c r="T848" i="2"/>
  <c r="T840" i="2"/>
  <c r="T832" i="2"/>
  <c r="T808" i="2"/>
  <c r="T800" i="2"/>
  <c r="T792" i="2"/>
  <c r="T784" i="2"/>
  <c r="T768" i="2"/>
  <c r="T760" i="2"/>
  <c r="T752" i="2"/>
  <c r="T744" i="2"/>
  <c r="T736" i="2"/>
  <c r="T720" i="2"/>
  <c r="T704" i="2"/>
  <c r="T688" i="2"/>
  <c r="T657" i="2"/>
  <c r="T615" i="2"/>
  <c r="T570" i="2"/>
  <c r="T551" i="2"/>
  <c r="T495" i="2"/>
  <c r="T431" i="2"/>
  <c r="T399" i="2"/>
  <c r="T367" i="2"/>
  <c r="T330" i="2"/>
  <c r="T266" i="2"/>
  <c r="T138" i="2"/>
  <c r="T10" i="2"/>
  <c r="R945" i="2"/>
  <c r="R781" i="2"/>
  <c r="R701" i="2"/>
  <c r="R909" i="2"/>
  <c r="R953" i="2"/>
  <c r="R917" i="2"/>
  <c r="R853" i="2"/>
  <c r="R789" i="2"/>
  <c r="R709" i="2"/>
  <c r="R965" i="2"/>
  <c r="R901" i="2"/>
  <c r="R845" i="2"/>
  <c r="R773" i="2"/>
  <c r="R693" i="2"/>
  <c r="R1005" i="2"/>
  <c r="R951" i="2"/>
  <c r="R893" i="2"/>
  <c r="R837" i="2"/>
  <c r="R765" i="2"/>
  <c r="R685" i="2"/>
  <c r="R1004" i="2"/>
  <c r="R971" i="2"/>
  <c r="R877" i="2"/>
  <c r="R829" i="2"/>
  <c r="R757" i="2"/>
  <c r="R673" i="2"/>
  <c r="R997" i="2"/>
  <c r="R940" i="2"/>
  <c r="R876" i="2"/>
  <c r="R813" i="2"/>
  <c r="R749" i="2"/>
  <c r="R852" i="2"/>
  <c r="R989" i="2"/>
  <c r="R933" i="2"/>
  <c r="R805" i="2"/>
  <c r="R741" i="2"/>
  <c r="R961" i="2"/>
  <c r="R925" i="2"/>
  <c r="R861" i="2"/>
  <c r="R797" i="2"/>
  <c r="R717" i="2"/>
  <c r="R609" i="2"/>
  <c r="R1006" i="2"/>
  <c r="R998" i="2"/>
  <c r="R990" i="2"/>
  <c r="R982" i="2"/>
  <c r="R969" i="2"/>
  <c r="R967" i="2"/>
  <c r="R973" i="2"/>
  <c r="R956" i="2"/>
  <c r="R934" i="2"/>
  <c r="R926" i="2"/>
  <c r="R918" i="2"/>
  <c r="R910" i="2"/>
  <c r="R902" i="2"/>
  <c r="R894" i="2"/>
  <c r="R886" i="2"/>
  <c r="R878" i="2"/>
  <c r="R870" i="2"/>
  <c r="R862" i="2"/>
  <c r="R854" i="2"/>
  <c r="R846" i="2"/>
  <c r="R838" i="2"/>
  <c r="R830" i="2"/>
  <c r="R822" i="2"/>
  <c r="R814" i="2"/>
  <c r="R806" i="2"/>
  <c r="R790" i="2"/>
  <c r="R782" i="2"/>
  <c r="R774" i="2"/>
  <c r="R766" i="2"/>
  <c r="R758" i="2"/>
  <c r="R750" i="2"/>
  <c r="R742" i="2"/>
  <c r="R734" i="2"/>
  <c r="R726" i="2"/>
  <c r="R718" i="2"/>
  <c r="R710" i="2"/>
  <c r="R702" i="2"/>
  <c r="R694" i="2"/>
  <c r="R686" i="2"/>
  <c r="R821" i="2"/>
  <c r="R996" i="2"/>
  <c r="R988" i="2"/>
  <c r="R980" i="2"/>
  <c r="R955" i="2"/>
  <c r="R963" i="2"/>
  <c r="R932" i="2"/>
  <c r="R924" i="2"/>
  <c r="R916" i="2"/>
  <c r="R908" i="2"/>
  <c r="R900" i="2"/>
  <c r="R892" i="2"/>
  <c r="R884" i="2"/>
  <c r="R868" i="2"/>
  <c r="R860" i="2"/>
  <c r="R844" i="2"/>
  <c r="R836" i="2"/>
  <c r="R828" i="2"/>
  <c r="R820" i="2"/>
  <c r="R812" i="2"/>
  <c r="R804" i="2"/>
  <c r="R796" i="2"/>
  <c r="R788" i="2"/>
  <c r="R780" i="2"/>
  <c r="R772" i="2"/>
  <c r="R764" i="2"/>
  <c r="R756" i="2"/>
  <c r="R748" i="2"/>
  <c r="R740" i="2"/>
  <c r="R732" i="2"/>
  <c r="R724" i="2"/>
  <c r="R716" i="2"/>
  <c r="R708" i="2"/>
  <c r="R700" i="2"/>
  <c r="R692" i="2"/>
  <c r="R684" i="2"/>
  <c r="R649" i="2"/>
  <c r="R1003" i="2"/>
  <c r="R995" i="2"/>
  <c r="R979" i="2"/>
  <c r="R946" i="2"/>
  <c r="R974" i="2"/>
  <c r="R943" i="2"/>
  <c r="R957" i="2"/>
  <c r="R939" i="2"/>
  <c r="R931" i="2"/>
  <c r="R923" i="2"/>
  <c r="R915" i="2"/>
  <c r="R899" i="2"/>
  <c r="R891" i="2"/>
  <c r="R883" i="2"/>
  <c r="R875" i="2"/>
  <c r="R867" i="2"/>
  <c r="R851" i="2"/>
  <c r="R843" i="2"/>
  <c r="R835" i="2"/>
  <c r="R827" i="2"/>
  <c r="R811" i="2"/>
  <c r="R803" i="2"/>
  <c r="R795" i="2"/>
  <c r="R787" i="2"/>
  <c r="R779" i="2"/>
  <c r="R771" i="2"/>
  <c r="R763" i="2"/>
  <c r="R755" i="2"/>
  <c r="R747" i="2"/>
  <c r="R739" i="2"/>
  <c r="R731" i="2"/>
  <c r="R723" i="2"/>
  <c r="R715" i="2"/>
  <c r="R707" i="2"/>
  <c r="R691" i="2"/>
  <c r="R683" i="2"/>
  <c r="R625" i="2"/>
  <c r="N678" i="2"/>
  <c r="R678" i="2"/>
  <c r="R725" i="2"/>
  <c r="R1002" i="2"/>
  <c r="R994" i="2"/>
  <c r="R986" i="2"/>
  <c r="R978" i="2"/>
  <c r="R975" i="2"/>
  <c r="R966" i="2"/>
  <c r="R972" i="2"/>
  <c r="R949" i="2"/>
  <c r="R938" i="2"/>
  <c r="R930" i="2"/>
  <c r="R922" i="2"/>
  <c r="R914" i="2"/>
  <c r="R906" i="2"/>
  <c r="R898" i="2"/>
  <c r="R890" i="2"/>
  <c r="R882" i="2"/>
  <c r="R874" i="2"/>
  <c r="R866" i="2"/>
  <c r="R850" i="2"/>
  <c r="R842" i="2"/>
  <c r="R834" i="2"/>
  <c r="R826" i="2"/>
  <c r="R818" i="2"/>
  <c r="R810" i="2"/>
  <c r="R802" i="2"/>
  <c r="R794" i="2"/>
  <c r="R786" i="2"/>
  <c r="R778" i="2"/>
  <c r="R770" i="2"/>
  <c r="R762" i="2"/>
  <c r="R754" i="2"/>
  <c r="R746" i="2"/>
  <c r="R738" i="2"/>
  <c r="R730" i="2"/>
  <c r="R722" i="2"/>
  <c r="R714" i="2"/>
  <c r="R706" i="2"/>
  <c r="R698" i="2"/>
  <c r="R601" i="2"/>
  <c r="R885" i="2"/>
  <c r="R1001" i="2"/>
  <c r="R993" i="2"/>
  <c r="R977" i="2"/>
  <c r="R968" i="2"/>
  <c r="R959" i="2"/>
  <c r="R964" i="2"/>
  <c r="R941" i="2"/>
  <c r="R937" i="2"/>
  <c r="R929" i="2"/>
  <c r="R921" i="2"/>
  <c r="R913" i="2"/>
  <c r="R905" i="2"/>
  <c r="R897" i="2"/>
  <c r="R889" i="2"/>
  <c r="R881" i="2"/>
  <c r="R873" i="2"/>
  <c r="R865" i="2"/>
  <c r="R849" i="2"/>
  <c r="R841" i="2"/>
  <c r="R833" i="2"/>
  <c r="R825" i="2"/>
  <c r="R817" i="2"/>
  <c r="R809" i="2"/>
  <c r="R801" i="2"/>
  <c r="R793" i="2"/>
  <c r="R785" i="2"/>
  <c r="R777" i="2"/>
  <c r="R769" i="2"/>
  <c r="R761" i="2"/>
  <c r="R753" i="2"/>
  <c r="R745" i="2"/>
  <c r="R737" i="2"/>
  <c r="R729" i="2"/>
  <c r="R721" i="2"/>
  <c r="R713" i="2"/>
  <c r="R705" i="2"/>
  <c r="R697" i="2"/>
  <c r="R689" i="2"/>
  <c r="R681" i="2"/>
  <c r="R641" i="2"/>
  <c r="N670" i="2"/>
  <c r="R670" i="2"/>
  <c r="R948" i="2"/>
  <c r="R733" i="2"/>
  <c r="N654" i="2"/>
  <c r="R654" i="2"/>
  <c r="N662" i="2"/>
  <c r="R662" i="2"/>
  <c r="R1000" i="2"/>
  <c r="R992" i="2"/>
  <c r="R984" i="2"/>
  <c r="R947" i="2"/>
  <c r="R960" i="2"/>
  <c r="R952" i="2"/>
  <c r="R958" i="2"/>
  <c r="R936" i="2"/>
  <c r="R928" i="2"/>
  <c r="R920" i="2"/>
  <c r="R904" i="2"/>
  <c r="R896" i="2"/>
  <c r="R888" i="2"/>
  <c r="R880" i="2"/>
  <c r="R872" i="2"/>
  <c r="R864" i="2"/>
  <c r="R856" i="2"/>
  <c r="R848" i="2"/>
  <c r="R840" i="2"/>
  <c r="R832" i="2"/>
  <c r="R824" i="2"/>
  <c r="R816" i="2"/>
  <c r="R808" i="2"/>
  <c r="R800" i="2"/>
  <c r="R784" i="2"/>
  <c r="R776" i="2"/>
  <c r="R768" i="2"/>
  <c r="R760" i="2"/>
  <c r="R752" i="2"/>
  <c r="R736" i="2"/>
  <c r="R728" i="2"/>
  <c r="R720" i="2"/>
  <c r="R712" i="2"/>
  <c r="R704" i="2"/>
  <c r="R696" i="2"/>
  <c r="R688" i="2"/>
  <c r="R981" i="2"/>
  <c r="R999" i="2"/>
  <c r="R991" i="2"/>
  <c r="R976" i="2"/>
  <c r="R954" i="2"/>
  <c r="R944" i="2"/>
  <c r="R950" i="2"/>
  <c r="R962" i="2"/>
  <c r="R935" i="2"/>
  <c r="R927" i="2"/>
  <c r="R919" i="2"/>
  <c r="R911" i="2"/>
  <c r="R903" i="2"/>
  <c r="R895" i="2"/>
  <c r="R887" i="2"/>
  <c r="R879" i="2"/>
  <c r="R863" i="2"/>
  <c r="R855" i="2"/>
  <c r="R847" i="2"/>
  <c r="R839" i="2"/>
  <c r="R823" i="2"/>
  <c r="R815" i="2"/>
  <c r="R807" i="2"/>
  <c r="R799" i="2"/>
  <c r="R791" i="2"/>
  <c r="R775" i="2"/>
  <c r="R767" i="2"/>
  <c r="R759" i="2"/>
  <c r="R751" i="2"/>
  <c r="R743" i="2"/>
  <c r="R735" i="2"/>
  <c r="R719" i="2"/>
  <c r="R711" i="2"/>
  <c r="R703" i="2"/>
  <c r="R687" i="2"/>
  <c r="R657" i="2"/>
  <c r="P957" i="2"/>
  <c r="P867" i="2"/>
  <c r="P787" i="2"/>
  <c r="P723" i="2"/>
  <c r="P939" i="2"/>
  <c r="P851" i="2"/>
  <c r="P779" i="2"/>
  <c r="P691" i="2"/>
  <c r="P931" i="2"/>
  <c r="P843" i="2"/>
  <c r="P771" i="2"/>
  <c r="P683" i="2"/>
  <c r="P995" i="2"/>
  <c r="P923" i="2"/>
  <c r="P835" i="2"/>
  <c r="P763" i="2"/>
  <c r="P654" i="2"/>
  <c r="P979" i="2"/>
  <c r="P915" i="2"/>
  <c r="P827" i="2"/>
  <c r="P755" i="2"/>
  <c r="P946" i="2"/>
  <c r="P899" i="2"/>
  <c r="P811" i="2"/>
  <c r="P747" i="2"/>
  <c r="P974" i="2"/>
  <c r="P883" i="2"/>
  <c r="P803" i="2"/>
  <c r="P739" i="2"/>
  <c r="P943" i="2"/>
  <c r="P875" i="2"/>
  <c r="P795" i="2"/>
  <c r="P731" i="2"/>
  <c r="N16" i="2"/>
  <c r="P16" i="2"/>
  <c r="N69" i="2"/>
  <c r="P69" i="2"/>
  <c r="N132" i="2"/>
  <c r="P132" i="2"/>
  <c r="N243" i="2"/>
  <c r="P243" i="2"/>
  <c r="N297" i="2"/>
  <c r="P297" i="2"/>
  <c r="N358" i="2"/>
  <c r="P358" i="2"/>
  <c r="N907" i="2"/>
  <c r="P907" i="2"/>
  <c r="N33" i="2"/>
  <c r="P33" i="2"/>
  <c r="N475" i="2"/>
  <c r="P475" i="2"/>
  <c r="N912" i="2"/>
  <c r="P912" i="2"/>
  <c r="N699" i="2"/>
  <c r="P699" i="2"/>
  <c r="N153" i="2"/>
  <c r="P153" i="2"/>
  <c r="N77" i="2"/>
  <c r="P77" i="2"/>
  <c r="N396" i="2"/>
  <c r="P396" i="2"/>
  <c r="N510" i="2"/>
  <c r="P510" i="2"/>
  <c r="N459" i="2"/>
  <c r="P459" i="2"/>
  <c r="N633" i="2"/>
  <c r="P633" i="2"/>
  <c r="N695" i="2"/>
  <c r="P695" i="2"/>
  <c r="N869" i="2"/>
  <c r="P869" i="2"/>
  <c r="N261" i="2"/>
  <c r="P261" i="2"/>
  <c r="N831" i="2"/>
  <c r="P831" i="2"/>
  <c r="N798" i="2"/>
  <c r="P798" i="2"/>
  <c r="N265" i="2"/>
  <c r="P265" i="2"/>
  <c r="N8" i="2"/>
  <c r="P8" i="2"/>
  <c r="N172" i="2"/>
  <c r="P172" i="2"/>
  <c r="N284" i="2"/>
  <c r="P284" i="2"/>
  <c r="N819" i="2"/>
  <c r="P819" i="2"/>
  <c r="N397" i="2"/>
  <c r="P397" i="2"/>
  <c r="N84" i="2"/>
  <c r="P84" i="2"/>
  <c r="N676" i="2"/>
  <c r="P676" i="2"/>
  <c r="N34" i="2"/>
  <c r="P34" i="2"/>
  <c r="N985" i="2"/>
  <c r="P985" i="2"/>
  <c r="N367" i="2"/>
  <c r="P367" i="2"/>
  <c r="N744" i="2"/>
  <c r="P744" i="2"/>
  <c r="N871" i="2"/>
  <c r="P871" i="2"/>
  <c r="N857" i="2"/>
  <c r="P857" i="2"/>
  <c r="N64" i="2"/>
  <c r="P64" i="2"/>
  <c r="N859" i="2"/>
  <c r="P859" i="2"/>
  <c r="N340" i="2"/>
  <c r="P340" i="2"/>
  <c r="N28" i="2"/>
  <c r="P28" i="2"/>
  <c r="N455" i="2"/>
  <c r="P455" i="2"/>
  <c r="N412" i="2"/>
  <c r="P412" i="2"/>
  <c r="N418" i="2"/>
  <c r="P418" i="2"/>
  <c r="N680" i="2"/>
  <c r="P680" i="2"/>
  <c r="N942" i="2"/>
  <c r="P942" i="2"/>
  <c r="N479" i="2"/>
  <c r="P479" i="2"/>
  <c r="N42" i="2"/>
  <c r="P42" i="2"/>
  <c r="N665" i="2"/>
  <c r="P665" i="2"/>
  <c r="N226" i="2"/>
  <c r="P226" i="2"/>
  <c r="N228" i="2"/>
  <c r="P228" i="2"/>
  <c r="N560" i="2"/>
  <c r="P560" i="2"/>
  <c r="N235" i="2"/>
  <c r="P235" i="2"/>
  <c r="N453" i="2"/>
  <c r="P453" i="2"/>
  <c r="N30" i="2"/>
  <c r="P30" i="2"/>
  <c r="N983" i="2"/>
  <c r="P983" i="2"/>
  <c r="N623" i="2"/>
  <c r="P623" i="2"/>
  <c r="N522" i="2"/>
  <c r="P522" i="2"/>
  <c r="N580" i="2"/>
  <c r="P580" i="2"/>
  <c r="N423" i="2"/>
  <c r="P423" i="2"/>
  <c r="N987" i="2"/>
  <c r="P987" i="2"/>
  <c r="N792" i="2"/>
  <c r="P792" i="2"/>
  <c r="N170" i="2"/>
  <c r="P170" i="2"/>
  <c r="N667" i="2"/>
  <c r="P667" i="2"/>
  <c r="N180" i="2"/>
  <c r="P180" i="2"/>
  <c r="N617" i="2"/>
  <c r="P617" i="2"/>
  <c r="N727" i="2"/>
  <c r="P727" i="2"/>
  <c r="N456" i="2"/>
  <c r="P456" i="2"/>
  <c r="N474" i="2"/>
  <c r="P474" i="2"/>
  <c r="N256" i="2"/>
  <c r="P256" i="2"/>
  <c r="N629" i="2"/>
  <c r="P629" i="2"/>
  <c r="N783" i="2"/>
  <c r="P783" i="2"/>
  <c r="N209" i="2"/>
  <c r="P209" i="2"/>
  <c r="N224" i="2"/>
  <c r="P224" i="2"/>
  <c r="N858" i="2"/>
  <c r="P858" i="2"/>
  <c r="N125" i="2"/>
  <c r="P125" i="2"/>
  <c r="N669" i="2"/>
  <c r="P669" i="2"/>
  <c r="N970" i="2"/>
  <c r="P970" i="2"/>
  <c r="N27" i="2"/>
  <c r="P27" i="2"/>
  <c r="N345" i="2"/>
  <c r="P345" i="2"/>
  <c r="N406" i="2"/>
  <c r="P406" i="2"/>
  <c r="N467" i="2"/>
  <c r="P467" i="2"/>
  <c r="N570" i="2"/>
  <c r="P570" i="2"/>
  <c r="N587" i="2"/>
  <c r="P587" i="2"/>
  <c r="N690" i="2"/>
  <c r="P690" i="2"/>
  <c r="N205" i="2"/>
  <c r="P205" i="2"/>
  <c r="N482" i="2"/>
  <c r="P482" i="2"/>
  <c r="N489" i="2"/>
  <c r="P489" i="2"/>
  <c r="N497" i="2"/>
  <c r="P497" i="2"/>
  <c r="P1003" i="2"/>
  <c r="N499" i="2"/>
  <c r="P499" i="2"/>
  <c r="N279" i="2"/>
  <c r="P279" i="2"/>
  <c r="N225" i="2"/>
  <c r="P225" i="2"/>
  <c r="N9" i="2"/>
  <c r="P9" i="2"/>
  <c r="N17" i="2"/>
  <c r="P17" i="2"/>
  <c r="N501" i="2"/>
  <c r="P501" i="2"/>
  <c r="N281" i="2"/>
  <c r="P281" i="2"/>
  <c r="N227" i="2"/>
  <c r="P227" i="2"/>
  <c r="N70" i="2"/>
  <c r="P70" i="2"/>
  <c r="N118" i="2"/>
  <c r="P118" i="2"/>
  <c r="N503" i="2"/>
  <c r="P503" i="2"/>
  <c r="N283" i="2"/>
  <c r="P283" i="2"/>
  <c r="N339" i="2"/>
  <c r="P339" i="2"/>
  <c r="N133" i="2"/>
  <c r="P133" i="2"/>
  <c r="N181" i="2"/>
  <c r="P181" i="2"/>
  <c r="N615" i="2"/>
  <c r="P615" i="2"/>
  <c r="N25" i="2"/>
  <c r="P25" i="2"/>
  <c r="N395" i="2"/>
  <c r="P395" i="2"/>
  <c r="N26" i="2"/>
  <c r="P26" i="2"/>
  <c r="N451" i="2"/>
  <c r="P451" i="2"/>
  <c r="N236" i="2"/>
  <c r="P236" i="2"/>
  <c r="N244" i="2"/>
  <c r="P244" i="2"/>
  <c r="N672" i="2"/>
  <c r="P672" i="2"/>
  <c r="N452" i="2"/>
  <c r="P452" i="2"/>
  <c r="N83" i="2"/>
  <c r="P83" i="2"/>
  <c r="N290" i="2"/>
  <c r="P290" i="2"/>
  <c r="N298" i="2"/>
  <c r="P298" i="2"/>
  <c r="N346" i="2"/>
  <c r="P346" i="2"/>
  <c r="N139" i="2"/>
  <c r="P139" i="2"/>
  <c r="N565" i="2"/>
  <c r="P565" i="2"/>
  <c r="N85" i="2"/>
  <c r="P85" i="2"/>
  <c r="N351" i="2"/>
  <c r="P351" i="2"/>
  <c r="N359" i="2"/>
  <c r="P359" i="2"/>
  <c r="N407" i="2"/>
  <c r="P407" i="2"/>
  <c r="N86" i="2"/>
  <c r="P86" i="2"/>
  <c r="N512" i="2"/>
  <c r="P512" i="2"/>
  <c r="N32" i="2"/>
  <c r="P32" i="2"/>
  <c r="N457" i="2"/>
  <c r="P457" i="2"/>
  <c r="N460" i="2"/>
  <c r="P460" i="2"/>
  <c r="N468" i="2"/>
  <c r="P468" i="2"/>
  <c r="N473" i="2"/>
  <c r="P473" i="2"/>
  <c r="N89" i="2"/>
  <c r="P89" i="2"/>
  <c r="N515" i="2"/>
  <c r="P515" i="2"/>
  <c r="N523" i="2"/>
  <c r="P523" i="2"/>
  <c r="N571" i="2"/>
  <c r="P571" i="2"/>
  <c r="N90" i="2"/>
  <c r="P90" i="2"/>
  <c r="N531" i="2"/>
  <c r="P531" i="2"/>
  <c r="N311" i="2"/>
  <c r="P311" i="2"/>
  <c r="N581" i="2"/>
  <c r="P581" i="2"/>
  <c r="N638" i="2"/>
  <c r="P638" i="2"/>
  <c r="N635" i="2"/>
  <c r="P635" i="2"/>
  <c r="N37" i="2"/>
  <c r="P37" i="2"/>
  <c r="N422" i="2"/>
  <c r="P422" i="2"/>
  <c r="N38" i="2"/>
  <c r="P38" i="2"/>
  <c r="N478" i="2"/>
  <c r="P478" i="2"/>
  <c r="N94" i="2"/>
  <c r="P94" i="2"/>
  <c r="N535" i="2"/>
  <c r="P535" i="2"/>
  <c r="N260" i="2"/>
  <c r="P260" i="2"/>
  <c r="N536" i="2"/>
  <c r="P536" i="2"/>
  <c r="N316" i="2"/>
  <c r="P316" i="2"/>
  <c r="N97" i="2"/>
  <c r="P97" i="2"/>
  <c r="N208" i="2"/>
  <c r="P208" i="2"/>
  <c r="N264" i="2"/>
  <c r="P264" i="2"/>
  <c r="N540" i="2"/>
  <c r="P540" i="2"/>
  <c r="N320" i="2"/>
  <c r="P320" i="2"/>
  <c r="N431" i="2"/>
  <c r="P431" i="2"/>
  <c r="N212" i="2"/>
  <c r="P212" i="2"/>
  <c r="N653" i="2"/>
  <c r="P653" i="2"/>
  <c r="N378" i="2"/>
  <c r="P378" i="2"/>
  <c r="N104" i="2"/>
  <c r="P104" i="2"/>
  <c r="N545" i="2"/>
  <c r="P545" i="2"/>
  <c r="N325" i="2"/>
  <c r="P325" i="2"/>
  <c r="N106" i="2"/>
  <c r="P106" i="2"/>
  <c r="N547" i="2"/>
  <c r="P547" i="2"/>
  <c r="N327" i="2"/>
  <c r="P327" i="2"/>
  <c r="N108" i="2"/>
  <c r="P108" i="2"/>
  <c r="N549" i="2"/>
  <c r="P549" i="2"/>
  <c r="N329" i="2"/>
  <c r="P329" i="2"/>
  <c r="N110" i="2"/>
  <c r="P110" i="2"/>
  <c r="N551" i="2"/>
  <c r="P551" i="2"/>
  <c r="N331" i="2"/>
  <c r="P331" i="2"/>
  <c r="N112" i="2"/>
  <c r="P112" i="2"/>
  <c r="N553" i="2"/>
  <c r="P553" i="2"/>
  <c r="N333" i="2"/>
  <c r="P333" i="2"/>
  <c r="P1002" i="2"/>
  <c r="P994" i="2"/>
  <c r="P986" i="2"/>
  <c r="P978" i="2"/>
  <c r="P975" i="2"/>
  <c r="P966" i="2"/>
  <c r="P972" i="2"/>
  <c r="P949" i="2"/>
  <c r="P938" i="2"/>
  <c r="P930" i="2"/>
  <c r="P922" i="2"/>
  <c r="P914" i="2"/>
  <c r="P906" i="2"/>
  <c r="P898" i="2"/>
  <c r="P890" i="2"/>
  <c r="P882" i="2"/>
  <c r="P874" i="2"/>
  <c r="P866" i="2"/>
  <c r="P850" i="2"/>
  <c r="P842" i="2"/>
  <c r="P834" i="2"/>
  <c r="P826" i="2"/>
  <c r="P818" i="2"/>
  <c r="P810" i="2"/>
  <c r="P802" i="2"/>
  <c r="P794" i="2"/>
  <c r="P786" i="2"/>
  <c r="P778" i="2"/>
  <c r="P770" i="2"/>
  <c r="P762" i="2"/>
  <c r="P754" i="2"/>
  <c r="P746" i="2"/>
  <c r="P738" i="2"/>
  <c r="P730" i="2"/>
  <c r="P722" i="2"/>
  <c r="P714" i="2"/>
  <c r="P706" i="2"/>
  <c r="P698" i="2"/>
  <c r="P681" i="2"/>
  <c r="P649" i="2"/>
  <c r="N149" i="2"/>
  <c r="P149" i="2"/>
  <c r="N590" i="2"/>
  <c r="P590" i="2"/>
  <c r="N315" i="2"/>
  <c r="P315" i="2"/>
  <c r="N591" i="2"/>
  <c r="P591" i="2"/>
  <c r="N371" i="2"/>
  <c r="P371" i="2"/>
  <c r="N152" i="2"/>
  <c r="P152" i="2"/>
  <c r="N263" i="2"/>
  <c r="P263" i="2"/>
  <c r="N319" i="2"/>
  <c r="P319" i="2"/>
  <c r="N595" i="2"/>
  <c r="P595" i="2"/>
  <c r="N375" i="2"/>
  <c r="P375" i="2"/>
  <c r="N46" i="2"/>
  <c r="P46" i="2"/>
  <c r="N486" i="2"/>
  <c r="P486" i="2"/>
  <c r="N267" i="2"/>
  <c r="P267" i="2"/>
  <c r="N433" i="2"/>
  <c r="P433" i="2"/>
  <c r="N159" i="2"/>
  <c r="P159" i="2"/>
  <c r="N600" i="2"/>
  <c r="P600" i="2"/>
  <c r="N380" i="2"/>
  <c r="P380" i="2"/>
  <c r="N161" i="2"/>
  <c r="P161" i="2"/>
  <c r="N602" i="2"/>
  <c r="P602" i="2"/>
  <c r="N382" i="2"/>
  <c r="P382" i="2"/>
  <c r="N163" i="2"/>
  <c r="P163" i="2"/>
  <c r="N604" i="2"/>
  <c r="P604" i="2"/>
  <c r="N384" i="2"/>
  <c r="P384" i="2"/>
  <c r="N165" i="2"/>
  <c r="P165" i="2"/>
  <c r="N606" i="2"/>
  <c r="P606" i="2"/>
  <c r="N386" i="2"/>
  <c r="P386" i="2"/>
  <c r="N167" i="2"/>
  <c r="P167" i="2"/>
  <c r="N608" i="2"/>
  <c r="P608" i="2"/>
  <c r="N388" i="2"/>
  <c r="P388" i="2"/>
  <c r="P1001" i="2"/>
  <c r="P993" i="2"/>
  <c r="P977" i="2"/>
  <c r="P968" i="2"/>
  <c r="P959" i="2"/>
  <c r="P964" i="2"/>
  <c r="P941" i="2"/>
  <c r="P937" i="2"/>
  <c r="P929" i="2"/>
  <c r="P921" i="2"/>
  <c r="P913" i="2"/>
  <c r="P905" i="2"/>
  <c r="P897" i="2"/>
  <c r="P889" i="2"/>
  <c r="P881" i="2"/>
  <c r="P873" i="2"/>
  <c r="P865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78" i="2"/>
  <c r="P641" i="2"/>
  <c r="N270" i="2"/>
  <c r="P270" i="2"/>
  <c r="N274" i="2"/>
  <c r="P274" i="2"/>
  <c r="P707" i="2"/>
  <c r="N10" i="2"/>
  <c r="P10" i="2"/>
  <c r="N336" i="2"/>
  <c r="P336" i="2"/>
  <c r="N237" i="2"/>
  <c r="P237" i="2"/>
  <c r="N508" i="2"/>
  <c r="P508" i="2"/>
  <c r="N347" i="2"/>
  <c r="P347" i="2"/>
  <c r="N360" i="2"/>
  <c r="P360" i="2"/>
  <c r="N141" i="2"/>
  <c r="P141" i="2"/>
  <c r="N461" i="2"/>
  <c r="P461" i="2"/>
  <c r="N88" i="2"/>
  <c r="P88" i="2"/>
  <c r="N514" i="2"/>
  <c r="P514" i="2"/>
  <c r="N144" i="2"/>
  <c r="P144" i="2"/>
  <c r="N516" i="2"/>
  <c r="P516" i="2"/>
  <c r="N524" i="2"/>
  <c r="P524" i="2"/>
  <c r="N572" i="2"/>
  <c r="P572" i="2"/>
  <c r="N145" i="2"/>
  <c r="P145" i="2"/>
  <c r="N576" i="2"/>
  <c r="P576" i="2"/>
  <c r="N366" i="2"/>
  <c r="P366" i="2"/>
  <c r="N582" i="2"/>
  <c r="P582" i="2"/>
  <c r="N477" i="2"/>
  <c r="P477" i="2"/>
  <c r="N93" i="2"/>
  <c r="P93" i="2"/>
  <c r="N642" i="2"/>
  <c r="P642" i="2"/>
  <c r="N4" i="2"/>
  <c r="P4" i="2"/>
  <c r="N389" i="2"/>
  <c r="P389" i="2"/>
  <c r="N335" i="2"/>
  <c r="P335" i="2"/>
  <c r="N11" i="2"/>
  <c r="P11" i="2"/>
  <c r="N19" i="2"/>
  <c r="P19" i="2"/>
  <c r="N611" i="2"/>
  <c r="P611" i="2"/>
  <c r="N21" i="2"/>
  <c r="P21" i="2"/>
  <c r="N391" i="2"/>
  <c r="P391" i="2"/>
  <c r="N337" i="2"/>
  <c r="P337" i="2"/>
  <c r="N72" i="2"/>
  <c r="P72" i="2"/>
  <c r="N120" i="2"/>
  <c r="P120" i="2"/>
  <c r="N613" i="2"/>
  <c r="P613" i="2"/>
  <c r="N23" i="2"/>
  <c r="P23" i="2"/>
  <c r="N393" i="2"/>
  <c r="P393" i="2"/>
  <c r="N24" i="2"/>
  <c r="P24" i="2"/>
  <c r="N449" i="2"/>
  <c r="P449" i="2"/>
  <c r="N175" i="2"/>
  <c r="P175" i="2"/>
  <c r="N183" i="2"/>
  <c r="P183" i="2"/>
  <c r="N80" i="2"/>
  <c r="P80" i="2"/>
  <c r="N506" i="2"/>
  <c r="P506" i="2"/>
  <c r="N136" i="2"/>
  <c r="P136" i="2"/>
  <c r="N190" i="2"/>
  <c r="P190" i="2"/>
  <c r="N238" i="2"/>
  <c r="P238" i="2"/>
  <c r="N246" i="2"/>
  <c r="P246" i="2"/>
  <c r="N137" i="2"/>
  <c r="P137" i="2"/>
  <c r="N563" i="2"/>
  <c r="P563" i="2"/>
  <c r="N193" i="2"/>
  <c r="P193" i="2"/>
  <c r="N292" i="2"/>
  <c r="P292" i="2"/>
  <c r="N300" i="2"/>
  <c r="P300" i="2"/>
  <c r="N348" i="2"/>
  <c r="P348" i="2"/>
  <c r="N249" i="2"/>
  <c r="P249" i="2"/>
  <c r="N675" i="2"/>
  <c r="P675" i="2"/>
  <c r="N195" i="2"/>
  <c r="P195" i="2"/>
  <c r="N353" i="2"/>
  <c r="P353" i="2"/>
  <c r="N401" i="2"/>
  <c r="P401" i="2"/>
  <c r="N409" i="2"/>
  <c r="P409" i="2"/>
  <c r="N196" i="2"/>
  <c r="P196" i="2"/>
  <c r="N622" i="2"/>
  <c r="P622" i="2"/>
  <c r="N142" i="2"/>
  <c r="P142" i="2"/>
  <c r="N414" i="2"/>
  <c r="P414" i="2"/>
  <c r="N462" i="2"/>
  <c r="P462" i="2"/>
  <c r="N470" i="2"/>
  <c r="P470" i="2"/>
  <c r="N143" i="2"/>
  <c r="P143" i="2"/>
  <c r="N569" i="2"/>
  <c r="P569" i="2"/>
  <c r="N199" i="2"/>
  <c r="P199" i="2"/>
  <c r="N517" i="2"/>
  <c r="P517" i="2"/>
  <c r="N525" i="2"/>
  <c r="P525" i="2"/>
  <c r="N573" i="2"/>
  <c r="P573" i="2"/>
  <c r="N200" i="2"/>
  <c r="P200" i="2"/>
  <c r="N626" i="2"/>
  <c r="P626" i="2"/>
  <c r="N421" i="2"/>
  <c r="P421" i="2"/>
  <c r="N583" i="2"/>
  <c r="P583" i="2"/>
  <c r="N627" i="2"/>
  <c r="P627" i="2"/>
  <c r="N92" i="2"/>
  <c r="P92" i="2"/>
  <c r="N533" i="2"/>
  <c r="P533" i="2"/>
  <c r="N148" i="2"/>
  <c r="P148" i="2"/>
  <c r="N628" i="2"/>
  <c r="P628" i="2"/>
  <c r="N204" i="2"/>
  <c r="P204" i="2"/>
  <c r="N645" i="2"/>
  <c r="P645" i="2"/>
  <c r="N370" i="2"/>
  <c r="P370" i="2"/>
  <c r="N646" i="2"/>
  <c r="P646" i="2"/>
  <c r="N41" i="2"/>
  <c r="P41" i="2"/>
  <c r="N426" i="2"/>
  <c r="P426" i="2"/>
  <c r="N207" i="2"/>
  <c r="P207" i="2"/>
  <c r="N538" i="2"/>
  <c r="P538" i="2"/>
  <c r="N318" i="2"/>
  <c r="P318" i="2"/>
  <c r="N374" i="2"/>
  <c r="P374" i="2"/>
  <c r="N650" i="2"/>
  <c r="P650" i="2"/>
  <c r="N45" i="2"/>
  <c r="P45" i="2"/>
  <c r="N430" i="2"/>
  <c r="P430" i="2"/>
  <c r="N101" i="2"/>
  <c r="P101" i="2"/>
  <c r="N542" i="2"/>
  <c r="P542" i="2"/>
  <c r="N322" i="2"/>
  <c r="P322" i="2"/>
  <c r="N48" i="2"/>
  <c r="P48" i="2"/>
  <c r="N488" i="2"/>
  <c r="P488" i="2"/>
  <c r="N214" i="2"/>
  <c r="P214" i="2"/>
  <c r="N655" i="2"/>
  <c r="P655" i="2"/>
  <c r="N50" i="2"/>
  <c r="P50" i="2"/>
  <c r="N435" i="2"/>
  <c r="P435" i="2"/>
  <c r="N216" i="2"/>
  <c r="P216" i="2"/>
  <c r="N52" i="2"/>
  <c r="P52" i="2"/>
  <c r="N437" i="2"/>
  <c r="P437" i="2"/>
  <c r="N218" i="2"/>
  <c r="P218" i="2"/>
  <c r="N659" i="2"/>
  <c r="P659" i="2"/>
  <c r="N54" i="2"/>
  <c r="P54" i="2"/>
  <c r="N439" i="2"/>
  <c r="P439" i="2"/>
  <c r="N220" i="2"/>
  <c r="P220" i="2"/>
  <c r="N661" i="2"/>
  <c r="P661" i="2"/>
  <c r="N56" i="2"/>
  <c r="P56" i="2"/>
  <c r="N441" i="2"/>
  <c r="P441" i="2"/>
  <c r="N222" i="2"/>
  <c r="P222" i="2"/>
  <c r="N663" i="2"/>
  <c r="P663" i="2"/>
  <c r="N58" i="2"/>
  <c r="P58" i="2"/>
  <c r="N443" i="2"/>
  <c r="P443" i="2"/>
  <c r="P1000" i="2"/>
  <c r="P992" i="2"/>
  <c r="P984" i="2"/>
  <c r="P947" i="2"/>
  <c r="P960" i="2"/>
  <c r="P952" i="2"/>
  <c r="P958" i="2"/>
  <c r="P936" i="2"/>
  <c r="P928" i="2"/>
  <c r="P920" i="2"/>
  <c r="P904" i="2"/>
  <c r="P896" i="2"/>
  <c r="P888" i="2"/>
  <c r="P880" i="2"/>
  <c r="P872" i="2"/>
  <c r="P864" i="2"/>
  <c r="P856" i="2"/>
  <c r="P848" i="2"/>
  <c r="P840" i="2"/>
  <c r="P832" i="2"/>
  <c r="P824" i="2"/>
  <c r="P816" i="2"/>
  <c r="P808" i="2"/>
  <c r="P800" i="2"/>
  <c r="P784" i="2"/>
  <c r="P776" i="2"/>
  <c r="P768" i="2"/>
  <c r="P760" i="2"/>
  <c r="P752" i="2"/>
  <c r="P736" i="2"/>
  <c r="P728" i="2"/>
  <c r="P720" i="2"/>
  <c r="P712" i="2"/>
  <c r="P704" i="2"/>
  <c r="P696" i="2"/>
  <c r="P688" i="2"/>
  <c r="P673" i="2"/>
  <c r="N598" i="2"/>
  <c r="P598" i="2"/>
  <c r="N493" i="2"/>
  <c r="P493" i="2"/>
  <c r="N334" i="2"/>
  <c r="P334" i="2"/>
  <c r="N558" i="2"/>
  <c r="P558" i="2"/>
  <c r="N189" i="2"/>
  <c r="P189" i="2"/>
  <c r="N138" i="2"/>
  <c r="P138" i="2"/>
  <c r="N140" i="2"/>
  <c r="P140" i="2"/>
  <c r="N413" i="2"/>
  <c r="P413" i="2"/>
  <c r="N664" i="2"/>
  <c r="P664" i="2"/>
  <c r="N390" i="2"/>
  <c r="P390" i="2"/>
  <c r="N20" i="2"/>
  <c r="P20" i="2"/>
  <c r="N666" i="2"/>
  <c r="P666" i="2"/>
  <c r="N446" i="2"/>
  <c r="P446" i="2"/>
  <c r="N392" i="2"/>
  <c r="P392" i="2"/>
  <c r="N73" i="2"/>
  <c r="P73" i="2"/>
  <c r="N121" i="2"/>
  <c r="P121" i="2"/>
  <c r="N668" i="2"/>
  <c r="P668" i="2"/>
  <c r="N448" i="2"/>
  <c r="P448" i="2"/>
  <c r="N79" i="2"/>
  <c r="P79" i="2"/>
  <c r="N128" i="2"/>
  <c r="P128" i="2"/>
  <c r="N176" i="2"/>
  <c r="P176" i="2"/>
  <c r="N184" i="2"/>
  <c r="P184" i="2"/>
  <c r="N135" i="2"/>
  <c r="P135" i="2"/>
  <c r="N561" i="2"/>
  <c r="P561" i="2"/>
  <c r="N188" i="2"/>
  <c r="P188" i="2"/>
  <c r="N191" i="2"/>
  <c r="P191" i="2"/>
  <c r="N239" i="2"/>
  <c r="P239" i="2"/>
  <c r="N287" i="2"/>
  <c r="P287" i="2"/>
  <c r="N192" i="2"/>
  <c r="P192" i="2"/>
  <c r="N618" i="2"/>
  <c r="P618" i="2"/>
  <c r="N248" i="2"/>
  <c r="P248" i="2"/>
  <c r="N293" i="2"/>
  <c r="P293" i="2"/>
  <c r="N301" i="2"/>
  <c r="P301" i="2"/>
  <c r="N509" i="2"/>
  <c r="P509" i="2"/>
  <c r="N304" i="2"/>
  <c r="P304" i="2"/>
  <c r="N250" i="2"/>
  <c r="P250" i="2"/>
  <c r="N354" i="2"/>
  <c r="P354" i="2"/>
  <c r="N402" i="2"/>
  <c r="P402" i="2"/>
  <c r="N410" i="2"/>
  <c r="P410" i="2"/>
  <c r="N251" i="2"/>
  <c r="P251" i="2"/>
  <c r="N677" i="2"/>
  <c r="P677" i="2"/>
  <c r="N197" i="2"/>
  <c r="P197" i="2"/>
  <c r="N415" i="2"/>
  <c r="P415" i="2"/>
  <c r="N463" i="2"/>
  <c r="P463" i="2"/>
  <c r="N471" i="2"/>
  <c r="P471" i="2"/>
  <c r="N198" i="2"/>
  <c r="P198" i="2"/>
  <c r="N624" i="2"/>
  <c r="P624" i="2"/>
  <c r="N254" i="2"/>
  <c r="P254" i="2"/>
  <c r="N518" i="2"/>
  <c r="P518" i="2"/>
  <c r="N526" i="2"/>
  <c r="P526" i="2"/>
  <c r="N574" i="2"/>
  <c r="P574" i="2"/>
  <c r="N255" i="2"/>
  <c r="P255" i="2"/>
  <c r="N36" i="2"/>
  <c r="P36" i="2"/>
  <c r="N476" i="2"/>
  <c r="P476" i="2"/>
  <c r="N584" i="2"/>
  <c r="P584" i="2"/>
  <c r="N631" i="2"/>
  <c r="P631" i="2"/>
  <c r="N147" i="2"/>
  <c r="P147" i="2"/>
  <c r="N588" i="2"/>
  <c r="P588" i="2"/>
  <c r="N203" i="2"/>
  <c r="P203" i="2"/>
  <c r="N632" i="2"/>
  <c r="P632" i="2"/>
  <c r="N259" i="2"/>
  <c r="P259" i="2"/>
  <c r="N425" i="2"/>
  <c r="P425" i="2"/>
  <c r="N481" i="2"/>
  <c r="P481" i="2"/>
  <c r="N262" i="2"/>
  <c r="P262" i="2"/>
  <c r="N593" i="2"/>
  <c r="P593" i="2"/>
  <c r="N373" i="2"/>
  <c r="P373" i="2"/>
  <c r="N429" i="2"/>
  <c r="P429" i="2"/>
  <c r="N485" i="2"/>
  <c r="P485" i="2"/>
  <c r="N156" i="2"/>
  <c r="P156" i="2"/>
  <c r="N597" i="2"/>
  <c r="P597" i="2"/>
  <c r="N377" i="2"/>
  <c r="P377" i="2"/>
  <c r="N103" i="2"/>
  <c r="P103" i="2"/>
  <c r="N269" i="2"/>
  <c r="P269" i="2"/>
  <c r="N490" i="2"/>
  <c r="P490" i="2"/>
  <c r="N271" i="2"/>
  <c r="P271" i="2"/>
  <c r="N492" i="2"/>
  <c r="P492" i="2"/>
  <c r="N273" i="2"/>
  <c r="P273" i="2"/>
  <c r="N494" i="2"/>
  <c r="P494" i="2"/>
  <c r="N275" i="2"/>
  <c r="P275" i="2"/>
  <c r="N496" i="2"/>
  <c r="P496" i="2"/>
  <c r="N277" i="2"/>
  <c r="P277" i="2"/>
  <c r="N498" i="2"/>
  <c r="P498" i="2"/>
  <c r="P999" i="2"/>
  <c r="P991" i="2"/>
  <c r="P976" i="2"/>
  <c r="P954" i="2"/>
  <c r="P944" i="2"/>
  <c r="P950" i="2"/>
  <c r="P962" i="2"/>
  <c r="P935" i="2"/>
  <c r="P927" i="2"/>
  <c r="P919" i="2"/>
  <c r="P911" i="2"/>
  <c r="P903" i="2"/>
  <c r="P895" i="2"/>
  <c r="P887" i="2"/>
  <c r="P879" i="2"/>
  <c r="P863" i="2"/>
  <c r="P855" i="2"/>
  <c r="P847" i="2"/>
  <c r="P839" i="2"/>
  <c r="P823" i="2"/>
  <c r="P815" i="2"/>
  <c r="P807" i="2"/>
  <c r="P799" i="2"/>
  <c r="P791" i="2"/>
  <c r="P775" i="2"/>
  <c r="P767" i="2"/>
  <c r="P759" i="2"/>
  <c r="P751" i="2"/>
  <c r="P743" i="2"/>
  <c r="P735" i="2"/>
  <c r="P719" i="2"/>
  <c r="P711" i="2"/>
  <c r="P703" i="2"/>
  <c r="P687" i="2"/>
  <c r="P670" i="2"/>
  <c r="P625" i="2"/>
  <c r="N157" i="2"/>
  <c r="P157" i="2"/>
  <c r="N323" i="2"/>
  <c r="P323" i="2"/>
  <c r="N491" i="2"/>
  <c r="P491" i="2"/>
  <c r="N495" i="2"/>
  <c r="P495" i="2"/>
  <c r="P715" i="2"/>
  <c r="N554" i="2"/>
  <c r="P554" i="2"/>
  <c r="N18" i="2"/>
  <c r="P18" i="2"/>
  <c r="N71" i="2"/>
  <c r="P71" i="2"/>
  <c r="N134" i="2"/>
  <c r="P134" i="2"/>
  <c r="N299" i="2"/>
  <c r="P299" i="2"/>
  <c r="N352" i="2"/>
  <c r="P352" i="2"/>
  <c r="N408" i="2"/>
  <c r="P408" i="2"/>
  <c r="N469" i="2"/>
  <c r="P469" i="2"/>
  <c r="N444" i="2"/>
  <c r="P444" i="2"/>
  <c r="N12" i="2"/>
  <c r="P12" i="2"/>
  <c r="N59" i="2"/>
  <c r="P59" i="2"/>
  <c r="N500" i="2"/>
  <c r="P500" i="2"/>
  <c r="N5" i="2"/>
  <c r="P5" i="2"/>
  <c r="N445" i="2"/>
  <c r="P445" i="2"/>
  <c r="N13" i="2"/>
  <c r="P13" i="2"/>
  <c r="N61" i="2"/>
  <c r="P61" i="2"/>
  <c r="N65" i="2"/>
  <c r="P65" i="2"/>
  <c r="N502" i="2"/>
  <c r="P502" i="2"/>
  <c r="N22" i="2"/>
  <c r="P22" i="2"/>
  <c r="N447" i="2"/>
  <c r="P447" i="2"/>
  <c r="N74" i="2"/>
  <c r="P74" i="2"/>
  <c r="N122" i="2"/>
  <c r="P122" i="2"/>
  <c r="N78" i="2"/>
  <c r="P78" i="2"/>
  <c r="N504" i="2"/>
  <c r="P504" i="2"/>
  <c r="N127" i="2"/>
  <c r="P127" i="2"/>
  <c r="N129" i="2"/>
  <c r="P129" i="2"/>
  <c r="N177" i="2"/>
  <c r="P177" i="2"/>
  <c r="N185" i="2"/>
  <c r="P185" i="2"/>
  <c r="N187" i="2"/>
  <c r="P187" i="2"/>
  <c r="N616" i="2"/>
  <c r="P616" i="2"/>
  <c r="N231" i="2"/>
  <c r="P231" i="2"/>
  <c r="N232" i="2"/>
  <c r="P232" i="2"/>
  <c r="N240" i="2"/>
  <c r="P240" i="2"/>
  <c r="N3" i="2"/>
  <c r="P3" i="2"/>
  <c r="N247" i="2"/>
  <c r="P247" i="2"/>
  <c r="N289" i="2"/>
  <c r="P289" i="2"/>
  <c r="N294" i="2"/>
  <c r="P294" i="2"/>
  <c r="N302" i="2"/>
  <c r="P302" i="2"/>
  <c r="N564" i="2"/>
  <c r="P564" i="2"/>
  <c r="N349" i="2"/>
  <c r="P349" i="2"/>
  <c r="N305" i="2"/>
  <c r="P305" i="2"/>
  <c r="N355" i="2"/>
  <c r="P355" i="2"/>
  <c r="N403" i="2"/>
  <c r="P403" i="2"/>
  <c r="N511" i="2"/>
  <c r="P511" i="2"/>
  <c r="N306" i="2"/>
  <c r="P306" i="2"/>
  <c r="N252" i="2"/>
  <c r="P252" i="2"/>
  <c r="N416" i="2"/>
  <c r="P416" i="2"/>
  <c r="N464" i="2"/>
  <c r="P464" i="2"/>
  <c r="N472" i="2"/>
  <c r="P472" i="2"/>
  <c r="N253" i="2"/>
  <c r="P253" i="2"/>
  <c r="N679" i="2"/>
  <c r="P679" i="2"/>
  <c r="N309" i="2"/>
  <c r="P309" i="2"/>
  <c r="N519" i="2"/>
  <c r="P519" i="2"/>
  <c r="N527" i="2"/>
  <c r="P527" i="2"/>
  <c r="N530" i="2"/>
  <c r="P530" i="2"/>
  <c r="N310" i="2"/>
  <c r="P310" i="2"/>
  <c r="N91" i="2"/>
  <c r="P91" i="2"/>
  <c r="N577" i="2"/>
  <c r="P577" i="2"/>
  <c r="N585" i="2"/>
  <c r="P585" i="2"/>
  <c r="N634" i="2"/>
  <c r="P634" i="2"/>
  <c r="N202" i="2"/>
  <c r="P202" i="2"/>
  <c r="N636" i="2"/>
  <c r="P636" i="2"/>
  <c r="N258" i="2"/>
  <c r="P258" i="2"/>
  <c r="N637" i="2"/>
  <c r="P637" i="2"/>
  <c r="N534" i="2"/>
  <c r="P534" i="2"/>
  <c r="N314" i="2"/>
  <c r="P314" i="2"/>
  <c r="N40" i="2"/>
  <c r="P40" i="2"/>
  <c r="N480" i="2"/>
  <c r="P480" i="2"/>
  <c r="N96" i="2"/>
  <c r="P96" i="2"/>
  <c r="N537" i="2"/>
  <c r="P537" i="2"/>
  <c r="N317" i="2"/>
  <c r="P317" i="2"/>
  <c r="N648" i="2"/>
  <c r="P648" i="2"/>
  <c r="N43" i="2"/>
  <c r="P43" i="2"/>
  <c r="N428" i="2"/>
  <c r="P428" i="2"/>
  <c r="N44" i="2"/>
  <c r="P44" i="2"/>
  <c r="N484" i="2"/>
  <c r="P484" i="2"/>
  <c r="N100" i="2"/>
  <c r="P100" i="2"/>
  <c r="N541" i="2"/>
  <c r="P541" i="2"/>
  <c r="N211" i="2"/>
  <c r="P211" i="2"/>
  <c r="N652" i="2"/>
  <c r="P652" i="2"/>
  <c r="N47" i="2"/>
  <c r="P47" i="2"/>
  <c r="N432" i="2"/>
  <c r="P432" i="2"/>
  <c r="N158" i="2"/>
  <c r="P158" i="2"/>
  <c r="N544" i="2"/>
  <c r="P544" i="2"/>
  <c r="N324" i="2"/>
  <c r="P324" i="2"/>
  <c r="N105" i="2"/>
  <c r="P105" i="2"/>
  <c r="N546" i="2"/>
  <c r="P546" i="2"/>
  <c r="N326" i="2"/>
  <c r="P326" i="2"/>
  <c r="N107" i="2"/>
  <c r="P107" i="2"/>
  <c r="N548" i="2"/>
  <c r="P548" i="2"/>
  <c r="N328" i="2"/>
  <c r="P328" i="2"/>
  <c r="N109" i="2"/>
  <c r="P109" i="2"/>
  <c r="N550" i="2"/>
  <c r="P550" i="2"/>
  <c r="N330" i="2"/>
  <c r="P330" i="2"/>
  <c r="N111" i="2"/>
  <c r="P111" i="2"/>
  <c r="N552" i="2"/>
  <c r="P552" i="2"/>
  <c r="N332" i="2"/>
  <c r="P332" i="2"/>
  <c r="N113" i="2"/>
  <c r="P113" i="2"/>
  <c r="P1006" i="2"/>
  <c r="P998" i="2"/>
  <c r="P990" i="2"/>
  <c r="P982" i="2"/>
  <c r="P969" i="2"/>
  <c r="P967" i="2"/>
  <c r="P973" i="2"/>
  <c r="P956" i="2"/>
  <c r="P934" i="2"/>
  <c r="P926" i="2"/>
  <c r="P918" i="2"/>
  <c r="P910" i="2"/>
  <c r="P902" i="2"/>
  <c r="P894" i="2"/>
  <c r="P886" i="2"/>
  <c r="P878" i="2"/>
  <c r="P870" i="2"/>
  <c r="P862" i="2"/>
  <c r="P854" i="2"/>
  <c r="P846" i="2"/>
  <c r="P838" i="2"/>
  <c r="P830" i="2"/>
  <c r="P822" i="2"/>
  <c r="P814" i="2"/>
  <c r="P806" i="2"/>
  <c r="P790" i="2"/>
  <c r="P782" i="2"/>
  <c r="P774" i="2"/>
  <c r="P766" i="2"/>
  <c r="P758" i="2"/>
  <c r="P750" i="2"/>
  <c r="P742" i="2"/>
  <c r="P734" i="2"/>
  <c r="P726" i="2"/>
  <c r="P718" i="2"/>
  <c r="P710" i="2"/>
  <c r="P702" i="2"/>
  <c r="P694" i="2"/>
  <c r="P686" i="2"/>
  <c r="N556" i="2"/>
  <c r="P556" i="2"/>
  <c r="N282" i="2"/>
  <c r="P282" i="2"/>
  <c r="N338" i="2"/>
  <c r="P338" i="2"/>
  <c r="N182" i="2"/>
  <c r="P182" i="2"/>
  <c r="N81" i="2"/>
  <c r="P81" i="2"/>
  <c r="N82" i="2"/>
  <c r="P82" i="2"/>
  <c r="N194" i="2"/>
  <c r="P194" i="2"/>
  <c r="N87" i="2"/>
  <c r="P87" i="2"/>
  <c r="N555" i="2"/>
  <c r="P555" i="2"/>
  <c r="N6" i="2"/>
  <c r="P6" i="2"/>
  <c r="N557" i="2"/>
  <c r="P557" i="2"/>
  <c r="N67" i="2"/>
  <c r="P67" i="2"/>
  <c r="N559" i="2"/>
  <c r="P559" i="2"/>
  <c r="N130" i="2"/>
  <c r="P130" i="2"/>
  <c r="N671" i="2"/>
  <c r="P671" i="2"/>
  <c r="N233" i="2"/>
  <c r="P233" i="2"/>
  <c r="N295" i="2"/>
  <c r="P295" i="2"/>
  <c r="N619" i="2"/>
  <c r="P619" i="2"/>
  <c r="N29" i="2"/>
  <c r="P29" i="2"/>
  <c r="N399" i="2"/>
  <c r="P399" i="2"/>
  <c r="N350" i="2"/>
  <c r="P350" i="2"/>
  <c r="N404" i="2"/>
  <c r="P404" i="2"/>
  <c r="N566" i="2"/>
  <c r="P566" i="2"/>
  <c r="N361" i="2"/>
  <c r="P361" i="2"/>
  <c r="N307" i="2"/>
  <c r="P307" i="2"/>
  <c r="N417" i="2"/>
  <c r="P417" i="2"/>
  <c r="N465" i="2"/>
  <c r="P465" i="2"/>
  <c r="N513" i="2"/>
  <c r="P513" i="2"/>
  <c r="N308" i="2"/>
  <c r="P308" i="2"/>
  <c r="N364" i="2"/>
  <c r="P364" i="2"/>
  <c r="N520" i="2"/>
  <c r="P520" i="2"/>
  <c r="N528" i="2"/>
  <c r="P528" i="2"/>
  <c r="N575" i="2"/>
  <c r="P575" i="2"/>
  <c r="N365" i="2"/>
  <c r="P365" i="2"/>
  <c r="N146" i="2"/>
  <c r="P146" i="2"/>
  <c r="N578" i="2"/>
  <c r="P578" i="2"/>
  <c r="N586" i="2"/>
  <c r="P586" i="2"/>
  <c r="N639" i="2"/>
  <c r="P639" i="2"/>
  <c r="N257" i="2"/>
  <c r="P257" i="2"/>
  <c r="N682" i="2"/>
  <c r="P682" i="2"/>
  <c r="N313" i="2"/>
  <c r="P313" i="2"/>
  <c r="N640" i="2"/>
  <c r="P640" i="2"/>
  <c r="N589" i="2"/>
  <c r="P589" i="2"/>
  <c r="N369" i="2"/>
  <c r="P369" i="2"/>
  <c r="N95" i="2"/>
  <c r="P95" i="2"/>
  <c r="N151" i="2"/>
  <c r="P151" i="2"/>
  <c r="N592" i="2"/>
  <c r="P592" i="2"/>
  <c r="N372" i="2"/>
  <c r="P372" i="2"/>
  <c r="N483" i="2"/>
  <c r="P483" i="2"/>
  <c r="N99" i="2"/>
  <c r="P99" i="2"/>
  <c r="N155" i="2"/>
  <c r="P155" i="2"/>
  <c r="N596" i="2"/>
  <c r="P596" i="2"/>
  <c r="N266" i="2"/>
  <c r="P266" i="2"/>
  <c r="N487" i="2"/>
  <c r="P487" i="2"/>
  <c r="N213" i="2"/>
  <c r="P213" i="2"/>
  <c r="N599" i="2"/>
  <c r="P599" i="2"/>
  <c r="N379" i="2"/>
  <c r="P379" i="2"/>
  <c r="N160" i="2"/>
  <c r="P160" i="2"/>
  <c r="N381" i="2"/>
  <c r="P381" i="2"/>
  <c r="N162" i="2"/>
  <c r="P162" i="2"/>
  <c r="N603" i="2"/>
  <c r="P603" i="2"/>
  <c r="N383" i="2"/>
  <c r="P383" i="2"/>
  <c r="N164" i="2"/>
  <c r="P164" i="2"/>
  <c r="N605" i="2"/>
  <c r="P605" i="2"/>
  <c r="N385" i="2"/>
  <c r="P385" i="2"/>
  <c r="N166" i="2"/>
  <c r="P166" i="2"/>
  <c r="N607" i="2"/>
  <c r="P607" i="2"/>
  <c r="N387" i="2"/>
  <c r="P387" i="2"/>
  <c r="N168" i="2"/>
  <c r="P168" i="2"/>
  <c r="P1005" i="2"/>
  <c r="P997" i="2"/>
  <c r="P989" i="2"/>
  <c r="P981" i="2"/>
  <c r="P961" i="2"/>
  <c r="P953" i="2"/>
  <c r="P965" i="2"/>
  <c r="P971" i="2"/>
  <c r="P948" i="2"/>
  <c r="P933" i="2"/>
  <c r="P925" i="2"/>
  <c r="P917" i="2"/>
  <c r="P909" i="2"/>
  <c r="P901" i="2"/>
  <c r="P893" i="2"/>
  <c r="P885" i="2"/>
  <c r="P877" i="2"/>
  <c r="P861" i="2"/>
  <c r="P853" i="2"/>
  <c r="P845" i="2"/>
  <c r="P837" i="2"/>
  <c r="P829" i="2"/>
  <c r="P821" i="2"/>
  <c r="P813" i="2"/>
  <c r="P805" i="2"/>
  <c r="P797" i="2"/>
  <c r="P789" i="2"/>
  <c r="P781" i="2"/>
  <c r="P773" i="2"/>
  <c r="P765" i="2"/>
  <c r="P757" i="2"/>
  <c r="P749" i="2"/>
  <c r="P741" i="2"/>
  <c r="P733" i="2"/>
  <c r="P725" i="2"/>
  <c r="P717" i="2"/>
  <c r="P709" i="2"/>
  <c r="P701" i="2"/>
  <c r="P693" i="2"/>
  <c r="P685" i="2"/>
  <c r="P662" i="2"/>
  <c r="P609" i="2"/>
  <c r="N594" i="2"/>
  <c r="P594" i="2"/>
  <c r="N376" i="2"/>
  <c r="P376" i="2"/>
  <c r="N272" i="2"/>
  <c r="P272" i="2"/>
  <c r="N276" i="2"/>
  <c r="P276" i="2"/>
  <c r="N278" i="2"/>
  <c r="P278" i="2"/>
  <c r="P891" i="2"/>
  <c r="N280" i="2"/>
  <c r="P280" i="2"/>
  <c r="N119" i="2"/>
  <c r="P119" i="2"/>
  <c r="N394" i="2"/>
  <c r="P394" i="2"/>
  <c r="N450" i="2"/>
  <c r="P450" i="2"/>
  <c r="N245" i="2"/>
  <c r="P245" i="2"/>
  <c r="N291" i="2"/>
  <c r="P291" i="2"/>
  <c r="N620" i="2"/>
  <c r="P620" i="2"/>
  <c r="N567" i="2"/>
  <c r="P567" i="2"/>
  <c r="N114" i="2"/>
  <c r="P114" i="2"/>
  <c r="N60" i="2"/>
  <c r="P60" i="2"/>
  <c r="N14" i="2"/>
  <c r="P14" i="2"/>
  <c r="N62" i="2"/>
  <c r="P62" i="2"/>
  <c r="N116" i="2"/>
  <c r="P116" i="2"/>
  <c r="N66" i="2"/>
  <c r="P66" i="2"/>
  <c r="N75" i="2"/>
  <c r="P75" i="2"/>
  <c r="N123" i="2"/>
  <c r="P123" i="2"/>
  <c r="N126" i="2"/>
  <c r="P126" i="2"/>
  <c r="N174" i="2"/>
  <c r="P174" i="2"/>
  <c r="N178" i="2"/>
  <c r="P178" i="2"/>
  <c r="N186" i="2"/>
  <c r="P186" i="2"/>
  <c r="N230" i="2"/>
  <c r="P230" i="2"/>
  <c r="N286" i="2"/>
  <c r="P286" i="2"/>
  <c r="N241" i="2"/>
  <c r="P241" i="2"/>
  <c r="N507" i="2"/>
  <c r="P507" i="2"/>
  <c r="N288" i="2"/>
  <c r="P288" i="2"/>
  <c r="N343" i="2"/>
  <c r="P343" i="2"/>
  <c r="N303" i="2"/>
  <c r="P303" i="2"/>
  <c r="N356" i="2"/>
  <c r="P356" i="2"/>
  <c r="N169" i="2"/>
  <c r="P169" i="2"/>
  <c r="N610" i="2"/>
  <c r="P610" i="2"/>
  <c r="N115" i="2"/>
  <c r="P115" i="2"/>
  <c r="N7" i="2"/>
  <c r="P7" i="2"/>
  <c r="N15" i="2"/>
  <c r="P15" i="2"/>
  <c r="N63" i="2"/>
  <c r="P63" i="2"/>
  <c r="N171" i="2"/>
  <c r="P171" i="2"/>
  <c r="N612" i="2"/>
  <c r="P612" i="2"/>
  <c r="N117" i="2"/>
  <c r="P117" i="2"/>
  <c r="N68" i="2"/>
  <c r="P68" i="2"/>
  <c r="N76" i="2"/>
  <c r="P76" i="2"/>
  <c r="N124" i="2"/>
  <c r="P124" i="2"/>
  <c r="N173" i="2"/>
  <c r="P173" i="2"/>
  <c r="N614" i="2"/>
  <c r="P614" i="2"/>
  <c r="N229" i="2"/>
  <c r="P229" i="2"/>
  <c r="N131" i="2"/>
  <c r="P131" i="2"/>
  <c r="N179" i="2"/>
  <c r="P179" i="2"/>
  <c r="N505" i="2"/>
  <c r="P505" i="2"/>
  <c r="N285" i="2"/>
  <c r="P285" i="2"/>
  <c r="N341" i="2"/>
  <c r="P341" i="2"/>
  <c r="N234" i="2"/>
  <c r="P234" i="2"/>
  <c r="N242" i="2"/>
  <c r="P242" i="2"/>
  <c r="N562" i="2"/>
  <c r="P562" i="2"/>
  <c r="N342" i="2"/>
  <c r="P342" i="2"/>
  <c r="N398" i="2"/>
  <c r="P398" i="2"/>
  <c r="N296" i="2"/>
  <c r="P296" i="2"/>
  <c r="N344" i="2"/>
  <c r="P344" i="2"/>
  <c r="N674" i="2"/>
  <c r="P674" i="2"/>
  <c r="N454" i="2"/>
  <c r="P454" i="2"/>
  <c r="N400" i="2"/>
  <c r="P400" i="2"/>
  <c r="N357" i="2"/>
  <c r="P357" i="2"/>
  <c r="N405" i="2"/>
  <c r="P405" i="2"/>
  <c r="N621" i="2"/>
  <c r="P621" i="2"/>
  <c r="N31" i="2"/>
  <c r="P31" i="2"/>
  <c r="N411" i="2"/>
  <c r="P411" i="2"/>
  <c r="N362" i="2"/>
  <c r="P362" i="2"/>
  <c r="N458" i="2"/>
  <c r="P458" i="2"/>
  <c r="N466" i="2"/>
  <c r="P466" i="2"/>
  <c r="N568" i="2"/>
  <c r="P568" i="2"/>
  <c r="N363" i="2"/>
  <c r="P363" i="2"/>
  <c r="N419" i="2"/>
  <c r="P419" i="2"/>
  <c r="N521" i="2"/>
  <c r="P521" i="2"/>
  <c r="N529" i="2"/>
  <c r="P529" i="2"/>
  <c r="N35" i="2"/>
  <c r="P35" i="2"/>
  <c r="N420" i="2"/>
  <c r="P420" i="2"/>
  <c r="N201" i="2"/>
  <c r="P201" i="2"/>
  <c r="N579" i="2"/>
  <c r="P579" i="2"/>
  <c r="N630" i="2"/>
  <c r="P630" i="2"/>
  <c r="N532" i="2"/>
  <c r="P532" i="2"/>
  <c r="N312" i="2"/>
  <c r="P312" i="2"/>
  <c r="N368" i="2"/>
  <c r="P368" i="2"/>
  <c r="N643" i="2"/>
  <c r="P643" i="2"/>
  <c r="N644" i="2"/>
  <c r="P644" i="2"/>
  <c r="N39" i="2"/>
  <c r="P39" i="2"/>
  <c r="N424" i="2"/>
  <c r="P424" i="2"/>
  <c r="N150" i="2"/>
  <c r="P150" i="2"/>
  <c r="N206" i="2"/>
  <c r="P206" i="2"/>
  <c r="N647" i="2"/>
  <c r="P647" i="2"/>
  <c r="N427" i="2"/>
  <c r="P427" i="2"/>
  <c r="N98" i="2"/>
  <c r="P98" i="2"/>
  <c r="N539" i="2"/>
  <c r="P539" i="2"/>
  <c r="N154" i="2"/>
  <c r="P154" i="2"/>
  <c r="N210" i="2"/>
  <c r="P210" i="2"/>
  <c r="N651" i="2"/>
  <c r="P651" i="2"/>
  <c r="N321" i="2"/>
  <c r="P321" i="2"/>
  <c r="N102" i="2"/>
  <c r="P102" i="2"/>
  <c r="N543" i="2"/>
  <c r="P543" i="2"/>
  <c r="N268" i="2"/>
  <c r="P268" i="2"/>
  <c r="N49" i="2"/>
  <c r="P49" i="2"/>
  <c r="N434" i="2"/>
  <c r="P434" i="2"/>
  <c r="N215" i="2"/>
  <c r="P215" i="2"/>
  <c r="N656" i="2"/>
  <c r="P656" i="2"/>
  <c r="N51" i="2"/>
  <c r="P51" i="2"/>
  <c r="N436" i="2"/>
  <c r="P436" i="2"/>
  <c r="N217" i="2"/>
  <c r="P217" i="2"/>
  <c r="N658" i="2"/>
  <c r="P658" i="2"/>
  <c r="N53" i="2"/>
  <c r="P53" i="2"/>
  <c r="N438" i="2"/>
  <c r="P438" i="2"/>
  <c r="N219" i="2"/>
  <c r="P219" i="2"/>
  <c r="N660" i="2"/>
  <c r="P660" i="2"/>
  <c r="N55" i="2"/>
  <c r="P55" i="2"/>
  <c r="N440" i="2"/>
  <c r="P440" i="2"/>
  <c r="N221" i="2"/>
  <c r="P221" i="2"/>
  <c r="N57" i="2"/>
  <c r="P57" i="2"/>
  <c r="N442" i="2"/>
  <c r="P442" i="2"/>
  <c r="N223" i="2"/>
  <c r="P223" i="2"/>
  <c r="P1004" i="2"/>
  <c r="P996" i="2"/>
  <c r="P988" i="2"/>
  <c r="P980" i="2"/>
  <c r="P955" i="2"/>
  <c r="P945" i="2"/>
  <c r="P951" i="2"/>
  <c r="P963" i="2"/>
  <c r="P940" i="2"/>
  <c r="P932" i="2"/>
  <c r="P924" i="2"/>
  <c r="P916" i="2"/>
  <c r="P908" i="2"/>
  <c r="P900" i="2"/>
  <c r="P892" i="2"/>
  <c r="P884" i="2"/>
  <c r="P876" i="2"/>
  <c r="P868" i="2"/>
  <c r="P860" i="2"/>
  <c r="P852" i="2"/>
  <c r="P844" i="2"/>
  <c r="P836" i="2"/>
  <c r="P828" i="2"/>
  <c r="P820" i="2"/>
  <c r="P812" i="2"/>
  <c r="P804" i="2"/>
  <c r="P796" i="2"/>
  <c r="P788" i="2"/>
  <c r="P780" i="2"/>
  <c r="P772" i="2"/>
  <c r="P764" i="2"/>
  <c r="P756" i="2"/>
  <c r="P748" i="2"/>
  <c r="P740" i="2"/>
  <c r="P732" i="2"/>
  <c r="P724" i="2"/>
  <c r="P716" i="2"/>
  <c r="P708" i="2"/>
  <c r="P700" i="2"/>
  <c r="P692" i="2"/>
  <c r="P684" i="2"/>
  <c r="P657" i="2"/>
  <c r="P601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P699" i="1"/>
  <c r="P731" i="1"/>
  <c r="P955" i="1"/>
  <c r="P987" i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</calcChain>
</file>

<file path=xl/sharedStrings.xml><?xml version="1.0" encoding="utf-8"?>
<sst xmlns="http://schemas.openxmlformats.org/spreadsheetml/2006/main" count="9093" uniqueCount="37">
  <si>
    <t>runNum</t>
  </si>
  <si>
    <t>temp(K)</t>
  </si>
  <si>
    <t>surfOrient</t>
  </si>
  <si>
    <t>Rs(ao)</t>
  </si>
  <si>
    <t>bubShape</t>
  </si>
  <si>
    <t>lig(ao)</t>
  </si>
  <si>
    <t>maxPTime(ps)</t>
  </si>
  <si>
    <t>maxPress(bar)</t>
  </si>
  <si>
    <t>maxPHe</t>
  </si>
  <si>
    <t>nv</t>
  </si>
  <si>
    <t>reliefType</t>
  </si>
  <si>
    <t>011</t>
  </si>
  <si>
    <t>sph</t>
  </si>
  <si>
    <t>bottomPunch</t>
  </si>
  <si>
    <t>loopPunch</t>
  </si>
  <si>
    <t>burst</t>
  </si>
  <si>
    <t>dens</t>
  </si>
  <si>
    <t>ln(1-Pr/Pb)</t>
  </si>
  <si>
    <t>-Cd</t>
  </si>
  <si>
    <t>ln(1-e^-Bl)</t>
  </si>
  <si>
    <t>ln(Pr) (pred)</t>
  </si>
  <si>
    <t>ln(Pr) (real)</t>
  </si>
  <si>
    <t>1/T</t>
  </si>
  <si>
    <t>1/rho</t>
  </si>
  <si>
    <t>e^-1/T</t>
  </si>
  <si>
    <t>e^-1/rho</t>
  </si>
  <si>
    <t>e^1/T</t>
  </si>
  <si>
    <t>e^1/rho</t>
  </si>
  <si>
    <t>lnP</t>
  </si>
  <si>
    <t>lnrho</t>
  </si>
  <si>
    <t>lnR</t>
  </si>
  <si>
    <t>ln(rho)</t>
  </si>
  <si>
    <t>1/R</t>
  </si>
  <si>
    <t>R</t>
  </si>
  <si>
    <t>T</t>
  </si>
  <si>
    <t>B</t>
  </si>
  <si>
    <t>ln(1/R)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</si>
</sst>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1"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maxPress(bar)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Sheet1!$F$39:$F$805</c:f>
              <c:numCache>
                <c:formatCode>General</c:formatCode>
                <c:ptCount val="7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1</c:v>
                </c:pt>
                <c:pt idx="30">
                  <c:v>20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1</c:v>
                </c:pt>
                <c:pt idx="86">
                  <c:v>20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16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1</c:v>
                </c:pt>
                <c:pt idx="140">
                  <c:v>20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14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9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0.5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1</c:v>
                </c:pt>
                <c:pt idx="195">
                  <c:v>20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18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13</c:v>
                </c:pt>
                <c:pt idx="242">
                  <c:v>14</c:v>
                </c:pt>
                <c:pt idx="243">
                  <c:v>15</c:v>
                </c:pt>
                <c:pt idx="244">
                  <c:v>16</c:v>
                </c:pt>
                <c:pt idx="245">
                  <c:v>17</c:v>
                </c:pt>
                <c:pt idx="246">
                  <c:v>18</c:v>
                </c:pt>
                <c:pt idx="247">
                  <c:v>19</c:v>
                </c:pt>
                <c:pt idx="248">
                  <c:v>1</c:v>
                </c:pt>
                <c:pt idx="249">
                  <c:v>20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10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18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5</c:v>
                </c:pt>
                <c:pt idx="271">
                  <c:v>6</c:v>
                </c:pt>
                <c:pt idx="272">
                  <c:v>7</c:v>
                </c:pt>
                <c:pt idx="273">
                  <c:v>8</c:v>
                </c:pt>
                <c:pt idx="274">
                  <c:v>9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1</c:v>
                </c:pt>
                <c:pt idx="306">
                  <c:v>20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17</c:v>
                </c:pt>
                <c:pt idx="322">
                  <c:v>18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11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15</c:v>
                </c:pt>
                <c:pt idx="358">
                  <c:v>16</c:v>
                </c:pt>
                <c:pt idx="359">
                  <c:v>17</c:v>
                </c:pt>
                <c:pt idx="360">
                  <c:v>18</c:v>
                </c:pt>
                <c:pt idx="361">
                  <c:v>19</c:v>
                </c:pt>
                <c:pt idx="362">
                  <c:v>1</c:v>
                </c:pt>
                <c:pt idx="363">
                  <c:v>20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9</c:v>
                </c:pt>
                <c:pt idx="372">
                  <c:v>10</c:v>
                </c:pt>
                <c:pt idx="373">
                  <c:v>11</c:v>
                </c:pt>
                <c:pt idx="374">
                  <c:v>12</c:v>
                </c:pt>
                <c:pt idx="375">
                  <c:v>13</c:v>
                </c:pt>
                <c:pt idx="376">
                  <c:v>14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10</c:v>
                </c:pt>
                <c:pt idx="408">
                  <c:v>11</c:v>
                </c:pt>
                <c:pt idx="409">
                  <c:v>12</c:v>
                </c:pt>
                <c:pt idx="410">
                  <c:v>13</c:v>
                </c:pt>
                <c:pt idx="411">
                  <c:v>14</c:v>
                </c:pt>
                <c:pt idx="412">
                  <c:v>15</c:v>
                </c:pt>
                <c:pt idx="413">
                  <c:v>16</c:v>
                </c:pt>
                <c:pt idx="414">
                  <c:v>17</c:v>
                </c:pt>
                <c:pt idx="415">
                  <c:v>18</c:v>
                </c:pt>
                <c:pt idx="416">
                  <c:v>19</c:v>
                </c:pt>
                <c:pt idx="417">
                  <c:v>1</c:v>
                </c:pt>
                <c:pt idx="418">
                  <c:v>20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8">
                  <c:v>11</c:v>
                </c:pt>
                <c:pt idx="429">
                  <c:v>12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7</c:v>
                </c:pt>
                <c:pt idx="437">
                  <c:v>8</c:v>
                </c:pt>
                <c:pt idx="438">
                  <c:v>9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10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14</c:v>
                </c:pt>
                <c:pt idx="462">
                  <c:v>15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19</c:v>
                </c:pt>
                <c:pt idx="467">
                  <c:v>1</c:v>
                </c:pt>
                <c:pt idx="468">
                  <c:v>20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18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10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</c:v>
                </c:pt>
                <c:pt idx="522">
                  <c:v>20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5</c:v>
                </c:pt>
                <c:pt idx="540">
                  <c:v>6</c:v>
                </c:pt>
                <c:pt idx="541">
                  <c:v>7</c:v>
                </c:pt>
                <c:pt idx="542">
                  <c:v>8</c:v>
                </c:pt>
                <c:pt idx="543">
                  <c:v>9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15</c:v>
                </c:pt>
                <c:pt idx="563">
                  <c:v>10</c:v>
                </c:pt>
                <c:pt idx="564">
                  <c:v>11</c:v>
                </c:pt>
                <c:pt idx="565">
                  <c:v>12</c:v>
                </c:pt>
                <c:pt idx="566">
                  <c:v>13</c:v>
                </c:pt>
                <c:pt idx="567">
                  <c:v>14</c:v>
                </c:pt>
                <c:pt idx="568">
                  <c:v>15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19</c:v>
                </c:pt>
                <c:pt idx="573">
                  <c:v>1</c:v>
                </c:pt>
                <c:pt idx="574">
                  <c:v>20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4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1</c:v>
                </c:pt>
                <c:pt idx="624">
                  <c:v>20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7</c:v>
                </c:pt>
                <c:pt idx="646">
                  <c:v>8</c:v>
                </c:pt>
                <c:pt idx="647">
                  <c:v>9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10</c:v>
                </c:pt>
                <c:pt idx="668">
                  <c:v>11</c:v>
                </c:pt>
                <c:pt idx="669">
                  <c:v>12</c:v>
                </c:pt>
                <c:pt idx="670">
                  <c:v>13</c:v>
                </c:pt>
                <c:pt idx="671">
                  <c:v>14</c:v>
                </c:pt>
                <c:pt idx="672">
                  <c:v>15</c:v>
                </c:pt>
                <c:pt idx="673">
                  <c:v>16</c:v>
                </c:pt>
                <c:pt idx="674">
                  <c:v>17</c:v>
                </c:pt>
                <c:pt idx="675">
                  <c:v>18</c:v>
                </c:pt>
                <c:pt idx="676">
                  <c:v>19</c:v>
                </c:pt>
                <c:pt idx="677">
                  <c:v>1</c:v>
                </c:pt>
                <c:pt idx="678">
                  <c:v>20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8</c:v>
                </c:pt>
                <c:pt idx="686">
                  <c:v>9</c:v>
                </c:pt>
                <c:pt idx="687">
                  <c:v>10</c:v>
                </c:pt>
                <c:pt idx="688">
                  <c:v>11</c:v>
                </c:pt>
                <c:pt idx="689">
                  <c:v>12</c:v>
                </c:pt>
                <c:pt idx="690">
                  <c:v>13</c:v>
                </c:pt>
                <c:pt idx="691">
                  <c:v>14</c:v>
                </c:pt>
                <c:pt idx="692">
                  <c:v>1</c:v>
                </c:pt>
                <c:pt idx="693">
                  <c:v>2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6</c:v>
                </c:pt>
                <c:pt idx="698">
                  <c:v>7</c:v>
                </c:pt>
                <c:pt idx="699">
                  <c:v>8</c:v>
                </c:pt>
                <c:pt idx="700">
                  <c:v>9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10</c:v>
                </c:pt>
                <c:pt idx="718">
                  <c:v>11</c:v>
                </c:pt>
                <c:pt idx="719">
                  <c:v>12</c:v>
                </c:pt>
                <c:pt idx="720">
                  <c:v>13</c:v>
                </c:pt>
                <c:pt idx="721">
                  <c:v>14</c:v>
                </c:pt>
                <c:pt idx="722">
                  <c:v>15</c:v>
                </c:pt>
                <c:pt idx="723">
                  <c:v>16</c:v>
                </c:pt>
                <c:pt idx="724">
                  <c:v>17</c:v>
                </c:pt>
                <c:pt idx="725">
                  <c:v>18</c:v>
                </c:pt>
                <c:pt idx="726">
                  <c:v>19</c:v>
                </c:pt>
                <c:pt idx="727">
                  <c:v>1</c:v>
                </c:pt>
                <c:pt idx="728">
                  <c:v>20</c:v>
                </c:pt>
                <c:pt idx="729">
                  <c:v>2</c:v>
                </c:pt>
                <c:pt idx="730">
                  <c:v>3</c:v>
                </c:pt>
                <c:pt idx="731">
                  <c:v>4</c:v>
                </c:pt>
                <c:pt idx="732">
                  <c:v>5</c:v>
                </c:pt>
                <c:pt idx="733">
                  <c:v>6</c:v>
                </c:pt>
                <c:pt idx="734">
                  <c:v>7</c:v>
                </c:pt>
                <c:pt idx="735">
                  <c:v>8</c:v>
                </c:pt>
                <c:pt idx="736">
                  <c:v>9</c:v>
                </c:pt>
                <c:pt idx="737">
                  <c:v>10</c:v>
                </c:pt>
                <c:pt idx="738">
                  <c:v>11</c:v>
                </c:pt>
                <c:pt idx="739">
                  <c:v>12</c:v>
                </c:pt>
                <c:pt idx="740">
                  <c:v>13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9</c:v>
                </c:pt>
                <c:pt idx="750">
                  <c:v>18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</c:numCache>
            </c:numRef>
          </c:xVal>
          <c:yVal>
            <c:numRef>
              <c:f>Sheet1!$H$39:$H$805</c:f>
              <c:numCache>
                <c:formatCode>General</c:formatCode>
                <c:ptCount val="767"/>
                <c:pt idx="0">
                  <c:v>174194.50745</c:v>
                </c:pt>
                <c:pt idx="1">
                  <c:v>145449.1587</c:v>
                </c:pt>
                <c:pt idx="2">
                  <c:v>111502.30946</c:v>
                </c:pt>
                <c:pt idx="3">
                  <c:v>104598.28150500001</c:v>
                </c:pt>
                <c:pt idx="4">
                  <c:v>201746.1777</c:v>
                </c:pt>
                <c:pt idx="5">
                  <c:v>168000.58374999999</c:v>
                </c:pt>
                <c:pt idx="6">
                  <c:v>148632.7073500001</c:v>
                </c:pt>
                <c:pt idx="7">
                  <c:v>116795.49970499999</c:v>
                </c:pt>
                <c:pt idx="8">
                  <c:v>108173.40287000001</c:v>
                </c:pt>
                <c:pt idx="9">
                  <c:v>207941.11064999999</c:v>
                </c:pt>
                <c:pt idx="10">
                  <c:v>182040.83205</c:v>
                </c:pt>
                <c:pt idx="11">
                  <c:v>136187.22805000001</c:v>
                </c:pt>
                <c:pt idx="12">
                  <c:v>123797.40525</c:v>
                </c:pt>
                <c:pt idx="13">
                  <c:v>99040.319070000012</c:v>
                </c:pt>
                <c:pt idx="14">
                  <c:v>187509.27114999999</c:v>
                </c:pt>
                <c:pt idx="15">
                  <c:v>222201.73699999999</c:v>
                </c:pt>
                <c:pt idx="16">
                  <c:v>179960.08055000001</c:v>
                </c:pt>
                <c:pt idx="17">
                  <c:v>153279.141</c:v>
                </c:pt>
                <c:pt idx="18">
                  <c:v>150106.19870000001</c:v>
                </c:pt>
                <c:pt idx="19">
                  <c:v>616337.21834999998</c:v>
                </c:pt>
                <c:pt idx="20">
                  <c:v>687481.15430000017</c:v>
                </c:pt>
                <c:pt idx="21">
                  <c:v>588305.12075000012</c:v>
                </c:pt>
                <c:pt idx="22">
                  <c:v>741039.30959999992</c:v>
                </c:pt>
                <c:pt idx="23">
                  <c:v>680842.47310000018</c:v>
                </c:pt>
                <c:pt idx="24">
                  <c:v>697091.77709999983</c:v>
                </c:pt>
                <c:pt idx="25">
                  <c:v>682917.28560000006</c:v>
                </c:pt>
                <c:pt idx="26">
                  <c:v>649719.69070000004</c:v>
                </c:pt>
                <c:pt idx="27">
                  <c:v>724533.50395000016</c:v>
                </c:pt>
                <c:pt idx="28">
                  <c:v>652944.18764999975</c:v>
                </c:pt>
                <c:pt idx="29">
                  <c:v>580847.16020000027</c:v>
                </c:pt>
                <c:pt idx="30">
                  <c:v>705847.62155000004</c:v>
                </c:pt>
                <c:pt idx="31">
                  <c:v>564777.03300000005</c:v>
                </c:pt>
                <c:pt idx="32">
                  <c:v>668236.68109999993</c:v>
                </c:pt>
                <c:pt idx="33">
                  <c:v>738824.04634999996</c:v>
                </c:pt>
                <c:pt idx="34">
                  <c:v>645649.10880000016</c:v>
                </c:pt>
                <c:pt idx="35">
                  <c:v>747873.27824999986</c:v>
                </c:pt>
                <c:pt idx="36">
                  <c:v>589483.99609999999</c:v>
                </c:pt>
                <c:pt idx="37">
                  <c:v>733486.71534999995</c:v>
                </c:pt>
                <c:pt idx="38">
                  <c:v>757007.98924999987</c:v>
                </c:pt>
                <c:pt idx="39">
                  <c:v>418546.61695</c:v>
                </c:pt>
                <c:pt idx="40">
                  <c:v>428139.95429999998</c:v>
                </c:pt>
                <c:pt idx="41">
                  <c:v>409631.34639999998</c:v>
                </c:pt>
                <c:pt idx="42">
                  <c:v>418566.6398</c:v>
                </c:pt>
                <c:pt idx="43">
                  <c:v>425845.27284999989</c:v>
                </c:pt>
                <c:pt idx="44">
                  <c:v>420579.17019999988</c:v>
                </c:pt>
                <c:pt idx="45">
                  <c:v>423170.11835</c:v>
                </c:pt>
                <c:pt idx="46">
                  <c:v>406802.6284499999</c:v>
                </c:pt>
                <c:pt idx="47">
                  <c:v>239825.12820000001</c:v>
                </c:pt>
                <c:pt idx="48">
                  <c:v>294489.64625000011</c:v>
                </c:pt>
                <c:pt idx="49">
                  <c:v>374840.68345000001</c:v>
                </c:pt>
                <c:pt idx="50">
                  <c:v>396755.04385000007</c:v>
                </c:pt>
                <c:pt idx="51">
                  <c:v>405602.70864999999</c:v>
                </c:pt>
                <c:pt idx="52">
                  <c:v>431127.52285000001</c:v>
                </c:pt>
                <c:pt idx="53">
                  <c:v>414526.092</c:v>
                </c:pt>
                <c:pt idx="54">
                  <c:v>412555.86164999998</c:v>
                </c:pt>
                <c:pt idx="55">
                  <c:v>421392.81315</c:v>
                </c:pt>
                <c:pt idx="56">
                  <c:v>279484.05345000001</c:v>
                </c:pt>
                <c:pt idx="57">
                  <c:v>225637.60415</c:v>
                </c:pt>
                <c:pt idx="58">
                  <c:v>193868.44394999999</c:v>
                </c:pt>
                <c:pt idx="59">
                  <c:v>155412.74145</c:v>
                </c:pt>
                <c:pt idx="60">
                  <c:v>149351.52119999999</c:v>
                </c:pt>
                <c:pt idx="61">
                  <c:v>274302.39974999998</c:v>
                </c:pt>
                <c:pt idx="62">
                  <c:v>219353.68354999999</c:v>
                </c:pt>
                <c:pt idx="63">
                  <c:v>194585.75455000001</c:v>
                </c:pt>
                <c:pt idx="64">
                  <c:v>180855.3192</c:v>
                </c:pt>
                <c:pt idx="65">
                  <c:v>143929.08165000001</c:v>
                </c:pt>
                <c:pt idx="66">
                  <c:v>274224.5552</c:v>
                </c:pt>
                <c:pt idx="67">
                  <c:v>301413.78365000011</c:v>
                </c:pt>
                <c:pt idx="68">
                  <c:v>258447.9595</c:v>
                </c:pt>
                <c:pt idx="69">
                  <c:v>201718.98435000001</c:v>
                </c:pt>
                <c:pt idx="70">
                  <c:v>182454.37645000001</c:v>
                </c:pt>
                <c:pt idx="71">
                  <c:v>357464.44884999999</c:v>
                </c:pt>
                <c:pt idx="72">
                  <c:v>301791.08075000008</c:v>
                </c:pt>
                <c:pt idx="73">
                  <c:v>250115.62539999999</c:v>
                </c:pt>
                <c:pt idx="74">
                  <c:v>218491.51115000001</c:v>
                </c:pt>
                <c:pt idx="75">
                  <c:v>690794.02644999989</c:v>
                </c:pt>
                <c:pt idx="76">
                  <c:v>626971.83094999986</c:v>
                </c:pt>
                <c:pt idx="77">
                  <c:v>584959.60914999992</c:v>
                </c:pt>
                <c:pt idx="78">
                  <c:v>655782.08654999989</c:v>
                </c:pt>
                <c:pt idx="79">
                  <c:v>547007.57150000019</c:v>
                </c:pt>
                <c:pt idx="80">
                  <c:v>686051.25595000014</c:v>
                </c:pt>
                <c:pt idx="81">
                  <c:v>612851.46009999991</c:v>
                </c:pt>
                <c:pt idx="82">
                  <c:v>583722.41210000007</c:v>
                </c:pt>
                <c:pt idx="83">
                  <c:v>618121.11850000022</c:v>
                </c:pt>
                <c:pt idx="84">
                  <c:v>547458.83850000007</c:v>
                </c:pt>
                <c:pt idx="85">
                  <c:v>462502.5882</c:v>
                </c:pt>
                <c:pt idx="86">
                  <c:v>603486.95074999996</c:v>
                </c:pt>
                <c:pt idx="87">
                  <c:v>570069.91500000004</c:v>
                </c:pt>
                <c:pt idx="88">
                  <c:v>613290.81604999991</c:v>
                </c:pt>
                <c:pt idx="89">
                  <c:v>684505.90549999999</c:v>
                </c:pt>
                <c:pt idx="90">
                  <c:v>593063.83675000002</c:v>
                </c:pt>
                <c:pt idx="91">
                  <c:v>621879.19449999998</c:v>
                </c:pt>
                <c:pt idx="92">
                  <c:v>653193.61399999994</c:v>
                </c:pt>
                <c:pt idx="93">
                  <c:v>652724.27069999999</c:v>
                </c:pt>
                <c:pt idx="94">
                  <c:v>617307.95884999994</c:v>
                </c:pt>
                <c:pt idx="95">
                  <c:v>370878.47559999989</c:v>
                </c:pt>
                <c:pt idx="96">
                  <c:v>366531.33439999999</c:v>
                </c:pt>
                <c:pt idx="97">
                  <c:v>379126.75555000012</c:v>
                </c:pt>
                <c:pt idx="98">
                  <c:v>367020.30310000002</c:v>
                </c:pt>
                <c:pt idx="99">
                  <c:v>371150.42115000013</c:v>
                </c:pt>
                <c:pt idx="100">
                  <c:v>364016.13339999999</c:v>
                </c:pt>
                <c:pt idx="101">
                  <c:v>206013.38589999999</c:v>
                </c:pt>
                <c:pt idx="102">
                  <c:v>255651.43460000001</c:v>
                </c:pt>
                <c:pt idx="103">
                  <c:v>304505.14254999999</c:v>
                </c:pt>
                <c:pt idx="104">
                  <c:v>333560.93085</c:v>
                </c:pt>
                <c:pt idx="105">
                  <c:v>359935.44740000012</c:v>
                </c:pt>
                <c:pt idx="106">
                  <c:v>371984.92465000012</c:v>
                </c:pt>
                <c:pt idx="107">
                  <c:v>356061.85314999998</c:v>
                </c:pt>
                <c:pt idx="108">
                  <c:v>359971.46740000002</c:v>
                </c:pt>
                <c:pt idx="109">
                  <c:v>358061.88874999998</c:v>
                </c:pt>
                <c:pt idx="110">
                  <c:v>185043.15280000001</c:v>
                </c:pt>
                <c:pt idx="111">
                  <c:v>355168.72879999998</c:v>
                </c:pt>
                <c:pt idx="112">
                  <c:v>293549.45400000003</c:v>
                </c:pt>
                <c:pt idx="113">
                  <c:v>251741.89564999999</c:v>
                </c:pt>
                <c:pt idx="114">
                  <c:v>216278.00414999999</c:v>
                </c:pt>
                <c:pt idx="115">
                  <c:v>180026.80095</c:v>
                </c:pt>
                <c:pt idx="116">
                  <c:v>354225.10399999999</c:v>
                </c:pt>
                <c:pt idx="117">
                  <c:v>341256.40415000002</c:v>
                </c:pt>
                <c:pt idx="118">
                  <c:v>297472.18475000001</c:v>
                </c:pt>
                <c:pt idx="119">
                  <c:v>243508.5595</c:v>
                </c:pt>
                <c:pt idx="120">
                  <c:v>222774.22459999999</c:v>
                </c:pt>
                <c:pt idx="121">
                  <c:v>398169.07569999999</c:v>
                </c:pt>
                <c:pt idx="122">
                  <c:v>336520.6752</c:v>
                </c:pt>
                <c:pt idx="123">
                  <c:v>283813.45949999988</c:v>
                </c:pt>
                <c:pt idx="124">
                  <c:v>252730.7205</c:v>
                </c:pt>
                <c:pt idx="125">
                  <c:v>223363.96285000001</c:v>
                </c:pt>
                <c:pt idx="126">
                  <c:v>397484.36129999987</c:v>
                </c:pt>
                <c:pt idx="127">
                  <c:v>338754.71265</c:v>
                </c:pt>
                <c:pt idx="128">
                  <c:v>289871.76189999998</c:v>
                </c:pt>
                <c:pt idx="129">
                  <c:v>618189.01855000015</c:v>
                </c:pt>
                <c:pt idx="130">
                  <c:v>566271.87875000015</c:v>
                </c:pt>
                <c:pt idx="131">
                  <c:v>571103.50780000002</c:v>
                </c:pt>
                <c:pt idx="132">
                  <c:v>544219.13135000004</c:v>
                </c:pt>
                <c:pt idx="133">
                  <c:v>552179.86780000012</c:v>
                </c:pt>
                <c:pt idx="134">
                  <c:v>553912.86080000002</c:v>
                </c:pt>
                <c:pt idx="135">
                  <c:v>624214.62725000014</c:v>
                </c:pt>
                <c:pt idx="136">
                  <c:v>577441.66854999994</c:v>
                </c:pt>
                <c:pt idx="137">
                  <c:v>538133.15745000006</c:v>
                </c:pt>
                <c:pt idx="138">
                  <c:v>603452.25329999998</c:v>
                </c:pt>
                <c:pt idx="139">
                  <c:v>452832.75575000001</c:v>
                </c:pt>
                <c:pt idx="140">
                  <c:v>584717.5101500001</c:v>
                </c:pt>
                <c:pt idx="141">
                  <c:v>411689.90624999988</c:v>
                </c:pt>
                <c:pt idx="142">
                  <c:v>605481.21865000005</c:v>
                </c:pt>
                <c:pt idx="143">
                  <c:v>622801.67009999976</c:v>
                </c:pt>
                <c:pt idx="144">
                  <c:v>570949.82805000001</c:v>
                </c:pt>
                <c:pt idx="145">
                  <c:v>559248.05260000005</c:v>
                </c:pt>
                <c:pt idx="146">
                  <c:v>521766.37359999999</c:v>
                </c:pt>
                <c:pt idx="147">
                  <c:v>531533.57345000003</c:v>
                </c:pt>
                <c:pt idx="148">
                  <c:v>538927.81070000003</c:v>
                </c:pt>
                <c:pt idx="149">
                  <c:v>326923.31089999998</c:v>
                </c:pt>
                <c:pt idx="150">
                  <c:v>331168.52325000003</c:v>
                </c:pt>
                <c:pt idx="151">
                  <c:v>324644.41780000011</c:v>
                </c:pt>
                <c:pt idx="152">
                  <c:v>324182.63414999988</c:v>
                </c:pt>
                <c:pt idx="153">
                  <c:v>321289.52484999999</c:v>
                </c:pt>
                <c:pt idx="154">
                  <c:v>332564.73080000002</c:v>
                </c:pt>
                <c:pt idx="155">
                  <c:v>198048.98684999999</c:v>
                </c:pt>
                <c:pt idx="156">
                  <c:v>227161.63750000001</c:v>
                </c:pt>
                <c:pt idx="157">
                  <c:v>269302.98645000003</c:v>
                </c:pt>
                <c:pt idx="158">
                  <c:v>315766.80274999997</c:v>
                </c:pt>
                <c:pt idx="159">
                  <c:v>320725.10645000002</c:v>
                </c:pt>
                <c:pt idx="160">
                  <c:v>327311.95124999998</c:v>
                </c:pt>
                <c:pt idx="161">
                  <c:v>329717.61145000003</c:v>
                </c:pt>
                <c:pt idx="162">
                  <c:v>342996.93235000002</c:v>
                </c:pt>
                <c:pt idx="163">
                  <c:v>326067.94404999999</c:v>
                </c:pt>
                <c:pt idx="164">
                  <c:v>255835.15465000001</c:v>
                </c:pt>
                <c:pt idx="165">
                  <c:v>218724.22020000001</c:v>
                </c:pt>
                <c:pt idx="166">
                  <c:v>394352.09375</c:v>
                </c:pt>
                <c:pt idx="167">
                  <c:v>355070.17015000002</c:v>
                </c:pt>
                <c:pt idx="168">
                  <c:v>314801.47570000001</c:v>
                </c:pt>
                <c:pt idx="169">
                  <c:v>264806.93199999997</c:v>
                </c:pt>
                <c:pt idx="170">
                  <c:v>231830.74804999999</c:v>
                </c:pt>
                <c:pt idx="171">
                  <c:v>410094.03855</c:v>
                </c:pt>
                <c:pt idx="172">
                  <c:v>360985.81485000008</c:v>
                </c:pt>
                <c:pt idx="173">
                  <c:v>304447.15734999999</c:v>
                </c:pt>
                <c:pt idx="174">
                  <c:v>272228.9770999999</c:v>
                </c:pt>
                <c:pt idx="175">
                  <c:v>236716.31125</c:v>
                </c:pt>
                <c:pt idx="176">
                  <c:v>412565.5097</c:v>
                </c:pt>
                <c:pt idx="177">
                  <c:v>357687.99255000002</c:v>
                </c:pt>
                <c:pt idx="178">
                  <c:v>309480.80200000008</c:v>
                </c:pt>
                <c:pt idx="179">
                  <c:v>275052.19264999998</c:v>
                </c:pt>
                <c:pt idx="180">
                  <c:v>229822.8407</c:v>
                </c:pt>
                <c:pt idx="181">
                  <c:v>411492.25504999998</c:v>
                </c:pt>
                <c:pt idx="182">
                  <c:v>365659.59074999997</c:v>
                </c:pt>
                <c:pt idx="183">
                  <c:v>584692.23859999992</c:v>
                </c:pt>
                <c:pt idx="184">
                  <c:v>833153.59235000005</c:v>
                </c:pt>
                <c:pt idx="185">
                  <c:v>788515.37710000004</c:v>
                </c:pt>
                <c:pt idx="186">
                  <c:v>831969.83550000016</c:v>
                </c:pt>
                <c:pt idx="187">
                  <c:v>868590.81649999996</c:v>
                </c:pt>
                <c:pt idx="188">
                  <c:v>934331.20614999987</c:v>
                </c:pt>
                <c:pt idx="189">
                  <c:v>872980.54110000003</c:v>
                </c:pt>
                <c:pt idx="190">
                  <c:v>928746.25144999998</c:v>
                </c:pt>
                <c:pt idx="191">
                  <c:v>841128.48595</c:v>
                </c:pt>
                <c:pt idx="192">
                  <c:v>865867.3147499999</c:v>
                </c:pt>
                <c:pt idx="193">
                  <c:v>865193.43439999991</c:v>
                </c:pt>
                <c:pt idx="194">
                  <c:v>704606.37095000001</c:v>
                </c:pt>
                <c:pt idx="195">
                  <c:v>858879.28279999993</c:v>
                </c:pt>
                <c:pt idx="196">
                  <c:v>784560.38880000019</c:v>
                </c:pt>
                <c:pt idx="197">
                  <c:v>855016.92275000003</c:v>
                </c:pt>
                <c:pt idx="198">
                  <c:v>750719.94444999995</c:v>
                </c:pt>
                <c:pt idx="199">
                  <c:v>881746.68624999991</c:v>
                </c:pt>
                <c:pt idx="200">
                  <c:v>872333.80409999995</c:v>
                </c:pt>
                <c:pt idx="201">
                  <c:v>832360.35374999989</c:v>
                </c:pt>
                <c:pt idx="202">
                  <c:v>798453.47310000006</c:v>
                </c:pt>
                <c:pt idx="203">
                  <c:v>863196.64110000012</c:v>
                </c:pt>
                <c:pt idx="204">
                  <c:v>561277.54375000019</c:v>
                </c:pt>
                <c:pt idx="205">
                  <c:v>560589.57109999983</c:v>
                </c:pt>
                <c:pt idx="206">
                  <c:v>564848.02305000008</c:v>
                </c:pt>
                <c:pt idx="207">
                  <c:v>579556.25345000008</c:v>
                </c:pt>
                <c:pt idx="208">
                  <c:v>568031.24040000013</c:v>
                </c:pt>
                <c:pt idx="209">
                  <c:v>560165.28969999996</c:v>
                </c:pt>
                <c:pt idx="210">
                  <c:v>355463.48159999988</c:v>
                </c:pt>
                <c:pt idx="211">
                  <c:v>409377.77350000001</c:v>
                </c:pt>
                <c:pt idx="212">
                  <c:v>480766.06835000002</c:v>
                </c:pt>
                <c:pt idx="213">
                  <c:v>528526.84580000013</c:v>
                </c:pt>
                <c:pt idx="214">
                  <c:v>549768.57255000016</c:v>
                </c:pt>
                <c:pt idx="215">
                  <c:v>549716.09985000012</c:v>
                </c:pt>
                <c:pt idx="216">
                  <c:v>556249.2649500001</c:v>
                </c:pt>
                <c:pt idx="217">
                  <c:v>552793.10879999993</c:v>
                </c:pt>
                <c:pt idx="218">
                  <c:v>573352.46114999987</c:v>
                </c:pt>
                <c:pt idx="219">
                  <c:v>313877.34285000002</c:v>
                </c:pt>
                <c:pt idx="220">
                  <c:v>280672.2461499999</c:v>
                </c:pt>
                <c:pt idx="221">
                  <c:v>246008.23744999999</c:v>
                </c:pt>
                <c:pt idx="222">
                  <c:v>425152.47409999988</c:v>
                </c:pt>
                <c:pt idx="223">
                  <c:v>360966.73164999997</c:v>
                </c:pt>
                <c:pt idx="224">
                  <c:v>315456.00024999998</c:v>
                </c:pt>
                <c:pt idx="225">
                  <c:v>281907.09830000001</c:v>
                </c:pt>
                <c:pt idx="226">
                  <c:v>247316.66875000001</c:v>
                </c:pt>
                <c:pt idx="227">
                  <c:v>417132.55249999999</c:v>
                </c:pt>
                <c:pt idx="228">
                  <c:v>372981.56144999998</c:v>
                </c:pt>
                <c:pt idx="229">
                  <c:v>319649.27065000002</c:v>
                </c:pt>
                <c:pt idx="230">
                  <c:v>270290.71260000003</c:v>
                </c:pt>
                <c:pt idx="231">
                  <c:v>247280.91560000001</c:v>
                </c:pt>
                <c:pt idx="232">
                  <c:v>420381.41165000002</c:v>
                </c:pt>
                <c:pt idx="233">
                  <c:v>375424.57049999997</c:v>
                </c:pt>
                <c:pt idx="234">
                  <c:v>325334.95730000001</c:v>
                </c:pt>
                <c:pt idx="235">
                  <c:v>283826.20220000012</c:v>
                </c:pt>
                <c:pt idx="236">
                  <c:v>255295.7812</c:v>
                </c:pt>
                <c:pt idx="237">
                  <c:v>431380.85470000003</c:v>
                </c:pt>
                <c:pt idx="238">
                  <c:v>725504.40194999997</c:v>
                </c:pt>
                <c:pt idx="239">
                  <c:v>717769.54395000008</c:v>
                </c:pt>
                <c:pt idx="240">
                  <c:v>768580.45319999987</c:v>
                </c:pt>
                <c:pt idx="241">
                  <c:v>792923.1301500001</c:v>
                </c:pt>
                <c:pt idx="242">
                  <c:v>883477.07260000007</c:v>
                </c:pt>
                <c:pt idx="243">
                  <c:v>756090.45914999989</c:v>
                </c:pt>
                <c:pt idx="244">
                  <c:v>733357.32494999981</c:v>
                </c:pt>
                <c:pt idx="245">
                  <c:v>739448.83159999992</c:v>
                </c:pt>
                <c:pt idx="246">
                  <c:v>702513.27684999991</c:v>
                </c:pt>
                <c:pt idx="247">
                  <c:v>734803.48199999984</c:v>
                </c:pt>
                <c:pt idx="248">
                  <c:v>541837.02190000005</c:v>
                </c:pt>
                <c:pt idx="249">
                  <c:v>799764.37855000014</c:v>
                </c:pt>
                <c:pt idx="250">
                  <c:v>518058.50439999998</c:v>
                </c:pt>
                <c:pt idx="251">
                  <c:v>678205.57655</c:v>
                </c:pt>
                <c:pt idx="252">
                  <c:v>872426.52449999994</c:v>
                </c:pt>
                <c:pt idx="253">
                  <c:v>762401.22039999999</c:v>
                </c:pt>
                <c:pt idx="254">
                  <c:v>787636.68944999983</c:v>
                </c:pt>
                <c:pt idx="255">
                  <c:v>763229.56329999992</c:v>
                </c:pt>
                <c:pt idx="256">
                  <c:v>750792.71494999994</c:v>
                </c:pt>
                <c:pt idx="257">
                  <c:v>769183.67229999998</c:v>
                </c:pt>
                <c:pt idx="258">
                  <c:v>474021.06829999998</c:v>
                </c:pt>
                <c:pt idx="259">
                  <c:v>494165.76730000001</c:v>
                </c:pt>
                <c:pt idx="260">
                  <c:v>488507.40795000002</c:v>
                </c:pt>
                <c:pt idx="261">
                  <c:v>485029.97855</c:v>
                </c:pt>
                <c:pt idx="262">
                  <c:v>470722.3777500001</c:v>
                </c:pt>
                <c:pt idx="263">
                  <c:v>472949.22864999989</c:v>
                </c:pt>
                <c:pt idx="264">
                  <c:v>476264.81930000009</c:v>
                </c:pt>
                <c:pt idx="265">
                  <c:v>481676.79885000002</c:v>
                </c:pt>
                <c:pt idx="266">
                  <c:v>293387.34165000002</c:v>
                </c:pt>
                <c:pt idx="267">
                  <c:v>350737.19819999998</c:v>
                </c:pt>
                <c:pt idx="268">
                  <c:v>442751.13135000021</c:v>
                </c:pt>
                <c:pt idx="269">
                  <c:v>446722.04489999992</c:v>
                </c:pt>
                <c:pt idx="270">
                  <c:v>456978.17359999998</c:v>
                </c:pt>
                <c:pt idx="271">
                  <c:v>473837.71214999992</c:v>
                </c:pt>
                <c:pt idx="272">
                  <c:v>491852.66004999989</c:v>
                </c:pt>
                <c:pt idx="273">
                  <c:v>468130.70695000008</c:v>
                </c:pt>
                <c:pt idx="274">
                  <c:v>492792.72189999989</c:v>
                </c:pt>
                <c:pt idx="275">
                  <c:v>365079.91440000013</c:v>
                </c:pt>
                <c:pt idx="276">
                  <c:v>327921.07349999988</c:v>
                </c:pt>
                <c:pt idx="277">
                  <c:v>276896.65005000011</c:v>
                </c:pt>
                <c:pt idx="278">
                  <c:v>251283.9587499999</c:v>
                </c:pt>
                <c:pt idx="279">
                  <c:v>425731.26100000012</c:v>
                </c:pt>
                <c:pt idx="280">
                  <c:v>373418.7672</c:v>
                </c:pt>
                <c:pt idx="281">
                  <c:v>325592.1029</c:v>
                </c:pt>
                <c:pt idx="282">
                  <c:v>282473.29710000003</c:v>
                </c:pt>
                <c:pt idx="283">
                  <c:v>242478.98420000001</c:v>
                </c:pt>
                <c:pt idx="284">
                  <c:v>422722.71125000011</c:v>
                </c:pt>
                <c:pt idx="285">
                  <c:v>370301.30900000012</c:v>
                </c:pt>
                <c:pt idx="286">
                  <c:v>321824.92174999992</c:v>
                </c:pt>
                <c:pt idx="287">
                  <c:v>284855.022</c:v>
                </c:pt>
                <c:pt idx="288">
                  <c:v>247801.0931</c:v>
                </c:pt>
                <c:pt idx="289">
                  <c:v>436583.56494999991</c:v>
                </c:pt>
                <c:pt idx="290">
                  <c:v>372356.36245000002</c:v>
                </c:pt>
                <c:pt idx="291">
                  <c:v>324003.66595</c:v>
                </c:pt>
                <c:pt idx="292">
                  <c:v>285429.73015000002</c:v>
                </c:pt>
                <c:pt idx="293">
                  <c:v>259891.33124999999</c:v>
                </c:pt>
                <c:pt idx="294">
                  <c:v>428255.33925000002</c:v>
                </c:pt>
                <c:pt idx="295">
                  <c:v>684701.33514999982</c:v>
                </c:pt>
                <c:pt idx="296">
                  <c:v>693620.56935000001</c:v>
                </c:pt>
                <c:pt idx="297">
                  <c:v>654109.25420000008</c:v>
                </c:pt>
                <c:pt idx="298">
                  <c:v>753576.05814999994</c:v>
                </c:pt>
                <c:pt idx="299">
                  <c:v>681914.94289999991</c:v>
                </c:pt>
                <c:pt idx="300">
                  <c:v>746623.76695000008</c:v>
                </c:pt>
                <c:pt idx="301">
                  <c:v>662670.2172500001</c:v>
                </c:pt>
                <c:pt idx="302">
                  <c:v>653228.74744999991</c:v>
                </c:pt>
                <c:pt idx="303">
                  <c:v>694431.07885000005</c:v>
                </c:pt>
                <c:pt idx="304">
                  <c:v>677762.88134999981</c:v>
                </c:pt>
                <c:pt idx="305">
                  <c:v>535336.97185000009</c:v>
                </c:pt>
                <c:pt idx="306">
                  <c:v>703958.65795000014</c:v>
                </c:pt>
                <c:pt idx="307">
                  <c:v>615491.57105000014</c:v>
                </c:pt>
                <c:pt idx="308">
                  <c:v>727270.90879999998</c:v>
                </c:pt>
                <c:pt idx="309">
                  <c:v>674946.39165000001</c:v>
                </c:pt>
                <c:pt idx="310">
                  <c:v>706185.30830000003</c:v>
                </c:pt>
                <c:pt idx="311">
                  <c:v>687719.07750000001</c:v>
                </c:pt>
                <c:pt idx="312">
                  <c:v>753434.0731500003</c:v>
                </c:pt>
                <c:pt idx="313">
                  <c:v>719660.24404999986</c:v>
                </c:pt>
                <c:pt idx="314">
                  <c:v>694861.40034999978</c:v>
                </c:pt>
                <c:pt idx="315">
                  <c:v>416653.40964999999</c:v>
                </c:pt>
                <c:pt idx="316">
                  <c:v>415258.78934999998</c:v>
                </c:pt>
                <c:pt idx="317">
                  <c:v>412326.22175000003</c:v>
                </c:pt>
                <c:pt idx="318">
                  <c:v>411015.96795000002</c:v>
                </c:pt>
                <c:pt idx="319">
                  <c:v>412471.72175000003</c:v>
                </c:pt>
                <c:pt idx="320">
                  <c:v>412013.74265000009</c:v>
                </c:pt>
                <c:pt idx="321">
                  <c:v>413686.44030000002</c:v>
                </c:pt>
                <c:pt idx="322">
                  <c:v>410389.3995</c:v>
                </c:pt>
                <c:pt idx="323">
                  <c:v>205544.41445000001</c:v>
                </c:pt>
                <c:pt idx="324">
                  <c:v>282824.12274999998</c:v>
                </c:pt>
                <c:pt idx="325">
                  <c:v>372952.20685000008</c:v>
                </c:pt>
                <c:pt idx="326">
                  <c:v>390732.13170000003</c:v>
                </c:pt>
                <c:pt idx="327">
                  <c:v>407014.95839999989</c:v>
                </c:pt>
                <c:pt idx="328">
                  <c:v>402508.99279999989</c:v>
                </c:pt>
                <c:pt idx="329">
                  <c:v>416160.96500000003</c:v>
                </c:pt>
                <c:pt idx="330">
                  <c:v>417691.44449999998</c:v>
                </c:pt>
                <c:pt idx="331">
                  <c:v>414209.81774999999</c:v>
                </c:pt>
                <c:pt idx="332">
                  <c:v>375399.81129999988</c:v>
                </c:pt>
                <c:pt idx="333">
                  <c:v>322289.76055000001</c:v>
                </c:pt>
                <c:pt idx="334">
                  <c:v>284191.28110000002</c:v>
                </c:pt>
                <c:pt idx="335">
                  <c:v>246080.80115000001</c:v>
                </c:pt>
                <c:pt idx="336">
                  <c:v>428031.43770000013</c:v>
                </c:pt>
                <c:pt idx="337">
                  <c:v>369194.35965</c:v>
                </c:pt>
                <c:pt idx="338">
                  <c:v>325205.30489999987</c:v>
                </c:pt>
                <c:pt idx="339">
                  <c:v>292719.94785</c:v>
                </c:pt>
                <c:pt idx="340">
                  <c:v>252410.97725</c:v>
                </c:pt>
                <c:pt idx="341">
                  <c:v>436968.054</c:v>
                </c:pt>
                <c:pt idx="342">
                  <c:v>372835.23460000003</c:v>
                </c:pt>
                <c:pt idx="343">
                  <c:v>330257.73284999991</c:v>
                </c:pt>
                <c:pt idx="344">
                  <c:v>284634.54830000002</c:v>
                </c:pt>
                <c:pt idx="345">
                  <c:v>249949.55420000001</c:v>
                </c:pt>
                <c:pt idx="346">
                  <c:v>434060.2675999999</c:v>
                </c:pt>
                <c:pt idx="347">
                  <c:v>374588.60190000001</c:v>
                </c:pt>
                <c:pt idx="348">
                  <c:v>326309.33234999998</c:v>
                </c:pt>
                <c:pt idx="349">
                  <c:v>287119.89035000012</c:v>
                </c:pt>
                <c:pt idx="350">
                  <c:v>252459.3316</c:v>
                </c:pt>
                <c:pt idx="351">
                  <c:v>431795.50884999998</c:v>
                </c:pt>
                <c:pt idx="352">
                  <c:v>605485.34424999997</c:v>
                </c:pt>
                <c:pt idx="353">
                  <c:v>614986.26054999989</c:v>
                </c:pt>
                <c:pt idx="354">
                  <c:v>617188.89645000012</c:v>
                </c:pt>
                <c:pt idx="355">
                  <c:v>659614.24829999998</c:v>
                </c:pt>
                <c:pt idx="356">
                  <c:v>733533.82605000015</c:v>
                </c:pt>
                <c:pt idx="357">
                  <c:v>623746.47455000028</c:v>
                </c:pt>
                <c:pt idx="358">
                  <c:v>658688.08654999989</c:v>
                </c:pt>
                <c:pt idx="359">
                  <c:v>563248.8343000001</c:v>
                </c:pt>
                <c:pt idx="360">
                  <c:v>665589.46539999999</c:v>
                </c:pt>
                <c:pt idx="361">
                  <c:v>620920.92445000005</c:v>
                </c:pt>
                <c:pt idx="362">
                  <c:v>528429.79980000004</c:v>
                </c:pt>
                <c:pt idx="363">
                  <c:v>586253.25024999981</c:v>
                </c:pt>
                <c:pt idx="364">
                  <c:v>580473.19435000001</c:v>
                </c:pt>
                <c:pt idx="365">
                  <c:v>597122.66635000019</c:v>
                </c:pt>
                <c:pt idx="366">
                  <c:v>633501.12974999985</c:v>
                </c:pt>
                <c:pt idx="367">
                  <c:v>674922.88299999991</c:v>
                </c:pt>
                <c:pt idx="368">
                  <c:v>689590.74615000014</c:v>
                </c:pt>
                <c:pt idx="369">
                  <c:v>734016.36090000009</c:v>
                </c:pt>
                <c:pt idx="370">
                  <c:v>657487.77209999994</c:v>
                </c:pt>
                <c:pt idx="371">
                  <c:v>671938.21390000021</c:v>
                </c:pt>
                <c:pt idx="372">
                  <c:v>377231.22744999989</c:v>
                </c:pt>
                <c:pt idx="373">
                  <c:v>379823.45374999999</c:v>
                </c:pt>
                <c:pt idx="374">
                  <c:v>374889.71120000008</c:v>
                </c:pt>
                <c:pt idx="375">
                  <c:v>367552.89870000002</c:v>
                </c:pt>
                <c:pt idx="376">
                  <c:v>371872.39010000002</c:v>
                </c:pt>
                <c:pt idx="377">
                  <c:v>362328.35044999991</c:v>
                </c:pt>
                <c:pt idx="378">
                  <c:v>178087.53145000001</c:v>
                </c:pt>
                <c:pt idx="379">
                  <c:v>247086.1268</c:v>
                </c:pt>
                <c:pt idx="380">
                  <c:v>319368.61180000007</c:v>
                </c:pt>
                <c:pt idx="381">
                  <c:v>358267.3738</c:v>
                </c:pt>
                <c:pt idx="382">
                  <c:v>352476.96230000007</c:v>
                </c:pt>
                <c:pt idx="383">
                  <c:v>359862.8888999999</c:v>
                </c:pt>
                <c:pt idx="384">
                  <c:v>377047.07410000003</c:v>
                </c:pt>
                <c:pt idx="385">
                  <c:v>371005.45104999997</c:v>
                </c:pt>
                <c:pt idx="386">
                  <c:v>366280.85830000002</c:v>
                </c:pt>
                <c:pt idx="387">
                  <c:v>370771.97450000001</c:v>
                </c:pt>
                <c:pt idx="388">
                  <c:v>333422.88815000001</c:v>
                </c:pt>
                <c:pt idx="389">
                  <c:v>286026.78560000012</c:v>
                </c:pt>
                <c:pt idx="390">
                  <c:v>260219.67434999999</c:v>
                </c:pt>
                <c:pt idx="391">
                  <c:v>424172.04859999992</c:v>
                </c:pt>
                <c:pt idx="392">
                  <c:v>373228.01415</c:v>
                </c:pt>
                <c:pt idx="393">
                  <c:v>322337.40240000002</c:v>
                </c:pt>
                <c:pt idx="394">
                  <c:v>287550.13004999998</c:v>
                </c:pt>
                <c:pt idx="395">
                  <c:v>249582.68340000001</c:v>
                </c:pt>
                <c:pt idx="396">
                  <c:v>435564.86835</c:v>
                </c:pt>
                <c:pt idx="397">
                  <c:v>379291.54470000003</c:v>
                </c:pt>
                <c:pt idx="398">
                  <c:v>324648.06760000001</c:v>
                </c:pt>
                <c:pt idx="399">
                  <c:v>286537.60070000001</c:v>
                </c:pt>
                <c:pt idx="400">
                  <c:v>255347.16325000001</c:v>
                </c:pt>
                <c:pt idx="401">
                  <c:v>435140.30174999998</c:v>
                </c:pt>
                <c:pt idx="402">
                  <c:v>378386.93554999999</c:v>
                </c:pt>
                <c:pt idx="403">
                  <c:v>327607.89630000008</c:v>
                </c:pt>
                <c:pt idx="404">
                  <c:v>283511.57484999998</c:v>
                </c:pt>
                <c:pt idx="405">
                  <c:v>251714.78755000001</c:v>
                </c:pt>
                <c:pt idx="406">
                  <c:v>437530.60310000001</c:v>
                </c:pt>
                <c:pt idx="407">
                  <c:v>544288.61119999993</c:v>
                </c:pt>
                <c:pt idx="408">
                  <c:v>581764.52425000002</c:v>
                </c:pt>
                <c:pt idx="409">
                  <c:v>491433.45079999999</c:v>
                </c:pt>
                <c:pt idx="410">
                  <c:v>626213.66464999993</c:v>
                </c:pt>
                <c:pt idx="411">
                  <c:v>585363.85615000001</c:v>
                </c:pt>
                <c:pt idx="412">
                  <c:v>558086.56300000008</c:v>
                </c:pt>
                <c:pt idx="413">
                  <c:v>568438.12355000002</c:v>
                </c:pt>
                <c:pt idx="414">
                  <c:v>613923.83374999987</c:v>
                </c:pt>
                <c:pt idx="415">
                  <c:v>521684.28690000012</c:v>
                </c:pt>
                <c:pt idx="416">
                  <c:v>599550.47585000016</c:v>
                </c:pt>
                <c:pt idx="417">
                  <c:v>366511.85365</c:v>
                </c:pt>
                <c:pt idx="418">
                  <c:v>517127.21805000002</c:v>
                </c:pt>
                <c:pt idx="419">
                  <c:v>472786.04485000012</c:v>
                </c:pt>
                <c:pt idx="420">
                  <c:v>559772.22875000001</c:v>
                </c:pt>
                <c:pt idx="421">
                  <c:v>638527.59075000009</c:v>
                </c:pt>
                <c:pt idx="422">
                  <c:v>657457.40830000001</c:v>
                </c:pt>
                <c:pt idx="423">
                  <c:v>596459.73530000006</c:v>
                </c:pt>
                <c:pt idx="424">
                  <c:v>588458.52329999988</c:v>
                </c:pt>
                <c:pt idx="425">
                  <c:v>638303.21620000002</c:v>
                </c:pt>
                <c:pt idx="426">
                  <c:v>620225.98629999999</c:v>
                </c:pt>
                <c:pt idx="427">
                  <c:v>335262.40425000002</c:v>
                </c:pt>
                <c:pt idx="428">
                  <c:v>338849.34319999989</c:v>
                </c:pt>
                <c:pt idx="429">
                  <c:v>329950.96404999989</c:v>
                </c:pt>
                <c:pt idx="430">
                  <c:v>200242.5588</c:v>
                </c:pt>
                <c:pt idx="431">
                  <c:v>266855.01014999987</c:v>
                </c:pt>
                <c:pt idx="432">
                  <c:v>270008.19215000002</c:v>
                </c:pt>
                <c:pt idx="433">
                  <c:v>323107.54835</c:v>
                </c:pt>
                <c:pt idx="434">
                  <c:v>306706.88589999999</c:v>
                </c:pt>
                <c:pt idx="435">
                  <c:v>333255.74819999997</c:v>
                </c:pt>
                <c:pt idx="436">
                  <c:v>333274.29109999997</c:v>
                </c:pt>
                <c:pt idx="437">
                  <c:v>329185.19439999998</c:v>
                </c:pt>
                <c:pt idx="438">
                  <c:v>341369.39409999998</c:v>
                </c:pt>
                <c:pt idx="439">
                  <c:v>384266.62890000001</c:v>
                </c:pt>
                <c:pt idx="440">
                  <c:v>324917.54180000001</c:v>
                </c:pt>
                <c:pt idx="441">
                  <c:v>288513.46964999998</c:v>
                </c:pt>
                <c:pt idx="442">
                  <c:v>258959.2041</c:v>
                </c:pt>
                <c:pt idx="443">
                  <c:v>431411.32854999998</c:v>
                </c:pt>
                <c:pt idx="444">
                  <c:v>368293.47194999998</c:v>
                </c:pt>
                <c:pt idx="445">
                  <c:v>322485.71509999991</c:v>
                </c:pt>
                <c:pt idx="446">
                  <c:v>294836.62459999998</c:v>
                </c:pt>
                <c:pt idx="447">
                  <c:v>255923.4283</c:v>
                </c:pt>
                <c:pt idx="448">
                  <c:v>426365.84965000011</c:v>
                </c:pt>
                <c:pt idx="449">
                  <c:v>377588.46094999998</c:v>
                </c:pt>
                <c:pt idx="450">
                  <c:v>328335.26994999999</c:v>
                </c:pt>
                <c:pt idx="451">
                  <c:v>284059.79739999998</c:v>
                </c:pt>
                <c:pt idx="452">
                  <c:v>256104.32329999999</c:v>
                </c:pt>
                <c:pt idx="453">
                  <c:v>434308.5453</c:v>
                </c:pt>
                <c:pt idx="454">
                  <c:v>370517.08344999998</c:v>
                </c:pt>
                <c:pt idx="455">
                  <c:v>324754.92759999988</c:v>
                </c:pt>
                <c:pt idx="456">
                  <c:v>287345.72070000012</c:v>
                </c:pt>
                <c:pt idx="457">
                  <c:v>954263.07620000001</c:v>
                </c:pt>
                <c:pt idx="458">
                  <c:v>895043.58120000002</c:v>
                </c:pt>
                <c:pt idx="459">
                  <c:v>825879.68280000018</c:v>
                </c:pt>
                <c:pt idx="460">
                  <c:v>858648.69439999992</c:v>
                </c:pt>
                <c:pt idx="461">
                  <c:v>836051.62880000006</c:v>
                </c:pt>
                <c:pt idx="462">
                  <c:v>908035.99285000004</c:v>
                </c:pt>
                <c:pt idx="463">
                  <c:v>867399.34089999995</c:v>
                </c:pt>
                <c:pt idx="464">
                  <c:v>880982.96575000009</c:v>
                </c:pt>
                <c:pt idx="465">
                  <c:v>834854.91889999993</c:v>
                </c:pt>
                <c:pt idx="466">
                  <c:v>795760.85159999994</c:v>
                </c:pt>
                <c:pt idx="467">
                  <c:v>716540.87239999988</c:v>
                </c:pt>
                <c:pt idx="468">
                  <c:v>928349.9850499999</c:v>
                </c:pt>
                <c:pt idx="469">
                  <c:v>842941.90949999995</c:v>
                </c:pt>
                <c:pt idx="470">
                  <c:v>912548.1298</c:v>
                </c:pt>
                <c:pt idx="471">
                  <c:v>855062.8380499999</c:v>
                </c:pt>
                <c:pt idx="472">
                  <c:v>885016.84809999994</c:v>
                </c:pt>
                <c:pt idx="473">
                  <c:v>868478.19684999995</c:v>
                </c:pt>
                <c:pt idx="474">
                  <c:v>838410.48035000009</c:v>
                </c:pt>
                <c:pt idx="475">
                  <c:v>860144.34415000014</c:v>
                </c:pt>
                <c:pt idx="476">
                  <c:v>909156.04640000011</c:v>
                </c:pt>
                <c:pt idx="477">
                  <c:v>549269.86325000005</c:v>
                </c:pt>
                <c:pt idx="478">
                  <c:v>570413.75234999997</c:v>
                </c:pt>
                <c:pt idx="479">
                  <c:v>563892.08389999985</c:v>
                </c:pt>
                <c:pt idx="480">
                  <c:v>558423.28975</c:v>
                </c:pt>
                <c:pt idx="481">
                  <c:v>562109.55365000002</c:v>
                </c:pt>
                <c:pt idx="482">
                  <c:v>559304.3885499998</c:v>
                </c:pt>
                <c:pt idx="483">
                  <c:v>331468.20960000012</c:v>
                </c:pt>
                <c:pt idx="484">
                  <c:v>420581.81790000002</c:v>
                </c:pt>
                <c:pt idx="485">
                  <c:v>497587.70039999991</c:v>
                </c:pt>
                <c:pt idx="486">
                  <c:v>531358.42485000018</c:v>
                </c:pt>
                <c:pt idx="487">
                  <c:v>539786.52490000008</c:v>
                </c:pt>
                <c:pt idx="488">
                  <c:v>559606.17255000002</c:v>
                </c:pt>
                <c:pt idx="489">
                  <c:v>561011.59279999987</c:v>
                </c:pt>
                <c:pt idx="490">
                  <c:v>567141.67950000009</c:v>
                </c:pt>
                <c:pt idx="491">
                  <c:v>554272.49835000001</c:v>
                </c:pt>
                <c:pt idx="492">
                  <c:v>259323.68635</c:v>
                </c:pt>
                <c:pt idx="493">
                  <c:v>435646.24174999999</c:v>
                </c:pt>
                <c:pt idx="494">
                  <c:v>367909.4535</c:v>
                </c:pt>
                <c:pt idx="495">
                  <c:v>327624.0909500001</c:v>
                </c:pt>
                <c:pt idx="496">
                  <c:v>284335.64494999999</c:v>
                </c:pt>
                <c:pt idx="497">
                  <c:v>255275.50235</c:v>
                </c:pt>
                <c:pt idx="498">
                  <c:v>441599.37245000002</c:v>
                </c:pt>
                <c:pt idx="499">
                  <c:v>379780.31754999998</c:v>
                </c:pt>
                <c:pt idx="500">
                  <c:v>323888.60234999988</c:v>
                </c:pt>
                <c:pt idx="501">
                  <c:v>283401.34344999993</c:v>
                </c:pt>
                <c:pt idx="502">
                  <c:v>255870.09800000009</c:v>
                </c:pt>
                <c:pt idx="503">
                  <c:v>437112.53220000002</c:v>
                </c:pt>
                <c:pt idx="504">
                  <c:v>379746.62784999987</c:v>
                </c:pt>
                <c:pt idx="505">
                  <c:v>325585.71889999998</c:v>
                </c:pt>
                <c:pt idx="506">
                  <c:v>278228.67739999993</c:v>
                </c:pt>
                <c:pt idx="507">
                  <c:v>255162.73855000001</c:v>
                </c:pt>
                <c:pt idx="508">
                  <c:v>439854.97405000002</c:v>
                </c:pt>
                <c:pt idx="509">
                  <c:v>378587.94764999999</c:v>
                </c:pt>
                <c:pt idx="510">
                  <c:v>331033.20240000001</c:v>
                </c:pt>
                <c:pt idx="511">
                  <c:v>762873.38130000012</c:v>
                </c:pt>
                <c:pt idx="512">
                  <c:v>725595.60050000018</c:v>
                </c:pt>
                <c:pt idx="513">
                  <c:v>802665.10820000013</c:v>
                </c:pt>
                <c:pt idx="514">
                  <c:v>785504.75315000012</c:v>
                </c:pt>
                <c:pt idx="515">
                  <c:v>694593.36095</c:v>
                </c:pt>
                <c:pt idx="516">
                  <c:v>776183.43745000008</c:v>
                </c:pt>
                <c:pt idx="517">
                  <c:v>799697.42800000019</c:v>
                </c:pt>
                <c:pt idx="518">
                  <c:v>801669.07329999993</c:v>
                </c:pt>
                <c:pt idx="519">
                  <c:v>755159.6790499998</c:v>
                </c:pt>
                <c:pt idx="520">
                  <c:v>796989.19790000014</c:v>
                </c:pt>
                <c:pt idx="521">
                  <c:v>561493.30504999997</c:v>
                </c:pt>
                <c:pt idx="522">
                  <c:v>870185.43304999988</c:v>
                </c:pt>
                <c:pt idx="523">
                  <c:v>752408.34279999987</c:v>
                </c:pt>
                <c:pt idx="524">
                  <c:v>802386.75130000024</c:v>
                </c:pt>
                <c:pt idx="525">
                  <c:v>809063.31259999995</c:v>
                </c:pt>
                <c:pt idx="526">
                  <c:v>782054.19429999997</c:v>
                </c:pt>
                <c:pt idx="527">
                  <c:v>696753.26284999994</c:v>
                </c:pt>
                <c:pt idx="528">
                  <c:v>831701.40739999991</c:v>
                </c:pt>
                <c:pt idx="529">
                  <c:v>803437.63719999988</c:v>
                </c:pt>
                <c:pt idx="530">
                  <c:v>682836.28885000001</c:v>
                </c:pt>
                <c:pt idx="531">
                  <c:v>485194.01850000001</c:v>
                </c:pt>
                <c:pt idx="532">
                  <c:v>502128.86444999999</c:v>
                </c:pt>
                <c:pt idx="533">
                  <c:v>500439.81235000002</c:v>
                </c:pt>
                <c:pt idx="534">
                  <c:v>475624.79495000013</c:v>
                </c:pt>
                <c:pt idx="535">
                  <c:v>299593.04599999991</c:v>
                </c:pt>
                <c:pt idx="536">
                  <c:v>348662.4047999999</c:v>
                </c:pt>
                <c:pt idx="537">
                  <c:v>419249.96114999999</c:v>
                </c:pt>
                <c:pt idx="538">
                  <c:v>468198.74235000001</c:v>
                </c:pt>
                <c:pt idx="539">
                  <c:v>465020.57549999998</c:v>
                </c:pt>
                <c:pt idx="540">
                  <c:v>487627.26809999999</c:v>
                </c:pt>
                <c:pt idx="541">
                  <c:v>472152.30310000002</c:v>
                </c:pt>
                <c:pt idx="542">
                  <c:v>481086.32465000008</c:v>
                </c:pt>
                <c:pt idx="543">
                  <c:v>487081.25404999987</c:v>
                </c:pt>
                <c:pt idx="544">
                  <c:v>286444.35424999997</c:v>
                </c:pt>
                <c:pt idx="545">
                  <c:v>251016.2838</c:v>
                </c:pt>
                <c:pt idx="546">
                  <c:v>435534.41074999998</c:v>
                </c:pt>
                <c:pt idx="547">
                  <c:v>383512.52649999998</c:v>
                </c:pt>
                <c:pt idx="548">
                  <c:v>330232.56504999998</c:v>
                </c:pt>
                <c:pt idx="549">
                  <c:v>282209.64685000002</c:v>
                </c:pt>
                <c:pt idx="550">
                  <c:v>260895.66625000001</c:v>
                </c:pt>
                <c:pt idx="551">
                  <c:v>441367.4875000001</c:v>
                </c:pt>
                <c:pt idx="552">
                  <c:v>373276.91005000012</c:v>
                </c:pt>
                <c:pt idx="553">
                  <c:v>327735.41204999998</c:v>
                </c:pt>
                <c:pt idx="554">
                  <c:v>287291.40879999998</c:v>
                </c:pt>
                <c:pt idx="555">
                  <c:v>257714.89859999999</c:v>
                </c:pt>
                <c:pt idx="556">
                  <c:v>438871.05995000002</c:v>
                </c:pt>
                <c:pt idx="557">
                  <c:v>379555.67560000002</c:v>
                </c:pt>
                <c:pt idx="558">
                  <c:v>326236.15754999989</c:v>
                </c:pt>
                <c:pt idx="559">
                  <c:v>279220.70569999987</c:v>
                </c:pt>
                <c:pt idx="560">
                  <c:v>256894.48514999999</c:v>
                </c:pt>
                <c:pt idx="561">
                  <c:v>441072.49120000011</c:v>
                </c:pt>
                <c:pt idx="562">
                  <c:v>371342.00459999999</c:v>
                </c:pt>
                <c:pt idx="563">
                  <c:v>701854.402</c:v>
                </c:pt>
                <c:pt idx="564">
                  <c:v>630740.23635000002</c:v>
                </c:pt>
                <c:pt idx="565">
                  <c:v>671790.15779999993</c:v>
                </c:pt>
                <c:pt idx="566">
                  <c:v>716273.07805000024</c:v>
                </c:pt>
                <c:pt idx="567">
                  <c:v>682382.49725000013</c:v>
                </c:pt>
                <c:pt idx="568">
                  <c:v>684132.98014999996</c:v>
                </c:pt>
                <c:pt idx="569">
                  <c:v>658827.54299999995</c:v>
                </c:pt>
                <c:pt idx="570">
                  <c:v>665342.85159999982</c:v>
                </c:pt>
                <c:pt idx="571">
                  <c:v>704094.29715000011</c:v>
                </c:pt>
                <c:pt idx="572">
                  <c:v>662947.37579999981</c:v>
                </c:pt>
                <c:pt idx="573">
                  <c:v>594506.45644999994</c:v>
                </c:pt>
                <c:pt idx="574">
                  <c:v>707433.73534999997</c:v>
                </c:pt>
                <c:pt idx="575">
                  <c:v>527012.59875</c:v>
                </c:pt>
                <c:pt idx="576">
                  <c:v>699853.52895000007</c:v>
                </c:pt>
                <c:pt idx="577">
                  <c:v>701724.4179</c:v>
                </c:pt>
                <c:pt idx="578">
                  <c:v>652633.62204999989</c:v>
                </c:pt>
                <c:pt idx="579">
                  <c:v>697688.95085000002</c:v>
                </c:pt>
                <c:pt idx="580">
                  <c:v>710899.91194999998</c:v>
                </c:pt>
                <c:pt idx="581">
                  <c:v>693419.36659999983</c:v>
                </c:pt>
                <c:pt idx="582">
                  <c:v>735800.76769999997</c:v>
                </c:pt>
                <c:pt idx="583">
                  <c:v>418680.03240000003</c:v>
                </c:pt>
                <c:pt idx="584">
                  <c:v>415960.85785000009</c:v>
                </c:pt>
                <c:pt idx="585">
                  <c:v>408145.33500000002</c:v>
                </c:pt>
                <c:pt idx="586">
                  <c:v>261697.03390000001</c:v>
                </c:pt>
                <c:pt idx="587">
                  <c:v>303182.73615000001</c:v>
                </c:pt>
                <c:pt idx="588">
                  <c:v>372884.97859999997</c:v>
                </c:pt>
                <c:pt idx="589">
                  <c:v>401429.35070000013</c:v>
                </c:pt>
                <c:pt idx="590">
                  <c:v>410911.36105000012</c:v>
                </c:pt>
                <c:pt idx="591">
                  <c:v>414617.27505</c:v>
                </c:pt>
                <c:pt idx="592">
                  <c:v>401292.19994999998</c:v>
                </c:pt>
                <c:pt idx="593">
                  <c:v>403875.10985000012</c:v>
                </c:pt>
                <c:pt idx="594">
                  <c:v>419862.84435000003</c:v>
                </c:pt>
                <c:pt idx="595">
                  <c:v>321063.15360000002</c:v>
                </c:pt>
                <c:pt idx="596">
                  <c:v>285147.73849999998</c:v>
                </c:pt>
                <c:pt idx="597">
                  <c:v>256001.71984999999</c:v>
                </c:pt>
                <c:pt idx="598">
                  <c:v>433623.46275000001</c:v>
                </c:pt>
                <c:pt idx="599">
                  <c:v>374665.42135000002</c:v>
                </c:pt>
                <c:pt idx="600">
                  <c:v>328777.70815000002</c:v>
                </c:pt>
                <c:pt idx="601">
                  <c:v>287013.68199999997</c:v>
                </c:pt>
                <c:pt idx="602">
                  <c:v>257879.47015000001</c:v>
                </c:pt>
                <c:pt idx="603">
                  <c:v>441228.21</c:v>
                </c:pt>
                <c:pt idx="604">
                  <c:v>376881.0258</c:v>
                </c:pt>
                <c:pt idx="605">
                  <c:v>326746.11870000011</c:v>
                </c:pt>
                <c:pt idx="606">
                  <c:v>278121.86035000009</c:v>
                </c:pt>
                <c:pt idx="607">
                  <c:v>446411.05239999999</c:v>
                </c:pt>
                <c:pt idx="608">
                  <c:v>378252.84314999997</c:v>
                </c:pt>
                <c:pt idx="609">
                  <c:v>323157.73030000011</c:v>
                </c:pt>
                <c:pt idx="610">
                  <c:v>292537.75410000002</c:v>
                </c:pt>
                <c:pt idx="611">
                  <c:v>251386.36965000001</c:v>
                </c:pt>
                <c:pt idx="612">
                  <c:v>436008.4427500001</c:v>
                </c:pt>
                <c:pt idx="613">
                  <c:v>656574.68275000004</c:v>
                </c:pt>
                <c:pt idx="614">
                  <c:v>606031.01474999986</c:v>
                </c:pt>
                <c:pt idx="615">
                  <c:v>676537.46940000006</c:v>
                </c:pt>
                <c:pt idx="616">
                  <c:v>651098.23184999998</c:v>
                </c:pt>
                <c:pt idx="617">
                  <c:v>666263.73975000007</c:v>
                </c:pt>
                <c:pt idx="618">
                  <c:v>608902.64284999995</c:v>
                </c:pt>
                <c:pt idx="619">
                  <c:v>725992.42284999997</c:v>
                </c:pt>
                <c:pt idx="620">
                  <c:v>610877.68129999994</c:v>
                </c:pt>
                <c:pt idx="621">
                  <c:v>725799.76515000011</c:v>
                </c:pt>
                <c:pt idx="622">
                  <c:v>652540.37880000006</c:v>
                </c:pt>
                <c:pt idx="623">
                  <c:v>442494.81550000008</c:v>
                </c:pt>
                <c:pt idx="624">
                  <c:v>681515.43765000021</c:v>
                </c:pt>
                <c:pt idx="625">
                  <c:v>499669.32689999999</c:v>
                </c:pt>
                <c:pt idx="626">
                  <c:v>611580.14339999994</c:v>
                </c:pt>
                <c:pt idx="627">
                  <c:v>596553.31070000003</c:v>
                </c:pt>
                <c:pt idx="628">
                  <c:v>608416.30274999992</c:v>
                </c:pt>
                <c:pt idx="629">
                  <c:v>683566.24439999985</c:v>
                </c:pt>
                <c:pt idx="630">
                  <c:v>614299.02984999993</c:v>
                </c:pt>
                <c:pt idx="631">
                  <c:v>651395.6780999999</c:v>
                </c:pt>
                <c:pt idx="632">
                  <c:v>656475.11350000009</c:v>
                </c:pt>
                <c:pt idx="633">
                  <c:v>367105.69410000002</c:v>
                </c:pt>
                <c:pt idx="634">
                  <c:v>367459.48465</c:v>
                </c:pt>
                <c:pt idx="635">
                  <c:v>361395.1495</c:v>
                </c:pt>
                <c:pt idx="636">
                  <c:v>370269.72619999998</c:v>
                </c:pt>
                <c:pt idx="637">
                  <c:v>363586.01784999989</c:v>
                </c:pt>
                <c:pt idx="638">
                  <c:v>354525.58535000012</c:v>
                </c:pt>
                <c:pt idx="639">
                  <c:v>236441.27499999999</c:v>
                </c:pt>
                <c:pt idx="640">
                  <c:v>278301.74609999999</c:v>
                </c:pt>
                <c:pt idx="641">
                  <c:v>293675.05719999998</c:v>
                </c:pt>
                <c:pt idx="642">
                  <c:v>350690.0245</c:v>
                </c:pt>
                <c:pt idx="643">
                  <c:v>362794.46059999999</c:v>
                </c:pt>
                <c:pt idx="644">
                  <c:v>365352.61450000008</c:v>
                </c:pt>
                <c:pt idx="645">
                  <c:v>376535.43060000002</c:v>
                </c:pt>
                <c:pt idx="646">
                  <c:v>368872.23515000002</c:v>
                </c:pt>
                <c:pt idx="647">
                  <c:v>364874.91405000002</c:v>
                </c:pt>
                <c:pt idx="648">
                  <c:v>373173.17204999999</c:v>
                </c:pt>
                <c:pt idx="649">
                  <c:v>323943.04375000001</c:v>
                </c:pt>
                <c:pt idx="650">
                  <c:v>285473.72009999998</c:v>
                </c:pt>
                <c:pt idx="651">
                  <c:v>257028.81215000001</c:v>
                </c:pt>
                <c:pt idx="652">
                  <c:v>446776.07844999997</c:v>
                </c:pt>
                <c:pt idx="653">
                  <c:v>375186.47824999999</c:v>
                </c:pt>
                <c:pt idx="654">
                  <c:v>323582.56945000013</c:v>
                </c:pt>
                <c:pt idx="655">
                  <c:v>291974.56370000012</c:v>
                </c:pt>
                <c:pt idx="656">
                  <c:v>253704.1260499999</c:v>
                </c:pt>
                <c:pt idx="657">
                  <c:v>441393.63935000001</c:v>
                </c:pt>
                <c:pt idx="658">
                  <c:v>381041.57764999988</c:v>
                </c:pt>
                <c:pt idx="659">
                  <c:v>323015.82890000008</c:v>
                </c:pt>
                <c:pt idx="660">
                  <c:v>285807.92710000009</c:v>
                </c:pt>
                <c:pt idx="661">
                  <c:v>252446.56695000001</c:v>
                </c:pt>
                <c:pt idx="662">
                  <c:v>443035.69494999998</c:v>
                </c:pt>
                <c:pt idx="663">
                  <c:v>379917.65490000002</c:v>
                </c:pt>
                <c:pt idx="664">
                  <c:v>319165.85519999999</c:v>
                </c:pt>
                <c:pt idx="665">
                  <c:v>285412.3567</c:v>
                </c:pt>
                <c:pt idx="666">
                  <c:v>437347.93735000008</c:v>
                </c:pt>
                <c:pt idx="667">
                  <c:v>585704.95984999987</c:v>
                </c:pt>
                <c:pt idx="668">
                  <c:v>512606.87984999991</c:v>
                </c:pt>
                <c:pt idx="669">
                  <c:v>539053.49199999997</c:v>
                </c:pt>
                <c:pt idx="670">
                  <c:v>609286.65470000019</c:v>
                </c:pt>
                <c:pt idx="671">
                  <c:v>551708.44384999992</c:v>
                </c:pt>
                <c:pt idx="672">
                  <c:v>596566.86025000003</c:v>
                </c:pt>
                <c:pt idx="673">
                  <c:v>642610.37935000006</c:v>
                </c:pt>
                <c:pt idx="674">
                  <c:v>554589.09054999985</c:v>
                </c:pt>
                <c:pt idx="675">
                  <c:v>537134.62400000007</c:v>
                </c:pt>
                <c:pt idx="676">
                  <c:v>627403.44215000002</c:v>
                </c:pt>
                <c:pt idx="677">
                  <c:v>365028.59100000001</c:v>
                </c:pt>
                <c:pt idx="678">
                  <c:v>608753.69814999984</c:v>
                </c:pt>
                <c:pt idx="679">
                  <c:v>495418.88640000008</c:v>
                </c:pt>
                <c:pt idx="680">
                  <c:v>520070.42944999988</c:v>
                </c:pt>
                <c:pt idx="681">
                  <c:v>616131.87675000005</c:v>
                </c:pt>
                <c:pt idx="682">
                  <c:v>570309.59080000024</c:v>
                </c:pt>
                <c:pt idx="683">
                  <c:v>646059.49809999997</c:v>
                </c:pt>
                <c:pt idx="684">
                  <c:v>555219.69580000022</c:v>
                </c:pt>
                <c:pt idx="685">
                  <c:v>564615.72974999994</c:v>
                </c:pt>
                <c:pt idx="686">
                  <c:v>572823.71680000005</c:v>
                </c:pt>
                <c:pt idx="687">
                  <c:v>323653.14825000003</c:v>
                </c:pt>
                <c:pt idx="688">
                  <c:v>335186.29729999998</c:v>
                </c:pt>
                <c:pt idx="689">
                  <c:v>335057.46899999998</c:v>
                </c:pt>
                <c:pt idx="690">
                  <c:v>331635.03950000001</c:v>
                </c:pt>
                <c:pt idx="691">
                  <c:v>330443.85814999993</c:v>
                </c:pt>
                <c:pt idx="692">
                  <c:v>189211.87085000001</c:v>
                </c:pt>
                <c:pt idx="693">
                  <c:v>216764.47214999999</c:v>
                </c:pt>
                <c:pt idx="694">
                  <c:v>275733.51199999999</c:v>
                </c:pt>
                <c:pt idx="695">
                  <c:v>318843.36979999999</c:v>
                </c:pt>
                <c:pt idx="696">
                  <c:v>318687.36580000003</c:v>
                </c:pt>
                <c:pt idx="697">
                  <c:v>324995.37075</c:v>
                </c:pt>
                <c:pt idx="698">
                  <c:v>329813.12174999999</c:v>
                </c:pt>
                <c:pt idx="699">
                  <c:v>333384.35389999999</c:v>
                </c:pt>
                <c:pt idx="700">
                  <c:v>340651.59129999997</c:v>
                </c:pt>
                <c:pt idx="701">
                  <c:v>377104.23310000013</c:v>
                </c:pt>
                <c:pt idx="702">
                  <c:v>325470.64809999999</c:v>
                </c:pt>
                <c:pt idx="703">
                  <c:v>282031.87329999992</c:v>
                </c:pt>
                <c:pt idx="704">
                  <c:v>444049.72895000008</c:v>
                </c:pt>
                <c:pt idx="705">
                  <c:v>384067.36109999998</c:v>
                </c:pt>
                <c:pt idx="706">
                  <c:v>327989.86450000003</c:v>
                </c:pt>
                <c:pt idx="707">
                  <c:v>297183.63075000001</c:v>
                </c:pt>
                <c:pt idx="708">
                  <c:v>251467.7274</c:v>
                </c:pt>
                <c:pt idx="709">
                  <c:v>448958.85509999993</c:v>
                </c:pt>
                <c:pt idx="710">
                  <c:v>375909.09269999998</c:v>
                </c:pt>
                <c:pt idx="711">
                  <c:v>324378.54955</c:v>
                </c:pt>
                <c:pt idx="712">
                  <c:v>288139.84720000002</c:v>
                </c:pt>
                <c:pt idx="713">
                  <c:v>259401.94209999999</c:v>
                </c:pt>
                <c:pt idx="714">
                  <c:v>437662.65429999999</c:v>
                </c:pt>
                <c:pt idx="715">
                  <c:v>375599.76069999998</c:v>
                </c:pt>
                <c:pt idx="716">
                  <c:v>289712.51775</c:v>
                </c:pt>
                <c:pt idx="717">
                  <c:v>925571.69010000001</c:v>
                </c:pt>
                <c:pt idx="718">
                  <c:v>844922.41825000022</c:v>
                </c:pt>
                <c:pt idx="719">
                  <c:v>800400.00854999991</c:v>
                </c:pt>
                <c:pt idx="720">
                  <c:v>881932.84474999981</c:v>
                </c:pt>
                <c:pt idx="721">
                  <c:v>804924.79584999999</c:v>
                </c:pt>
                <c:pt idx="722">
                  <c:v>926008.15919999999</c:v>
                </c:pt>
                <c:pt idx="723">
                  <c:v>854469.57214999979</c:v>
                </c:pt>
                <c:pt idx="724">
                  <c:v>903906.58464999998</c:v>
                </c:pt>
                <c:pt idx="725">
                  <c:v>909392.23494999995</c:v>
                </c:pt>
                <c:pt idx="726">
                  <c:v>832671.44980000006</c:v>
                </c:pt>
                <c:pt idx="727">
                  <c:v>763807.01505000016</c:v>
                </c:pt>
                <c:pt idx="728">
                  <c:v>839099.54969999986</c:v>
                </c:pt>
                <c:pt idx="729">
                  <c:v>774391.49900000007</c:v>
                </c:pt>
                <c:pt idx="730">
                  <c:v>833489.19330000016</c:v>
                </c:pt>
                <c:pt idx="731">
                  <c:v>799901.93780000007</c:v>
                </c:pt>
                <c:pt idx="732">
                  <c:v>803791.30420000013</c:v>
                </c:pt>
                <c:pt idx="733">
                  <c:v>863564.55889999995</c:v>
                </c:pt>
                <c:pt idx="734">
                  <c:v>806141.59455000027</c:v>
                </c:pt>
                <c:pt idx="735">
                  <c:v>947103.40445000003</c:v>
                </c:pt>
                <c:pt idx="736">
                  <c:v>869773.47799999989</c:v>
                </c:pt>
                <c:pt idx="737">
                  <c:v>567778.09254999983</c:v>
                </c:pt>
                <c:pt idx="738">
                  <c:v>570352.51864999998</c:v>
                </c:pt>
                <c:pt idx="739">
                  <c:v>557967.14850000001</c:v>
                </c:pt>
                <c:pt idx="740">
                  <c:v>554101.11475000018</c:v>
                </c:pt>
                <c:pt idx="741">
                  <c:v>335576.71990000003</c:v>
                </c:pt>
                <c:pt idx="742">
                  <c:v>395310.9204</c:v>
                </c:pt>
                <c:pt idx="743">
                  <c:v>497484.68894999998</c:v>
                </c:pt>
                <c:pt idx="744">
                  <c:v>520568.12825000013</c:v>
                </c:pt>
                <c:pt idx="745">
                  <c:v>550810.32814999996</c:v>
                </c:pt>
                <c:pt idx="746">
                  <c:v>555452.63609999989</c:v>
                </c:pt>
                <c:pt idx="747">
                  <c:v>570647.54409999994</c:v>
                </c:pt>
                <c:pt idx="748">
                  <c:v>565875.13884999999</c:v>
                </c:pt>
                <c:pt idx="749">
                  <c:v>554908.99245000002</c:v>
                </c:pt>
                <c:pt idx="750">
                  <c:v>239895.90160000001</c:v>
                </c:pt>
                <c:pt idx="751">
                  <c:v>385325.68945000012</c:v>
                </c:pt>
                <c:pt idx="752">
                  <c:v>289498.72495</c:v>
                </c:pt>
                <c:pt idx="753">
                  <c:v>249068.97115000011</c:v>
                </c:pt>
                <c:pt idx="754">
                  <c:v>436443.00965000002</c:v>
                </c:pt>
                <c:pt idx="755">
                  <c:v>381049.44184999989</c:v>
                </c:pt>
                <c:pt idx="756">
                  <c:v>321546.03600000002</c:v>
                </c:pt>
                <c:pt idx="757">
                  <c:v>287326.92155000009</c:v>
                </c:pt>
                <c:pt idx="758">
                  <c:v>252825.16380000001</c:v>
                </c:pt>
                <c:pt idx="759">
                  <c:v>433292.45459999988</c:v>
                </c:pt>
                <c:pt idx="760">
                  <c:v>379742.58829999989</c:v>
                </c:pt>
                <c:pt idx="761">
                  <c:v>283357.74839999998</c:v>
                </c:pt>
                <c:pt idx="762">
                  <c:v>326872.91875000001</c:v>
                </c:pt>
                <c:pt idx="763">
                  <c:v>373398.31030000001</c:v>
                </c:pt>
                <c:pt idx="764">
                  <c:v>321431.61335000012</c:v>
                </c:pt>
                <c:pt idx="765">
                  <c:v>296728.13959999988</c:v>
                </c:pt>
                <c:pt idx="766">
                  <c:v>327100.64539999998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6-4466-96FD-4B413878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78776"/>
        <c:axId val="682988944"/>
      </c:scatterChart>
      <c:valAx>
        <c:axId val="6829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88944"/>
        <c:crosses val="autoZero"/>
        <c:crossBetween val="midCat"/>
      </c:valAx>
      <c:valAx>
        <c:axId val="682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press: e^1/T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65704286964127"/>
                  <c:y val="-3.65585812190142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temp!$Q$3:$Q$1006</c:f>
              <c:numCache>
                <c:formatCode>General</c:formatCode>
                <c:ptCount val="222"/>
                <c:pt idx="0">
                  <c:v>1.0010005001667084</c:v>
                </c:pt>
                <c:pt idx="1">
                  <c:v>1.0006668889382799</c:v>
                </c:pt>
                <c:pt idx="2">
                  <c:v>1.0005001250208359</c:v>
                </c:pt>
                <c:pt idx="3">
                  <c:v>1.0004000800106678</c:v>
                </c:pt>
                <c:pt idx="4">
                  <c:v>1.0020020013340003</c:v>
                </c:pt>
                <c:pt idx="5">
                  <c:v>1.0010005001667084</c:v>
                </c:pt>
                <c:pt idx="6">
                  <c:v>1.0006668889382799</c:v>
                </c:pt>
                <c:pt idx="7">
                  <c:v>1.0005001250208359</c:v>
                </c:pt>
                <c:pt idx="8">
                  <c:v>1.0004000800106678</c:v>
                </c:pt>
                <c:pt idx="9">
                  <c:v>1.0020020013340003</c:v>
                </c:pt>
                <c:pt idx="10">
                  <c:v>1.0010005001667084</c:v>
                </c:pt>
                <c:pt idx="11">
                  <c:v>1.0006668889382799</c:v>
                </c:pt>
                <c:pt idx="12">
                  <c:v>1.0005001250208359</c:v>
                </c:pt>
                <c:pt idx="13">
                  <c:v>1.0004000800106678</c:v>
                </c:pt>
                <c:pt idx="14">
                  <c:v>1.0020020013340003</c:v>
                </c:pt>
                <c:pt idx="15">
                  <c:v>1.0010005001667084</c:v>
                </c:pt>
                <c:pt idx="16">
                  <c:v>1.0006668889382799</c:v>
                </c:pt>
                <c:pt idx="17">
                  <c:v>1.0005001250208359</c:v>
                </c:pt>
                <c:pt idx="18">
                  <c:v>1.0004000800106678</c:v>
                </c:pt>
                <c:pt idx="19">
                  <c:v>1.0020020013340003</c:v>
                </c:pt>
                <c:pt idx="20">
                  <c:v>1.0010005001667084</c:v>
                </c:pt>
                <c:pt idx="21">
                  <c:v>1.0006668889382799</c:v>
                </c:pt>
                <c:pt idx="22">
                  <c:v>1.0005001250208359</c:v>
                </c:pt>
                <c:pt idx="23">
                  <c:v>1.0004000800106678</c:v>
                </c:pt>
                <c:pt idx="24">
                  <c:v>1.0020020013340003</c:v>
                </c:pt>
                <c:pt idx="25">
                  <c:v>1.0010005001667084</c:v>
                </c:pt>
                <c:pt idx="26">
                  <c:v>1.0006668889382799</c:v>
                </c:pt>
                <c:pt idx="27">
                  <c:v>1.0005001250208359</c:v>
                </c:pt>
                <c:pt idx="28">
                  <c:v>1.0004000800106678</c:v>
                </c:pt>
                <c:pt idx="29">
                  <c:v>1.0020020013340003</c:v>
                </c:pt>
                <c:pt idx="30">
                  <c:v>1.0010005001667084</c:v>
                </c:pt>
                <c:pt idx="31">
                  <c:v>1.0006668889382799</c:v>
                </c:pt>
                <c:pt idx="32">
                  <c:v>1.0005001250208359</c:v>
                </c:pt>
                <c:pt idx="33">
                  <c:v>1.0004000800106678</c:v>
                </c:pt>
                <c:pt idx="34">
                  <c:v>1.0020020013340003</c:v>
                </c:pt>
                <c:pt idx="35">
                  <c:v>1.0010005001667084</c:v>
                </c:pt>
                <c:pt idx="36">
                  <c:v>1.0006668889382799</c:v>
                </c:pt>
                <c:pt idx="37">
                  <c:v>1.0005001250208359</c:v>
                </c:pt>
                <c:pt idx="38">
                  <c:v>1.0004000800106678</c:v>
                </c:pt>
                <c:pt idx="39">
                  <c:v>1.0020020013340003</c:v>
                </c:pt>
                <c:pt idx="40">
                  <c:v>1.0010005001667084</c:v>
                </c:pt>
                <c:pt idx="41">
                  <c:v>1.0006668889382799</c:v>
                </c:pt>
                <c:pt idx="42">
                  <c:v>1.0005001250208359</c:v>
                </c:pt>
                <c:pt idx="43">
                  <c:v>1.0004000800106678</c:v>
                </c:pt>
                <c:pt idx="44">
                  <c:v>1.0020020013340003</c:v>
                </c:pt>
                <c:pt idx="45">
                  <c:v>1.0010005001667084</c:v>
                </c:pt>
                <c:pt idx="46">
                  <c:v>1.0006668889382799</c:v>
                </c:pt>
                <c:pt idx="47">
                  <c:v>1.0005001250208359</c:v>
                </c:pt>
                <c:pt idx="48">
                  <c:v>1.0004000800106678</c:v>
                </c:pt>
                <c:pt idx="49">
                  <c:v>1.0020020013340003</c:v>
                </c:pt>
                <c:pt idx="50">
                  <c:v>1.0010005001667084</c:v>
                </c:pt>
                <c:pt idx="51">
                  <c:v>1.0006668889382799</c:v>
                </c:pt>
                <c:pt idx="52">
                  <c:v>1.0005001250208359</c:v>
                </c:pt>
                <c:pt idx="53">
                  <c:v>1.0004000800106678</c:v>
                </c:pt>
                <c:pt idx="54">
                  <c:v>1.0020020013340003</c:v>
                </c:pt>
                <c:pt idx="55">
                  <c:v>1.0010005001667084</c:v>
                </c:pt>
                <c:pt idx="56">
                  <c:v>1.0006668889382799</c:v>
                </c:pt>
                <c:pt idx="57">
                  <c:v>1.0005001250208359</c:v>
                </c:pt>
                <c:pt idx="58">
                  <c:v>1.0004000800106678</c:v>
                </c:pt>
                <c:pt idx="59">
                  <c:v>1.0020020013340003</c:v>
                </c:pt>
                <c:pt idx="60">
                  <c:v>1.0010005001667084</c:v>
                </c:pt>
                <c:pt idx="61">
                  <c:v>1.0006668889382799</c:v>
                </c:pt>
                <c:pt idx="62">
                  <c:v>1.0005001250208359</c:v>
                </c:pt>
                <c:pt idx="63">
                  <c:v>1.0004000800106678</c:v>
                </c:pt>
                <c:pt idx="64">
                  <c:v>1.0020020013340003</c:v>
                </c:pt>
                <c:pt idx="65">
                  <c:v>1.0010005001667084</c:v>
                </c:pt>
                <c:pt idx="66">
                  <c:v>1.0006668889382799</c:v>
                </c:pt>
                <c:pt idx="67">
                  <c:v>1.0005001250208359</c:v>
                </c:pt>
                <c:pt idx="68">
                  <c:v>1.0004000800106678</c:v>
                </c:pt>
                <c:pt idx="69">
                  <c:v>1.0020020013340003</c:v>
                </c:pt>
                <c:pt idx="70">
                  <c:v>1.0010005001667084</c:v>
                </c:pt>
                <c:pt idx="71">
                  <c:v>1.0006668889382799</c:v>
                </c:pt>
                <c:pt idx="72">
                  <c:v>1.0005001250208359</c:v>
                </c:pt>
                <c:pt idx="73">
                  <c:v>1.0004000800106678</c:v>
                </c:pt>
                <c:pt idx="74">
                  <c:v>1.0020020013340003</c:v>
                </c:pt>
                <c:pt idx="75">
                  <c:v>1.0010005001667084</c:v>
                </c:pt>
                <c:pt idx="76">
                  <c:v>1.0006668889382799</c:v>
                </c:pt>
                <c:pt idx="77">
                  <c:v>1.0005001250208359</c:v>
                </c:pt>
                <c:pt idx="78">
                  <c:v>1.0004000800106678</c:v>
                </c:pt>
                <c:pt idx="79">
                  <c:v>1.0020020013340003</c:v>
                </c:pt>
                <c:pt idx="80">
                  <c:v>1.0010005001667084</c:v>
                </c:pt>
                <c:pt idx="81">
                  <c:v>1.0006668889382799</c:v>
                </c:pt>
                <c:pt idx="82">
                  <c:v>1.0005001250208359</c:v>
                </c:pt>
                <c:pt idx="83">
                  <c:v>1.0004000800106678</c:v>
                </c:pt>
                <c:pt idx="84">
                  <c:v>1.0020020013340003</c:v>
                </c:pt>
                <c:pt idx="85">
                  <c:v>1.0010005001667084</c:v>
                </c:pt>
                <c:pt idx="86">
                  <c:v>1.0006668889382799</c:v>
                </c:pt>
                <c:pt idx="87">
                  <c:v>1.0005001250208359</c:v>
                </c:pt>
                <c:pt idx="88">
                  <c:v>1.0004000800106678</c:v>
                </c:pt>
                <c:pt idx="89">
                  <c:v>1.0020020013340003</c:v>
                </c:pt>
                <c:pt idx="90">
                  <c:v>1.0010005001667084</c:v>
                </c:pt>
                <c:pt idx="91">
                  <c:v>1.0006668889382799</c:v>
                </c:pt>
                <c:pt idx="92">
                  <c:v>1.0005001250208359</c:v>
                </c:pt>
                <c:pt idx="93">
                  <c:v>1.0004000800106678</c:v>
                </c:pt>
                <c:pt idx="94">
                  <c:v>1.0020020013340003</c:v>
                </c:pt>
                <c:pt idx="95">
                  <c:v>1.0010005001667084</c:v>
                </c:pt>
                <c:pt idx="96">
                  <c:v>1.0006668889382799</c:v>
                </c:pt>
                <c:pt idx="97">
                  <c:v>1.0005001250208359</c:v>
                </c:pt>
                <c:pt idx="98">
                  <c:v>1.0004000800106678</c:v>
                </c:pt>
                <c:pt idx="99">
                  <c:v>1.0020020013340003</c:v>
                </c:pt>
                <c:pt idx="100">
                  <c:v>1.0010005001667084</c:v>
                </c:pt>
                <c:pt idx="101">
                  <c:v>1.0006668889382799</c:v>
                </c:pt>
                <c:pt idx="102">
                  <c:v>1.0005001250208359</c:v>
                </c:pt>
                <c:pt idx="103">
                  <c:v>1.0004000800106678</c:v>
                </c:pt>
                <c:pt idx="104">
                  <c:v>1.0020020013340003</c:v>
                </c:pt>
                <c:pt idx="105">
                  <c:v>1.0010005001667084</c:v>
                </c:pt>
                <c:pt idx="106">
                  <c:v>1.0006668889382799</c:v>
                </c:pt>
                <c:pt idx="107">
                  <c:v>1.0005001250208359</c:v>
                </c:pt>
                <c:pt idx="108">
                  <c:v>1.0004000800106678</c:v>
                </c:pt>
                <c:pt idx="109">
                  <c:v>1.0020020013340003</c:v>
                </c:pt>
                <c:pt idx="110">
                  <c:v>1.0010005001667084</c:v>
                </c:pt>
                <c:pt idx="111">
                  <c:v>1.0006668889382799</c:v>
                </c:pt>
                <c:pt idx="112">
                  <c:v>1.0005001250208359</c:v>
                </c:pt>
                <c:pt idx="113">
                  <c:v>1.0004000800106678</c:v>
                </c:pt>
                <c:pt idx="114">
                  <c:v>1.0020020013340003</c:v>
                </c:pt>
                <c:pt idx="115">
                  <c:v>1.0010005001667084</c:v>
                </c:pt>
                <c:pt idx="116">
                  <c:v>1.0006668889382799</c:v>
                </c:pt>
                <c:pt idx="117">
                  <c:v>1.0005001250208359</c:v>
                </c:pt>
                <c:pt idx="118">
                  <c:v>1.0004000800106678</c:v>
                </c:pt>
                <c:pt idx="119">
                  <c:v>1.0020020013340003</c:v>
                </c:pt>
                <c:pt idx="120">
                  <c:v>1.0010005001667084</c:v>
                </c:pt>
                <c:pt idx="121">
                  <c:v>1.0006668889382799</c:v>
                </c:pt>
                <c:pt idx="122">
                  <c:v>1.0005001250208359</c:v>
                </c:pt>
                <c:pt idx="123">
                  <c:v>1.0004000800106678</c:v>
                </c:pt>
                <c:pt idx="124">
                  <c:v>1.0020020013340003</c:v>
                </c:pt>
                <c:pt idx="125">
                  <c:v>1.0010005001667084</c:v>
                </c:pt>
                <c:pt idx="126">
                  <c:v>1.0006668889382799</c:v>
                </c:pt>
                <c:pt idx="127">
                  <c:v>1.0005001250208359</c:v>
                </c:pt>
                <c:pt idx="128">
                  <c:v>1.0004000800106678</c:v>
                </c:pt>
                <c:pt idx="129">
                  <c:v>1.0020020013340003</c:v>
                </c:pt>
                <c:pt idx="130">
                  <c:v>1.0010005001667084</c:v>
                </c:pt>
                <c:pt idx="131">
                  <c:v>1.0006668889382799</c:v>
                </c:pt>
                <c:pt idx="132">
                  <c:v>1.0005001250208359</c:v>
                </c:pt>
                <c:pt idx="133">
                  <c:v>1.0004000800106678</c:v>
                </c:pt>
                <c:pt idx="134">
                  <c:v>1.0020020013340003</c:v>
                </c:pt>
                <c:pt idx="135">
                  <c:v>1.0010005001667084</c:v>
                </c:pt>
                <c:pt idx="136">
                  <c:v>1.0006668889382799</c:v>
                </c:pt>
                <c:pt idx="137">
                  <c:v>1.0005001250208359</c:v>
                </c:pt>
                <c:pt idx="138">
                  <c:v>1.0004000800106678</c:v>
                </c:pt>
                <c:pt idx="139">
                  <c:v>1.0020020013340003</c:v>
                </c:pt>
                <c:pt idx="140">
                  <c:v>1.0010005001667084</c:v>
                </c:pt>
                <c:pt idx="141">
                  <c:v>1.0006668889382799</c:v>
                </c:pt>
                <c:pt idx="142">
                  <c:v>1.0005001250208359</c:v>
                </c:pt>
                <c:pt idx="143">
                  <c:v>1.0004000800106678</c:v>
                </c:pt>
                <c:pt idx="144">
                  <c:v>1.0020020013340003</c:v>
                </c:pt>
                <c:pt idx="145">
                  <c:v>1.0010005001667084</c:v>
                </c:pt>
                <c:pt idx="146">
                  <c:v>1.0006668889382799</c:v>
                </c:pt>
                <c:pt idx="147">
                  <c:v>1.0005001250208359</c:v>
                </c:pt>
                <c:pt idx="148">
                  <c:v>1.0004000800106678</c:v>
                </c:pt>
                <c:pt idx="149">
                  <c:v>1.0020020013340003</c:v>
                </c:pt>
                <c:pt idx="150">
                  <c:v>1.0010005001667084</c:v>
                </c:pt>
                <c:pt idx="151">
                  <c:v>1.0006668889382799</c:v>
                </c:pt>
                <c:pt idx="152">
                  <c:v>1.0005001250208359</c:v>
                </c:pt>
                <c:pt idx="153">
                  <c:v>1.0004000800106678</c:v>
                </c:pt>
                <c:pt idx="154">
                  <c:v>1.0020020013340003</c:v>
                </c:pt>
                <c:pt idx="155">
                  <c:v>1.0010005001667084</c:v>
                </c:pt>
                <c:pt idx="156">
                  <c:v>1.0006668889382799</c:v>
                </c:pt>
                <c:pt idx="157">
                  <c:v>1.0005001250208359</c:v>
                </c:pt>
                <c:pt idx="158">
                  <c:v>1.0004000800106678</c:v>
                </c:pt>
                <c:pt idx="159">
                  <c:v>1.0020020013340003</c:v>
                </c:pt>
                <c:pt idx="160">
                  <c:v>1.0010005001667084</c:v>
                </c:pt>
                <c:pt idx="161">
                  <c:v>1.0006668889382799</c:v>
                </c:pt>
                <c:pt idx="162">
                  <c:v>1.0005001250208359</c:v>
                </c:pt>
                <c:pt idx="163">
                  <c:v>1.0004000800106678</c:v>
                </c:pt>
                <c:pt idx="164">
                  <c:v>1.0020020013340003</c:v>
                </c:pt>
                <c:pt idx="165">
                  <c:v>1.0010005001667084</c:v>
                </c:pt>
                <c:pt idx="166">
                  <c:v>1.0006668889382799</c:v>
                </c:pt>
                <c:pt idx="167">
                  <c:v>1.0005001250208359</c:v>
                </c:pt>
                <c:pt idx="168">
                  <c:v>1.0004000800106678</c:v>
                </c:pt>
                <c:pt idx="169">
                  <c:v>1.0020020013340003</c:v>
                </c:pt>
                <c:pt idx="170">
                  <c:v>1.0010005001667084</c:v>
                </c:pt>
                <c:pt idx="171">
                  <c:v>1.0006668889382799</c:v>
                </c:pt>
                <c:pt idx="172">
                  <c:v>1.0005001250208359</c:v>
                </c:pt>
                <c:pt idx="173">
                  <c:v>1.0004000800106678</c:v>
                </c:pt>
                <c:pt idx="174">
                  <c:v>1.0020020013340003</c:v>
                </c:pt>
                <c:pt idx="175">
                  <c:v>1.0010005001667084</c:v>
                </c:pt>
                <c:pt idx="176">
                  <c:v>1.0006668889382799</c:v>
                </c:pt>
                <c:pt idx="177">
                  <c:v>1.0005001250208359</c:v>
                </c:pt>
                <c:pt idx="178">
                  <c:v>1.0004000800106678</c:v>
                </c:pt>
                <c:pt idx="179">
                  <c:v>1.0020020013340003</c:v>
                </c:pt>
                <c:pt idx="180">
                  <c:v>1.0010005001667084</c:v>
                </c:pt>
                <c:pt idx="181">
                  <c:v>1.0006668889382799</c:v>
                </c:pt>
                <c:pt idx="182">
                  <c:v>1.0005001250208359</c:v>
                </c:pt>
                <c:pt idx="183">
                  <c:v>1.0004000800106678</c:v>
                </c:pt>
                <c:pt idx="184">
                  <c:v>1.0020020013340003</c:v>
                </c:pt>
                <c:pt idx="185">
                  <c:v>1.0010005001667084</c:v>
                </c:pt>
                <c:pt idx="186">
                  <c:v>1.0006668889382799</c:v>
                </c:pt>
                <c:pt idx="187">
                  <c:v>1.0005001250208359</c:v>
                </c:pt>
                <c:pt idx="188">
                  <c:v>1.0020020013340003</c:v>
                </c:pt>
                <c:pt idx="189">
                  <c:v>1.0010005001667084</c:v>
                </c:pt>
                <c:pt idx="190">
                  <c:v>1.0005001250208359</c:v>
                </c:pt>
                <c:pt idx="191">
                  <c:v>1.0004000800106678</c:v>
                </c:pt>
                <c:pt idx="192">
                  <c:v>1.0020020013340003</c:v>
                </c:pt>
                <c:pt idx="193">
                  <c:v>1.0010005001667084</c:v>
                </c:pt>
                <c:pt idx="194">
                  <c:v>1.0006668889382799</c:v>
                </c:pt>
                <c:pt idx="195">
                  <c:v>1.0005001250208359</c:v>
                </c:pt>
                <c:pt idx="196">
                  <c:v>1.0004000800106678</c:v>
                </c:pt>
                <c:pt idx="197">
                  <c:v>1.0020020013340003</c:v>
                </c:pt>
                <c:pt idx="198">
                  <c:v>1.0010005001667084</c:v>
                </c:pt>
                <c:pt idx="199">
                  <c:v>1.0006668889382799</c:v>
                </c:pt>
                <c:pt idx="200">
                  <c:v>1.0005001250208359</c:v>
                </c:pt>
                <c:pt idx="201">
                  <c:v>1.0020020013340003</c:v>
                </c:pt>
                <c:pt idx="202">
                  <c:v>1.0005001250208359</c:v>
                </c:pt>
                <c:pt idx="203">
                  <c:v>1.0004000800106678</c:v>
                </c:pt>
                <c:pt idx="204">
                  <c:v>1.0010005001667084</c:v>
                </c:pt>
                <c:pt idx="205">
                  <c:v>1.0006668889382799</c:v>
                </c:pt>
                <c:pt idx="206">
                  <c:v>1.0010005001667084</c:v>
                </c:pt>
                <c:pt idx="207">
                  <c:v>1.0006668889382799</c:v>
                </c:pt>
                <c:pt idx="208">
                  <c:v>1.0005001250208359</c:v>
                </c:pt>
                <c:pt idx="209">
                  <c:v>1.0010005001667084</c:v>
                </c:pt>
                <c:pt idx="210">
                  <c:v>1.0006668889382799</c:v>
                </c:pt>
                <c:pt idx="211">
                  <c:v>1.0005001250208359</c:v>
                </c:pt>
                <c:pt idx="212">
                  <c:v>1.0004000800106678</c:v>
                </c:pt>
                <c:pt idx="213">
                  <c:v>1.0010005001667084</c:v>
                </c:pt>
                <c:pt idx="214">
                  <c:v>1.0006668889382799</c:v>
                </c:pt>
                <c:pt idx="215">
                  <c:v>1.0010005001667084</c:v>
                </c:pt>
                <c:pt idx="216">
                  <c:v>1.0006668889382799</c:v>
                </c:pt>
                <c:pt idx="217">
                  <c:v>1.0020020013340003</c:v>
                </c:pt>
                <c:pt idx="218">
                  <c:v>1.0010005001667084</c:v>
                </c:pt>
                <c:pt idx="219">
                  <c:v>1.0006668889382799</c:v>
                </c:pt>
                <c:pt idx="220">
                  <c:v>1.0005001250208359</c:v>
                </c:pt>
                <c:pt idx="221">
                  <c:v>1.0020020013340003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8-441D-A0EC-E89D10FB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dens: e^1/T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24584426946631"/>
                  <c:y val="0.46244212962962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temp!$R$3:$R$1006</c:f>
              <c:numCache>
                <c:formatCode>General</c:formatCode>
                <c:ptCount val="222"/>
                <c:pt idx="0">
                  <c:v>1.5458283097222574</c:v>
                </c:pt>
                <c:pt idx="1">
                  <c:v>1.6091163374636499</c:v>
                </c:pt>
                <c:pt idx="2">
                  <c:v>1.6950021519158469</c:v>
                </c:pt>
                <c:pt idx="3">
                  <c:v>1.7208171986696417</c:v>
                </c:pt>
                <c:pt idx="4">
                  <c:v>1.4323899383652963</c:v>
                </c:pt>
                <c:pt idx="5">
                  <c:v>1.5054463862136915</c:v>
                </c:pt>
                <c:pt idx="6">
                  <c:v>1.6791871871326607</c:v>
                </c:pt>
                <c:pt idx="7">
                  <c:v>1.7418875434680525</c:v>
                </c:pt>
                <c:pt idx="8">
                  <c:v>1.7512393593283286</c:v>
                </c:pt>
                <c:pt idx="9">
                  <c:v>1.4803908131795418</c:v>
                </c:pt>
                <c:pt idx="10">
                  <c:v>1.4988406311297968</c:v>
                </c:pt>
                <c:pt idx="11">
                  <c:v>1.5275839717779598</c:v>
                </c:pt>
                <c:pt idx="12">
                  <c:v>1.5915997463120599</c:v>
                </c:pt>
                <c:pt idx="13">
                  <c:v>1.7183435666437952</c:v>
                </c:pt>
                <c:pt idx="14">
                  <c:v>1.470651529108747</c:v>
                </c:pt>
                <c:pt idx="15">
                  <c:v>1.4639194109013935</c:v>
                </c:pt>
                <c:pt idx="16">
                  <c:v>1.497343592722681</c:v>
                </c:pt>
                <c:pt idx="17">
                  <c:v>1.5365996941926596</c:v>
                </c:pt>
                <c:pt idx="18">
                  <c:v>1.6192782118183335</c:v>
                </c:pt>
                <c:pt idx="19">
                  <c:v>1.3620443384230279</c:v>
                </c:pt>
                <c:pt idx="20">
                  <c:v>1.4199403519175759</c:v>
                </c:pt>
                <c:pt idx="21">
                  <c:v>1.421490596291874</c:v>
                </c:pt>
                <c:pt idx="22">
                  <c:v>1.4992778330503427</c:v>
                </c:pt>
                <c:pt idx="23">
                  <c:v>1.5103365245337121</c:v>
                </c:pt>
                <c:pt idx="24">
                  <c:v>1.3545409906499695</c:v>
                </c:pt>
                <c:pt idx="25">
                  <c:v>1.4161750001115962</c:v>
                </c:pt>
                <c:pt idx="26">
                  <c:v>1.4450877229025034</c:v>
                </c:pt>
                <c:pt idx="27">
                  <c:v>1.5058730116421997</c:v>
                </c:pt>
                <c:pt idx="28">
                  <c:v>1.6110321583793128</c:v>
                </c:pt>
                <c:pt idx="29">
                  <c:v>1.3941251739096132</c:v>
                </c:pt>
                <c:pt idx="30">
                  <c:v>1.3436239316539227</c:v>
                </c:pt>
                <c:pt idx="31">
                  <c:v>1.3517700074333538</c:v>
                </c:pt>
                <c:pt idx="32">
                  <c:v>1.4448927127518922</c:v>
                </c:pt>
                <c:pt idx="33">
                  <c:v>1.5064829358124134</c:v>
                </c:pt>
                <c:pt idx="34">
                  <c:v>1.3067494764824359</c:v>
                </c:pt>
                <c:pt idx="35">
                  <c:v>1.3123306142775519</c:v>
                </c:pt>
                <c:pt idx="36">
                  <c:v>1.3617419248146641</c:v>
                </c:pt>
                <c:pt idx="37">
                  <c:v>1.3697846650847536</c:v>
                </c:pt>
                <c:pt idx="38">
                  <c:v>1.4127691104412021</c:v>
                </c:pt>
                <c:pt idx="39">
                  <c:v>1.2911351428069786</c:v>
                </c:pt>
                <c:pt idx="40">
                  <c:v>1.3298994660816719</c:v>
                </c:pt>
                <c:pt idx="41">
                  <c:v>1.3561117667085913</c:v>
                </c:pt>
                <c:pt idx="42">
                  <c:v>1.4767792702918325</c:v>
                </c:pt>
                <c:pt idx="43">
                  <c:v>1.485213367512572</c:v>
                </c:pt>
                <c:pt idx="44">
                  <c:v>1.2915519601607182</c:v>
                </c:pt>
                <c:pt idx="45">
                  <c:v>1.3025742462886181</c:v>
                </c:pt>
                <c:pt idx="46">
                  <c:v>1.3263028043785015</c:v>
                </c:pt>
                <c:pt idx="47">
                  <c:v>1.3857098515395725</c:v>
                </c:pt>
                <c:pt idx="48">
                  <c:v>1.4201325548455035</c:v>
                </c:pt>
                <c:pt idx="49">
                  <c:v>1.266810831137648</c:v>
                </c:pt>
                <c:pt idx="50">
                  <c:v>1.3068141797904762</c:v>
                </c:pt>
                <c:pt idx="51">
                  <c:v>1.3371295586088712</c:v>
                </c:pt>
                <c:pt idx="52">
                  <c:v>1.3634916796986396</c:v>
                </c:pt>
                <c:pt idx="53">
                  <c:v>1.3838628432811981</c:v>
                </c:pt>
                <c:pt idx="54">
                  <c:v>1.2704989461561318</c:v>
                </c:pt>
                <c:pt idx="55">
                  <c:v>1.2896250259826925</c:v>
                </c:pt>
                <c:pt idx="56">
                  <c:v>1.3255433513300694</c:v>
                </c:pt>
                <c:pt idx="57">
                  <c:v>1.3682706884571789</c:v>
                </c:pt>
                <c:pt idx="58">
                  <c:v>1.3950610523393818</c:v>
                </c:pt>
                <c:pt idx="59">
                  <c:v>1.2756762368337287</c:v>
                </c:pt>
                <c:pt idx="60">
                  <c:v>1.2977284951432859</c:v>
                </c:pt>
                <c:pt idx="61">
                  <c:v>1.3229298781896537</c:v>
                </c:pt>
                <c:pt idx="62">
                  <c:v>1.3535638056240311</c:v>
                </c:pt>
                <c:pt idx="63">
                  <c:v>1.3859894241846731</c:v>
                </c:pt>
                <c:pt idx="64">
                  <c:v>1.2595634547072712</c:v>
                </c:pt>
                <c:pt idx="65">
                  <c:v>1.3054262219439914</c:v>
                </c:pt>
                <c:pt idx="66">
                  <c:v>1.3190134610312143</c:v>
                </c:pt>
                <c:pt idx="67">
                  <c:v>1.357827583387285</c:v>
                </c:pt>
                <c:pt idx="68">
                  <c:v>1.4242332305639107</c:v>
                </c:pt>
                <c:pt idx="69">
                  <c:v>1.2620628758257337</c:v>
                </c:pt>
                <c:pt idx="70">
                  <c:v>1.2865350964114413</c:v>
                </c:pt>
                <c:pt idx="71">
                  <c:v>1.3223586229953526</c:v>
                </c:pt>
                <c:pt idx="72">
                  <c:v>1.3436474859046168</c:v>
                </c:pt>
                <c:pt idx="73">
                  <c:v>1.4076039552322974</c:v>
                </c:pt>
                <c:pt idx="74">
                  <c:v>1.2523499357894772</c:v>
                </c:pt>
                <c:pt idx="75">
                  <c:v>1.2723242337684941</c:v>
                </c:pt>
                <c:pt idx="76">
                  <c:v>1.3073465838746141</c:v>
                </c:pt>
                <c:pt idx="77">
                  <c:v>1.3367719396322753</c:v>
                </c:pt>
                <c:pt idx="78">
                  <c:v>1.3919921010308889</c:v>
                </c:pt>
                <c:pt idx="79">
                  <c:v>1.2566054951744103</c:v>
                </c:pt>
                <c:pt idx="80">
                  <c:v>1.2853354923436404</c:v>
                </c:pt>
                <c:pt idx="81">
                  <c:v>1.3279855669052067</c:v>
                </c:pt>
                <c:pt idx="82">
                  <c:v>1.3466060855341266</c:v>
                </c:pt>
                <c:pt idx="83">
                  <c:v>1.3807872779005053</c:v>
                </c:pt>
                <c:pt idx="84">
                  <c:v>1.2556593152469457</c:v>
                </c:pt>
                <c:pt idx="85">
                  <c:v>1.2695134703227091</c:v>
                </c:pt>
                <c:pt idx="86">
                  <c:v>1.3033718691205791</c:v>
                </c:pt>
                <c:pt idx="87">
                  <c:v>1.3433289135382134</c:v>
                </c:pt>
                <c:pt idx="88">
                  <c:v>1.4007107075576499</c:v>
                </c:pt>
                <c:pt idx="89">
                  <c:v>1.2515611777719526</c:v>
                </c:pt>
                <c:pt idx="90">
                  <c:v>1.2870048420851405</c:v>
                </c:pt>
                <c:pt idx="91">
                  <c:v>1.3131832349439971</c:v>
                </c:pt>
                <c:pt idx="92">
                  <c:v>1.370935663719024</c:v>
                </c:pt>
                <c:pt idx="93">
                  <c:v>1.3787978218734427</c:v>
                </c:pt>
                <c:pt idx="94">
                  <c:v>1.2499963430333367</c:v>
                </c:pt>
                <c:pt idx="95">
                  <c:v>1.2655686853929571</c:v>
                </c:pt>
                <c:pt idx="96">
                  <c:v>1.2988863808684428</c:v>
                </c:pt>
                <c:pt idx="97">
                  <c:v>1.3312802760722822</c:v>
                </c:pt>
                <c:pt idx="98">
                  <c:v>1.3762735096051688</c:v>
                </c:pt>
                <c:pt idx="99">
                  <c:v>1.2474734104243761</c:v>
                </c:pt>
                <c:pt idx="100">
                  <c:v>1.2750407180641712</c:v>
                </c:pt>
                <c:pt idx="101">
                  <c:v>1.330592428558905</c:v>
                </c:pt>
                <c:pt idx="102">
                  <c:v>1.3299761214484729</c:v>
                </c:pt>
                <c:pt idx="103">
                  <c:v>1.3629057260339028</c:v>
                </c:pt>
                <c:pt idx="104">
                  <c:v>1.2400633057468953</c:v>
                </c:pt>
                <c:pt idx="105">
                  <c:v>1.2880648757850608</c:v>
                </c:pt>
                <c:pt idx="106">
                  <c:v>1.3169195382116161</c:v>
                </c:pt>
                <c:pt idx="107">
                  <c:v>1.3536783565967789</c:v>
                </c:pt>
                <c:pt idx="108">
                  <c:v>1.3615256823682316</c:v>
                </c:pt>
                <c:pt idx="109">
                  <c:v>1.2400942437025608</c:v>
                </c:pt>
                <c:pt idx="110">
                  <c:v>1.2860515649392712</c:v>
                </c:pt>
                <c:pt idx="111">
                  <c:v>1.2747260009337402</c:v>
                </c:pt>
                <c:pt idx="112">
                  <c:v>1.3277436259609503</c:v>
                </c:pt>
                <c:pt idx="113">
                  <c:v>1.3775411947103802</c:v>
                </c:pt>
                <c:pt idx="114">
                  <c:v>1.2553415935960108</c:v>
                </c:pt>
                <c:pt idx="115">
                  <c:v>1.2858366002199093</c:v>
                </c:pt>
                <c:pt idx="116">
                  <c:v>1.3212835560951826</c:v>
                </c:pt>
                <c:pt idx="117">
                  <c:v>1.3514012582555615</c:v>
                </c:pt>
                <c:pt idx="118">
                  <c:v>1.3698710810441035</c:v>
                </c:pt>
                <c:pt idx="119">
                  <c:v>1.2496691694397799</c:v>
                </c:pt>
                <c:pt idx="120">
                  <c:v>1.2875922595408593</c:v>
                </c:pt>
                <c:pt idx="121">
                  <c:v>1.3036987758586802</c:v>
                </c:pt>
                <c:pt idx="122">
                  <c:v>1.3631008353475564</c:v>
                </c:pt>
                <c:pt idx="123">
                  <c:v>1.3966915561493554</c:v>
                </c:pt>
                <c:pt idx="124">
                  <c:v>1.2470169305939776</c:v>
                </c:pt>
                <c:pt idx="125">
                  <c:v>1.2725154529319582</c:v>
                </c:pt>
                <c:pt idx="126">
                  <c:v>1.3143724780017665</c:v>
                </c:pt>
                <c:pt idx="127">
                  <c:v>1.3511798572314841</c:v>
                </c:pt>
                <c:pt idx="128">
                  <c:v>1.3750554341657641</c:v>
                </c:pt>
                <c:pt idx="129">
                  <c:v>1.2537452213885032</c:v>
                </c:pt>
                <c:pt idx="130">
                  <c:v>1.2710219020238769</c:v>
                </c:pt>
                <c:pt idx="131">
                  <c:v>1.2995716880562096</c:v>
                </c:pt>
                <c:pt idx="132">
                  <c:v>1.3504915555361363</c:v>
                </c:pt>
                <c:pt idx="133">
                  <c:v>1.3623446738415808</c:v>
                </c:pt>
                <c:pt idx="134">
                  <c:v>1.2467489813955168</c:v>
                </c:pt>
                <c:pt idx="135">
                  <c:v>1.2740343299661274</c:v>
                </c:pt>
                <c:pt idx="136">
                  <c:v>1.3070110486894473</c:v>
                </c:pt>
                <c:pt idx="137">
                  <c:v>1.3452390363440991</c:v>
                </c:pt>
                <c:pt idx="138">
                  <c:v>1.3942170837733578</c:v>
                </c:pt>
                <c:pt idx="139">
                  <c:v>1.2422923883251573</c:v>
                </c:pt>
                <c:pt idx="140">
                  <c:v>1.2905872213881104</c:v>
                </c:pt>
                <c:pt idx="141">
                  <c:v>1.3126594575958108</c:v>
                </c:pt>
                <c:pt idx="142">
                  <c:v>1.3229458361136242</c:v>
                </c:pt>
                <c:pt idx="143">
                  <c:v>1.3563354405687904</c:v>
                </c:pt>
                <c:pt idx="144">
                  <c:v>1.2649727823822576</c:v>
                </c:pt>
                <c:pt idx="145">
                  <c:v>1.2731288610161648</c:v>
                </c:pt>
                <c:pt idx="146">
                  <c:v>1.3086852830067321</c:v>
                </c:pt>
                <c:pt idx="147">
                  <c:v>1.3527071612432571</c:v>
                </c:pt>
                <c:pt idx="148">
                  <c:v>1.4038007650402917</c:v>
                </c:pt>
                <c:pt idx="149">
                  <c:v>1.2399153254118238</c:v>
                </c:pt>
                <c:pt idx="150">
                  <c:v>1.2846041563834834</c:v>
                </c:pt>
                <c:pt idx="151">
                  <c:v>1.2808953740534679</c:v>
                </c:pt>
                <c:pt idx="152">
                  <c:v>1.3356651946921361</c:v>
                </c:pt>
                <c:pt idx="153">
                  <c:v>1.3703433103866445</c:v>
                </c:pt>
                <c:pt idx="154">
                  <c:v>1.2471893149860063</c:v>
                </c:pt>
                <c:pt idx="155">
                  <c:v>1.2744893308345961</c:v>
                </c:pt>
                <c:pt idx="156">
                  <c:v>1.3162347912865764</c:v>
                </c:pt>
                <c:pt idx="157">
                  <c:v>1.3278031109920381</c:v>
                </c:pt>
                <c:pt idx="158">
                  <c:v>1.372289803769084</c:v>
                </c:pt>
                <c:pt idx="159">
                  <c:v>1.2434323138158252</c:v>
                </c:pt>
                <c:pt idx="160">
                  <c:v>1.2691957880657729</c:v>
                </c:pt>
                <c:pt idx="161">
                  <c:v>1.3189885916924535</c:v>
                </c:pt>
                <c:pt idx="162">
                  <c:v>1.3184569799650101</c:v>
                </c:pt>
                <c:pt idx="163">
                  <c:v>1.3547591407772233</c:v>
                </c:pt>
                <c:pt idx="164">
                  <c:v>1.2433431141518034</c:v>
                </c:pt>
                <c:pt idx="165">
                  <c:v>1.2757317945656579</c:v>
                </c:pt>
                <c:pt idx="166">
                  <c:v>1.3127298756988315</c:v>
                </c:pt>
                <c:pt idx="167">
                  <c:v>1.3203122077779104</c:v>
                </c:pt>
                <c:pt idx="168">
                  <c:v>1.3859967905923707</c:v>
                </c:pt>
                <c:pt idx="169">
                  <c:v>1.2506714055696277</c:v>
                </c:pt>
                <c:pt idx="170">
                  <c:v>1.268481258005179</c:v>
                </c:pt>
                <c:pt idx="171">
                  <c:v>1.3191384056226578</c:v>
                </c:pt>
                <c:pt idx="172">
                  <c:v>1.3369642752814845</c:v>
                </c:pt>
                <c:pt idx="173">
                  <c:v>1.3684408255386613</c:v>
                </c:pt>
                <c:pt idx="174">
                  <c:v>1.2463023834716043</c:v>
                </c:pt>
                <c:pt idx="175">
                  <c:v>1.2611071396364166</c:v>
                </c:pt>
                <c:pt idx="176">
                  <c:v>1.3205696930822841</c:v>
                </c:pt>
                <c:pt idx="177">
                  <c:v>1.2953442887250883</c:v>
                </c:pt>
                <c:pt idx="178">
                  <c:v>1.3703704892526813</c:v>
                </c:pt>
                <c:pt idx="179">
                  <c:v>1.2495365077252139</c:v>
                </c:pt>
                <c:pt idx="180">
                  <c:v>1.2653906807891322</c:v>
                </c:pt>
                <c:pt idx="181">
                  <c:v>1.3128514211036932</c:v>
                </c:pt>
                <c:pt idx="182">
                  <c:v>1.3130542057333954</c:v>
                </c:pt>
                <c:pt idx="183">
                  <c:v>1.4029710179117529</c:v>
                </c:pt>
                <c:pt idx="184">
                  <c:v>1.2370825472563611</c:v>
                </c:pt>
                <c:pt idx="185">
                  <c:v>1.2747495041379302</c:v>
                </c:pt>
                <c:pt idx="186">
                  <c:v>1.3004855921133969</c:v>
                </c:pt>
                <c:pt idx="187">
                  <c:v>1.339485922699587</c:v>
                </c:pt>
                <c:pt idx="188">
                  <c:v>1.242834588138124</c:v>
                </c:pt>
                <c:pt idx="189">
                  <c:v>1.2776034443369459</c:v>
                </c:pt>
                <c:pt idx="190">
                  <c:v>1.3467451860929851</c:v>
                </c:pt>
                <c:pt idx="191">
                  <c:v>1.386310674933509</c:v>
                </c:pt>
                <c:pt idx="192">
                  <c:v>1.2558740705226874</c:v>
                </c:pt>
                <c:pt idx="193">
                  <c:v>1.2792845265730044</c:v>
                </c:pt>
                <c:pt idx="194">
                  <c:v>1.2958638214278591</c:v>
                </c:pt>
                <c:pt idx="195">
                  <c:v>1.3229143049335625</c:v>
                </c:pt>
                <c:pt idx="196">
                  <c:v>1.3914582488699241</c:v>
                </c:pt>
                <c:pt idx="197">
                  <c:v>1.2416741024006621</c:v>
                </c:pt>
                <c:pt idx="198">
                  <c:v>1.2942475216423479</c:v>
                </c:pt>
                <c:pt idx="199">
                  <c:v>1.2855500385559941</c:v>
                </c:pt>
                <c:pt idx="200">
                  <c:v>1.3453432867962114</c:v>
                </c:pt>
                <c:pt idx="201">
                  <c:v>1.2460321402515429</c:v>
                </c:pt>
                <c:pt idx="202">
                  <c:v>1.3212373035552574</c:v>
                </c:pt>
                <c:pt idx="203">
                  <c:v>1.3746656442146903</c:v>
                </c:pt>
                <c:pt idx="204">
                  <c:v>1.2831745817911264</c:v>
                </c:pt>
                <c:pt idx="205">
                  <c:v>1.3054073254488894</c:v>
                </c:pt>
                <c:pt idx="206">
                  <c:v>1.2604709506990945</c:v>
                </c:pt>
                <c:pt idx="207">
                  <c:v>1.3133071834581578</c:v>
                </c:pt>
                <c:pt idx="208">
                  <c:v>1.3729838070018865</c:v>
                </c:pt>
                <c:pt idx="209">
                  <c:v>1.2934934774064322</c:v>
                </c:pt>
                <c:pt idx="210">
                  <c:v>1.2955696283820697</c:v>
                </c:pt>
                <c:pt idx="211">
                  <c:v>1.3486510688459108</c:v>
                </c:pt>
                <c:pt idx="212">
                  <c:v>1.3818584778249268</c:v>
                </c:pt>
                <c:pt idx="213">
                  <c:v>1.284942989934339</c:v>
                </c:pt>
                <c:pt idx="214">
                  <c:v>1.3151566698084747</c:v>
                </c:pt>
                <c:pt idx="215">
                  <c:v>1.2865194839878296</c:v>
                </c:pt>
                <c:pt idx="216">
                  <c:v>1.2821985884546336</c:v>
                </c:pt>
                <c:pt idx="217">
                  <c:v>1.2366697403719944</c:v>
                </c:pt>
                <c:pt idx="218">
                  <c:v>1.2809722942043447</c:v>
                </c:pt>
                <c:pt idx="219">
                  <c:v>1.3286794043058694</c:v>
                </c:pt>
                <c:pt idx="220">
                  <c:v>1.3567843449612225</c:v>
                </c:pt>
                <c:pt idx="221">
                  <c:v>1.2562396460797116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5-4B01-9DE4-1B40A35B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ln(P)=ln(A)-BT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14960629921258"/>
                  <c:y val="3.8381270049577137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temp!$S$3:$S$1006</c:f>
              <c:numCache>
                <c:formatCode>General</c:formatCode>
                <c:ptCount val="222"/>
                <c:pt idx="0">
                  <c:v>12.512525423875928</c:v>
                </c:pt>
                <c:pt idx="1">
                  <c:v>12.387665304242454</c:v>
                </c:pt>
                <c:pt idx="2">
                  <c:v>12.235696425757691</c:v>
                </c:pt>
                <c:pt idx="3">
                  <c:v>12.196269687409611</c:v>
                </c:pt>
                <c:pt idx="4">
                  <c:v>12.781177798898323</c:v>
                </c:pt>
                <c:pt idx="5">
                  <c:v>12.589249000099771</c:v>
                </c:pt>
                <c:pt idx="6">
                  <c:v>12.233417418276444</c:v>
                </c:pt>
                <c:pt idx="7">
                  <c:v>12.090030458124053</c:v>
                </c:pt>
                <c:pt idx="8">
                  <c:v>12.207284704689611</c:v>
                </c:pt>
                <c:pt idx="9">
                  <c:v>12.711287185366952</c:v>
                </c:pt>
                <c:pt idx="10">
                  <c:v>12.610180319407892</c:v>
                </c:pt>
                <c:pt idx="11">
                  <c:v>12.474942754483813</c:v>
                </c:pt>
                <c:pt idx="12">
                  <c:v>12.373455147412347</c:v>
                </c:pt>
                <c:pt idx="13">
                  <c:v>12.150622675967849</c:v>
                </c:pt>
                <c:pt idx="14">
                  <c:v>12.723605882575512</c:v>
                </c:pt>
                <c:pt idx="15">
                  <c:v>12.704356232490133</c:v>
                </c:pt>
                <c:pt idx="16">
                  <c:v>12.592999124409914</c:v>
                </c:pt>
                <c:pt idx="17">
                  <c:v>12.451570212070731</c:v>
                </c:pt>
                <c:pt idx="18">
                  <c:v>12.333417102540841</c:v>
                </c:pt>
                <c:pt idx="19">
                  <c:v>12.922393660310535</c:v>
                </c:pt>
                <c:pt idx="20">
                  <c:v>12.76779249893797</c:v>
                </c:pt>
                <c:pt idx="21">
                  <c:v>12.552580509048498</c:v>
                </c:pt>
                <c:pt idx="22">
                  <c:v>12.417492246329338</c:v>
                </c:pt>
                <c:pt idx="23">
                  <c:v>12.49446075674042</c:v>
                </c:pt>
                <c:pt idx="24">
                  <c:v>12.949394312357708</c:v>
                </c:pt>
                <c:pt idx="25">
                  <c:v>12.76185941153723</c:v>
                </c:pt>
                <c:pt idx="26">
                  <c:v>12.622090992310016</c:v>
                </c:pt>
                <c:pt idx="27">
                  <c:v>12.53646122165887</c:v>
                </c:pt>
                <c:pt idx="28">
                  <c:v>12.286566661271978</c:v>
                </c:pt>
                <c:pt idx="29">
                  <c:v>12.887427874504006</c:v>
                </c:pt>
                <c:pt idx="30">
                  <c:v>12.911885710917499</c:v>
                </c:pt>
                <c:pt idx="31">
                  <c:v>12.834256370547378</c:v>
                </c:pt>
                <c:pt idx="32">
                  <c:v>12.626443254495227</c:v>
                </c:pt>
                <c:pt idx="33">
                  <c:v>12.503592368415141</c:v>
                </c:pt>
                <c:pt idx="34">
                  <c:v>13.083136086397413</c:v>
                </c:pt>
                <c:pt idx="35">
                  <c:v>13.000763110921319</c:v>
                </c:pt>
                <c:pt idx="36">
                  <c:v>12.82920555864694</c:v>
                </c:pt>
                <c:pt idx="37">
                  <c:v>12.674101237548278</c:v>
                </c:pt>
                <c:pt idx="38">
                  <c:v>12.50620757881652</c:v>
                </c:pt>
                <c:pt idx="39">
                  <c:v>13.117527102255956</c:v>
                </c:pt>
                <c:pt idx="40">
                  <c:v>12.946222587019976</c:v>
                </c:pt>
                <c:pt idx="41">
                  <c:v>12.829025282706041</c:v>
                </c:pt>
                <c:pt idx="42">
                  <c:v>12.590229187465201</c:v>
                </c:pt>
                <c:pt idx="43">
                  <c:v>12.527190142037034</c:v>
                </c:pt>
                <c:pt idx="44">
                  <c:v>13.117320059127294</c:v>
                </c:pt>
                <c:pt idx="45">
                  <c:v>13.02201383626104</c:v>
                </c:pt>
                <c:pt idx="46">
                  <c:v>12.891074351225301</c:v>
                </c:pt>
                <c:pt idx="47">
                  <c:v>12.717580828849384</c:v>
                </c:pt>
                <c:pt idx="48">
                  <c:v>12.662759254157104</c:v>
                </c:pt>
                <c:pt idx="49">
                  <c:v>13.17784887921805</c:v>
                </c:pt>
                <c:pt idx="50">
                  <c:v>13.009691856693363</c:v>
                </c:pt>
                <c:pt idx="51">
                  <c:v>12.875777519023185</c:v>
                </c:pt>
                <c:pt idx="52">
                  <c:v>12.789034840815976</c:v>
                </c:pt>
                <c:pt idx="53">
                  <c:v>12.685740513811439</c:v>
                </c:pt>
                <c:pt idx="54">
                  <c:v>13.183192072231744</c:v>
                </c:pt>
                <c:pt idx="55">
                  <c:v>13.056648147896938</c:v>
                </c:pt>
                <c:pt idx="56">
                  <c:v>12.902786833498283</c:v>
                </c:pt>
                <c:pt idx="57">
                  <c:v>12.767657991184224</c:v>
                </c:pt>
                <c:pt idx="58">
                  <c:v>12.672455257423406</c:v>
                </c:pt>
                <c:pt idx="59">
                  <c:v>13.162676048481417</c:v>
                </c:pt>
                <c:pt idx="60">
                  <c:v>13.04996036201622</c:v>
                </c:pt>
                <c:pt idx="61">
                  <c:v>12.913129409367976</c:v>
                </c:pt>
                <c:pt idx="62">
                  <c:v>12.793679981576057</c:v>
                </c:pt>
                <c:pt idx="63">
                  <c:v>12.678339669021765</c:v>
                </c:pt>
                <c:pt idx="64">
                  <c:v>13.217252691475275</c:v>
                </c:pt>
                <c:pt idx="65">
                  <c:v>13.032390908560734</c:v>
                </c:pt>
                <c:pt idx="66">
                  <c:v>12.916605216574917</c:v>
                </c:pt>
                <c:pt idx="67">
                  <c:v>12.772740543921413</c:v>
                </c:pt>
                <c:pt idx="68">
                  <c:v>12.63364780143166</c:v>
                </c:pt>
                <c:pt idx="69">
                  <c:v>13.198929016119964</c:v>
                </c:pt>
                <c:pt idx="70">
                  <c:v>13.049836931977659</c:v>
                </c:pt>
                <c:pt idx="71">
                  <c:v>12.926132803673987</c:v>
                </c:pt>
                <c:pt idx="72">
                  <c:v>12.80159172863908</c:v>
                </c:pt>
                <c:pt idx="73">
                  <c:v>12.671965856695246</c:v>
                </c:pt>
                <c:pt idx="74">
                  <c:v>13.219145796840937</c:v>
                </c:pt>
                <c:pt idx="75">
                  <c:v>13.07396372827897</c:v>
                </c:pt>
                <c:pt idx="76">
                  <c:v>12.974159202005145</c:v>
                </c:pt>
                <c:pt idx="77">
                  <c:v>12.826608607299709</c:v>
                </c:pt>
                <c:pt idx="78">
                  <c:v>12.698668974488072</c:v>
                </c:pt>
                <c:pt idx="79">
                  <c:v>13.217157241849907</c:v>
                </c:pt>
                <c:pt idx="80">
                  <c:v>13.068620162621615</c:v>
                </c:pt>
                <c:pt idx="81">
                  <c:v>12.905472717951417</c:v>
                </c:pt>
                <c:pt idx="82">
                  <c:v>12.793478373718449</c:v>
                </c:pt>
                <c:pt idx="83">
                  <c:v>12.716665486804422</c:v>
                </c:pt>
                <c:pt idx="84">
                  <c:v>13.234988552002122</c:v>
                </c:pt>
                <c:pt idx="85">
                  <c:v>13.097306598118315</c:v>
                </c:pt>
                <c:pt idx="86">
                  <c:v>12.935111144903045</c:v>
                </c:pt>
                <c:pt idx="87">
                  <c:v>12.808618233345394</c:v>
                </c:pt>
                <c:pt idx="88">
                  <c:v>12.691566217364276</c:v>
                </c:pt>
                <c:pt idx="89">
                  <c:v>13.227538620880324</c:v>
                </c:pt>
                <c:pt idx="90">
                  <c:v>13.08021215453887</c:v>
                </c:pt>
                <c:pt idx="91">
                  <c:v>12.934891199706614</c:v>
                </c:pt>
                <c:pt idx="92">
                  <c:v>12.782859739545659</c:v>
                </c:pt>
                <c:pt idx="93">
                  <c:v>12.705991844224048</c:v>
                </c:pt>
                <c:pt idx="94">
                  <c:v>13.228971791023511</c:v>
                </c:pt>
                <c:pt idx="95">
                  <c:v>13.105934479180828</c:v>
                </c:pt>
                <c:pt idx="96">
                  <c:v>12.938827399499475</c:v>
                </c:pt>
                <c:pt idx="97">
                  <c:v>12.840125323621901</c:v>
                </c:pt>
                <c:pt idx="98">
                  <c:v>12.716721126907379</c:v>
                </c:pt>
                <c:pt idx="99">
                  <c:v>13.237496848818955</c:v>
                </c:pt>
                <c:pt idx="100">
                  <c:v>13.06505688857829</c:v>
                </c:pt>
                <c:pt idx="101">
                  <c:v>12.902445119111212</c:v>
                </c:pt>
                <c:pt idx="102">
                  <c:v>12.838767426973753</c:v>
                </c:pt>
                <c:pt idx="103">
                  <c:v>12.70628147530827</c:v>
                </c:pt>
                <c:pt idx="104">
                  <c:v>13.25452703728371</c:v>
                </c:pt>
                <c:pt idx="105">
                  <c:v>13.077199807181254</c:v>
                </c:pt>
                <c:pt idx="106">
                  <c:v>12.930126897769934</c:v>
                </c:pt>
                <c:pt idx="107">
                  <c:v>12.793780050069051</c:v>
                </c:pt>
                <c:pt idx="108">
                  <c:v>12.745476782522077</c:v>
                </c:pt>
                <c:pt idx="109">
                  <c:v>13.222739085366578</c:v>
                </c:pt>
                <c:pt idx="110">
                  <c:v>13.056502824260752</c:v>
                </c:pt>
                <c:pt idx="111">
                  <c:v>12.94249826787186</c:v>
                </c:pt>
                <c:pt idx="112">
                  <c:v>12.823972034338777</c:v>
                </c:pt>
                <c:pt idx="113">
                  <c:v>12.704375772290073</c:v>
                </c:pt>
                <c:pt idx="114">
                  <c:v>13.248364427157542</c:v>
                </c:pt>
                <c:pt idx="115">
                  <c:v>13.08380200211206</c:v>
                </c:pt>
                <c:pt idx="116">
                  <c:v>12.908860975116859</c:v>
                </c:pt>
                <c:pt idx="117">
                  <c:v>12.818205616859645</c:v>
                </c:pt>
                <c:pt idx="118">
                  <c:v>12.717051319283417</c:v>
                </c:pt>
                <c:pt idx="119">
                  <c:v>13.24612873011044</c:v>
                </c:pt>
                <c:pt idx="120">
                  <c:v>13.083422359404711</c:v>
                </c:pt>
                <c:pt idx="121">
                  <c:v>12.95132072550817</c:v>
                </c:pt>
                <c:pt idx="122">
                  <c:v>12.78846112404527</c:v>
                </c:pt>
                <c:pt idx="123">
                  <c:v>12.694861055964259</c:v>
                </c:pt>
                <c:pt idx="124">
                  <c:v>13.259255922035941</c:v>
                </c:pt>
                <c:pt idx="125">
                  <c:v>13.107843922220633</c:v>
                </c:pt>
                <c:pt idx="126">
                  <c:v>12.934127930584005</c:v>
                </c:pt>
                <c:pt idx="127">
                  <c:v>12.81115569050821</c:v>
                </c:pt>
                <c:pt idx="128">
                  <c:v>12.740720437110596</c:v>
                </c:pt>
                <c:pt idx="129">
                  <c:v>13.2254117190769</c:v>
                </c:pt>
                <c:pt idx="130">
                  <c:v>13.096186234246026</c:v>
                </c:pt>
                <c:pt idx="131">
                  <c:v>12.947683375855444</c:v>
                </c:pt>
                <c:pt idx="132">
                  <c:v>12.807309872596266</c:v>
                </c:pt>
                <c:pt idx="133">
                  <c:v>12.738615507554472</c:v>
                </c:pt>
                <c:pt idx="134">
                  <c:v>13.226559401715212</c:v>
                </c:pt>
                <c:pt idx="135">
                  <c:v>13.095936396566477</c:v>
                </c:pt>
                <c:pt idx="136">
                  <c:v>12.944543553269728</c:v>
                </c:pt>
                <c:pt idx="137">
                  <c:v>12.823629728900745</c:v>
                </c:pt>
                <c:pt idx="138">
                  <c:v>12.697480899132925</c:v>
                </c:pt>
                <c:pt idx="139">
                  <c:v>13.237970792558258</c:v>
                </c:pt>
                <c:pt idx="140">
                  <c:v>13.069007047579731</c:v>
                </c:pt>
                <c:pt idx="141">
                  <c:v>12.940010003264208</c:v>
                </c:pt>
                <c:pt idx="142">
                  <c:v>12.840613613827998</c:v>
                </c:pt>
                <c:pt idx="143">
                  <c:v>12.722668800459441</c:v>
                </c:pt>
                <c:pt idx="144">
                  <c:v>13.216345153907918</c:v>
                </c:pt>
                <c:pt idx="145">
                  <c:v>13.092304128070024</c:v>
                </c:pt>
                <c:pt idx="146">
                  <c:v>12.944862261354888</c:v>
                </c:pt>
                <c:pt idx="147">
                  <c:v>12.813405080397047</c:v>
                </c:pt>
                <c:pt idx="148">
                  <c:v>12.687427691255252</c:v>
                </c:pt>
                <c:pt idx="149">
                  <c:v>13.249485939236861</c:v>
                </c:pt>
                <c:pt idx="150">
                  <c:v>13.083387031854851</c:v>
                </c:pt>
                <c:pt idx="151">
                  <c:v>12.967205417140422</c:v>
                </c:pt>
                <c:pt idx="152">
                  <c:v>12.811839292970749</c:v>
                </c:pt>
                <c:pt idx="153">
                  <c:v>12.710382658480421</c:v>
                </c:pt>
                <c:pt idx="154">
                  <c:v>13.236744314435967</c:v>
                </c:pt>
                <c:pt idx="155">
                  <c:v>13.110626301217978</c:v>
                </c:pt>
                <c:pt idx="156">
                  <c:v>12.936657193657316</c:v>
                </c:pt>
                <c:pt idx="157">
                  <c:v>12.847461828349951</c:v>
                </c:pt>
                <c:pt idx="158">
                  <c:v>12.733310872241589</c:v>
                </c:pt>
                <c:pt idx="159">
                  <c:v>13.2541172578021</c:v>
                </c:pt>
                <c:pt idx="160">
                  <c:v>13.126612067823155</c:v>
                </c:pt>
                <c:pt idx="161">
                  <c:v>12.938346443109767</c:v>
                </c:pt>
                <c:pt idx="162">
                  <c:v>12.814368345707168</c:v>
                </c:pt>
                <c:pt idx="163">
                  <c:v>12.722441767577878</c:v>
                </c:pt>
                <c:pt idx="164">
                  <c:v>13.254009902418941</c:v>
                </c:pt>
                <c:pt idx="165">
                  <c:v>13.099883418811137</c:v>
                </c:pt>
                <c:pt idx="166">
                  <c:v>12.923012879076094</c:v>
                </c:pt>
                <c:pt idx="167">
                  <c:v>12.84562587551099</c:v>
                </c:pt>
                <c:pt idx="168">
                  <c:v>12.690485763271633</c:v>
                </c:pt>
                <c:pt idx="169">
                  <c:v>13.244311988193209</c:v>
                </c:pt>
                <c:pt idx="170">
                  <c:v>13.099109915037811</c:v>
                </c:pt>
                <c:pt idx="171">
                  <c:v>12.929570115387207</c:v>
                </c:pt>
                <c:pt idx="172">
                  <c:v>12.834387158228976</c:v>
                </c:pt>
                <c:pt idx="173">
                  <c:v>12.706699328613633</c:v>
                </c:pt>
                <c:pt idx="174">
                  <c:v>13.24261817156941</c:v>
                </c:pt>
                <c:pt idx="175">
                  <c:v>13.12324261546124</c:v>
                </c:pt>
                <c:pt idx="176">
                  <c:v>12.919378603192721</c:v>
                </c:pt>
                <c:pt idx="177">
                  <c:v>12.797727235633484</c:v>
                </c:pt>
                <c:pt idx="178">
                  <c:v>12.722057345348045</c:v>
                </c:pt>
                <c:pt idx="179">
                  <c:v>13.232055365974412</c:v>
                </c:pt>
                <c:pt idx="180">
                  <c:v>13.064225253899671</c:v>
                </c:pt>
                <c:pt idx="181">
                  <c:v>12.944591391121637</c:v>
                </c:pt>
                <c:pt idx="182">
                  <c:v>12.813172447304877</c:v>
                </c:pt>
                <c:pt idx="183">
                  <c:v>12.689062321611535</c:v>
                </c:pt>
                <c:pt idx="184">
                  <c:v>13.270018009440715</c:v>
                </c:pt>
                <c:pt idx="185">
                  <c:v>13.09196597945267</c:v>
                </c:pt>
                <c:pt idx="186">
                  <c:v>12.926387344183528</c:v>
                </c:pt>
                <c:pt idx="187">
                  <c:v>12.814622529317184</c:v>
                </c:pt>
                <c:pt idx="188">
                  <c:v>13.232872537565559</c:v>
                </c:pt>
                <c:pt idx="189">
                  <c:v>13.072384576481044</c:v>
                </c:pt>
                <c:pt idx="190">
                  <c:v>12.821987008766188</c:v>
                </c:pt>
                <c:pt idx="191">
                  <c:v>12.711790364634272</c:v>
                </c:pt>
                <c:pt idx="192">
                  <c:v>13.225102466674388</c:v>
                </c:pt>
                <c:pt idx="193">
                  <c:v>13.087300313675994</c:v>
                </c:pt>
                <c:pt idx="194">
                  <c:v>12.961831350002743</c:v>
                </c:pt>
                <c:pt idx="195">
                  <c:v>12.824362707261471</c:v>
                </c:pt>
                <c:pt idx="196">
                  <c:v>12.680097942175966</c:v>
                </c:pt>
                <c:pt idx="197">
                  <c:v>13.249931696895031</c:v>
                </c:pt>
                <c:pt idx="198">
                  <c:v>13.062023767686837</c:v>
                </c:pt>
                <c:pt idx="199">
                  <c:v>12.929922929073653</c:v>
                </c:pt>
                <c:pt idx="200">
                  <c:v>12.826306037038917</c:v>
                </c:pt>
                <c:pt idx="201">
                  <c:v>13.239452045198693</c:v>
                </c:pt>
                <c:pt idx="202">
                  <c:v>12.803771185788081</c:v>
                </c:pt>
                <c:pt idx="203">
                  <c:v>12.708192054404188</c:v>
                </c:pt>
                <c:pt idx="204">
                  <c:v>13.03942689937981</c:v>
                </c:pt>
                <c:pt idx="205">
                  <c:v>12.949388017011067</c:v>
                </c:pt>
                <c:pt idx="206">
                  <c:v>13.066743322706484</c:v>
                </c:pt>
                <c:pt idx="207">
                  <c:v>12.928811983721967</c:v>
                </c:pt>
                <c:pt idx="208">
                  <c:v>12.778535795410619</c:v>
                </c:pt>
                <c:pt idx="209">
                  <c:v>13.063341664842183</c:v>
                </c:pt>
                <c:pt idx="210">
                  <c:v>12.955529548219507</c:v>
                </c:pt>
                <c:pt idx="211">
                  <c:v>12.804953468164136</c:v>
                </c:pt>
                <c:pt idx="212">
                  <c:v>12.714589799228273</c:v>
                </c:pt>
                <c:pt idx="213">
                  <c:v>13.073729321579355</c:v>
                </c:pt>
                <c:pt idx="214">
                  <c:v>12.932863575262591</c:v>
                </c:pt>
                <c:pt idx="215">
                  <c:v>13.083887763499646</c:v>
                </c:pt>
                <c:pt idx="216">
                  <c:v>12.916083404418854</c:v>
                </c:pt>
                <c:pt idx="217">
                  <c:v>13.235987179338707</c:v>
                </c:pt>
                <c:pt idx="218">
                  <c:v>13.085028626314054</c:v>
                </c:pt>
                <c:pt idx="219">
                  <c:v>12.924861742826742</c:v>
                </c:pt>
                <c:pt idx="220">
                  <c:v>12.800306125132762</c:v>
                </c:pt>
                <c:pt idx="221">
                  <c:v>13.234449127283455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1-47CB-B6CC-D832D7B4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ln(rho)=ln(A)-BT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32370953630794"/>
                  <c:y val="0.2300729986876640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temp!$T$3:$T$1006</c:f>
              <c:numCache>
                <c:formatCode>General</c:formatCode>
                <c:ptCount val="222"/>
                <c:pt idx="0">
                  <c:v>0.83112297323558793</c:v>
                </c:pt>
                <c:pt idx="1">
                  <c:v>0.74299905198098726</c:v>
                </c:pt>
                <c:pt idx="2">
                  <c:v>0.63925763958202286</c:v>
                </c:pt>
                <c:pt idx="3">
                  <c:v>0.61101565260787671</c:v>
                </c:pt>
                <c:pt idx="4">
                  <c:v>1.0234742003280284</c:v>
                </c:pt>
                <c:pt idx="5">
                  <c:v>0.89382142715215485</c:v>
                </c:pt>
                <c:pt idx="6">
                  <c:v>0.65718203186642932</c:v>
                </c:pt>
                <c:pt idx="7">
                  <c:v>0.58884244539786623</c:v>
                </c:pt>
                <c:pt idx="8">
                  <c:v>0.57924055049726353</c:v>
                </c:pt>
                <c:pt idx="9">
                  <c:v>0.9357128360928737</c:v>
                </c:pt>
                <c:pt idx="10">
                  <c:v>0.9046292503373502</c:v>
                </c:pt>
                <c:pt idx="11">
                  <c:v>0.85875939782937649</c:v>
                </c:pt>
                <c:pt idx="12">
                  <c:v>0.76627794379879466</c:v>
                </c:pt>
                <c:pt idx="13">
                  <c:v>0.61366933857226957</c:v>
                </c:pt>
                <c:pt idx="14">
                  <c:v>0.95268110305949716</c:v>
                </c:pt>
                <c:pt idx="15">
                  <c:v>0.96464790188224325</c:v>
                </c:pt>
                <c:pt idx="16">
                  <c:v>0.90710158183758627</c:v>
                </c:pt>
                <c:pt idx="17">
                  <c:v>0.84496595105222483</c:v>
                </c:pt>
                <c:pt idx="18">
                  <c:v>0.72985161865872739</c:v>
                </c:pt>
                <c:pt idx="19">
                  <c:v>1.1744568473203676</c:v>
                </c:pt>
                <c:pt idx="20">
                  <c:v>1.0480669085373981</c:v>
                </c:pt>
                <c:pt idx="21">
                  <c:v>1.0449595751757901</c:v>
                </c:pt>
                <c:pt idx="22">
                  <c:v>0.9039088360504256</c:v>
                </c:pt>
                <c:pt idx="23">
                  <c:v>0.88592524071021317</c:v>
                </c:pt>
                <c:pt idx="24">
                  <c:v>1.1924967579216941</c:v>
                </c:pt>
                <c:pt idx="25">
                  <c:v>1.0556689689302874</c:v>
                </c:pt>
                <c:pt idx="26">
                  <c:v>0.99921041596052895</c:v>
                </c:pt>
                <c:pt idx="27">
                  <c:v>0.89312903638420515</c:v>
                </c:pt>
                <c:pt idx="28">
                  <c:v>0.74050073907575908</c:v>
                </c:pt>
                <c:pt idx="29">
                  <c:v>1.1018161061833591</c:v>
                </c:pt>
                <c:pt idx="30">
                  <c:v>1.2195251502373374</c:v>
                </c:pt>
                <c:pt idx="31">
                  <c:v>1.1992677229192859</c:v>
                </c:pt>
                <c:pt idx="32">
                  <c:v>0.99957704215478671</c:v>
                </c:pt>
                <c:pt idx="33">
                  <c:v>0.89214033337026455</c:v>
                </c:pt>
                <c:pt idx="34">
                  <c:v>1.3184759572388018</c:v>
                </c:pt>
                <c:pt idx="35">
                  <c:v>1.302671664215441</c:v>
                </c:pt>
                <c:pt idx="36">
                  <c:v>1.175175757329725</c:v>
                </c:pt>
                <c:pt idx="37">
                  <c:v>1.1562830907765815</c:v>
                </c:pt>
                <c:pt idx="38">
                  <c:v>1.062613047663592</c:v>
                </c:pt>
                <c:pt idx="39">
                  <c:v>1.3644476005515829</c:v>
                </c:pt>
                <c:pt idx="40">
                  <c:v>1.2549035329944791</c:v>
                </c:pt>
                <c:pt idx="41">
                  <c:v>1.1886848957061857</c:v>
                </c:pt>
                <c:pt idx="42">
                  <c:v>0.9419584786227323</c:v>
                </c:pt>
                <c:pt idx="43">
                  <c:v>0.92745673085832137</c:v>
                </c:pt>
                <c:pt idx="44">
                  <c:v>1.3631851862590356</c:v>
                </c:pt>
                <c:pt idx="45">
                  <c:v>1.3305096835789145</c:v>
                </c:pt>
                <c:pt idx="46">
                  <c:v>1.2644476823110025</c:v>
                </c:pt>
                <c:pt idx="47">
                  <c:v>1.1202061575011957</c:v>
                </c:pt>
                <c:pt idx="48">
                  <c:v>1.0476809449200128</c:v>
                </c:pt>
                <c:pt idx="49">
                  <c:v>1.441796138154565</c:v>
                </c:pt>
                <c:pt idx="50">
                  <c:v>1.3182909068305706</c:v>
                </c:pt>
                <c:pt idx="51">
                  <c:v>1.2360649735771971</c:v>
                </c:pt>
                <c:pt idx="52">
                  <c:v>1.1710255064178281</c:v>
                </c:pt>
                <c:pt idx="53">
                  <c:v>1.1243032413109861</c:v>
                </c:pt>
                <c:pt idx="54">
                  <c:v>1.4295789925011053</c:v>
                </c:pt>
                <c:pt idx="55">
                  <c:v>1.3690381159049616</c:v>
                </c:pt>
                <c:pt idx="56">
                  <c:v>1.2664780096773327</c:v>
                </c:pt>
                <c:pt idx="57">
                  <c:v>1.1598038688886041</c:v>
                </c:pt>
                <c:pt idx="58">
                  <c:v>1.09979845358314</c:v>
                </c:pt>
                <c:pt idx="59">
                  <c:v>1.4127351795961318</c:v>
                </c:pt>
                <c:pt idx="60">
                  <c:v>1.3447094268255642</c:v>
                </c:pt>
                <c:pt idx="61">
                  <c:v>1.2735055300653542</c:v>
                </c:pt>
                <c:pt idx="62">
                  <c:v>1.194877723027199</c:v>
                </c:pt>
                <c:pt idx="63">
                  <c:v>1.1195879366266528</c:v>
                </c:pt>
                <c:pt idx="64">
                  <c:v>1.466354551158092</c:v>
                </c:pt>
                <c:pt idx="65">
                  <c:v>1.3222699934970303</c:v>
                </c:pt>
                <c:pt idx="66">
                  <c:v>1.2841563471521593</c:v>
                </c:pt>
                <c:pt idx="67">
                  <c:v>1.1845426076688557</c:v>
                </c:pt>
                <c:pt idx="68">
                  <c:v>1.0394939722800061</c:v>
                </c:pt>
                <c:pt idx="69">
                  <c:v>1.4578007377711406</c:v>
                </c:pt>
                <c:pt idx="70">
                  <c:v>1.3785141738009279</c:v>
                </c:pt>
                <c:pt idx="71">
                  <c:v>1.2750500691192101</c:v>
                </c:pt>
                <c:pt idx="72">
                  <c:v>1.2194658019881173</c:v>
                </c:pt>
                <c:pt idx="73">
                  <c:v>1.0732693421074162</c:v>
                </c:pt>
                <c:pt idx="74">
                  <c:v>1.4915582812034245</c:v>
                </c:pt>
                <c:pt idx="75">
                  <c:v>1.4236003224787439</c:v>
                </c:pt>
                <c:pt idx="76">
                  <c:v>1.3167698857716079</c:v>
                </c:pt>
                <c:pt idx="77">
                  <c:v>1.2369861044801558</c:v>
                </c:pt>
                <c:pt idx="78">
                  <c:v>1.1064351455312595</c:v>
                </c:pt>
                <c:pt idx="79">
                  <c:v>1.476595358136225</c:v>
                </c:pt>
                <c:pt idx="80">
                  <c:v>1.3822235867494095</c:v>
                </c:pt>
                <c:pt idx="81">
                  <c:v>1.2599677210527311</c:v>
                </c:pt>
                <c:pt idx="82">
                  <c:v>1.2120472608434703</c:v>
                </c:pt>
                <c:pt idx="83">
                  <c:v>1.1311752712486689</c:v>
                </c:pt>
                <c:pt idx="84">
                  <c:v>1.4798985410791148</c:v>
                </c:pt>
                <c:pt idx="85">
                  <c:v>1.4328254011173531</c:v>
                </c:pt>
                <c:pt idx="86">
                  <c:v>1.3281965921969199</c:v>
                </c:pt>
                <c:pt idx="87">
                  <c:v>1.2202688765875667</c:v>
                </c:pt>
                <c:pt idx="88">
                  <c:v>1.0877324214522328</c:v>
                </c:pt>
                <c:pt idx="89">
                  <c:v>1.4943620300250051</c:v>
                </c:pt>
                <c:pt idx="90">
                  <c:v>1.3770663072406855</c:v>
                </c:pt>
                <c:pt idx="91">
                  <c:v>1.3002849726321026</c:v>
                </c:pt>
                <c:pt idx="92">
                  <c:v>1.1536172851926643</c:v>
                </c:pt>
                <c:pt idx="93">
                  <c:v>1.1356540126323913</c:v>
                </c:pt>
                <c:pt idx="94">
                  <c:v>1.4999530975878199</c:v>
                </c:pt>
                <c:pt idx="95">
                  <c:v>1.4459527568521064</c:v>
                </c:pt>
                <c:pt idx="96">
                  <c:v>1.3412932052359414</c:v>
                </c:pt>
                <c:pt idx="97">
                  <c:v>1.2512702583190087</c:v>
                </c:pt>
                <c:pt idx="98">
                  <c:v>1.1413752554252905</c:v>
                </c:pt>
                <c:pt idx="99">
                  <c:v>1.5090486795787421</c:v>
                </c:pt>
                <c:pt idx="100">
                  <c:v>1.4147839062119787</c:v>
                </c:pt>
                <c:pt idx="101">
                  <c:v>1.2530780449040029</c:v>
                </c:pt>
                <c:pt idx="102">
                  <c:v>1.2547013870550625</c:v>
                </c:pt>
                <c:pt idx="103">
                  <c:v>1.1724128219539847</c:v>
                </c:pt>
                <c:pt idx="104">
                  <c:v>1.5363620415132502</c:v>
                </c:pt>
                <c:pt idx="105">
                  <c:v>1.3738086497865687</c:v>
                </c:pt>
                <c:pt idx="106">
                  <c:v>1.2899108443013982</c:v>
                </c:pt>
                <c:pt idx="107">
                  <c:v>1.1945982307696441</c:v>
                </c:pt>
                <c:pt idx="108">
                  <c:v>1.175690232809947</c:v>
                </c:pt>
                <c:pt idx="109">
                  <c:v>1.536246096862111</c:v>
                </c:pt>
                <c:pt idx="110">
                  <c:v>1.3800072776531991</c:v>
                </c:pt>
                <c:pt idx="111">
                  <c:v>1.415800397089624</c:v>
                </c:pt>
                <c:pt idx="112">
                  <c:v>1.2606102491517577</c:v>
                </c:pt>
                <c:pt idx="113">
                  <c:v>1.1384967009383173</c:v>
                </c:pt>
                <c:pt idx="114">
                  <c:v>1.4810107418653298</c:v>
                </c:pt>
                <c:pt idx="115">
                  <c:v>1.3806719673975307</c:v>
                </c:pt>
                <c:pt idx="116">
                  <c:v>1.2779650981473869</c:v>
                </c:pt>
                <c:pt idx="117">
                  <c:v>1.2001732876031328</c:v>
                </c:pt>
                <c:pt idx="118">
                  <c:v>1.1560826196688083</c:v>
                </c:pt>
                <c:pt idx="119">
                  <c:v>1.5011269204525244</c:v>
                </c:pt>
                <c:pt idx="120">
                  <c:v>1.3752594349528704</c:v>
                </c:pt>
                <c:pt idx="121">
                  <c:v>1.3272505204603016</c:v>
                </c:pt>
                <c:pt idx="122">
                  <c:v>1.1719505972583342</c:v>
                </c:pt>
                <c:pt idx="123">
                  <c:v>1.0962961757122294</c:v>
                </c:pt>
                <c:pt idx="124">
                  <c:v>1.5107052158284457</c:v>
                </c:pt>
                <c:pt idx="125">
                  <c:v>1.4229765484508066</c:v>
                </c:pt>
                <c:pt idx="126">
                  <c:v>1.2969680537809576</c:v>
                </c:pt>
                <c:pt idx="127">
                  <c:v>1.2007175116052629</c:v>
                </c:pt>
                <c:pt idx="128">
                  <c:v>1.1441514978250387</c:v>
                </c:pt>
                <c:pt idx="129">
                  <c:v>1.4866220125484424</c:v>
                </c:pt>
                <c:pt idx="130">
                  <c:v>1.4278615324723671</c:v>
                </c:pt>
                <c:pt idx="131">
                  <c:v>1.3392781906745215</c:v>
                </c:pt>
                <c:pt idx="132">
                  <c:v>1.2024118852327987</c:v>
                </c:pt>
                <c:pt idx="133">
                  <c:v>1.1737435466101105</c:v>
                </c:pt>
                <c:pt idx="134">
                  <c:v>1.5116791490590058</c:v>
                </c:pt>
                <c:pt idx="135">
                  <c:v>1.4180389164334648</c:v>
                </c:pt>
                <c:pt idx="136">
                  <c:v>1.3177281318015024</c:v>
                </c:pt>
                <c:pt idx="137">
                  <c:v>1.2154662029409555</c:v>
                </c:pt>
                <c:pt idx="138">
                  <c:v>1.1016177180859943</c:v>
                </c:pt>
                <c:pt idx="139">
                  <c:v>1.5280497727094555</c:v>
                </c:pt>
                <c:pt idx="140">
                  <c:v>1.3661101392866457</c:v>
                </c:pt>
                <c:pt idx="141">
                  <c:v>1.3017502935487193</c:v>
                </c:pt>
                <c:pt idx="142">
                  <c:v>1.2734624274113802</c:v>
                </c:pt>
                <c:pt idx="143">
                  <c:v>1.1881436360118403</c:v>
                </c:pt>
                <c:pt idx="144">
                  <c:v>1.4479544431504647</c:v>
                </c:pt>
                <c:pt idx="145">
                  <c:v>1.420978809377051</c:v>
                </c:pt>
                <c:pt idx="146">
                  <c:v>1.3129582803304767</c:v>
                </c:pt>
                <c:pt idx="147">
                  <c:v>1.1969710766121802</c:v>
                </c:pt>
                <c:pt idx="148">
                  <c:v>1.0812143435623818</c:v>
                </c:pt>
                <c:pt idx="149">
                  <c:v>1.5369168461594098</c:v>
                </c:pt>
                <c:pt idx="150">
                  <c:v>1.3844934981148271</c:v>
                </c:pt>
                <c:pt idx="151">
                  <c:v>1.3961049504945664</c:v>
                </c:pt>
                <c:pt idx="152">
                  <c:v>1.2398437390226289</c:v>
                </c:pt>
                <c:pt idx="153">
                  <c:v>1.154988056008845</c:v>
                </c:pt>
                <c:pt idx="154">
                  <c:v>1.5100792500648359</c:v>
                </c:pt>
                <c:pt idx="155">
                  <c:v>1.4165656541243827</c:v>
                </c:pt>
                <c:pt idx="156">
                  <c:v>1.2918018616297648</c:v>
                </c:pt>
                <c:pt idx="157">
                  <c:v>1.2604522242608271</c:v>
                </c:pt>
                <c:pt idx="158">
                  <c:v>1.1504929105450992</c:v>
                </c:pt>
                <c:pt idx="159">
                  <c:v>1.5238312471536823</c:v>
                </c:pt>
                <c:pt idx="160">
                  <c:v>1.4338747163846095</c:v>
                </c:pt>
                <c:pt idx="161">
                  <c:v>1.2842244453952512</c:v>
                </c:pt>
                <c:pt idx="162">
                  <c:v>1.2856815442112419</c:v>
                </c:pt>
                <c:pt idx="163">
                  <c:v>1.1919662304185037</c:v>
                </c:pt>
                <c:pt idx="164">
                  <c:v>1.5241605683301498</c:v>
                </c:pt>
                <c:pt idx="165">
                  <c:v>1.4125563255209304</c:v>
                </c:pt>
                <c:pt idx="166">
                  <c:v>1.3015531326648004</c:v>
                </c:pt>
                <c:pt idx="167">
                  <c:v>1.2806082716353238</c:v>
                </c:pt>
                <c:pt idx="168">
                  <c:v>1.1195716540921135</c:v>
                </c:pt>
                <c:pt idx="169">
                  <c:v>1.497536443463279</c:v>
                </c:pt>
                <c:pt idx="170">
                  <c:v>1.4362398273051031</c:v>
                </c:pt>
                <c:pt idx="171">
                  <c:v>1.2838143083274187</c:v>
                </c:pt>
                <c:pt idx="172">
                  <c:v>1.2364905631809167</c:v>
                </c:pt>
                <c:pt idx="173">
                  <c:v>1.1594073989343645</c:v>
                </c:pt>
                <c:pt idx="174">
                  <c:v>1.5133050062234989</c:v>
                </c:pt>
                <c:pt idx="175">
                  <c:v>1.4610609366930809</c:v>
                </c:pt>
                <c:pt idx="176">
                  <c:v>1.2799067481298296</c:v>
                </c:pt>
                <c:pt idx="177">
                  <c:v>1.3517904475333111</c:v>
                </c:pt>
                <c:pt idx="178">
                  <c:v>1.1549251069976871</c:v>
                </c:pt>
                <c:pt idx="179">
                  <c:v>1.5016033604295336</c:v>
                </c:pt>
                <c:pt idx="180">
                  <c:v>1.4465501704206203</c:v>
                </c:pt>
                <c:pt idx="181">
                  <c:v>1.3012129387509901</c:v>
                </c:pt>
                <c:pt idx="182">
                  <c:v>1.3006456915861968</c:v>
                </c:pt>
                <c:pt idx="183">
                  <c:v>1.0829590119124701</c:v>
                </c:pt>
                <c:pt idx="184">
                  <c:v>1.5476101417511188</c:v>
                </c:pt>
                <c:pt idx="185">
                  <c:v>1.4157244407492915</c:v>
                </c:pt>
                <c:pt idx="186">
                  <c:v>1.3365989796725886</c:v>
                </c:pt>
                <c:pt idx="187">
                  <c:v>1.2300228441630385</c:v>
                </c:pt>
                <c:pt idx="188">
                  <c:v>1.5260405503779007</c:v>
                </c:pt>
                <c:pt idx="189">
                  <c:v>1.4065541563601025</c:v>
                </c:pt>
                <c:pt idx="190">
                  <c:v>1.2117002237085781</c:v>
                </c:pt>
                <c:pt idx="191">
                  <c:v>1.1188781780692012</c:v>
                </c:pt>
                <c:pt idx="192">
                  <c:v>1.4791476385167559</c:v>
                </c:pt>
                <c:pt idx="193">
                  <c:v>1.4012010841421971</c:v>
                </c:pt>
                <c:pt idx="194">
                  <c:v>1.350242060741454</c:v>
                </c:pt>
                <c:pt idx="195">
                  <c:v>1.2735475960167162</c:v>
                </c:pt>
                <c:pt idx="196">
                  <c:v>1.1075956269106377</c:v>
                </c:pt>
                <c:pt idx="197">
                  <c:v>1.5303469575824771</c:v>
                </c:pt>
                <c:pt idx="198">
                  <c:v>1.3550691349330253</c:v>
                </c:pt>
                <c:pt idx="199">
                  <c:v>1.3815589018040535</c:v>
                </c:pt>
                <c:pt idx="200">
                  <c:v>1.2152049415769903</c:v>
                </c:pt>
                <c:pt idx="201">
                  <c:v>1.5142904059649145</c:v>
                </c:pt>
                <c:pt idx="202">
                  <c:v>1.2780907554214647</c:v>
                </c:pt>
                <c:pt idx="203">
                  <c:v>1.1450420595893591</c:v>
                </c:pt>
                <c:pt idx="204">
                  <c:v>1.3889492843943254</c:v>
                </c:pt>
                <c:pt idx="205">
                  <c:v>1.3223243058259708</c:v>
                </c:pt>
                <c:pt idx="206">
                  <c:v>1.4632383814139982</c:v>
                </c:pt>
                <c:pt idx="207">
                  <c:v>1.2999386133143132</c:v>
                </c:pt>
                <c:pt idx="208">
                  <c:v>1.14889662011742</c:v>
                </c:pt>
                <c:pt idx="209">
                  <c:v>1.3573311535354535</c:v>
                </c:pt>
                <c:pt idx="210">
                  <c:v>1.3511184868681938</c:v>
                </c:pt>
                <c:pt idx="211">
                  <c:v>1.206960982330531</c:v>
                </c:pt>
                <c:pt idx="212">
                  <c:v>1.1287746859398697</c:v>
                </c:pt>
                <c:pt idx="213">
                  <c:v>1.383441029532408</c:v>
                </c:pt>
                <c:pt idx="214">
                  <c:v>1.2947885028632209</c:v>
                </c:pt>
                <c:pt idx="215">
                  <c:v>1.3785623400560301</c:v>
                </c:pt>
                <c:pt idx="216">
                  <c:v>1.392005632655561</c:v>
                </c:pt>
                <c:pt idx="217">
                  <c:v>1.5491800711715402</c:v>
                </c:pt>
                <c:pt idx="218">
                  <c:v>1.3958624115748366</c:v>
                </c:pt>
                <c:pt idx="219">
                  <c:v>1.2581280151460705</c:v>
                </c:pt>
                <c:pt idx="220">
                  <c:v>1.1870585018009265</c:v>
                </c:pt>
                <c:pt idx="221">
                  <c:v>1.4778709755568864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4-408E-A082-A86C3CAA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press: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582305336832898"/>
                  <c:y val="3.7898713181685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radius!$D$3:$D$1006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radius!$H$3:$H$1006</c:f>
              <c:numCache>
                <c:formatCode>General</c:formatCode>
                <c:ptCount val="205"/>
                <c:pt idx="0">
                  <c:v>793997.40205000003</c:v>
                </c:pt>
                <c:pt idx="1">
                  <c:v>751993.62079999992</c:v>
                </c:pt>
                <c:pt idx="2">
                  <c:v>717141.33550000004</c:v>
                </c:pt>
                <c:pt idx="3">
                  <c:v>777488.40285000019</c:v>
                </c:pt>
                <c:pt idx="4">
                  <c:v>803003.97345000005</c:v>
                </c:pt>
                <c:pt idx="5">
                  <c:v>804654.25025000004</c:v>
                </c:pt>
                <c:pt idx="6">
                  <c:v>765433.73245000013</c:v>
                </c:pt>
                <c:pt idx="7">
                  <c:v>770884.64979999966</c:v>
                </c:pt>
                <c:pt idx="8">
                  <c:v>821190.7513499998</c:v>
                </c:pt>
                <c:pt idx="9">
                  <c:v>744784.56485000008</c:v>
                </c:pt>
                <c:pt idx="10">
                  <c:v>717056.35725000012</c:v>
                </c:pt>
                <c:pt idx="11">
                  <c:v>903192.83785000013</c:v>
                </c:pt>
                <c:pt idx="12">
                  <c:v>699938.93034999992</c:v>
                </c:pt>
                <c:pt idx="13">
                  <c:v>724394.28824999998</c:v>
                </c:pt>
                <c:pt idx="14">
                  <c:v>764000.98845000006</c:v>
                </c:pt>
                <c:pt idx="15">
                  <c:v>769458.94680000003</c:v>
                </c:pt>
                <c:pt idx="16">
                  <c:v>774671.62185</c:v>
                </c:pt>
                <c:pt idx="17">
                  <c:v>728967.78134999995</c:v>
                </c:pt>
                <c:pt idx="18">
                  <c:v>774804.98320000013</c:v>
                </c:pt>
                <c:pt idx="19">
                  <c:v>705850.18900000001</c:v>
                </c:pt>
                <c:pt idx="20">
                  <c:v>486959.57799999992</c:v>
                </c:pt>
                <c:pt idx="21">
                  <c:v>480886.72954999987</c:v>
                </c:pt>
                <c:pt idx="22">
                  <c:v>488885.41645000002</c:v>
                </c:pt>
                <c:pt idx="23">
                  <c:v>471759.80810000002</c:v>
                </c:pt>
                <c:pt idx="24">
                  <c:v>482772.26175000012</c:v>
                </c:pt>
                <c:pt idx="25">
                  <c:v>460204.80580000009</c:v>
                </c:pt>
                <c:pt idx="26">
                  <c:v>471343.15039999993</c:v>
                </c:pt>
                <c:pt idx="27">
                  <c:v>481127.58504999988</c:v>
                </c:pt>
                <c:pt idx="28">
                  <c:v>271719.46214999998</c:v>
                </c:pt>
                <c:pt idx="29">
                  <c:v>329178.76225000003</c:v>
                </c:pt>
                <c:pt idx="30">
                  <c:v>405098.57475000003</c:v>
                </c:pt>
                <c:pt idx="31">
                  <c:v>452260.59769999998</c:v>
                </c:pt>
                <c:pt idx="32">
                  <c:v>465077.97655000002</c:v>
                </c:pt>
                <c:pt idx="33">
                  <c:v>476376.47204999992</c:v>
                </c:pt>
                <c:pt idx="34">
                  <c:v>479362.39425000001</c:v>
                </c:pt>
                <c:pt idx="35">
                  <c:v>477920.56095000007</c:v>
                </c:pt>
                <c:pt idx="36">
                  <c:v>480903.71840000001</c:v>
                </c:pt>
                <c:pt idx="37">
                  <c:v>174194.50745</c:v>
                </c:pt>
                <c:pt idx="38">
                  <c:v>168000.58374999999</c:v>
                </c:pt>
                <c:pt idx="39">
                  <c:v>182040.83205</c:v>
                </c:pt>
                <c:pt idx="40">
                  <c:v>222201.73699999999</c:v>
                </c:pt>
                <c:pt idx="41">
                  <c:v>225637.60415</c:v>
                </c:pt>
                <c:pt idx="42">
                  <c:v>219353.68354999999</c:v>
                </c:pt>
                <c:pt idx="43">
                  <c:v>301413.78365000011</c:v>
                </c:pt>
                <c:pt idx="44">
                  <c:v>301791.08075000008</c:v>
                </c:pt>
                <c:pt idx="45">
                  <c:v>293549.45400000003</c:v>
                </c:pt>
                <c:pt idx="46">
                  <c:v>341256.40415000002</c:v>
                </c:pt>
                <c:pt idx="47">
                  <c:v>336520.6752</c:v>
                </c:pt>
                <c:pt idx="48">
                  <c:v>338754.71265</c:v>
                </c:pt>
                <c:pt idx="49">
                  <c:v>355070.17015000002</c:v>
                </c:pt>
                <c:pt idx="50">
                  <c:v>360985.81485000008</c:v>
                </c:pt>
                <c:pt idx="51">
                  <c:v>357687.99255000002</c:v>
                </c:pt>
                <c:pt idx="52">
                  <c:v>365659.59074999997</c:v>
                </c:pt>
                <c:pt idx="53">
                  <c:v>360966.73164999997</c:v>
                </c:pt>
                <c:pt idx="54">
                  <c:v>372981.56144999998</c:v>
                </c:pt>
                <c:pt idx="55">
                  <c:v>375424.57049999997</c:v>
                </c:pt>
                <c:pt idx="56">
                  <c:v>725504.40194999997</c:v>
                </c:pt>
                <c:pt idx="57">
                  <c:v>717769.54395000008</c:v>
                </c:pt>
                <c:pt idx="58">
                  <c:v>768580.45319999987</c:v>
                </c:pt>
                <c:pt idx="59">
                  <c:v>792923.1301500001</c:v>
                </c:pt>
                <c:pt idx="60">
                  <c:v>883477.07260000007</c:v>
                </c:pt>
                <c:pt idx="61">
                  <c:v>756090.45914999989</c:v>
                </c:pt>
                <c:pt idx="62">
                  <c:v>733357.32494999981</c:v>
                </c:pt>
                <c:pt idx="63">
                  <c:v>739448.83159999992</c:v>
                </c:pt>
                <c:pt idx="64">
                  <c:v>702513.27684999991</c:v>
                </c:pt>
                <c:pt idx="65">
                  <c:v>734803.48199999984</c:v>
                </c:pt>
                <c:pt idx="66">
                  <c:v>541837.02190000005</c:v>
                </c:pt>
                <c:pt idx="67">
                  <c:v>799764.37855000014</c:v>
                </c:pt>
                <c:pt idx="68">
                  <c:v>518058.50439999998</c:v>
                </c:pt>
                <c:pt idx="69">
                  <c:v>678205.57655</c:v>
                </c:pt>
                <c:pt idx="70">
                  <c:v>872426.52449999994</c:v>
                </c:pt>
                <c:pt idx="71">
                  <c:v>762401.22039999999</c:v>
                </c:pt>
                <c:pt idx="72">
                  <c:v>787636.68944999983</c:v>
                </c:pt>
                <c:pt idx="73">
                  <c:v>763229.56329999992</c:v>
                </c:pt>
                <c:pt idx="74">
                  <c:v>750792.71494999994</c:v>
                </c:pt>
                <c:pt idx="75">
                  <c:v>769183.67229999998</c:v>
                </c:pt>
                <c:pt idx="76">
                  <c:v>474021.06829999998</c:v>
                </c:pt>
                <c:pt idx="77">
                  <c:v>494165.76730000001</c:v>
                </c:pt>
                <c:pt idx="78">
                  <c:v>488507.40795000002</c:v>
                </c:pt>
                <c:pt idx="79">
                  <c:v>485029.97855</c:v>
                </c:pt>
                <c:pt idx="80">
                  <c:v>470722.3777500001</c:v>
                </c:pt>
                <c:pt idx="81">
                  <c:v>472949.22864999989</c:v>
                </c:pt>
                <c:pt idx="82">
                  <c:v>476264.81930000009</c:v>
                </c:pt>
                <c:pt idx="83">
                  <c:v>481676.79885000002</c:v>
                </c:pt>
                <c:pt idx="84">
                  <c:v>293387.34165000002</c:v>
                </c:pt>
                <c:pt idx="85">
                  <c:v>350737.19819999998</c:v>
                </c:pt>
                <c:pt idx="86">
                  <c:v>442751.13135000021</c:v>
                </c:pt>
                <c:pt idx="87">
                  <c:v>446722.04489999992</c:v>
                </c:pt>
                <c:pt idx="88">
                  <c:v>456978.17359999998</c:v>
                </c:pt>
                <c:pt idx="89">
                  <c:v>473837.71214999992</c:v>
                </c:pt>
                <c:pt idx="90">
                  <c:v>491852.66004999989</c:v>
                </c:pt>
                <c:pt idx="91">
                  <c:v>468130.70695000008</c:v>
                </c:pt>
                <c:pt idx="92">
                  <c:v>492792.72189999989</c:v>
                </c:pt>
                <c:pt idx="93">
                  <c:v>365079.91440000013</c:v>
                </c:pt>
                <c:pt idx="94">
                  <c:v>373418.7672</c:v>
                </c:pt>
                <c:pt idx="95">
                  <c:v>370301.30900000012</c:v>
                </c:pt>
                <c:pt idx="96">
                  <c:v>372356.36245000002</c:v>
                </c:pt>
                <c:pt idx="97">
                  <c:v>375399.81129999988</c:v>
                </c:pt>
                <c:pt idx="98">
                  <c:v>369194.35965</c:v>
                </c:pt>
                <c:pt idx="99">
                  <c:v>372835.23460000003</c:v>
                </c:pt>
                <c:pt idx="100">
                  <c:v>374588.60190000001</c:v>
                </c:pt>
                <c:pt idx="101">
                  <c:v>370771.97450000001</c:v>
                </c:pt>
                <c:pt idx="102">
                  <c:v>373228.01415</c:v>
                </c:pt>
                <c:pt idx="103">
                  <c:v>379291.54470000003</c:v>
                </c:pt>
                <c:pt idx="104">
                  <c:v>378386.93554999999</c:v>
                </c:pt>
                <c:pt idx="105">
                  <c:v>384266.62890000001</c:v>
                </c:pt>
                <c:pt idx="106">
                  <c:v>368293.47194999998</c:v>
                </c:pt>
                <c:pt idx="107">
                  <c:v>377588.46094999998</c:v>
                </c:pt>
                <c:pt idx="108">
                  <c:v>370517.08344999998</c:v>
                </c:pt>
                <c:pt idx="109">
                  <c:v>367909.4535</c:v>
                </c:pt>
                <c:pt idx="110">
                  <c:v>379780.31754999998</c:v>
                </c:pt>
                <c:pt idx="111">
                  <c:v>379746.62784999987</c:v>
                </c:pt>
                <c:pt idx="112">
                  <c:v>378587.94764999999</c:v>
                </c:pt>
                <c:pt idx="113">
                  <c:v>762873.38130000012</c:v>
                </c:pt>
                <c:pt idx="114">
                  <c:v>725595.60050000018</c:v>
                </c:pt>
                <c:pt idx="115">
                  <c:v>802665.10820000013</c:v>
                </c:pt>
                <c:pt idx="116">
                  <c:v>785504.75315000012</c:v>
                </c:pt>
                <c:pt idx="117">
                  <c:v>694593.36095</c:v>
                </c:pt>
                <c:pt idx="118">
                  <c:v>776183.43745000008</c:v>
                </c:pt>
                <c:pt idx="119">
                  <c:v>799697.42800000019</c:v>
                </c:pt>
                <c:pt idx="120">
                  <c:v>801669.07329999993</c:v>
                </c:pt>
                <c:pt idx="121">
                  <c:v>755159.6790499998</c:v>
                </c:pt>
                <c:pt idx="122">
                  <c:v>796989.19790000014</c:v>
                </c:pt>
                <c:pt idx="123">
                  <c:v>561493.30504999997</c:v>
                </c:pt>
                <c:pt idx="124">
                  <c:v>870185.43304999988</c:v>
                </c:pt>
                <c:pt idx="125">
                  <c:v>752408.34279999987</c:v>
                </c:pt>
                <c:pt idx="126">
                  <c:v>802386.75130000024</c:v>
                </c:pt>
                <c:pt idx="127">
                  <c:v>809063.31259999995</c:v>
                </c:pt>
                <c:pt idx="128">
                  <c:v>782054.19429999997</c:v>
                </c:pt>
                <c:pt idx="129">
                  <c:v>696753.26284999994</c:v>
                </c:pt>
                <c:pt idx="130">
                  <c:v>831701.40739999991</c:v>
                </c:pt>
                <c:pt idx="131">
                  <c:v>803437.63719999988</c:v>
                </c:pt>
                <c:pt idx="132">
                  <c:v>682836.28885000001</c:v>
                </c:pt>
                <c:pt idx="133">
                  <c:v>485194.01850000001</c:v>
                </c:pt>
                <c:pt idx="134">
                  <c:v>502128.86444999999</c:v>
                </c:pt>
                <c:pt idx="135">
                  <c:v>500439.81235000002</c:v>
                </c:pt>
                <c:pt idx="136">
                  <c:v>475624.79495000013</c:v>
                </c:pt>
                <c:pt idx="137">
                  <c:v>299593.04599999991</c:v>
                </c:pt>
                <c:pt idx="138">
                  <c:v>348662.4047999999</c:v>
                </c:pt>
                <c:pt idx="139">
                  <c:v>419249.96114999999</c:v>
                </c:pt>
                <c:pt idx="140">
                  <c:v>468198.74235000001</c:v>
                </c:pt>
                <c:pt idx="141">
                  <c:v>465020.57549999998</c:v>
                </c:pt>
                <c:pt idx="142">
                  <c:v>487627.26809999999</c:v>
                </c:pt>
                <c:pt idx="143">
                  <c:v>472152.30310000002</c:v>
                </c:pt>
                <c:pt idx="144">
                  <c:v>481086.32465000008</c:v>
                </c:pt>
                <c:pt idx="145">
                  <c:v>487081.25404999987</c:v>
                </c:pt>
                <c:pt idx="146">
                  <c:v>383512.52649999998</c:v>
                </c:pt>
                <c:pt idx="147">
                  <c:v>373276.91005000012</c:v>
                </c:pt>
                <c:pt idx="148">
                  <c:v>379555.67560000002</c:v>
                </c:pt>
                <c:pt idx="149">
                  <c:v>371342.00459999999</c:v>
                </c:pt>
                <c:pt idx="150">
                  <c:v>374665.42135000002</c:v>
                </c:pt>
                <c:pt idx="151">
                  <c:v>376881.0258</c:v>
                </c:pt>
                <c:pt idx="152">
                  <c:v>378252.84314999997</c:v>
                </c:pt>
                <c:pt idx="153">
                  <c:v>373173.17204999999</c:v>
                </c:pt>
                <c:pt idx="154">
                  <c:v>375186.47824999999</c:v>
                </c:pt>
                <c:pt idx="155">
                  <c:v>381041.57764999988</c:v>
                </c:pt>
                <c:pt idx="156">
                  <c:v>379917.65490000002</c:v>
                </c:pt>
                <c:pt idx="157">
                  <c:v>377104.23310000013</c:v>
                </c:pt>
                <c:pt idx="158">
                  <c:v>384067.36109999998</c:v>
                </c:pt>
                <c:pt idx="159">
                  <c:v>375909.09269999998</c:v>
                </c:pt>
                <c:pt idx="160">
                  <c:v>375599.76069999998</c:v>
                </c:pt>
                <c:pt idx="161">
                  <c:v>385325.68945000012</c:v>
                </c:pt>
                <c:pt idx="162">
                  <c:v>381049.44184999989</c:v>
                </c:pt>
                <c:pt idx="163">
                  <c:v>379742.58829999989</c:v>
                </c:pt>
                <c:pt idx="164">
                  <c:v>373398.31030000001</c:v>
                </c:pt>
                <c:pt idx="165">
                  <c:v>812686.3894499999</c:v>
                </c:pt>
                <c:pt idx="166">
                  <c:v>712080.35674999992</c:v>
                </c:pt>
                <c:pt idx="167">
                  <c:v>758666.09900000005</c:v>
                </c:pt>
                <c:pt idx="168">
                  <c:v>756931.6198499999</c:v>
                </c:pt>
                <c:pt idx="169">
                  <c:v>755139.97704999999</c:v>
                </c:pt>
                <c:pt idx="170">
                  <c:v>731719.78210000007</c:v>
                </c:pt>
                <c:pt idx="171">
                  <c:v>707761.10404999997</c:v>
                </c:pt>
                <c:pt idx="172">
                  <c:v>780078.61804999993</c:v>
                </c:pt>
                <c:pt idx="173">
                  <c:v>839295.72315000009</c:v>
                </c:pt>
                <c:pt idx="174">
                  <c:v>760491.65275000001</c:v>
                </c:pt>
                <c:pt idx="175">
                  <c:v>603142.43079999997</c:v>
                </c:pt>
                <c:pt idx="176">
                  <c:v>824319.20114999986</c:v>
                </c:pt>
                <c:pt idx="177">
                  <c:v>766876.30989999999</c:v>
                </c:pt>
                <c:pt idx="178">
                  <c:v>768430.75315</c:v>
                </c:pt>
                <c:pt idx="179">
                  <c:v>704644.9118</c:v>
                </c:pt>
                <c:pt idx="180">
                  <c:v>808227.97144999995</c:v>
                </c:pt>
                <c:pt idx="181">
                  <c:v>778101.92825</c:v>
                </c:pt>
                <c:pt idx="182">
                  <c:v>774710.17989999987</c:v>
                </c:pt>
                <c:pt idx="183">
                  <c:v>799859.44990000024</c:v>
                </c:pt>
                <c:pt idx="184">
                  <c:v>755503.35890000011</c:v>
                </c:pt>
                <c:pt idx="185">
                  <c:v>820888.03545000008</c:v>
                </c:pt>
                <c:pt idx="186">
                  <c:v>723737.12904999999</c:v>
                </c:pt>
                <c:pt idx="187">
                  <c:v>776880.33990000002</c:v>
                </c:pt>
                <c:pt idx="188">
                  <c:v>828558.44469999999</c:v>
                </c:pt>
                <c:pt idx="189">
                  <c:v>731029.14399999997</c:v>
                </c:pt>
                <c:pt idx="190">
                  <c:v>775283.66290000011</c:v>
                </c:pt>
                <c:pt idx="191">
                  <c:v>748569.70905000006</c:v>
                </c:pt>
                <c:pt idx="192">
                  <c:v>747923.96255000017</c:v>
                </c:pt>
                <c:pt idx="193">
                  <c:v>761744.4683500001</c:v>
                </c:pt>
                <c:pt idx="194">
                  <c:v>751072.35025000002</c:v>
                </c:pt>
                <c:pt idx="195">
                  <c:v>570571.19865000003</c:v>
                </c:pt>
                <c:pt idx="196">
                  <c:v>758406.1902999999</c:v>
                </c:pt>
                <c:pt idx="197">
                  <c:v>571022.91495000012</c:v>
                </c:pt>
                <c:pt idx="198">
                  <c:v>737926.65175000019</c:v>
                </c:pt>
                <c:pt idx="199">
                  <c:v>767851.52760000015</c:v>
                </c:pt>
                <c:pt idx="200">
                  <c:v>730630.23375000013</c:v>
                </c:pt>
                <c:pt idx="201">
                  <c:v>719550.68380000012</c:v>
                </c:pt>
                <c:pt idx="202">
                  <c:v>768305.74085000006</c:v>
                </c:pt>
                <c:pt idx="203">
                  <c:v>831548.51910000015</c:v>
                </c:pt>
                <c:pt idx="204">
                  <c:v>658466.66830000002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3-4841-AB5C-59A3A1F7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rho: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947003499562554"/>
                  <c:y val="7.5981062263050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radius!$D$3:$D$1006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radius!$L$3:$L$1006</c:f>
              <c:numCache>
                <c:formatCode>General</c:formatCode>
                <c:ptCount val="205"/>
                <c:pt idx="0">
                  <c:v>6.3493749999999975</c:v>
                </c:pt>
                <c:pt idx="1">
                  <c:v>4.9227777777777781</c:v>
                </c:pt>
                <c:pt idx="2">
                  <c:v>5.6994999999999987</c:v>
                </c:pt>
                <c:pt idx="3">
                  <c:v>5.2694444444444484</c:v>
                </c:pt>
                <c:pt idx="4">
                  <c:v>5.0543749999999985</c:v>
                </c:pt>
                <c:pt idx="5">
                  <c:v>5.9418750000000022</c:v>
                </c:pt>
                <c:pt idx="6">
                  <c:v>5.6768749999999972</c:v>
                </c:pt>
                <c:pt idx="7">
                  <c:v>4.6718749999999991</c:v>
                </c:pt>
                <c:pt idx="8">
                  <c:v>6.8021428571428553</c:v>
                </c:pt>
                <c:pt idx="9">
                  <c:v>5.8135000000000012</c:v>
                </c:pt>
                <c:pt idx="10">
                  <c:v>3.5578571428571415</c:v>
                </c:pt>
                <c:pt idx="11">
                  <c:v>4.7941666666666647</c:v>
                </c:pt>
                <c:pt idx="12">
                  <c:v>3.9138888888888874</c:v>
                </c:pt>
                <c:pt idx="13">
                  <c:v>4.6150000000000011</c:v>
                </c:pt>
                <c:pt idx="14">
                  <c:v>5.6743749999999959</c:v>
                </c:pt>
                <c:pt idx="15">
                  <c:v>6.7831249999999974</c:v>
                </c:pt>
                <c:pt idx="16">
                  <c:v>4.9206250000000029</c:v>
                </c:pt>
                <c:pt idx="17">
                  <c:v>6.1475000000000026</c:v>
                </c:pt>
                <c:pt idx="18">
                  <c:v>5.564375000000001</c:v>
                </c:pt>
                <c:pt idx="19">
                  <c:v>5.0083333333333293</c:v>
                </c:pt>
                <c:pt idx="20">
                  <c:v>4.1290151515151532</c:v>
                </c:pt>
                <c:pt idx="21">
                  <c:v>3.9928030303030297</c:v>
                </c:pt>
                <c:pt idx="22">
                  <c:v>4.1064393939393957</c:v>
                </c:pt>
                <c:pt idx="23">
                  <c:v>4.2484328358208989</c:v>
                </c:pt>
                <c:pt idx="24">
                  <c:v>4.0600735294117634</c:v>
                </c:pt>
                <c:pt idx="25">
                  <c:v>4.0106338028169031</c:v>
                </c:pt>
                <c:pt idx="26">
                  <c:v>3.8858088235294104</c:v>
                </c:pt>
                <c:pt idx="27">
                  <c:v>3.9691911764705896</c:v>
                </c:pt>
                <c:pt idx="28">
                  <c:v>2.2958955223880597</c:v>
                </c:pt>
                <c:pt idx="29">
                  <c:v>2.6238636363636365</c:v>
                </c:pt>
                <c:pt idx="30">
                  <c:v>3.385579710144929</c:v>
                </c:pt>
                <c:pt idx="31">
                  <c:v>3.7829710144927531</c:v>
                </c:pt>
                <c:pt idx="32">
                  <c:v>3.8370714285714329</c:v>
                </c:pt>
                <c:pt idx="33">
                  <c:v>4.1520422535211274</c:v>
                </c:pt>
                <c:pt idx="34">
                  <c:v>3.9632575757575754</c:v>
                </c:pt>
                <c:pt idx="35">
                  <c:v>3.9503676470588269</c:v>
                </c:pt>
                <c:pt idx="36">
                  <c:v>3.9561029411764737</c:v>
                </c:pt>
                <c:pt idx="37">
                  <c:v>2.0591086956521742</c:v>
                </c:pt>
                <c:pt idx="38">
                  <c:v>2.0322532188841205</c:v>
                </c:pt>
                <c:pt idx="39">
                  <c:v>2.1251793721973096</c:v>
                </c:pt>
                <c:pt idx="40">
                  <c:v>2.3526651982378843</c:v>
                </c:pt>
                <c:pt idx="41">
                  <c:v>2.3770524017467261</c:v>
                </c:pt>
                <c:pt idx="42">
                  <c:v>2.4049782608695645</c:v>
                </c:pt>
                <c:pt idx="43">
                  <c:v>2.9099779735682803</c:v>
                </c:pt>
                <c:pt idx="44">
                  <c:v>2.911299559471364</c:v>
                </c:pt>
                <c:pt idx="45">
                  <c:v>2.8446304347826077</c:v>
                </c:pt>
                <c:pt idx="46">
                  <c:v>3.2218362831858411</c:v>
                </c:pt>
                <c:pt idx="47">
                  <c:v>3.1746000000000021</c:v>
                </c:pt>
                <c:pt idx="48">
                  <c:v>3.2240044247787605</c:v>
                </c:pt>
                <c:pt idx="49">
                  <c:v>3.3260666666666663</c:v>
                </c:pt>
                <c:pt idx="50">
                  <c:v>3.3647309417040367</c:v>
                </c:pt>
                <c:pt idx="51">
                  <c:v>3.348650442477874</c:v>
                </c:pt>
                <c:pt idx="52">
                  <c:v>3.4135462555066085</c:v>
                </c:pt>
                <c:pt idx="53">
                  <c:v>3.3974353448275885</c:v>
                </c:pt>
                <c:pt idx="54">
                  <c:v>3.5596238938053082</c:v>
                </c:pt>
                <c:pt idx="55">
                  <c:v>3.5067763157894736</c:v>
                </c:pt>
                <c:pt idx="56">
                  <c:v>5.4685000000000006</c:v>
                </c:pt>
                <c:pt idx="57">
                  <c:v>4.1472222222222213</c:v>
                </c:pt>
                <c:pt idx="58">
                  <c:v>5.6381249999999978</c:v>
                </c:pt>
                <c:pt idx="59">
                  <c:v>6.2956250000000029</c:v>
                </c:pt>
                <c:pt idx="60">
                  <c:v>4.6591666666666649</c:v>
                </c:pt>
                <c:pt idx="61">
                  <c:v>5.7172222222222198</c:v>
                </c:pt>
                <c:pt idx="62">
                  <c:v>5.3027777777777763</c:v>
                </c:pt>
                <c:pt idx="63">
                  <c:v>5.142777777777777</c:v>
                </c:pt>
                <c:pt idx="64">
                  <c:v>5.6404545454545447</c:v>
                </c:pt>
                <c:pt idx="65">
                  <c:v>6.0745000000000031</c:v>
                </c:pt>
                <c:pt idx="66">
                  <c:v>3.2681250000000013</c:v>
                </c:pt>
                <c:pt idx="67">
                  <c:v>5.3631250000000001</c:v>
                </c:pt>
                <c:pt idx="68">
                  <c:v>2.8429166666666639</c:v>
                </c:pt>
                <c:pt idx="69">
                  <c:v>4.5874999999999995</c:v>
                </c:pt>
                <c:pt idx="70">
                  <c:v>5.2474999999999996</c:v>
                </c:pt>
                <c:pt idx="71">
                  <c:v>5.6156249999999979</c:v>
                </c:pt>
                <c:pt idx="72">
                  <c:v>5.4718750000000025</c:v>
                </c:pt>
                <c:pt idx="73">
                  <c:v>5.9227777777777799</c:v>
                </c:pt>
                <c:pt idx="74">
                  <c:v>4.9194444444444461</c:v>
                </c:pt>
                <c:pt idx="75">
                  <c:v>6.1649999999999991</c:v>
                </c:pt>
                <c:pt idx="76">
                  <c:v>3.9200724637681179</c:v>
                </c:pt>
                <c:pt idx="77">
                  <c:v>4.1229365079365099</c:v>
                </c:pt>
                <c:pt idx="78">
                  <c:v>4.2048550724637659</c:v>
                </c:pt>
                <c:pt idx="79">
                  <c:v>4.1194696969696967</c:v>
                </c:pt>
                <c:pt idx="80">
                  <c:v>3.8770289855072435</c:v>
                </c:pt>
                <c:pt idx="81">
                  <c:v>4.3199264705882383</c:v>
                </c:pt>
                <c:pt idx="82">
                  <c:v>3.9886029411764716</c:v>
                </c:pt>
                <c:pt idx="83">
                  <c:v>4.0384558823529417</c:v>
                </c:pt>
                <c:pt idx="84">
                  <c:v>2.4444531249999999</c:v>
                </c:pt>
                <c:pt idx="85">
                  <c:v>2.8521323529411751</c:v>
                </c:pt>
                <c:pt idx="86">
                  <c:v>3.6791129032258083</c:v>
                </c:pt>
                <c:pt idx="87">
                  <c:v>3.7370289855072452</c:v>
                </c:pt>
                <c:pt idx="88">
                  <c:v>3.7519285714285697</c:v>
                </c:pt>
                <c:pt idx="89">
                  <c:v>3.9837500000000015</c:v>
                </c:pt>
                <c:pt idx="90">
                  <c:v>4.2458955223880608</c:v>
                </c:pt>
                <c:pt idx="91">
                  <c:v>3.9749305555555572</c:v>
                </c:pt>
                <c:pt idx="92">
                  <c:v>4.1494531249999973</c:v>
                </c:pt>
                <c:pt idx="93">
                  <c:v>3.3715198237885469</c:v>
                </c:pt>
                <c:pt idx="94">
                  <c:v>3.5053111111111122</c:v>
                </c:pt>
                <c:pt idx="95">
                  <c:v>3.4032207207207197</c:v>
                </c:pt>
                <c:pt idx="96">
                  <c:v>3.4587500000000015</c:v>
                </c:pt>
                <c:pt idx="97">
                  <c:v>3.5587831858407069</c:v>
                </c:pt>
                <c:pt idx="98">
                  <c:v>3.4548464912280719</c:v>
                </c:pt>
                <c:pt idx="99">
                  <c:v>3.4693111111111108</c:v>
                </c:pt>
                <c:pt idx="100">
                  <c:v>3.4889347826086961</c:v>
                </c:pt>
                <c:pt idx="101">
                  <c:v>3.4953289473684217</c:v>
                </c:pt>
                <c:pt idx="102">
                  <c:v>3.4780652173913045</c:v>
                </c:pt>
                <c:pt idx="103">
                  <c:v>3.5656359649122829</c:v>
                </c:pt>
                <c:pt idx="104">
                  <c:v>3.52760775862069</c:v>
                </c:pt>
                <c:pt idx="105">
                  <c:v>3.6216294642857134</c:v>
                </c:pt>
                <c:pt idx="106">
                  <c:v>3.4130217391304329</c:v>
                </c:pt>
                <c:pt idx="107">
                  <c:v>3.5834130434782612</c:v>
                </c:pt>
                <c:pt idx="108">
                  <c:v>3.4441814159292039</c:v>
                </c:pt>
                <c:pt idx="109">
                  <c:v>3.3971834061135371</c:v>
                </c:pt>
                <c:pt idx="110">
                  <c:v>3.5420044052863431</c:v>
                </c:pt>
                <c:pt idx="111">
                  <c:v>3.5407300884955752</c:v>
                </c:pt>
                <c:pt idx="112">
                  <c:v>3.4827702702702696</c:v>
                </c:pt>
                <c:pt idx="113">
                  <c:v>5.0427777777777756</c:v>
                </c:pt>
                <c:pt idx="114">
                  <c:v>4.953888888888887</c:v>
                </c:pt>
                <c:pt idx="115">
                  <c:v>5.4068750000000003</c:v>
                </c:pt>
                <c:pt idx="116">
                  <c:v>4.2218749999999963</c:v>
                </c:pt>
                <c:pt idx="117">
                  <c:v>5.1554999999999991</c:v>
                </c:pt>
                <c:pt idx="118">
                  <c:v>5.0793750000000015</c:v>
                </c:pt>
                <c:pt idx="119">
                  <c:v>5.2893750000000024</c:v>
                </c:pt>
                <c:pt idx="120">
                  <c:v>5.0743750000000016</c:v>
                </c:pt>
                <c:pt idx="121">
                  <c:v>5.3127777777777769</c:v>
                </c:pt>
                <c:pt idx="122">
                  <c:v>4.5743749999999972</c:v>
                </c:pt>
                <c:pt idx="123">
                  <c:v>2.7904999999999989</c:v>
                </c:pt>
                <c:pt idx="124">
                  <c:v>4.6658333333333317</c:v>
                </c:pt>
                <c:pt idx="125">
                  <c:v>4.3956249999999999</c:v>
                </c:pt>
                <c:pt idx="126">
                  <c:v>4.529285714285713</c:v>
                </c:pt>
                <c:pt idx="127">
                  <c:v>4.5107142857142843</c:v>
                </c:pt>
                <c:pt idx="128">
                  <c:v>4.5768749999999985</c:v>
                </c:pt>
                <c:pt idx="129">
                  <c:v>4.8695000000000004</c:v>
                </c:pt>
                <c:pt idx="130">
                  <c:v>5.289285714285711</c:v>
                </c:pt>
                <c:pt idx="131">
                  <c:v>5.0743750000000016</c:v>
                </c:pt>
                <c:pt idx="132">
                  <c:v>5.0445833333333345</c:v>
                </c:pt>
                <c:pt idx="133">
                  <c:v>4.1411718749999986</c:v>
                </c:pt>
                <c:pt idx="134">
                  <c:v>4.1949218750000048</c:v>
                </c:pt>
                <c:pt idx="135">
                  <c:v>4.3105303030303048</c:v>
                </c:pt>
                <c:pt idx="136">
                  <c:v>4.0818656716417916</c:v>
                </c:pt>
                <c:pt idx="137">
                  <c:v>2.4710156249999984</c:v>
                </c:pt>
                <c:pt idx="138">
                  <c:v>2.8738970588235295</c:v>
                </c:pt>
                <c:pt idx="139">
                  <c:v>3.5075000000000003</c:v>
                </c:pt>
                <c:pt idx="140">
                  <c:v>3.9315671641791048</c:v>
                </c:pt>
                <c:pt idx="141">
                  <c:v>3.9689999999999985</c:v>
                </c:pt>
                <c:pt idx="142">
                  <c:v>4.1905223880597031</c:v>
                </c:pt>
                <c:pt idx="143">
                  <c:v>4.1155970149253731</c:v>
                </c:pt>
                <c:pt idx="144">
                  <c:v>3.977573529411766</c:v>
                </c:pt>
                <c:pt idx="145">
                  <c:v>4.1697727272727274</c:v>
                </c:pt>
                <c:pt idx="146">
                  <c:v>3.6918526785714283</c:v>
                </c:pt>
                <c:pt idx="147">
                  <c:v>3.5294000000000008</c:v>
                </c:pt>
                <c:pt idx="148">
                  <c:v>3.5783480176211464</c:v>
                </c:pt>
                <c:pt idx="149">
                  <c:v>3.4183777777777782</c:v>
                </c:pt>
                <c:pt idx="150">
                  <c:v>3.4883484162895932</c:v>
                </c:pt>
                <c:pt idx="151">
                  <c:v>3.4709555555555536</c:v>
                </c:pt>
                <c:pt idx="152">
                  <c:v>3.5076431718061678</c:v>
                </c:pt>
                <c:pt idx="153">
                  <c:v>3.5698017621145359</c:v>
                </c:pt>
                <c:pt idx="154">
                  <c:v>3.4784361233480197</c:v>
                </c:pt>
                <c:pt idx="155">
                  <c:v>3.5387444933920706</c:v>
                </c:pt>
                <c:pt idx="156">
                  <c:v>3.5891371681415913</c:v>
                </c:pt>
                <c:pt idx="157">
                  <c:v>3.4678348214285712</c:v>
                </c:pt>
                <c:pt idx="158">
                  <c:v>3.6607366071428578</c:v>
                </c:pt>
                <c:pt idx="159">
                  <c:v>3.4734734513274317</c:v>
                </c:pt>
                <c:pt idx="160">
                  <c:v>3.5188222222222238</c:v>
                </c:pt>
                <c:pt idx="161">
                  <c:v>3.6371205357142879</c:v>
                </c:pt>
                <c:pt idx="162">
                  <c:v>3.5583849557522118</c:v>
                </c:pt>
                <c:pt idx="163">
                  <c:v>3.5340222222222226</c:v>
                </c:pt>
                <c:pt idx="164">
                  <c:v>3.4648043478260875</c:v>
                </c:pt>
                <c:pt idx="165">
                  <c:v>6.3121428571428595</c:v>
                </c:pt>
                <c:pt idx="166">
                  <c:v>5.5340909090909118</c:v>
                </c:pt>
                <c:pt idx="167">
                  <c:v>6.1749999999999954</c:v>
                </c:pt>
                <c:pt idx="168">
                  <c:v>5.7527777777777773</c:v>
                </c:pt>
                <c:pt idx="169">
                  <c:v>6.1383333333333328</c:v>
                </c:pt>
                <c:pt idx="170">
                  <c:v>5.2516666666666714</c:v>
                </c:pt>
                <c:pt idx="171">
                  <c:v>6.2854999999999999</c:v>
                </c:pt>
                <c:pt idx="172">
                  <c:v>5.0256249999999971</c:v>
                </c:pt>
                <c:pt idx="173">
                  <c:v>4.3678571428571429</c:v>
                </c:pt>
                <c:pt idx="174">
                  <c:v>5.8754999999999971</c:v>
                </c:pt>
                <c:pt idx="175">
                  <c:v>3.0938888888888889</c:v>
                </c:pt>
                <c:pt idx="176">
                  <c:v>6.0335714285714319</c:v>
                </c:pt>
                <c:pt idx="177">
                  <c:v>4.4292857142857143</c:v>
                </c:pt>
                <c:pt idx="178">
                  <c:v>5.2368750000000022</c:v>
                </c:pt>
                <c:pt idx="179">
                  <c:v>5.5559090909090934</c:v>
                </c:pt>
                <c:pt idx="180">
                  <c:v>6.3607142857142875</c:v>
                </c:pt>
                <c:pt idx="181">
                  <c:v>6.3449999999999998</c:v>
                </c:pt>
                <c:pt idx="182">
                  <c:v>6.4743750000000002</c:v>
                </c:pt>
                <c:pt idx="183">
                  <c:v>5.069375</c:v>
                </c:pt>
                <c:pt idx="184">
                  <c:v>5.0527777777777745</c:v>
                </c:pt>
                <c:pt idx="185">
                  <c:v>4.7292857142857159</c:v>
                </c:pt>
                <c:pt idx="186">
                  <c:v>5.2861111111111114</c:v>
                </c:pt>
                <c:pt idx="187">
                  <c:v>4.8768750000000036</c:v>
                </c:pt>
                <c:pt idx="188">
                  <c:v>5.2535714285714255</c:v>
                </c:pt>
                <c:pt idx="189">
                  <c:v>5.4464999999999986</c:v>
                </c:pt>
                <c:pt idx="190">
                  <c:v>5.4593750000000014</c:v>
                </c:pt>
                <c:pt idx="191">
                  <c:v>5.9194999999999958</c:v>
                </c:pt>
                <c:pt idx="192">
                  <c:v>5.0649999999999986</c:v>
                </c:pt>
                <c:pt idx="193">
                  <c:v>6.3549999999999995</c:v>
                </c:pt>
                <c:pt idx="194">
                  <c:v>5.9483333333333341</c:v>
                </c:pt>
                <c:pt idx="195">
                  <c:v>3.2981250000000011</c:v>
                </c:pt>
                <c:pt idx="196">
                  <c:v>5.3094444444444431</c:v>
                </c:pt>
                <c:pt idx="197">
                  <c:v>3.447499999999998</c:v>
                </c:pt>
                <c:pt idx="198">
                  <c:v>4.9772222222222204</c:v>
                </c:pt>
                <c:pt idx="199">
                  <c:v>6.1350000000000007</c:v>
                </c:pt>
                <c:pt idx="200">
                  <c:v>4.5750000000000011</c:v>
                </c:pt>
                <c:pt idx="201">
                  <c:v>5.3005555555555546</c:v>
                </c:pt>
                <c:pt idx="202">
                  <c:v>5.5850000000000009</c:v>
                </c:pt>
                <c:pt idx="203">
                  <c:v>4.6921428571428594</c:v>
                </c:pt>
                <c:pt idx="204">
                  <c:v>4.8522727272727293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6-43E8-A1BD-EACD3947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 vs lnR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25415573053368"/>
                  <c:y val="-4.85290901137357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radius!$N$3:$N$1006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0.69314718055994529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0.69314718055994529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1.0986122886681098</c:v>
                </c:pt>
                <c:pt idx="38">
                  <c:v>1.0986122886681098</c:v>
                </c:pt>
                <c:pt idx="39">
                  <c:v>1.0986122886681098</c:v>
                </c:pt>
                <c:pt idx="40">
                  <c:v>1.0986122886681098</c:v>
                </c:pt>
                <c:pt idx="41">
                  <c:v>1.0986122886681098</c:v>
                </c:pt>
                <c:pt idx="42">
                  <c:v>1.0986122886681098</c:v>
                </c:pt>
                <c:pt idx="43">
                  <c:v>1.0986122886681098</c:v>
                </c:pt>
                <c:pt idx="44">
                  <c:v>1.0986122886681098</c:v>
                </c:pt>
                <c:pt idx="45">
                  <c:v>1.0986122886681098</c:v>
                </c:pt>
                <c:pt idx="46">
                  <c:v>1.0986122886681098</c:v>
                </c:pt>
                <c:pt idx="47">
                  <c:v>1.0986122886681098</c:v>
                </c:pt>
                <c:pt idx="48">
                  <c:v>1.0986122886681098</c:v>
                </c:pt>
                <c:pt idx="49">
                  <c:v>1.0986122886681098</c:v>
                </c:pt>
                <c:pt idx="50">
                  <c:v>1.0986122886681098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1.0986122886681098</c:v>
                </c:pt>
                <c:pt idx="54">
                  <c:v>1.0986122886681098</c:v>
                </c:pt>
                <c:pt idx="55">
                  <c:v>1.0986122886681098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0.69314718055994529</c:v>
                </c:pt>
                <c:pt idx="77">
                  <c:v>0.69314718055994529</c:v>
                </c:pt>
                <c:pt idx="78">
                  <c:v>0.69314718055994529</c:v>
                </c:pt>
                <c:pt idx="79">
                  <c:v>0.69314718055994529</c:v>
                </c:pt>
                <c:pt idx="80">
                  <c:v>0.69314718055994529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0.69314718055994529</c:v>
                </c:pt>
                <c:pt idx="84">
                  <c:v>0.69314718055994529</c:v>
                </c:pt>
                <c:pt idx="85">
                  <c:v>0.69314718055994529</c:v>
                </c:pt>
                <c:pt idx="86">
                  <c:v>0.69314718055994529</c:v>
                </c:pt>
                <c:pt idx="87">
                  <c:v>0.69314718055994529</c:v>
                </c:pt>
                <c:pt idx="88">
                  <c:v>0.69314718055994529</c:v>
                </c:pt>
                <c:pt idx="89">
                  <c:v>0.69314718055994529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0.69314718055994529</c:v>
                </c:pt>
                <c:pt idx="93">
                  <c:v>1.0986122886681098</c:v>
                </c:pt>
                <c:pt idx="94">
                  <c:v>1.0986122886681098</c:v>
                </c:pt>
                <c:pt idx="95">
                  <c:v>1.0986122886681098</c:v>
                </c:pt>
                <c:pt idx="96">
                  <c:v>1.0986122886681098</c:v>
                </c:pt>
                <c:pt idx="97">
                  <c:v>1.0986122886681098</c:v>
                </c:pt>
                <c:pt idx="98">
                  <c:v>1.0986122886681098</c:v>
                </c:pt>
                <c:pt idx="99">
                  <c:v>1.0986122886681098</c:v>
                </c:pt>
                <c:pt idx="100">
                  <c:v>1.0986122886681098</c:v>
                </c:pt>
                <c:pt idx="101">
                  <c:v>1.0986122886681098</c:v>
                </c:pt>
                <c:pt idx="102">
                  <c:v>1.0986122886681098</c:v>
                </c:pt>
                <c:pt idx="103">
                  <c:v>1.0986122886681098</c:v>
                </c:pt>
                <c:pt idx="104">
                  <c:v>1.0986122886681098</c:v>
                </c:pt>
                <c:pt idx="105">
                  <c:v>1.0986122886681098</c:v>
                </c:pt>
                <c:pt idx="106">
                  <c:v>1.0986122886681098</c:v>
                </c:pt>
                <c:pt idx="107">
                  <c:v>1.0986122886681098</c:v>
                </c:pt>
                <c:pt idx="108">
                  <c:v>1.0986122886681098</c:v>
                </c:pt>
                <c:pt idx="109">
                  <c:v>1.0986122886681098</c:v>
                </c:pt>
                <c:pt idx="110">
                  <c:v>1.0986122886681098</c:v>
                </c:pt>
                <c:pt idx="111">
                  <c:v>1.0986122886681098</c:v>
                </c:pt>
                <c:pt idx="112">
                  <c:v>1.0986122886681098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0.69314718055994529</c:v>
                </c:pt>
                <c:pt idx="141">
                  <c:v>0.69314718055994529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0.69314718055994529</c:v>
                </c:pt>
                <c:pt idx="145">
                  <c:v>0.69314718055994529</c:v>
                </c:pt>
                <c:pt idx="146">
                  <c:v>1.0986122886681098</c:v>
                </c:pt>
                <c:pt idx="147">
                  <c:v>1.0986122886681098</c:v>
                </c:pt>
                <c:pt idx="148">
                  <c:v>1.0986122886681098</c:v>
                </c:pt>
                <c:pt idx="149">
                  <c:v>1.0986122886681098</c:v>
                </c:pt>
                <c:pt idx="150">
                  <c:v>1.0986122886681098</c:v>
                </c:pt>
                <c:pt idx="151">
                  <c:v>1.0986122886681098</c:v>
                </c:pt>
                <c:pt idx="152">
                  <c:v>1.0986122886681098</c:v>
                </c:pt>
                <c:pt idx="153">
                  <c:v>1.0986122886681098</c:v>
                </c:pt>
                <c:pt idx="154">
                  <c:v>1.0986122886681098</c:v>
                </c:pt>
                <c:pt idx="155">
                  <c:v>1.0986122886681098</c:v>
                </c:pt>
                <c:pt idx="156">
                  <c:v>1.0986122886681098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1.0986122886681098</c:v>
                </c:pt>
                <c:pt idx="160">
                  <c:v>1.0986122886681098</c:v>
                </c:pt>
                <c:pt idx="161">
                  <c:v>1.0986122886681098</c:v>
                </c:pt>
                <c:pt idx="162">
                  <c:v>1.0986122886681098</c:v>
                </c:pt>
                <c:pt idx="163">
                  <c:v>1.0986122886681098</c:v>
                </c:pt>
                <c:pt idx="164">
                  <c:v>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radius!$M$3:$M$1006</c:f>
              <c:numCache>
                <c:formatCode>General</c:formatCode>
                <c:ptCount val="205"/>
                <c:pt idx="0">
                  <c:v>13.58483546824659</c:v>
                </c:pt>
                <c:pt idx="1">
                  <c:v>13.530483119917273</c:v>
                </c:pt>
                <c:pt idx="2">
                  <c:v>13.483028220797598</c:v>
                </c:pt>
                <c:pt idx="3">
                  <c:v>13.563824006975729</c:v>
                </c:pt>
                <c:pt idx="4">
                  <c:v>13.596114941173195</c:v>
                </c:pt>
                <c:pt idx="5">
                  <c:v>13.598167961342925</c:v>
                </c:pt>
                <c:pt idx="6">
                  <c:v>13.548197922664489</c:v>
                </c:pt>
                <c:pt idx="7">
                  <c:v>13.555294030198256</c:v>
                </c:pt>
                <c:pt idx="8">
                  <c:v>13.618510701703533</c:v>
                </c:pt>
                <c:pt idx="9">
                  <c:v>13.520850280844645</c:v>
                </c:pt>
                <c:pt idx="10">
                  <c:v>13.482909717957259</c:v>
                </c:pt>
                <c:pt idx="11">
                  <c:v>13.71369136203637</c:v>
                </c:pt>
                <c:pt idx="12">
                  <c:v>13.458748367862563</c:v>
                </c:pt>
                <c:pt idx="13">
                  <c:v>13.493091120159095</c:v>
                </c:pt>
                <c:pt idx="14">
                  <c:v>13.546324361930543</c:v>
                </c:pt>
                <c:pt idx="15">
                  <c:v>13.553442880350554</c:v>
                </c:pt>
                <c:pt idx="16">
                  <c:v>13.560194504801515</c:v>
                </c:pt>
                <c:pt idx="17">
                  <c:v>13.499384814335125</c:v>
                </c:pt>
                <c:pt idx="18">
                  <c:v>13.560366642089546</c:v>
                </c:pt>
                <c:pt idx="19">
                  <c:v>13.467158297074583</c:v>
                </c:pt>
                <c:pt idx="20">
                  <c:v>13.095936396566477</c:v>
                </c:pt>
                <c:pt idx="21">
                  <c:v>13.083387031854851</c:v>
                </c:pt>
                <c:pt idx="22">
                  <c:v>13.099883418811137</c:v>
                </c:pt>
                <c:pt idx="23">
                  <c:v>13.064225253899671</c:v>
                </c:pt>
                <c:pt idx="24">
                  <c:v>13.087300313675994</c:v>
                </c:pt>
                <c:pt idx="25">
                  <c:v>13.03942689937981</c:v>
                </c:pt>
                <c:pt idx="26">
                  <c:v>13.063341664842183</c:v>
                </c:pt>
                <c:pt idx="27">
                  <c:v>13.083887763499646</c:v>
                </c:pt>
                <c:pt idx="28">
                  <c:v>12.512525423875928</c:v>
                </c:pt>
                <c:pt idx="29">
                  <c:v>12.704356232490133</c:v>
                </c:pt>
                <c:pt idx="30">
                  <c:v>12.911885710917499</c:v>
                </c:pt>
                <c:pt idx="31">
                  <c:v>13.02201383626104</c:v>
                </c:pt>
                <c:pt idx="32">
                  <c:v>13.04996036201622</c:v>
                </c:pt>
                <c:pt idx="33">
                  <c:v>13.07396372827897</c:v>
                </c:pt>
                <c:pt idx="34">
                  <c:v>13.08021215453887</c:v>
                </c:pt>
                <c:pt idx="35">
                  <c:v>13.077199807181254</c:v>
                </c:pt>
                <c:pt idx="36">
                  <c:v>13.083422359404711</c:v>
                </c:pt>
                <c:pt idx="37">
                  <c:v>12.067927812765681</c:v>
                </c:pt>
                <c:pt idx="38">
                  <c:v>12.03172273308174</c:v>
                </c:pt>
                <c:pt idx="39">
                  <c:v>12.11198629281888</c:v>
                </c:pt>
                <c:pt idx="40">
                  <c:v>12.31134097343884</c:v>
                </c:pt>
                <c:pt idx="41">
                  <c:v>12.326685469777686</c:v>
                </c:pt>
                <c:pt idx="42">
                  <c:v>12.298440699478205</c:v>
                </c:pt>
                <c:pt idx="43">
                  <c:v>12.616239296212463</c:v>
                </c:pt>
                <c:pt idx="44">
                  <c:v>12.617490271366913</c:v>
                </c:pt>
                <c:pt idx="45">
                  <c:v>12.589801401500821</c:v>
                </c:pt>
                <c:pt idx="46">
                  <c:v>12.74038939204514</c:v>
                </c:pt>
                <c:pt idx="47">
                  <c:v>12.726414868081374</c:v>
                </c:pt>
                <c:pt idx="48">
                  <c:v>12.733031562961196</c:v>
                </c:pt>
                <c:pt idx="49">
                  <c:v>12.780070711319281</c:v>
                </c:pt>
                <c:pt idx="50">
                  <c:v>12.796593942498665</c:v>
                </c:pt>
                <c:pt idx="51">
                  <c:v>12.787416356190525</c:v>
                </c:pt>
                <c:pt idx="52">
                  <c:v>12.809458099672769</c:v>
                </c:pt>
                <c:pt idx="53">
                  <c:v>12.796541076974201</c:v>
                </c:pt>
                <c:pt idx="54">
                  <c:v>12.829284264294177</c:v>
                </c:pt>
                <c:pt idx="55">
                  <c:v>12.835812852511069</c:v>
                </c:pt>
                <c:pt idx="56">
                  <c:v>13.494622418758683</c:v>
                </c:pt>
                <c:pt idx="57">
                  <c:v>13.483903827079679</c:v>
                </c:pt>
                <c:pt idx="58">
                  <c:v>13.5523005250955</c:v>
                </c:pt>
                <c:pt idx="59">
                  <c:v>13.583481560420328</c:v>
                </c:pt>
                <c:pt idx="60">
                  <c:v>13.691620619754344</c:v>
                </c:pt>
                <c:pt idx="61">
                  <c:v>13.535916302963903</c:v>
                </c:pt>
                <c:pt idx="62">
                  <c:v>13.505388344966192</c:v>
                </c:pt>
                <c:pt idx="63">
                  <c:v>13.513660365500353</c:v>
                </c:pt>
                <c:pt idx="64">
                  <c:v>13.46241957944205</c:v>
                </c:pt>
                <c:pt idx="65">
                  <c:v>13.50735837101629</c:v>
                </c:pt>
                <c:pt idx="66">
                  <c:v>13.202720537601719</c:v>
                </c:pt>
                <c:pt idx="67">
                  <c:v>13.592072436456025</c:v>
                </c:pt>
                <c:pt idx="68">
                  <c:v>13.157843457721199</c:v>
                </c:pt>
                <c:pt idx="69">
                  <c:v>13.427205731214332</c:v>
                </c:pt>
                <c:pt idx="70">
                  <c:v>13.679033716905188</c:v>
                </c:pt>
                <c:pt idx="71">
                  <c:v>13.544228232055371</c:v>
                </c:pt>
                <c:pt idx="72">
                  <c:v>13.576792208524479</c:v>
                </c:pt>
                <c:pt idx="73">
                  <c:v>13.545314134346079</c:v>
                </c:pt>
                <c:pt idx="74">
                  <c:v>13.528884880597335</c:v>
                </c:pt>
                <c:pt idx="75">
                  <c:v>13.553085065612395</c:v>
                </c:pt>
                <c:pt idx="76">
                  <c:v>13.069007047579731</c:v>
                </c:pt>
                <c:pt idx="77">
                  <c:v>13.110626301217978</c:v>
                </c:pt>
                <c:pt idx="78">
                  <c:v>13.099109915037811</c:v>
                </c:pt>
                <c:pt idx="79">
                  <c:v>13.09196597945267</c:v>
                </c:pt>
                <c:pt idx="80">
                  <c:v>13.062023767686837</c:v>
                </c:pt>
                <c:pt idx="81">
                  <c:v>13.066743322706484</c:v>
                </c:pt>
                <c:pt idx="82">
                  <c:v>13.073729321579355</c:v>
                </c:pt>
                <c:pt idx="83">
                  <c:v>13.085028626314054</c:v>
                </c:pt>
                <c:pt idx="84">
                  <c:v>12.589249000099771</c:v>
                </c:pt>
                <c:pt idx="85">
                  <c:v>12.76779249893797</c:v>
                </c:pt>
                <c:pt idx="86">
                  <c:v>13.000763110921319</c:v>
                </c:pt>
                <c:pt idx="87">
                  <c:v>13.009691856693363</c:v>
                </c:pt>
                <c:pt idx="88">
                  <c:v>13.032390908560734</c:v>
                </c:pt>
                <c:pt idx="89">
                  <c:v>13.068620162621615</c:v>
                </c:pt>
                <c:pt idx="90">
                  <c:v>13.105934479180828</c:v>
                </c:pt>
                <c:pt idx="91">
                  <c:v>13.056502824260752</c:v>
                </c:pt>
                <c:pt idx="92">
                  <c:v>13.107843922220633</c:v>
                </c:pt>
                <c:pt idx="93">
                  <c:v>12.807871552161629</c:v>
                </c:pt>
                <c:pt idx="94">
                  <c:v>12.83045576913741</c:v>
                </c:pt>
                <c:pt idx="95">
                  <c:v>12.822072301867101</c:v>
                </c:pt>
                <c:pt idx="96">
                  <c:v>12.827606638276276</c:v>
                </c:pt>
                <c:pt idx="97">
                  <c:v>12.835746900470594</c:v>
                </c:pt>
                <c:pt idx="98">
                  <c:v>12.819078504273119</c:v>
                </c:pt>
                <c:pt idx="99">
                  <c:v>12.828891870739479</c:v>
                </c:pt>
                <c:pt idx="100">
                  <c:v>12.833583641139988</c:v>
                </c:pt>
                <c:pt idx="101">
                  <c:v>12.8233425286416</c:v>
                </c:pt>
                <c:pt idx="102">
                  <c:v>12.829944809848723</c:v>
                </c:pt>
                <c:pt idx="103">
                  <c:v>12.84606043557511</c:v>
                </c:pt>
                <c:pt idx="104">
                  <c:v>12.843672590061727</c:v>
                </c:pt>
                <c:pt idx="105">
                  <c:v>12.859091936716892</c:v>
                </c:pt>
                <c:pt idx="106">
                  <c:v>12.816635377459345</c:v>
                </c:pt>
                <c:pt idx="107">
                  <c:v>12.841560153861762</c:v>
                </c:pt>
                <c:pt idx="108">
                  <c:v>12.822654831832072</c:v>
                </c:pt>
                <c:pt idx="109">
                  <c:v>12.815592136603994</c:v>
                </c:pt>
                <c:pt idx="110">
                  <c:v>12.847348252821035</c:v>
                </c:pt>
                <c:pt idx="111">
                  <c:v>12.847259540497591</c:v>
                </c:pt>
                <c:pt idx="112">
                  <c:v>12.844203683256985</c:v>
                </c:pt>
                <c:pt idx="113">
                  <c:v>13.544847348002827</c:v>
                </c:pt>
                <c:pt idx="114">
                  <c:v>13.49474811450669</c:v>
                </c:pt>
                <c:pt idx="115">
                  <c:v>13.595692855129558</c:v>
                </c:pt>
                <c:pt idx="116">
                  <c:v>13.574081787773446</c:v>
                </c:pt>
                <c:pt idx="117">
                  <c:v>13.451081861155444</c:v>
                </c:pt>
                <c:pt idx="118">
                  <c:v>13.5621441596965</c:v>
                </c:pt>
                <c:pt idx="119">
                  <c:v>13.591988720108732</c:v>
                </c:pt>
                <c:pt idx="120">
                  <c:v>13.594451174886805</c:v>
                </c:pt>
                <c:pt idx="121">
                  <c:v>13.534684501299619</c:v>
                </c:pt>
                <c:pt idx="122">
                  <c:v>13.588596404230064</c:v>
                </c:pt>
                <c:pt idx="123">
                  <c:v>13.238355129759187</c:v>
                </c:pt>
                <c:pt idx="124">
                  <c:v>13.676461609356139</c:v>
                </c:pt>
                <c:pt idx="125">
                  <c:v>13.531034464598468</c:v>
                </c:pt>
                <c:pt idx="126">
                  <c:v>13.595346004152573</c:v>
                </c:pt>
                <c:pt idx="127">
                  <c:v>13.603632453299834</c:v>
                </c:pt>
                <c:pt idx="128">
                  <c:v>13.569679319300077</c:v>
                </c:pt>
                <c:pt idx="129">
                  <c:v>13.454186628289813</c:v>
                </c:pt>
                <c:pt idx="130">
                  <c:v>13.631228770052052</c:v>
                </c:pt>
                <c:pt idx="131">
                  <c:v>13.596654847208569</c:v>
                </c:pt>
                <c:pt idx="132">
                  <c:v>13.434010415604986</c:v>
                </c:pt>
                <c:pt idx="133">
                  <c:v>13.092304128070024</c:v>
                </c:pt>
                <c:pt idx="134">
                  <c:v>13.126612067823155</c:v>
                </c:pt>
                <c:pt idx="135">
                  <c:v>13.12324261546124</c:v>
                </c:pt>
                <c:pt idx="136">
                  <c:v>13.072384576481044</c:v>
                </c:pt>
                <c:pt idx="137">
                  <c:v>12.610180319407892</c:v>
                </c:pt>
                <c:pt idx="138">
                  <c:v>12.76185941153723</c:v>
                </c:pt>
                <c:pt idx="139">
                  <c:v>12.946222587019976</c:v>
                </c:pt>
                <c:pt idx="140">
                  <c:v>13.056648147896938</c:v>
                </c:pt>
                <c:pt idx="141">
                  <c:v>13.049836931977659</c:v>
                </c:pt>
                <c:pt idx="142">
                  <c:v>13.097306598118315</c:v>
                </c:pt>
                <c:pt idx="143">
                  <c:v>13.06505688857829</c:v>
                </c:pt>
                <c:pt idx="144">
                  <c:v>13.08380200211206</c:v>
                </c:pt>
                <c:pt idx="145">
                  <c:v>13.096186234246026</c:v>
                </c:pt>
                <c:pt idx="146">
                  <c:v>12.857127562880514</c:v>
                </c:pt>
                <c:pt idx="147">
                  <c:v>12.830075809386662</c:v>
                </c:pt>
                <c:pt idx="148">
                  <c:v>12.846756572830675</c:v>
                </c:pt>
                <c:pt idx="149">
                  <c:v>12.824878762234176</c:v>
                </c:pt>
                <c:pt idx="150">
                  <c:v>12.833788696963207</c:v>
                </c:pt>
                <c:pt idx="151">
                  <c:v>12.839684835191488</c:v>
                </c:pt>
                <c:pt idx="152">
                  <c:v>12.84331814821191</c:v>
                </c:pt>
                <c:pt idx="153">
                  <c:v>12.829797859117367</c:v>
                </c:pt>
                <c:pt idx="154">
                  <c:v>12.835178456685476</c:v>
                </c:pt>
                <c:pt idx="155">
                  <c:v>12.850663775845133</c:v>
                </c:pt>
                <c:pt idx="156">
                  <c:v>12.847709810588665</c:v>
                </c:pt>
                <c:pt idx="157">
                  <c:v>12.840276908587846</c:v>
                </c:pt>
                <c:pt idx="158">
                  <c:v>12.858573235716907</c:v>
                </c:pt>
                <c:pt idx="159">
                  <c:v>12.837102618405765</c:v>
                </c:pt>
                <c:pt idx="160">
                  <c:v>12.83627938920209</c:v>
                </c:pt>
                <c:pt idx="161">
                  <c:v>12.86184420228212</c:v>
                </c:pt>
                <c:pt idx="162">
                  <c:v>12.850684414324787</c:v>
                </c:pt>
                <c:pt idx="163">
                  <c:v>12.847248902953531</c:v>
                </c:pt>
                <c:pt idx="164">
                  <c:v>12.830400984905445</c:v>
                </c:pt>
                <c:pt idx="165">
                  <c:v>13.608100569277322</c:v>
                </c:pt>
                <c:pt idx="166">
                  <c:v>13.475946044629767</c:v>
                </c:pt>
                <c:pt idx="167">
                  <c:v>13.539317037317439</c:v>
                </c:pt>
                <c:pt idx="168">
                  <c:v>13.537028197890404</c:v>
                </c:pt>
                <c:pt idx="169">
                  <c:v>13.534658411112918</c:v>
                </c:pt>
                <c:pt idx="170">
                  <c:v>13.503152908313686</c:v>
                </c:pt>
                <c:pt idx="171">
                  <c:v>13.469861892077493</c:v>
                </c:pt>
                <c:pt idx="172">
                  <c:v>13.567149985958359</c:v>
                </c:pt>
                <c:pt idx="173">
                  <c:v>13.640318394323396</c:v>
                </c:pt>
                <c:pt idx="174">
                  <c:v>13.541720414618618</c:v>
                </c:pt>
                <c:pt idx="175">
                  <c:v>13.309908651466058</c:v>
                </c:pt>
                <c:pt idx="176">
                  <c:v>13.622313113915741</c:v>
                </c:pt>
                <c:pt idx="177">
                  <c:v>13.550080802546914</c:v>
                </c:pt>
                <c:pt idx="178">
                  <c:v>13.552105731394771</c:v>
                </c:pt>
                <c:pt idx="179">
                  <c:v>13.465449283703784</c:v>
                </c:pt>
                <c:pt idx="180">
                  <c:v>13.602599440592078</c:v>
                </c:pt>
                <c:pt idx="181">
                  <c:v>13.564612807753859</c:v>
                </c:pt>
                <c:pt idx="182">
                  <c:v>13.560244276975119</c:v>
                </c:pt>
                <c:pt idx="183">
                  <c:v>13.592191303590186</c:v>
                </c:pt>
                <c:pt idx="184">
                  <c:v>13.535139506614897</c:v>
                </c:pt>
                <c:pt idx="185">
                  <c:v>13.61814200331237</c:v>
                </c:pt>
                <c:pt idx="186">
                  <c:v>13.492183524015182</c:v>
                </c:pt>
                <c:pt idx="187">
                  <c:v>13.563041614787448</c:v>
                </c:pt>
                <c:pt idx="188">
                  <c:v>13.627442656148901</c:v>
                </c:pt>
                <c:pt idx="189">
                  <c:v>13.502208606610232</c:v>
                </c:pt>
                <c:pt idx="190">
                  <c:v>13.560984258012894</c:v>
                </c:pt>
                <c:pt idx="191">
                  <c:v>13.525919610168662</c:v>
                </c:pt>
                <c:pt idx="192">
                  <c:v>13.525056597444541</c:v>
                </c:pt>
                <c:pt idx="193">
                  <c:v>13.543366435055917</c:v>
                </c:pt>
                <c:pt idx="194">
                  <c:v>13.529257264654614</c:v>
                </c:pt>
                <c:pt idx="195">
                  <c:v>13.254393240935553</c:v>
                </c:pt>
                <c:pt idx="196">
                  <c:v>13.538974392205038</c:v>
                </c:pt>
                <c:pt idx="197">
                  <c:v>13.255184619093855</c:v>
                </c:pt>
                <c:pt idx="198">
                  <c:v>13.51159971077068</c:v>
                </c:pt>
                <c:pt idx="199">
                  <c:v>13.551351670002925</c:v>
                </c:pt>
                <c:pt idx="200">
                  <c:v>13.501662774570324</c:v>
                </c:pt>
                <c:pt idx="201">
                  <c:v>13.486382245914038</c:v>
                </c:pt>
                <c:pt idx="202">
                  <c:v>13.551943032974107</c:v>
                </c:pt>
                <c:pt idx="203">
                  <c:v>13.631044927205593</c:v>
                </c:pt>
                <c:pt idx="204">
                  <c:v>13.397669181268565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B-4981-9CF1-D6B25D5F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 vs ln(R)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28937007874019"/>
                  <c:y val="0.1743201370662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radius!$N$3:$N$1006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0.69314718055994529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0.69314718055994529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1.0986122886681098</c:v>
                </c:pt>
                <c:pt idx="38">
                  <c:v>1.0986122886681098</c:v>
                </c:pt>
                <c:pt idx="39">
                  <c:v>1.0986122886681098</c:v>
                </c:pt>
                <c:pt idx="40">
                  <c:v>1.0986122886681098</c:v>
                </c:pt>
                <c:pt idx="41">
                  <c:v>1.0986122886681098</c:v>
                </c:pt>
                <c:pt idx="42">
                  <c:v>1.0986122886681098</c:v>
                </c:pt>
                <c:pt idx="43">
                  <c:v>1.0986122886681098</c:v>
                </c:pt>
                <c:pt idx="44">
                  <c:v>1.0986122886681098</c:v>
                </c:pt>
                <c:pt idx="45">
                  <c:v>1.0986122886681098</c:v>
                </c:pt>
                <c:pt idx="46">
                  <c:v>1.0986122886681098</c:v>
                </c:pt>
                <c:pt idx="47">
                  <c:v>1.0986122886681098</c:v>
                </c:pt>
                <c:pt idx="48">
                  <c:v>1.0986122886681098</c:v>
                </c:pt>
                <c:pt idx="49">
                  <c:v>1.0986122886681098</c:v>
                </c:pt>
                <c:pt idx="50">
                  <c:v>1.0986122886681098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1.0986122886681098</c:v>
                </c:pt>
                <c:pt idx="54">
                  <c:v>1.0986122886681098</c:v>
                </c:pt>
                <c:pt idx="55">
                  <c:v>1.0986122886681098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0.69314718055994529</c:v>
                </c:pt>
                <c:pt idx="77">
                  <c:v>0.69314718055994529</c:v>
                </c:pt>
                <c:pt idx="78">
                  <c:v>0.69314718055994529</c:v>
                </c:pt>
                <c:pt idx="79">
                  <c:v>0.69314718055994529</c:v>
                </c:pt>
                <c:pt idx="80">
                  <c:v>0.69314718055994529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0.69314718055994529</c:v>
                </c:pt>
                <c:pt idx="84">
                  <c:v>0.69314718055994529</c:v>
                </c:pt>
                <c:pt idx="85">
                  <c:v>0.69314718055994529</c:v>
                </c:pt>
                <c:pt idx="86">
                  <c:v>0.69314718055994529</c:v>
                </c:pt>
                <c:pt idx="87">
                  <c:v>0.69314718055994529</c:v>
                </c:pt>
                <c:pt idx="88">
                  <c:v>0.69314718055994529</c:v>
                </c:pt>
                <c:pt idx="89">
                  <c:v>0.69314718055994529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0.69314718055994529</c:v>
                </c:pt>
                <c:pt idx="93">
                  <c:v>1.0986122886681098</c:v>
                </c:pt>
                <c:pt idx="94">
                  <c:v>1.0986122886681098</c:v>
                </c:pt>
                <c:pt idx="95">
                  <c:v>1.0986122886681098</c:v>
                </c:pt>
                <c:pt idx="96">
                  <c:v>1.0986122886681098</c:v>
                </c:pt>
                <c:pt idx="97">
                  <c:v>1.0986122886681098</c:v>
                </c:pt>
                <c:pt idx="98">
                  <c:v>1.0986122886681098</c:v>
                </c:pt>
                <c:pt idx="99">
                  <c:v>1.0986122886681098</c:v>
                </c:pt>
                <c:pt idx="100">
                  <c:v>1.0986122886681098</c:v>
                </c:pt>
                <c:pt idx="101">
                  <c:v>1.0986122886681098</c:v>
                </c:pt>
                <c:pt idx="102">
                  <c:v>1.0986122886681098</c:v>
                </c:pt>
                <c:pt idx="103">
                  <c:v>1.0986122886681098</c:v>
                </c:pt>
                <c:pt idx="104">
                  <c:v>1.0986122886681098</c:v>
                </c:pt>
                <c:pt idx="105">
                  <c:v>1.0986122886681098</c:v>
                </c:pt>
                <c:pt idx="106">
                  <c:v>1.0986122886681098</c:v>
                </c:pt>
                <c:pt idx="107">
                  <c:v>1.0986122886681098</c:v>
                </c:pt>
                <c:pt idx="108">
                  <c:v>1.0986122886681098</c:v>
                </c:pt>
                <c:pt idx="109">
                  <c:v>1.0986122886681098</c:v>
                </c:pt>
                <c:pt idx="110">
                  <c:v>1.0986122886681098</c:v>
                </c:pt>
                <c:pt idx="111">
                  <c:v>1.0986122886681098</c:v>
                </c:pt>
                <c:pt idx="112">
                  <c:v>1.0986122886681098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0.69314718055994529</c:v>
                </c:pt>
                <c:pt idx="141">
                  <c:v>0.69314718055994529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0.69314718055994529</c:v>
                </c:pt>
                <c:pt idx="145">
                  <c:v>0.69314718055994529</c:v>
                </c:pt>
                <c:pt idx="146">
                  <c:v>1.0986122886681098</c:v>
                </c:pt>
                <c:pt idx="147">
                  <c:v>1.0986122886681098</c:v>
                </c:pt>
                <c:pt idx="148">
                  <c:v>1.0986122886681098</c:v>
                </c:pt>
                <c:pt idx="149">
                  <c:v>1.0986122886681098</c:v>
                </c:pt>
                <c:pt idx="150">
                  <c:v>1.0986122886681098</c:v>
                </c:pt>
                <c:pt idx="151">
                  <c:v>1.0986122886681098</c:v>
                </c:pt>
                <c:pt idx="152">
                  <c:v>1.0986122886681098</c:v>
                </c:pt>
                <c:pt idx="153">
                  <c:v>1.0986122886681098</c:v>
                </c:pt>
                <c:pt idx="154">
                  <c:v>1.0986122886681098</c:v>
                </c:pt>
                <c:pt idx="155">
                  <c:v>1.0986122886681098</c:v>
                </c:pt>
                <c:pt idx="156">
                  <c:v>1.0986122886681098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1.0986122886681098</c:v>
                </c:pt>
                <c:pt idx="160">
                  <c:v>1.0986122886681098</c:v>
                </c:pt>
                <c:pt idx="161">
                  <c:v>1.0986122886681098</c:v>
                </c:pt>
                <c:pt idx="162">
                  <c:v>1.0986122886681098</c:v>
                </c:pt>
                <c:pt idx="163">
                  <c:v>1.0986122886681098</c:v>
                </c:pt>
                <c:pt idx="164">
                  <c:v>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radius!$L$3:$L$1006</c:f>
              <c:numCache>
                <c:formatCode>General</c:formatCode>
                <c:ptCount val="205"/>
                <c:pt idx="0">
                  <c:v>6.3493749999999975</c:v>
                </c:pt>
                <c:pt idx="1">
                  <c:v>4.9227777777777781</c:v>
                </c:pt>
                <c:pt idx="2">
                  <c:v>5.6994999999999987</c:v>
                </c:pt>
                <c:pt idx="3">
                  <c:v>5.2694444444444484</c:v>
                </c:pt>
                <c:pt idx="4">
                  <c:v>5.0543749999999985</c:v>
                </c:pt>
                <c:pt idx="5">
                  <c:v>5.9418750000000022</c:v>
                </c:pt>
                <c:pt idx="6">
                  <c:v>5.6768749999999972</c:v>
                </c:pt>
                <c:pt idx="7">
                  <c:v>4.6718749999999991</c:v>
                </c:pt>
                <c:pt idx="8">
                  <c:v>6.8021428571428553</c:v>
                </c:pt>
                <c:pt idx="9">
                  <c:v>5.8135000000000012</c:v>
                </c:pt>
                <c:pt idx="10">
                  <c:v>3.5578571428571415</c:v>
                </c:pt>
                <c:pt idx="11">
                  <c:v>4.7941666666666647</c:v>
                </c:pt>
                <c:pt idx="12">
                  <c:v>3.9138888888888874</c:v>
                </c:pt>
                <c:pt idx="13">
                  <c:v>4.6150000000000011</c:v>
                </c:pt>
                <c:pt idx="14">
                  <c:v>5.6743749999999959</c:v>
                </c:pt>
                <c:pt idx="15">
                  <c:v>6.7831249999999974</c:v>
                </c:pt>
                <c:pt idx="16">
                  <c:v>4.9206250000000029</c:v>
                </c:pt>
                <c:pt idx="17">
                  <c:v>6.1475000000000026</c:v>
                </c:pt>
                <c:pt idx="18">
                  <c:v>5.564375000000001</c:v>
                </c:pt>
                <c:pt idx="19">
                  <c:v>5.0083333333333293</c:v>
                </c:pt>
                <c:pt idx="20">
                  <c:v>4.1290151515151532</c:v>
                </c:pt>
                <c:pt idx="21">
                  <c:v>3.9928030303030297</c:v>
                </c:pt>
                <c:pt idx="22">
                  <c:v>4.1064393939393957</c:v>
                </c:pt>
                <c:pt idx="23">
                  <c:v>4.2484328358208989</c:v>
                </c:pt>
                <c:pt idx="24">
                  <c:v>4.0600735294117634</c:v>
                </c:pt>
                <c:pt idx="25">
                  <c:v>4.0106338028169031</c:v>
                </c:pt>
                <c:pt idx="26">
                  <c:v>3.8858088235294104</c:v>
                </c:pt>
                <c:pt idx="27">
                  <c:v>3.9691911764705896</c:v>
                </c:pt>
                <c:pt idx="28">
                  <c:v>2.2958955223880597</c:v>
                </c:pt>
                <c:pt idx="29">
                  <c:v>2.6238636363636365</c:v>
                </c:pt>
                <c:pt idx="30">
                  <c:v>3.385579710144929</c:v>
                </c:pt>
                <c:pt idx="31">
                  <c:v>3.7829710144927531</c:v>
                </c:pt>
                <c:pt idx="32">
                  <c:v>3.8370714285714329</c:v>
                </c:pt>
                <c:pt idx="33">
                  <c:v>4.1520422535211274</c:v>
                </c:pt>
                <c:pt idx="34">
                  <c:v>3.9632575757575754</c:v>
                </c:pt>
                <c:pt idx="35">
                  <c:v>3.9503676470588269</c:v>
                </c:pt>
                <c:pt idx="36">
                  <c:v>3.9561029411764737</c:v>
                </c:pt>
                <c:pt idx="37">
                  <c:v>2.0591086956521742</c:v>
                </c:pt>
                <c:pt idx="38">
                  <c:v>2.0322532188841205</c:v>
                </c:pt>
                <c:pt idx="39">
                  <c:v>2.1251793721973096</c:v>
                </c:pt>
                <c:pt idx="40">
                  <c:v>2.3526651982378843</c:v>
                </c:pt>
                <c:pt idx="41">
                  <c:v>2.3770524017467261</c:v>
                </c:pt>
                <c:pt idx="42">
                  <c:v>2.4049782608695645</c:v>
                </c:pt>
                <c:pt idx="43">
                  <c:v>2.9099779735682803</c:v>
                </c:pt>
                <c:pt idx="44">
                  <c:v>2.911299559471364</c:v>
                </c:pt>
                <c:pt idx="45">
                  <c:v>2.8446304347826077</c:v>
                </c:pt>
                <c:pt idx="46">
                  <c:v>3.2218362831858411</c:v>
                </c:pt>
                <c:pt idx="47">
                  <c:v>3.1746000000000021</c:v>
                </c:pt>
                <c:pt idx="48">
                  <c:v>3.2240044247787605</c:v>
                </c:pt>
                <c:pt idx="49">
                  <c:v>3.3260666666666663</c:v>
                </c:pt>
                <c:pt idx="50">
                  <c:v>3.3647309417040367</c:v>
                </c:pt>
                <c:pt idx="51">
                  <c:v>3.348650442477874</c:v>
                </c:pt>
                <c:pt idx="52">
                  <c:v>3.4135462555066085</c:v>
                </c:pt>
                <c:pt idx="53">
                  <c:v>3.3974353448275885</c:v>
                </c:pt>
                <c:pt idx="54">
                  <c:v>3.5596238938053082</c:v>
                </c:pt>
                <c:pt idx="55">
                  <c:v>3.5067763157894736</c:v>
                </c:pt>
                <c:pt idx="56">
                  <c:v>5.4685000000000006</c:v>
                </c:pt>
                <c:pt idx="57">
                  <c:v>4.1472222222222213</c:v>
                </c:pt>
                <c:pt idx="58">
                  <c:v>5.6381249999999978</c:v>
                </c:pt>
                <c:pt idx="59">
                  <c:v>6.2956250000000029</c:v>
                </c:pt>
                <c:pt idx="60">
                  <c:v>4.6591666666666649</c:v>
                </c:pt>
                <c:pt idx="61">
                  <c:v>5.7172222222222198</c:v>
                </c:pt>
                <c:pt idx="62">
                  <c:v>5.3027777777777763</c:v>
                </c:pt>
                <c:pt idx="63">
                  <c:v>5.142777777777777</c:v>
                </c:pt>
                <c:pt idx="64">
                  <c:v>5.6404545454545447</c:v>
                </c:pt>
                <c:pt idx="65">
                  <c:v>6.0745000000000031</c:v>
                </c:pt>
                <c:pt idx="66">
                  <c:v>3.2681250000000013</c:v>
                </c:pt>
                <c:pt idx="67">
                  <c:v>5.3631250000000001</c:v>
                </c:pt>
                <c:pt idx="68">
                  <c:v>2.8429166666666639</c:v>
                </c:pt>
                <c:pt idx="69">
                  <c:v>4.5874999999999995</c:v>
                </c:pt>
                <c:pt idx="70">
                  <c:v>5.2474999999999996</c:v>
                </c:pt>
                <c:pt idx="71">
                  <c:v>5.6156249999999979</c:v>
                </c:pt>
                <c:pt idx="72">
                  <c:v>5.4718750000000025</c:v>
                </c:pt>
                <c:pt idx="73">
                  <c:v>5.9227777777777799</c:v>
                </c:pt>
                <c:pt idx="74">
                  <c:v>4.9194444444444461</c:v>
                </c:pt>
                <c:pt idx="75">
                  <c:v>6.1649999999999991</c:v>
                </c:pt>
                <c:pt idx="76">
                  <c:v>3.9200724637681179</c:v>
                </c:pt>
                <c:pt idx="77">
                  <c:v>4.1229365079365099</c:v>
                </c:pt>
                <c:pt idx="78">
                  <c:v>4.2048550724637659</c:v>
                </c:pt>
                <c:pt idx="79">
                  <c:v>4.1194696969696967</c:v>
                </c:pt>
                <c:pt idx="80">
                  <c:v>3.8770289855072435</c:v>
                </c:pt>
                <c:pt idx="81">
                  <c:v>4.3199264705882383</c:v>
                </c:pt>
                <c:pt idx="82">
                  <c:v>3.9886029411764716</c:v>
                </c:pt>
                <c:pt idx="83">
                  <c:v>4.0384558823529417</c:v>
                </c:pt>
                <c:pt idx="84">
                  <c:v>2.4444531249999999</c:v>
                </c:pt>
                <c:pt idx="85">
                  <c:v>2.8521323529411751</c:v>
                </c:pt>
                <c:pt idx="86">
                  <c:v>3.6791129032258083</c:v>
                </c:pt>
                <c:pt idx="87">
                  <c:v>3.7370289855072452</c:v>
                </c:pt>
                <c:pt idx="88">
                  <c:v>3.7519285714285697</c:v>
                </c:pt>
                <c:pt idx="89">
                  <c:v>3.9837500000000015</c:v>
                </c:pt>
                <c:pt idx="90">
                  <c:v>4.2458955223880608</c:v>
                </c:pt>
                <c:pt idx="91">
                  <c:v>3.9749305555555572</c:v>
                </c:pt>
                <c:pt idx="92">
                  <c:v>4.1494531249999973</c:v>
                </c:pt>
                <c:pt idx="93">
                  <c:v>3.3715198237885469</c:v>
                </c:pt>
                <c:pt idx="94">
                  <c:v>3.5053111111111122</c:v>
                </c:pt>
                <c:pt idx="95">
                  <c:v>3.4032207207207197</c:v>
                </c:pt>
                <c:pt idx="96">
                  <c:v>3.4587500000000015</c:v>
                </c:pt>
                <c:pt idx="97">
                  <c:v>3.5587831858407069</c:v>
                </c:pt>
                <c:pt idx="98">
                  <c:v>3.4548464912280719</c:v>
                </c:pt>
                <c:pt idx="99">
                  <c:v>3.4693111111111108</c:v>
                </c:pt>
                <c:pt idx="100">
                  <c:v>3.4889347826086961</c:v>
                </c:pt>
                <c:pt idx="101">
                  <c:v>3.4953289473684217</c:v>
                </c:pt>
                <c:pt idx="102">
                  <c:v>3.4780652173913045</c:v>
                </c:pt>
                <c:pt idx="103">
                  <c:v>3.5656359649122829</c:v>
                </c:pt>
                <c:pt idx="104">
                  <c:v>3.52760775862069</c:v>
                </c:pt>
                <c:pt idx="105">
                  <c:v>3.6216294642857134</c:v>
                </c:pt>
                <c:pt idx="106">
                  <c:v>3.4130217391304329</c:v>
                </c:pt>
                <c:pt idx="107">
                  <c:v>3.5834130434782612</c:v>
                </c:pt>
                <c:pt idx="108">
                  <c:v>3.4441814159292039</c:v>
                </c:pt>
                <c:pt idx="109">
                  <c:v>3.3971834061135371</c:v>
                </c:pt>
                <c:pt idx="110">
                  <c:v>3.5420044052863431</c:v>
                </c:pt>
                <c:pt idx="111">
                  <c:v>3.5407300884955752</c:v>
                </c:pt>
                <c:pt idx="112">
                  <c:v>3.4827702702702696</c:v>
                </c:pt>
                <c:pt idx="113">
                  <c:v>5.0427777777777756</c:v>
                </c:pt>
                <c:pt idx="114">
                  <c:v>4.953888888888887</c:v>
                </c:pt>
                <c:pt idx="115">
                  <c:v>5.4068750000000003</c:v>
                </c:pt>
                <c:pt idx="116">
                  <c:v>4.2218749999999963</c:v>
                </c:pt>
                <c:pt idx="117">
                  <c:v>5.1554999999999991</c:v>
                </c:pt>
                <c:pt idx="118">
                  <c:v>5.0793750000000015</c:v>
                </c:pt>
                <c:pt idx="119">
                  <c:v>5.2893750000000024</c:v>
                </c:pt>
                <c:pt idx="120">
                  <c:v>5.0743750000000016</c:v>
                </c:pt>
                <c:pt idx="121">
                  <c:v>5.3127777777777769</c:v>
                </c:pt>
                <c:pt idx="122">
                  <c:v>4.5743749999999972</c:v>
                </c:pt>
                <c:pt idx="123">
                  <c:v>2.7904999999999989</c:v>
                </c:pt>
                <c:pt idx="124">
                  <c:v>4.6658333333333317</c:v>
                </c:pt>
                <c:pt idx="125">
                  <c:v>4.3956249999999999</c:v>
                </c:pt>
                <c:pt idx="126">
                  <c:v>4.529285714285713</c:v>
                </c:pt>
                <c:pt idx="127">
                  <c:v>4.5107142857142843</c:v>
                </c:pt>
                <c:pt idx="128">
                  <c:v>4.5768749999999985</c:v>
                </c:pt>
                <c:pt idx="129">
                  <c:v>4.8695000000000004</c:v>
                </c:pt>
                <c:pt idx="130">
                  <c:v>5.289285714285711</c:v>
                </c:pt>
                <c:pt idx="131">
                  <c:v>5.0743750000000016</c:v>
                </c:pt>
                <c:pt idx="132">
                  <c:v>5.0445833333333345</c:v>
                </c:pt>
                <c:pt idx="133">
                  <c:v>4.1411718749999986</c:v>
                </c:pt>
                <c:pt idx="134">
                  <c:v>4.1949218750000048</c:v>
                </c:pt>
                <c:pt idx="135">
                  <c:v>4.3105303030303048</c:v>
                </c:pt>
                <c:pt idx="136">
                  <c:v>4.0818656716417916</c:v>
                </c:pt>
                <c:pt idx="137">
                  <c:v>2.4710156249999984</c:v>
                </c:pt>
                <c:pt idx="138">
                  <c:v>2.8738970588235295</c:v>
                </c:pt>
                <c:pt idx="139">
                  <c:v>3.5075000000000003</c:v>
                </c:pt>
                <c:pt idx="140">
                  <c:v>3.9315671641791048</c:v>
                </c:pt>
                <c:pt idx="141">
                  <c:v>3.9689999999999985</c:v>
                </c:pt>
                <c:pt idx="142">
                  <c:v>4.1905223880597031</c:v>
                </c:pt>
                <c:pt idx="143">
                  <c:v>4.1155970149253731</c:v>
                </c:pt>
                <c:pt idx="144">
                  <c:v>3.977573529411766</c:v>
                </c:pt>
                <c:pt idx="145">
                  <c:v>4.1697727272727274</c:v>
                </c:pt>
                <c:pt idx="146">
                  <c:v>3.6918526785714283</c:v>
                </c:pt>
                <c:pt idx="147">
                  <c:v>3.5294000000000008</c:v>
                </c:pt>
                <c:pt idx="148">
                  <c:v>3.5783480176211464</c:v>
                </c:pt>
                <c:pt idx="149">
                  <c:v>3.4183777777777782</c:v>
                </c:pt>
                <c:pt idx="150">
                  <c:v>3.4883484162895932</c:v>
                </c:pt>
                <c:pt idx="151">
                  <c:v>3.4709555555555536</c:v>
                </c:pt>
                <c:pt idx="152">
                  <c:v>3.5076431718061678</c:v>
                </c:pt>
                <c:pt idx="153">
                  <c:v>3.5698017621145359</c:v>
                </c:pt>
                <c:pt idx="154">
                  <c:v>3.4784361233480197</c:v>
                </c:pt>
                <c:pt idx="155">
                  <c:v>3.5387444933920706</c:v>
                </c:pt>
                <c:pt idx="156">
                  <c:v>3.5891371681415913</c:v>
                </c:pt>
                <c:pt idx="157">
                  <c:v>3.4678348214285712</c:v>
                </c:pt>
                <c:pt idx="158">
                  <c:v>3.6607366071428578</c:v>
                </c:pt>
                <c:pt idx="159">
                  <c:v>3.4734734513274317</c:v>
                </c:pt>
                <c:pt idx="160">
                  <c:v>3.5188222222222238</c:v>
                </c:pt>
                <c:pt idx="161">
                  <c:v>3.6371205357142879</c:v>
                </c:pt>
                <c:pt idx="162">
                  <c:v>3.5583849557522118</c:v>
                </c:pt>
                <c:pt idx="163">
                  <c:v>3.5340222222222226</c:v>
                </c:pt>
                <c:pt idx="164">
                  <c:v>3.4648043478260875</c:v>
                </c:pt>
                <c:pt idx="165">
                  <c:v>6.3121428571428595</c:v>
                </c:pt>
                <c:pt idx="166">
                  <c:v>5.5340909090909118</c:v>
                </c:pt>
                <c:pt idx="167">
                  <c:v>6.1749999999999954</c:v>
                </c:pt>
                <c:pt idx="168">
                  <c:v>5.7527777777777773</c:v>
                </c:pt>
                <c:pt idx="169">
                  <c:v>6.1383333333333328</c:v>
                </c:pt>
                <c:pt idx="170">
                  <c:v>5.2516666666666714</c:v>
                </c:pt>
                <c:pt idx="171">
                  <c:v>6.2854999999999999</c:v>
                </c:pt>
                <c:pt idx="172">
                  <c:v>5.0256249999999971</c:v>
                </c:pt>
                <c:pt idx="173">
                  <c:v>4.3678571428571429</c:v>
                </c:pt>
                <c:pt idx="174">
                  <c:v>5.8754999999999971</c:v>
                </c:pt>
                <c:pt idx="175">
                  <c:v>3.0938888888888889</c:v>
                </c:pt>
                <c:pt idx="176">
                  <c:v>6.0335714285714319</c:v>
                </c:pt>
                <c:pt idx="177">
                  <c:v>4.4292857142857143</c:v>
                </c:pt>
                <c:pt idx="178">
                  <c:v>5.2368750000000022</c:v>
                </c:pt>
                <c:pt idx="179">
                  <c:v>5.5559090909090934</c:v>
                </c:pt>
                <c:pt idx="180">
                  <c:v>6.3607142857142875</c:v>
                </c:pt>
                <c:pt idx="181">
                  <c:v>6.3449999999999998</c:v>
                </c:pt>
                <c:pt idx="182">
                  <c:v>6.4743750000000002</c:v>
                </c:pt>
                <c:pt idx="183">
                  <c:v>5.069375</c:v>
                </c:pt>
                <c:pt idx="184">
                  <c:v>5.0527777777777745</c:v>
                </c:pt>
                <c:pt idx="185">
                  <c:v>4.7292857142857159</c:v>
                </c:pt>
                <c:pt idx="186">
                  <c:v>5.2861111111111114</c:v>
                </c:pt>
                <c:pt idx="187">
                  <c:v>4.8768750000000036</c:v>
                </c:pt>
                <c:pt idx="188">
                  <c:v>5.2535714285714255</c:v>
                </c:pt>
                <c:pt idx="189">
                  <c:v>5.4464999999999986</c:v>
                </c:pt>
                <c:pt idx="190">
                  <c:v>5.4593750000000014</c:v>
                </c:pt>
                <c:pt idx="191">
                  <c:v>5.9194999999999958</c:v>
                </c:pt>
                <c:pt idx="192">
                  <c:v>5.0649999999999986</c:v>
                </c:pt>
                <c:pt idx="193">
                  <c:v>6.3549999999999995</c:v>
                </c:pt>
                <c:pt idx="194">
                  <c:v>5.9483333333333341</c:v>
                </c:pt>
                <c:pt idx="195">
                  <c:v>3.2981250000000011</c:v>
                </c:pt>
                <c:pt idx="196">
                  <c:v>5.3094444444444431</c:v>
                </c:pt>
                <c:pt idx="197">
                  <c:v>3.447499999999998</c:v>
                </c:pt>
                <c:pt idx="198">
                  <c:v>4.9772222222222204</c:v>
                </c:pt>
                <c:pt idx="199">
                  <c:v>6.1350000000000007</c:v>
                </c:pt>
                <c:pt idx="200">
                  <c:v>4.5750000000000011</c:v>
                </c:pt>
                <c:pt idx="201">
                  <c:v>5.3005555555555546</c:v>
                </c:pt>
                <c:pt idx="202">
                  <c:v>5.5850000000000009</c:v>
                </c:pt>
                <c:pt idx="203">
                  <c:v>4.6921428571428594</c:v>
                </c:pt>
                <c:pt idx="204">
                  <c:v>4.8522727272727293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5-419A-80E9-5B8FA154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ln(rho) vs 1/R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984033245844271E-2"/>
                  <c:y val="0.27529208588509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radius!$P$3:$P$1006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0.33333333333333331</c:v>
                </c:pt>
                <c:pt idx="104">
                  <c:v>0.33333333333333331</c:v>
                </c:pt>
                <c:pt idx="105">
                  <c:v>0.33333333333333331</c:v>
                </c:pt>
                <c:pt idx="106">
                  <c:v>0.33333333333333331</c:v>
                </c:pt>
                <c:pt idx="107">
                  <c:v>0.33333333333333331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0.33333333333333331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0.33333333333333331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radius!$O$3:$O$1006</c:f>
              <c:numCache>
                <c:formatCode>General</c:formatCode>
                <c:ptCount val="205"/>
                <c:pt idx="0">
                  <c:v>1.848356382863672</c:v>
                </c:pt>
                <c:pt idx="1">
                  <c:v>1.5938729601630464</c:v>
                </c:pt>
                <c:pt idx="2">
                  <c:v>1.7403784516946961</c:v>
                </c:pt>
                <c:pt idx="3">
                  <c:v>1.6619249384848593</c:v>
                </c:pt>
                <c:pt idx="4">
                  <c:v>1.6202542048679491</c:v>
                </c:pt>
                <c:pt idx="5">
                  <c:v>1.7820247401311582</c:v>
                </c:pt>
                <c:pt idx="6">
                  <c:v>1.7364009052743405</c:v>
                </c:pt>
                <c:pt idx="7">
                  <c:v>1.5415604900310145</c:v>
                </c:pt>
                <c:pt idx="8">
                  <c:v>1.9172376885906957</c:v>
                </c:pt>
                <c:pt idx="9">
                  <c:v>1.760182799126526</c:v>
                </c:pt>
                <c:pt idx="10">
                  <c:v>1.269158437469933</c:v>
                </c:pt>
                <c:pt idx="11">
                  <c:v>1.5673999010872013</c:v>
                </c:pt>
                <c:pt idx="12">
                  <c:v>1.3645314804485242</c:v>
                </c:pt>
                <c:pt idx="13">
                  <c:v>1.5293118679548157</c:v>
                </c:pt>
                <c:pt idx="14">
                  <c:v>1.7359604251438838</c:v>
                </c:pt>
                <c:pt idx="15">
                  <c:v>1.9144379102181419</c:v>
                </c:pt>
                <c:pt idx="16">
                  <c:v>1.5934355549565953</c:v>
                </c:pt>
                <c:pt idx="17">
                  <c:v>1.816045495108211</c:v>
                </c:pt>
                <c:pt idx="18">
                  <c:v>1.7163846693457987</c:v>
                </c:pt>
                <c:pt idx="19">
                  <c:v>1.6111031917531609</c:v>
                </c:pt>
                <c:pt idx="20">
                  <c:v>1.4180389164334648</c:v>
                </c:pt>
                <c:pt idx="21">
                  <c:v>1.3844934981148271</c:v>
                </c:pt>
                <c:pt idx="22">
                  <c:v>1.4125563255209304</c:v>
                </c:pt>
                <c:pt idx="23">
                  <c:v>1.4465501704206203</c:v>
                </c:pt>
                <c:pt idx="24">
                  <c:v>1.4012010841421971</c:v>
                </c:pt>
                <c:pt idx="25">
                  <c:v>1.3889492843943254</c:v>
                </c:pt>
                <c:pt idx="26">
                  <c:v>1.3573311535354535</c:v>
                </c:pt>
                <c:pt idx="27">
                  <c:v>1.3785623400560301</c:v>
                </c:pt>
                <c:pt idx="28">
                  <c:v>0.83112297323558793</c:v>
                </c:pt>
                <c:pt idx="29">
                  <c:v>0.96464790188224325</c:v>
                </c:pt>
                <c:pt idx="30">
                  <c:v>1.2195251502373374</c:v>
                </c:pt>
                <c:pt idx="31">
                  <c:v>1.3305096835789145</c:v>
                </c:pt>
                <c:pt idx="32">
                  <c:v>1.3447094268255642</c:v>
                </c:pt>
                <c:pt idx="33">
                  <c:v>1.4236003224787439</c:v>
                </c:pt>
                <c:pt idx="34">
                  <c:v>1.3770663072406855</c:v>
                </c:pt>
                <c:pt idx="35">
                  <c:v>1.3738086497865687</c:v>
                </c:pt>
                <c:pt idx="36">
                  <c:v>1.3752594349528704</c:v>
                </c:pt>
                <c:pt idx="37">
                  <c:v>0.72227321715843817</c:v>
                </c:pt>
                <c:pt idx="38">
                  <c:v>0.70914513754493647</c:v>
                </c:pt>
                <c:pt idx="39">
                  <c:v>0.75385620925981167</c:v>
                </c:pt>
                <c:pt idx="40">
                  <c:v>0.85554881242972325</c:v>
                </c:pt>
                <c:pt idx="41">
                  <c:v>0.86586123346393307</c:v>
                </c:pt>
                <c:pt idx="42">
                  <c:v>0.87754086437739698</c:v>
                </c:pt>
                <c:pt idx="43">
                  <c:v>1.0681455119342322</c:v>
                </c:pt>
                <c:pt idx="44">
                  <c:v>1.0685995655052183</c:v>
                </c:pt>
                <c:pt idx="45">
                  <c:v>1.0454331592399062</c:v>
                </c:pt>
                <c:pt idx="46">
                  <c:v>1.1699514712930499</c:v>
                </c:pt>
                <c:pt idx="47">
                  <c:v>1.1551816401560047</c:v>
                </c:pt>
                <c:pt idx="48">
                  <c:v>1.1706241970934277</c:v>
                </c:pt>
                <c:pt idx="49">
                  <c:v>1.2017904246668689</c:v>
                </c:pt>
                <c:pt idx="50">
                  <c:v>1.2133480020110439</c:v>
                </c:pt>
                <c:pt idx="51">
                  <c:v>1.2085574116782296</c:v>
                </c:pt>
                <c:pt idx="52">
                  <c:v>1.2277517085406811</c:v>
                </c:pt>
                <c:pt idx="53">
                  <c:v>1.223020836642096</c:v>
                </c:pt>
                <c:pt idx="54">
                  <c:v>1.2696548914753187</c:v>
                </c:pt>
                <c:pt idx="55">
                  <c:v>1.2546971869138532</c:v>
                </c:pt>
                <c:pt idx="56">
                  <c:v>1.6990043557931436</c:v>
                </c:pt>
                <c:pt idx="57">
                  <c:v>1.4224387660890345</c:v>
                </c:pt>
                <c:pt idx="58">
                  <c:v>1.7295515634287657</c:v>
                </c:pt>
                <c:pt idx="59">
                  <c:v>1.839854947714809</c:v>
                </c:pt>
                <c:pt idx="60">
                  <c:v>1.5388366052505533</c:v>
                </c:pt>
                <c:pt idx="61">
                  <c:v>1.7434830619518351</c:v>
                </c:pt>
                <c:pt idx="62">
                  <c:v>1.6682307922755917</c:v>
                </c:pt>
                <c:pt idx="63">
                  <c:v>1.6375933571829551</c:v>
                </c:pt>
                <c:pt idx="64">
                  <c:v>1.7299646554282122</c:v>
                </c:pt>
                <c:pt idx="65">
                  <c:v>1.8040996813126602</c:v>
                </c:pt>
                <c:pt idx="66">
                  <c:v>1.1842164259602583</c:v>
                </c:pt>
                <c:pt idx="67">
                  <c:v>1.6795468275792484</c:v>
                </c:pt>
                <c:pt idx="68">
                  <c:v>1.0448305204793857</c:v>
                </c:pt>
                <c:pt idx="69">
                  <c:v>1.5233352133806886</c:v>
                </c:pt>
                <c:pt idx="70">
                  <c:v>1.657751772712651</c:v>
                </c:pt>
                <c:pt idx="71">
                  <c:v>1.7255528909897864</c:v>
                </c:pt>
                <c:pt idx="72">
                  <c:v>1.69962133649208</c:v>
                </c:pt>
                <c:pt idx="73">
                  <c:v>1.7788055580662194</c:v>
                </c:pt>
                <c:pt idx="74">
                  <c:v>1.5931956063326782</c:v>
                </c:pt>
                <c:pt idx="75">
                  <c:v>1.8188881366163074</c:v>
                </c:pt>
                <c:pt idx="76">
                  <c:v>1.3661101392866457</c:v>
                </c:pt>
                <c:pt idx="77">
                  <c:v>1.4165656541243827</c:v>
                </c:pt>
                <c:pt idx="78">
                  <c:v>1.4362398273051031</c:v>
                </c:pt>
                <c:pt idx="79">
                  <c:v>1.4157244407492915</c:v>
                </c:pt>
                <c:pt idx="80">
                  <c:v>1.3550691349330253</c:v>
                </c:pt>
                <c:pt idx="81">
                  <c:v>1.4632383814139982</c:v>
                </c:pt>
                <c:pt idx="82">
                  <c:v>1.383441029532408</c:v>
                </c:pt>
                <c:pt idx="83">
                  <c:v>1.3958624115748366</c:v>
                </c:pt>
                <c:pt idx="84">
                  <c:v>0.89382142715215485</c:v>
                </c:pt>
                <c:pt idx="85">
                  <c:v>1.0480669085373981</c:v>
                </c:pt>
                <c:pt idx="86">
                  <c:v>1.302671664215441</c:v>
                </c:pt>
                <c:pt idx="87">
                  <c:v>1.3182909068305706</c:v>
                </c:pt>
                <c:pt idx="88">
                  <c:v>1.3222699934970303</c:v>
                </c:pt>
                <c:pt idx="89">
                  <c:v>1.3822235867494095</c:v>
                </c:pt>
                <c:pt idx="90">
                  <c:v>1.4459527568521064</c:v>
                </c:pt>
                <c:pt idx="91">
                  <c:v>1.3800072776531991</c:v>
                </c:pt>
                <c:pt idx="92">
                  <c:v>1.4229765484508066</c:v>
                </c:pt>
                <c:pt idx="93">
                  <c:v>1.2153636289879222</c:v>
                </c:pt>
                <c:pt idx="94">
                  <c:v>1.2542792786333419</c:v>
                </c:pt>
                <c:pt idx="95">
                  <c:v>1.2247222540444773</c:v>
                </c:pt>
                <c:pt idx="96">
                  <c:v>1.240907252118999</c:v>
                </c:pt>
                <c:pt idx="97">
                  <c:v>1.2694186847062752</c:v>
                </c:pt>
                <c:pt idx="98">
                  <c:v>1.2397780253289543</c:v>
                </c:pt>
                <c:pt idx="99">
                  <c:v>1.2439560471923463</c:v>
                </c:pt>
                <c:pt idx="100">
                  <c:v>1.249596469742372</c:v>
                </c:pt>
                <c:pt idx="101">
                  <c:v>1.2514274906755376</c:v>
                </c:pt>
                <c:pt idx="102">
                  <c:v>1.2464761671626414</c:v>
                </c:pt>
                <c:pt idx="103">
                  <c:v>1.2713424292361697</c:v>
                </c:pt>
                <c:pt idx="104">
                  <c:v>1.26061995243436</c:v>
                </c:pt>
                <c:pt idx="105">
                  <c:v>1.286924052816069</c:v>
                </c:pt>
                <c:pt idx="106">
                  <c:v>1.2275980394121759</c:v>
                </c:pt>
                <c:pt idx="107">
                  <c:v>1.2763157103497604</c:v>
                </c:pt>
                <c:pt idx="108">
                  <c:v>1.2366862611157876</c:v>
                </c:pt>
                <c:pt idx="109">
                  <c:v>1.2229466783343523</c:v>
                </c:pt>
                <c:pt idx="110">
                  <c:v>1.2646927830883672</c:v>
                </c:pt>
                <c:pt idx="111">
                  <c:v>1.2643329455692178</c:v>
                </c:pt>
                <c:pt idx="112">
                  <c:v>1.2478280317782784</c:v>
                </c:pt>
                <c:pt idx="113">
                  <c:v>1.6179570766423708</c:v>
                </c:pt>
                <c:pt idx="114">
                  <c:v>1.600172902250623</c:v>
                </c:pt>
                <c:pt idx="115">
                  <c:v>1.6876712919525017</c:v>
                </c:pt>
                <c:pt idx="116">
                  <c:v>1.4402793421664257</c:v>
                </c:pt>
                <c:pt idx="117">
                  <c:v>1.6400641059758609</c:v>
                </c:pt>
                <c:pt idx="118">
                  <c:v>1.6251882225253325</c:v>
                </c:pt>
                <c:pt idx="119">
                  <c:v>1.6657000914422337</c:v>
                </c:pt>
                <c:pt idx="120">
                  <c:v>1.6242033646345742</c:v>
                </c:pt>
                <c:pt idx="121">
                  <c:v>1.6701148204652865</c:v>
                </c:pt>
                <c:pt idx="122">
                  <c:v>1.5204700773733539</c:v>
                </c:pt>
                <c:pt idx="123">
                  <c:v>1.0262207912463508</c:v>
                </c:pt>
                <c:pt idx="124">
                  <c:v>1.5402664535728012</c:v>
                </c:pt>
                <c:pt idx="125">
                  <c:v>1.4806097280801456</c:v>
                </c:pt>
                <c:pt idx="126">
                  <c:v>1.5105642480966814</c:v>
                </c:pt>
                <c:pt idx="127">
                  <c:v>1.5064555191812412</c:v>
                </c:pt>
                <c:pt idx="128">
                  <c:v>1.5210164508331969</c:v>
                </c:pt>
                <c:pt idx="129">
                  <c:v>1.5829912624191169</c:v>
                </c:pt>
                <c:pt idx="130">
                  <c:v>1.6656832110985487</c:v>
                </c:pt>
                <c:pt idx="131">
                  <c:v>1.6242033646345742</c:v>
                </c:pt>
                <c:pt idx="132">
                  <c:v>1.6183150603717036</c:v>
                </c:pt>
                <c:pt idx="133">
                  <c:v>1.420978809377051</c:v>
                </c:pt>
                <c:pt idx="134">
                  <c:v>1.4338747163846095</c:v>
                </c:pt>
                <c:pt idx="135">
                  <c:v>1.4610609366930809</c:v>
                </c:pt>
                <c:pt idx="136">
                  <c:v>1.4065541563601025</c:v>
                </c:pt>
                <c:pt idx="137">
                  <c:v>0.9046292503373502</c:v>
                </c:pt>
                <c:pt idx="138">
                  <c:v>1.0556689689302874</c:v>
                </c:pt>
                <c:pt idx="139">
                  <c:v>1.2549035329944791</c:v>
                </c:pt>
                <c:pt idx="140">
                  <c:v>1.3690381159049616</c:v>
                </c:pt>
                <c:pt idx="141">
                  <c:v>1.3785141738009279</c:v>
                </c:pt>
                <c:pt idx="142">
                  <c:v>1.4328254011173531</c:v>
                </c:pt>
                <c:pt idx="143">
                  <c:v>1.4147839062119787</c:v>
                </c:pt>
                <c:pt idx="144">
                  <c:v>1.3806719673975307</c:v>
                </c:pt>
                <c:pt idx="145">
                  <c:v>1.4278615324723671</c:v>
                </c:pt>
                <c:pt idx="146">
                  <c:v>1.3061284129656532</c:v>
                </c:pt>
                <c:pt idx="147">
                  <c:v>1.261127884826996</c:v>
                </c:pt>
                <c:pt idx="148">
                  <c:v>1.2749012463210465</c:v>
                </c:pt>
                <c:pt idx="149">
                  <c:v>1.2291661045594577</c:v>
                </c:pt>
                <c:pt idx="150">
                  <c:v>1.2494283910493427</c:v>
                </c:pt>
                <c:pt idx="151">
                  <c:v>1.2444299322904837</c:v>
                </c:pt>
                <c:pt idx="152">
                  <c:v>1.254944350922975</c:v>
                </c:pt>
                <c:pt idx="153">
                  <c:v>1.2725100654303081</c:v>
                </c:pt>
                <c:pt idx="154">
                  <c:v>1.2465828029379828</c:v>
                </c:pt>
                <c:pt idx="155">
                  <c:v>1.2637720013543323</c:v>
                </c:pt>
                <c:pt idx="156">
                  <c:v>1.2779118304771004</c:v>
                </c:pt>
                <c:pt idx="157">
                  <c:v>1.2435304284381261</c:v>
                </c:pt>
                <c:pt idx="158">
                  <c:v>1.2976643859456447</c:v>
                </c:pt>
                <c:pt idx="159">
                  <c:v>1.2451550879165889</c:v>
                </c:pt>
                <c:pt idx="160">
                  <c:v>1.2581263376606926</c:v>
                </c:pt>
                <c:pt idx="161">
                  <c:v>1.2911923069773468</c:v>
                </c:pt>
                <c:pt idx="162">
                  <c:v>1.2693067778126939</c:v>
                </c:pt>
                <c:pt idx="163">
                  <c:v>1.2624366619994727</c:v>
                </c:pt>
                <c:pt idx="164">
                  <c:v>1.2426561657737865</c:v>
                </c:pt>
                <c:pt idx="165">
                  <c:v>1.8424752159146549</c:v>
                </c:pt>
                <c:pt idx="166">
                  <c:v>1.7109273086043839</c:v>
                </c:pt>
                <c:pt idx="167">
                  <c:v>1.8205088825140401</c:v>
                </c:pt>
                <c:pt idx="168">
                  <c:v>1.7496828299454283</c:v>
                </c:pt>
                <c:pt idx="169">
                  <c:v>1.8145532612289188</c:v>
                </c:pt>
                <c:pt idx="170">
                  <c:v>1.6585454865411291</c:v>
                </c:pt>
                <c:pt idx="171">
                  <c:v>1.8382453933727487</c:v>
                </c:pt>
                <c:pt idx="172">
                  <c:v>1.6145498243202758</c:v>
                </c:pt>
                <c:pt idx="173">
                  <c:v>1.4742725325179227</c:v>
                </c:pt>
                <c:pt idx="174">
                  <c:v>1.7707911627918582</c:v>
                </c:pt>
                <c:pt idx="175">
                  <c:v>1.1294288397054126</c:v>
                </c:pt>
                <c:pt idx="176">
                  <c:v>1.7973391121241473</c:v>
                </c:pt>
                <c:pt idx="177">
                  <c:v>1.4882383327465281</c:v>
                </c:pt>
                <c:pt idx="178">
                  <c:v>1.6557249463854142</c:v>
                </c:pt>
                <c:pt idx="179">
                  <c:v>1.7148620624308559</c:v>
                </c:pt>
                <c:pt idx="180">
                  <c:v>1.8501406801204123</c:v>
                </c:pt>
                <c:pt idx="181">
                  <c:v>1.847667101166351</c:v>
                </c:pt>
                <c:pt idx="182">
                  <c:v>1.8678520778302294</c:v>
                </c:pt>
                <c:pt idx="183">
                  <c:v>1.6232175358424721</c:v>
                </c:pt>
                <c:pt idx="184">
                  <c:v>1.6199381470679659</c:v>
                </c:pt>
                <c:pt idx="185">
                  <c:v>1.5537741793214965</c:v>
                </c:pt>
                <c:pt idx="186">
                  <c:v>1.6650828358459939</c:v>
                </c:pt>
                <c:pt idx="187">
                  <c:v>1.5845046458888894</c:v>
                </c:pt>
                <c:pt idx="188">
                  <c:v>1.6589081174321874</c:v>
                </c:pt>
                <c:pt idx="189">
                  <c:v>1.6949732005403628</c:v>
                </c:pt>
                <c:pt idx="190">
                  <c:v>1.6973343143402846</c:v>
                </c:pt>
                <c:pt idx="191">
                  <c:v>1.7782519858695531</c:v>
                </c:pt>
                <c:pt idx="192">
                  <c:v>1.6223541377006465</c:v>
                </c:pt>
                <c:pt idx="193">
                  <c:v>1.8492419046414172</c:v>
                </c:pt>
                <c:pt idx="194">
                  <c:v>1.7831110682740141</c:v>
                </c:pt>
                <c:pt idx="195">
                  <c:v>1.1933541251777955</c:v>
                </c:pt>
                <c:pt idx="196">
                  <c:v>1.6694872053819234</c:v>
                </c:pt>
                <c:pt idx="197">
                  <c:v>1.2376493306853193</c:v>
                </c:pt>
                <c:pt idx="198">
                  <c:v>1.6048719487133221</c:v>
                </c:pt>
                <c:pt idx="199">
                  <c:v>1.814010078162875</c:v>
                </c:pt>
                <c:pt idx="200">
                  <c:v>1.5206066987274849</c:v>
                </c:pt>
                <c:pt idx="201">
                  <c:v>1.6678116368675897</c:v>
                </c:pt>
                <c:pt idx="202">
                  <c:v>1.7200844325211642</c:v>
                </c:pt>
                <c:pt idx="203">
                  <c:v>1.5458893772891233</c:v>
                </c:pt>
                <c:pt idx="204">
                  <c:v>1.5794471987504184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F-427D-A1B6-446E704F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ln(R)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642169728785"/>
                  <c:y val="-3.0299012102653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radius!$N$3:$N$1006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0.69314718055994529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0.69314718055994529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1.0986122886681098</c:v>
                </c:pt>
                <c:pt idx="38">
                  <c:v>1.0986122886681098</c:v>
                </c:pt>
                <c:pt idx="39">
                  <c:v>1.0986122886681098</c:v>
                </c:pt>
                <c:pt idx="40">
                  <c:v>1.0986122886681098</c:v>
                </c:pt>
                <c:pt idx="41">
                  <c:v>1.0986122886681098</c:v>
                </c:pt>
                <c:pt idx="42">
                  <c:v>1.0986122886681098</c:v>
                </c:pt>
                <c:pt idx="43">
                  <c:v>1.0986122886681098</c:v>
                </c:pt>
                <c:pt idx="44">
                  <c:v>1.0986122886681098</c:v>
                </c:pt>
                <c:pt idx="45">
                  <c:v>1.0986122886681098</c:v>
                </c:pt>
                <c:pt idx="46">
                  <c:v>1.0986122886681098</c:v>
                </c:pt>
                <c:pt idx="47">
                  <c:v>1.0986122886681098</c:v>
                </c:pt>
                <c:pt idx="48">
                  <c:v>1.0986122886681098</c:v>
                </c:pt>
                <c:pt idx="49">
                  <c:v>1.0986122886681098</c:v>
                </c:pt>
                <c:pt idx="50">
                  <c:v>1.0986122886681098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1.0986122886681098</c:v>
                </c:pt>
                <c:pt idx="54">
                  <c:v>1.0986122886681098</c:v>
                </c:pt>
                <c:pt idx="55">
                  <c:v>1.0986122886681098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0.69314718055994529</c:v>
                </c:pt>
                <c:pt idx="77">
                  <c:v>0.69314718055994529</c:v>
                </c:pt>
                <c:pt idx="78">
                  <c:v>0.69314718055994529</c:v>
                </c:pt>
                <c:pt idx="79">
                  <c:v>0.69314718055994529</c:v>
                </c:pt>
                <c:pt idx="80">
                  <c:v>0.69314718055994529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0.69314718055994529</c:v>
                </c:pt>
                <c:pt idx="84">
                  <c:v>0.69314718055994529</c:v>
                </c:pt>
                <c:pt idx="85">
                  <c:v>0.69314718055994529</c:v>
                </c:pt>
                <c:pt idx="86">
                  <c:v>0.69314718055994529</c:v>
                </c:pt>
                <c:pt idx="87">
                  <c:v>0.69314718055994529</c:v>
                </c:pt>
                <c:pt idx="88">
                  <c:v>0.69314718055994529</c:v>
                </c:pt>
                <c:pt idx="89">
                  <c:v>0.69314718055994529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0.69314718055994529</c:v>
                </c:pt>
                <c:pt idx="93">
                  <c:v>1.0986122886681098</c:v>
                </c:pt>
                <c:pt idx="94">
                  <c:v>1.0986122886681098</c:v>
                </c:pt>
                <c:pt idx="95">
                  <c:v>1.0986122886681098</c:v>
                </c:pt>
                <c:pt idx="96">
                  <c:v>1.0986122886681098</c:v>
                </c:pt>
                <c:pt idx="97">
                  <c:v>1.0986122886681098</c:v>
                </c:pt>
                <c:pt idx="98">
                  <c:v>1.0986122886681098</c:v>
                </c:pt>
                <c:pt idx="99">
                  <c:v>1.0986122886681098</c:v>
                </c:pt>
                <c:pt idx="100">
                  <c:v>1.0986122886681098</c:v>
                </c:pt>
                <c:pt idx="101">
                  <c:v>1.0986122886681098</c:v>
                </c:pt>
                <c:pt idx="102">
                  <c:v>1.0986122886681098</c:v>
                </c:pt>
                <c:pt idx="103">
                  <c:v>1.0986122886681098</c:v>
                </c:pt>
                <c:pt idx="104">
                  <c:v>1.0986122886681098</c:v>
                </c:pt>
                <c:pt idx="105">
                  <c:v>1.0986122886681098</c:v>
                </c:pt>
                <c:pt idx="106">
                  <c:v>1.0986122886681098</c:v>
                </c:pt>
                <c:pt idx="107">
                  <c:v>1.0986122886681098</c:v>
                </c:pt>
                <c:pt idx="108">
                  <c:v>1.0986122886681098</c:v>
                </c:pt>
                <c:pt idx="109">
                  <c:v>1.0986122886681098</c:v>
                </c:pt>
                <c:pt idx="110">
                  <c:v>1.0986122886681098</c:v>
                </c:pt>
                <c:pt idx="111">
                  <c:v>1.0986122886681098</c:v>
                </c:pt>
                <c:pt idx="112">
                  <c:v>1.0986122886681098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0.69314718055994529</c:v>
                </c:pt>
                <c:pt idx="141">
                  <c:v>0.69314718055994529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0.69314718055994529</c:v>
                </c:pt>
                <c:pt idx="145">
                  <c:v>0.69314718055994529</c:v>
                </c:pt>
                <c:pt idx="146">
                  <c:v>1.0986122886681098</c:v>
                </c:pt>
                <c:pt idx="147">
                  <c:v>1.0986122886681098</c:v>
                </c:pt>
                <c:pt idx="148">
                  <c:v>1.0986122886681098</c:v>
                </c:pt>
                <c:pt idx="149">
                  <c:v>1.0986122886681098</c:v>
                </c:pt>
                <c:pt idx="150">
                  <c:v>1.0986122886681098</c:v>
                </c:pt>
                <c:pt idx="151">
                  <c:v>1.0986122886681098</c:v>
                </c:pt>
                <c:pt idx="152">
                  <c:v>1.0986122886681098</c:v>
                </c:pt>
                <c:pt idx="153">
                  <c:v>1.0986122886681098</c:v>
                </c:pt>
                <c:pt idx="154">
                  <c:v>1.0986122886681098</c:v>
                </c:pt>
                <c:pt idx="155">
                  <c:v>1.0986122886681098</c:v>
                </c:pt>
                <c:pt idx="156">
                  <c:v>1.0986122886681098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1.0986122886681098</c:v>
                </c:pt>
                <c:pt idx="160">
                  <c:v>1.0986122886681098</c:v>
                </c:pt>
                <c:pt idx="161">
                  <c:v>1.0986122886681098</c:v>
                </c:pt>
                <c:pt idx="162">
                  <c:v>1.0986122886681098</c:v>
                </c:pt>
                <c:pt idx="163">
                  <c:v>1.0986122886681098</c:v>
                </c:pt>
                <c:pt idx="164">
                  <c:v>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radius!$H$3:$H$1006</c:f>
              <c:numCache>
                <c:formatCode>General</c:formatCode>
                <c:ptCount val="205"/>
                <c:pt idx="0">
                  <c:v>793997.40205000003</c:v>
                </c:pt>
                <c:pt idx="1">
                  <c:v>751993.62079999992</c:v>
                </c:pt>
                <c:pt idx="2">
                  <c:v>717141.33550000004</c:v>
                </c:pt>
                <c:pt idx="3">
                  <c:v>777488.40285000019</c:v>
                </c:pt>
                <c:pt idx="4">
                  <c:v>803003.97345000005</c:v>
                </c:pt>
                <c:pt idx="5">
                  <c:v>804654.25025000004</c:v>
                </c:pt>
                <c:pt idx="6">
                  <c:v>765433.73245000013</c:v>
                </c:pt>
                <c:pt idx="7">
                  <c:v>770884.64979999966</c:v>
                </c:pt>
                <c:pt idx="8">
                  <c:v>821190.7513499998</c:v>
                </c:pt>
                <c:pt idx="9">
                  <c:v>744784.56485000008</c:v>
                </c:pt>
                <c:pt idx="10">
                  <c:v>717056.35725000012</c:v>
                </c:pt>
                <c:pt idx="11">
                  <c:v>903192.83785000013</c:v>
                </c:pt>
                <c:pt idx="12">
                  <c:v>699938.93034999992</c:v>
                </c:pt>
                <c:pt idx="13">
                  <c:v>724394.28824999998</c:v>
                </c:pt>
                <c:pt idx="14">
                  <c:v>764000.98845000006</c:v>
                </c:pt>
                <c:pt idx="15">
                  <c:v>769458.94680000003</c:v>
                </c:pt>
                <c:pt idx="16">
                  <c:v>774671.62185</c:v>
                </c:pt>
                <c:pt idx="17">
                  <c:v>728967.78134999995</c:v>
                </c:pt>
                <c:pt idx="18">
                  <c:v>774804.98320000013</c:v>
                </c:pt>
                <c:pt idx="19">
                  <c:v>705850.18900000001</c:v>
                </c:pt>
                <c:pt idx="20">
                  <c:v>486959.57799999992</c:v>
                </c:pt>
                <c:pt idx="21">
                  <c:v>480886.72954999987</c:v>
                </c:pt>
                <c:pt idx="22">
                  <c:v>488885.41645000002</c:v>
                </c:pt>
                <c:pt idx="23">
                  <c:v>471759.80810000002</c:v>
                </c:pt>
                <c:pt idx="24">
                  <c:v>482772.26175000012</c:v>
                </c:pt>
                <c:pt idx="25">
                  <c:v>460204.80580000009</c:v>
                </c:pt>
                <c:pt idx="26">
                  <c:v>471343.15039999993</c:v>
                </c:pt>
                <c:pt idx="27">
                  <c:v>481127.58504999988</c:v>
                </c:pt>
                <c:pt idx="28">
                  <c:v>271719.46214999998</c:v>
                </c:pt>
                <c:pt idx="29">
                  <c:v>329178.76225000003</c:v>
                </c:pt>
                <c:pt idx="30">
                  <c:v>405098.57475000003</c:v>
                </c:pt>
                <c:pt idx="31">
                  <c:v>452260.59769999998</c:v>
                </c:pt>
                <c:pt idx="32">
                  <c:v>465077.97655000002</c:v>
                </c:pt>
                <c:pt idx="33">
                  <c:v>476376.47204999992</c:v>
                </c:pt>
                <c:pt idx="34">
                  <c:v>479362.39425000001</c:v>
                </c:pt>
                <c:pt idx="35">
                  <c:v>477920.56095000007</c:v>
                </c:pt>
                <c:pt idx="36">
                  <c:v>480903.71840000001</c:v>
                </c:pt>
                <c:pt idx="37">
                  <c:v>174194.50745</c:v>
                </c:pt>
                <c:pt idx="38">
                  <c:v>168000.58374999999</c:v>
                </c:pt>
                <c:pt idx="39">
                  <c:v>182040.83205</c:v>
                </c:pt>
                <c:pt idx="40">
                  <c:v>222201.73699999999</c:v>
                </c:pt>
                <c:pt idx="41">
                  <c:v>225637.60415</c:v>
                </c:pt>
                <c:pt idx="42">
                  <c:v>219353.68354999999</c:v>
                </c:pt>
                <c:pt idx="43">
                  <c:v>301413.78365000011</c:v>
                </c:pt>
                <c:pt idx="44">
                  <c:v>301791.08075000008</c:v>
                </c:pt>
                <c:pt idx="45">
                  <c:v>293549.45400000003</c:v>
                </c:pt>
                <c:pt idx="46">
                  <c:v>341256.40415000002</c:v>
                </c:pt>
                <c:pt idx="47">
                  <c:v>336520.6752</c:v>
                </c:pt>
                <c:pt idx="48">
                  <c:v>338754.71265</c:v>
                </c:pt>
                <c:pt idx="49">
                  <c:v>355070.17015000002</c:v>
                </c:pt>
                <c:pt idx="50">
                  <c:v>360985.81485000008</c:v>
                </c:pt>
                <c:pt idx="51">
                  <c:v>357687.99255000002</c:v>
                </c:pt>
                <c:pt idx="52">
                  <c:v>365659.59074999997</c:v>
                </c:pt>
                <c:pt idx="53">
                  <c:v>360966.73164999997</c:v>
                </c:pt>
                <c:pt idx="54">
                  <c:v>372981.56144999998</c:v>
                </c:pt>
                <c:pt idx="55">
                  <c:v>375424.57049999997</c:v>
                </c:pt>
                <c:pt idx="56">
                  <c:v>725504.40194999997</c:v>
                </c:pt>
                <c:pt idx="57">
                  <c:v>717769.54395000008</c:v>
                </c:pt>
                <c:pt idx="58">
                  <c:v>768580.45319999987</c:v>
                </c:pt>
                <c:pt idx="59">
                  <c:v>792923.1301500001</c:v>
                </c:pt>
                <c:pt idx="60">
                  <c:v>883477.07260000007</c:v>
                </c:pt>
                <c:pt idx="61">
                  <c:v>756090.45914999989</c:v>
                </c:pt>
                <c:pt idx="62">
                  <c:v>733357.32494999981</c:v>
                </c:pt>
                <c:pt idx="63">
                  <c:v>739448.83159999992</c:v>
                </c:pt>
                <c:pt idx="64">
                  <c:v>702513.27684999991</c:v>
                </c:pt>
                <c:pt idx="65">
                  <c:v>734803.48199999984</c:v>
                </c:pt>
                <c:pt idx="66">
                  <c:v>541837.02190000005</c:v>
                </c:pt>
                <c:pt idx="67">
                  <c:v>799764.37855000014</c:v>
                </c:pt>
                <c:pt idx="68">
                  <c:v>518058.50439999998</c:v>
                </c:pt>
                <c:pt idx="69">
                  <c:v>678205.57655</c:v>
                </c:pt>
                <c:pt idx="70">
                  <c:v>872426.52449999994</c:v>
                </c:pt>
                <c:pt idx="71">
                  <c:v>762401.22039999999</c:v>
                </c:pt>
                <c:pt idx="72">
                  <c:v>787636.68944999983</c:v>
                </c:pt>
                <c:pt idx="73">
                  <c:v>763229.56329999992</c:v>
                </c:pt>
                <c:pt idx="74">
                  <c:v>750792.71494999994</c:v>
                </c:pt>
                <c:pt idx="75">
                  <c:v>769183.67229999998</c:v>
                </c:pt>
                <c:pt idx="76">
                  <c:v>474021.06829999998</c:v>
                </c:pt>
                <c:pt idx="77">
                  <c:v>494165.76730000001</c:v>
                </c:pt>
                <c:pt idx="78">
                  <c:v>488507.40795000002</c:v>
                </c:pt>
                <c:pt idx="79">
                  <c:v>485029.97855</c:v>
                </c:pt>
                <c:pt idx="80">
                  <c:v>470722.3777500001</c:v>
                </c:pt>
                <c:pt idx="81">
                  <c:v>472949.22864999989</c:v>
                </c:pt>
                <c:pt idx="82">
                  <c:v>476264.81930000009</c:v>
                </c:pt>
                <c:pt idx="83">
                  <c:v>481676.79885000002</c:v>
                </c:pt>
                <c:pt idx="84">
                  <c:v>293387.34165000002</c:v>
                </c:pt>
                <c:pt idx="85">
                  <c:v>350737.19819999998</c:v>
                </c:pt>
                <c:pt idx="86">
                  <c:v>442751.13135000021</c:v>
                </c:pt>
                <c:pt idx="87">
                  <c:v>446722.04489999992</c:v>
                </c:pt>
                <c:pt idx="88">
                  <c:v>456978.17359999998</c:v>
                </c:pt>
                <c:pt idx="89">
                  <c:v>473837.71214999992</c:v>
                </c:pt>
                <c:pt idx="90">
                  <c:v>491852.66004999989</c:v>
                </c:pt>
                <c:pt idx="91">
                  <c:v>468130.70695000008</c:v>
                </c:pt>
                <c:pt idx="92">
                  <c:v>492792.72189999989</c:v>
                </c:pt>
                <c:pt idx="93">
                  <c:v>365079.91440000013</c:v>
                </c:pt>
                <c:pt idx="94">
                  <c:v>373418.7672</c:v>
                </c:pt>
                <c:pt idx="95">
                  <c:v>370301.30900000012</c:v>
                </c:pt>
                <c:pt idx="96">
                  <c:v>372356.36245000002</c:v>
                </c:pt>
                <c:pt idx="97">
                  <c:v>375399.81129999988</c:v>
                </c:pt>
                <c:pt idx="98">
                  <c:v>369194.35965</c:v>
                </c:pt>
                <c:pt idx="99">
                  <c:v>372835.23460000003</c:v>
                </c:pt>
                <c:pt idx="100">
                  <c:v>374588.60190000001</c:v>
                </c:pt>
                <c:pt idx="101">
                  <c:v>370771.97450000001</c:v>
                </c:pt>
                <c:pt idx="102">
                  <c:v>373228.01415</c:v>
                </c:pt>
                <c:pt idx="103">
                  <c:v>379291.54470000003</c:v>
                </c:pt>
                <c:pt idx="104">
                  <c:v>378386.93554999999</c:v>
                </c:pt>
                <c:pt idx="105">
                  <c:v>384266.62890000001</c:v>
                </c:pt>
                <c:pt idx="106">
                  <c:v>368293.47194999998</c:v>
                </c:pt>
                <c:pt idx="107">
                  <c:v>377588.46094999998</c:v>
                </c:pt>
                <c:pt idx="108">
                  <c:v>370517.08344999998</c:v>
                </c:pt>
                <c:pt idx="109">
                  <c:v>367909.4535</c:v>
                </c:pt>
                <c:pt idx="110">
                  <c:v>379780.31754999998</c:v>
                </c:pt>
                <c:pt idx="111">
                  <c:v>379746.62784999987</c:v>
                </c:pt>
                <c:pt idx="112">
                  <c:v>378587.94764999999</c:v>
                </c:pt>
                <c:pt idx="113">
                  <c:v>762873.38130000012</c:v>
                </c:pt>
                <c:pt idx="114">
                  <c:v>725595.60050000018</c:v>
                </c:pt>
                <c:pt idx="115">
                  <c:v>802665.10820000013</c:v>
                </c:pt>
                <c:pt idx="116">
                  <c:v>785504.75315000012</c:v>
                </c:pt>
                <c:pt idx="117">
                  <c:v>694593.36095</c:v>
                </c:pt>
                <c:pt idx="118">
                  <c:v>776183.43745000008</c:v>
                </c:pt>
                <c:pt idx="119">
                  <c:v>799697.42800000019</c:v>
                </c:pt>
                <c:pt idx="120">
                  <c:v>801669.07329999993</c:v>
                </c:pt>
                <c:pt idx="121">
                  <c:v>755159.6790499998</c:v>
                </c:pt>
                <c:pt idx="122">
                  <c:v>796989.19790000014</c:v>
                </c:pt>
                <c:pt idx="123">
                  <c:v>561493.30504999997</c:v>
                </c:pt>
                <c:pt idx="124">
                  <c:v>870185.43304999988</c:v>
                </c:pt>
                <c:pt idx="125">
                  <c:v>752408.34279999987</c:v>
                </c:pt>
                <c:pt idx="126">
                  <c:v>802386.75130000024</c:v>
                </c:pt>
                <c:pt idx="127">
                  <c:v>809063.31259999995</c:v>
                </c:pt>
                <c:pt idx="128">
                  <c:v>782054.19429999997</c:v>
                </c:pt>
                <c:pt idx="129">
                  <c:v>696753.26284999994</c:v>
                </c:pt>
                <c:pt idx="130">
                  <c:v>831701.40739999991</c:v>
                </c:pt>
                <c:pt idx="131">
                  <c:v>803437.63719999988</c:v>
                </c:pt>
                <c:pt idx="132">
                  <c:v>682836.28885000001</c:v>
                </c:pt>
                <c:pt idx="133">
                  <c:v>485194.01850000001</c:v>
                </c:pt>
                <c:pt idx="134">
                  <c:v>502128.86444999999</c:v>
                </c:pt>
                <c:pt idx="135">
                  <c:v>500439.81235000002</c:v>
                </c:pt>
                <c:pt idx="136">
                  <c:v>475624.79495000013</c:v>
                </c:pt>
                <c:pt idx="137">
                  <c:v>299593.04599999991</c:v>
                </c:pt>
                <c:pt idx="138">
                  <c:v>348662.4047999999</c:v>
                </c:pt>
                <c:pt idx="139">
                  <c:v>419249.96114999999</c:v>
                </c:pt>
                <c:pt idx="140">
                  <c:v>468198.74235000001</c:v>
                </c:pt>
                <c:pt idx="141">
                  <c:v>465020.57549999998</c:v>
                </c:pt>
                <c:pt idx="142">
                  <c:v>487627.26809999999</c:v>
                </c:pt>
                <c:pt idx="143">
                  <c:v>472152.30310000002</c:v>
                </c:pt>
                <c:pt idx="144">
                  <c:v>481086.32465000008</c:v>
                </c:pt>
                <c:pt idx="145">
                  <c:v>487081.25404999987</c:v>
                </c:pt>
                <c:pt idx="146">
                  <c:v>383512.52649999998</c:v>
                </c:pt>
                <c:pt idx="147">
                  <c:v>373276.91005000012</c:v>
                </c:pt>
                <c:pt idx="148">
                  <c:v>379555.67560000002</c:v>
                </c:pt>
                <c:pt idx="149">
                  <c:v>371342.00459999999</c:v>
                </c:pt>
                <c:pt idx="150">
                  <c:v>374665.42135000002</c:v>
                </c:pt>
                <c:pt idx="151">
                  <c:v>376881.0258</c:v>
                </c:pt>
                <c:pt idx="152">
                  <c:v>378252.84314999997</c:v>
                </c:pt>
                <c:pt idx="153">
                  <c:v>373173.17204999999</c:v>
                </c:pt>
                <c:pt idx="154">
                  <c:v>375186.47824999999</c:v>
                </c:pt>
                <c:pt idx="155">
                  <c:v>381041.57764999988</c:v>
                </c:pt>
                <c:pt idx="156">
                  <c:v>379917.65490000002</c:v>
                </c:pt>
                <c:pt idx="157">
                  <c:v>377104.23310000013</c:v>
                </c:pt>
                <c:pt idx="158">
                  <c:v>384067.36109999998</c:v>
                </c:pt>
                <c:pt idx="159">
                  <c:v>375909.09269999998</c:v>
                </c:pt>
                <c:pt idx="160">
                  <c:v>375599.76069999998</c:v>
                </c:pt>
                <c:pt idx="161">
                  <c:v>385325.68945000012</c:v>
                </c:pt>
                <c:pt idx="162">
                  <c:v>381049.44184999989</c:v>
                </c:pt>
                <c:pt idx="163">
                  <c:v>379742.58829999989</c:v>
                </c:pt>
                <c:pt idx="164">
                  <c:v>373398.31030000001</c:v>
                </c:pt>
                <c:pt idx="165">
                  <c:v>812686.3894499999</c:v>
                </c:pt>
                <c:pt idx="166">
                  <c:v>712080.35674999992</c:v>
                </c:pt>
                <c:pt idx="167">
                  <c:v>758666.09900000005</c:v>
                </c:pt>
                <c:pt idx="168">
                  <c:v>756931.6198499999</c:v>
                </c:pt>
                <c:pt idx="169">
                  <c:v>755139.97704999999</c:v>
                </c:pt>
                <c:pt idx="170">
                  <c:v>731719.78210000007</c:v>
                </c:pt>
                <c:pt idx="171">
                  <c:v>707761.10404999997</c:v>
                </c:pt>
                <c:pt idx="172">
                  <c:v>780078.61804999993</c:v>
                </c:pt>
                <c:pt idx="173">
                  <c:v>839295.72315000009</c:v>
                </c:pt>
                <c:pt idx="174">
                  <c:v>760491.65275000001</c:v>
                </c:pt>
                <c:pt idx="175">
                  <c:v>603142.43079999997</c:v>
                </c:pt>
                <c:pt idx="176">
                  <c:v>824319.20114999986</c:v>
                </c:pt>
                <c:pt idx="177">
                  <c:v>766876.30989999999</c:v>
                </c:pt>
                <c:pt idx="178">
                  <c:v>768430.75315</c:v>
                </c:pt>
                <c:pt idx="179">
                  <c:v>704644.9118</c:v>
                </c:pt>
                <c:pt idx="180">
                  <c:v>808227.97144999995</c:v>
                </c:pt>
                <c:pt idx="181">
                  <c:v>778101.92825</c:v>
                </c:pt>
                <c:pt idx="182">
                  <c:v>774710.17989999987</c:v>
                </c:pt>
                <c:pt idx="183">
                  <c:v>799859.44990000024</c:v>
                </c:pt>
                <c:pt idx="184">
                  <c:v>755503.35890000011</c:v>
                </c:pt>
                <c:pt idx="185">
                  <c:v>820888.03545000008</c:v>
                </c:pt>
                <c:pt idx="186">
                  <c:v>723737.12904999999</c:v>
                </c:pt>
                <c:pt idx="187">
                  <c:v>776880.33990000002</c:v>
                </c:pt>
                <c:pt idx="188">
                  <c:v>828558.44469999999</c:v>
                </c:pt>
                <c:pt idx="189">
                  <c:v>731029.14399999997</c:v>
                </c:pt>
                <c:pt idx="190">
                  <c:v>775283.66290000011</c:v>
                </c:pt>
                <c:pt idx="191">
                  <c:v>748569.70905000006</c:v>
                </c:pt>
                <c:pt idx="192">
                  <c:v>747923.96255000017</c:v>
                </c:pt>
                <c:pt idx="193">
                  <c:v>761744.4683500001</c:v>
                </c:pt>
                <c:pt idx="194">
                  <c:v>751072.35025000002</c:v>
                </c:pt>
                <c:pt idx="195">
                  <c:v>570571.19865000003</c:v>
                </c:pt>
                <c:pt idx="196">
                  <c:v>758406.1902999999</c:v>
                </c:pt>
                <c:pt idx="197">
                  <c:v>571022.91495000012</c:v>
                </c:pt>
                <c:pt idx="198">
                  <c:v>737926.65175000019</c:v>
                </c:pt>
                <c:pt idx="199">
                  <c:v>767851.52760000015</c:v>
                </c:pt>
                <c:pt idx="200">
                  <c:v>730630.23375000013</c:v>
                </c:pt>
                <c:pt idx="201">
                  <c:v>719550.68380000012</c:v>
                </c:pt>
                <c:pt idx="202">
                  <c:v>768305.74085000006</c:v>
                </c:pt>
                <c:pt idx="203">
                  <c:v>831548.51910000015</c:v>
                </c:pt>
                <c:pt idx="204">
                  <c:v>658466.66830000002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0-45D5-9055-5B93D73A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ln(1-Pr/Pb)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Sheet1!$N$40:$N$805</c:f>
              <c:numCache>
                <c:formatCode>General</c:formatCode>
                <c:ptCount val="766"/>
                <c:pt idx="0">
                  <c:v>-0.50939075700000003</c:v>
                </c:pt>
                <c:pt idx="1">
                  <c:v>-0.50939075700000003</c:v>
                </c:pt>
                <c:pt idx="2">
                  <c:v>-0.50939075700000003</c:v>
                </c:pt>
                <c:pt idx="3">
                  <c:v>-0.50939075700000003</c:v>
                </c:pt>
                <c:pt idx="4">
                  <c:v>-0.50939075700000003</c:v>
                </c:pt>
                <c:pt idx="5">
                  <c:v>-0.50939075700000003</c:v>
                </c:pt>
                <c:pt idx="6">
                  <c:v>-0.50939075700000003</c:v>
                </c:pt>
                <c:pt idx="7">
                  <c:v>-0.50939075700000003</c:v>
                </c:pt>
                <c:pt idx="8">
                  <c:v>-0.50939075700000003</c:v>
                </c:pt>
                <c:pt idx="9">
                  <c:v>-0.50939075700000003</c:v>
                </c:pt>
                <c:pt idx="10">
                  <c:v>-0.50939075700000003</c:v>
                </c:pt>
                <c:pt idx="11">
                  <c:v>-0.50939075700000003</c:v>
                </c:pt>
                <c:pt idx="12">
                  <c:v>-0.50939075700000003</c:v>
                </c:pt>
                <c:pt idx="13">
                  <c:v>-0.50939075700000003</c:v>
                </c:pt>
                <c:pt idx="14">
                  <c:v>-1.0187815140000001</c:v>
                </c:pt>
                <c:pt idx="15">
                  <c:v>-1.0187815140000001</c:v>
                </c:pt>
                <c:pt idx="16">
                  <c:v>-1.0187815140000001</c:v>
                </c:pt>
                <c:pt idx="17">
                  <c:v>-1.0187815140000001</c:v>
                </c:pt>
                <c:pt idx="18">
                  <c:v>-5.0939075700000007</c:v>
                </c:pt>
                <c:pt idx="19">
                  <c:v>-5.6032983270000001</c:v>
                </c:pt>
                <c:pt idx="20">
                  <c:v>-6.1126890840000003</c:v>
                </c:pt>
                <c:pt idx="21">
                  <c:v>-6.6220798410000006</c:v>
                </c:pt>
                <c:pt idx="22">
                  <c:v>-7.1314705979999999</c:v>
                </c:pt>
                <c:pt idx="23">
                  <c:v>-7.6408613550000002</c:v>
                </c:pt>
                <c:pt idx="24">
                  <c:v>-8.1502521120000004</c:v>
                </c:pt>
                <c:pt idx="25">
                  <c:v>-8.6596428690000007</c:v>
                </c:pt>
                <c:pt idx="26">
                  <c:v>-9.1690336260000009</c:v>
                </c:pt>
                <c:pt idx="27">
                  <c:v>-9.6784243830000012</c:v>
                </c:pt>
                <c:pt idx="28">
                  <c:v>-0.50939075700000003</c:v>
                </c:pt>
                <c:pt idx="29">
                  <c:v>-10.187815140000001</c:v>
                </c:pt>
                <c:pt idx="30">
                  <c:v>-1.0187815140000001</c:v>
                </c:pt>
                <c:pt idx="31">
                  <c:v>-1.5281722710000001</c:v>
                </c:pt>
                <c:pt idx="32">
                  <c:v>-2.0375630280000001</c:v>
                </c:pt>
                <c:pt idx="33">
                  <c:v>-2.5469537850000004</c:v>
                </c:pt>
                <c:pt idx="34">
                  <c:v>-3.0563445420000002</c:v>
                </c:pt>
                <c:pt idx="35">
                  <c:v>-3.565735299</c:v>
                </c:pt>
                <c:pt idx="36">
                  <c:v>-4.0751260560000002</c:v>
                </c:pt>
                <c:pt idx="37">
                  <c:v>-4.5845168130000005</c:v>
                </c:pt>
                <c:pt idx="38">
                  <c:v>-5.0939075700000007</c:v>
                </c:pt>
                <c:pt idx="39">
                  <c:v>-5.6032983270000001</c:v>
                </c:pt>
                <c:pt idx="40">
                  <c:v>-6.1126890840000003</c:v>
                </c:pt>
                <c:pt idx="41">
                  <c:v>-6.6220798410000006</c:v>
                </c:pt>
                <c:pt idx="42">
                  <c:v>-7.1314705979999999</c:v>
                </c:pt>
                <c:pt idx="43">
                  <c:v>-7.6408613550000002</c:v>
                </c:pt>
                <c:pt idx="44">
                  <c:v>-8.1502521120000004</c:v>
                </c:pt>
                <c:pt idx="45">
                  <c:v>-9.1690336260000009</c:v>
                </c:pt>
                <c:pt idx="46">
                  <c:v>-0.50939075700000003</c:v>
                </c:pt>
                <c:pt idx="47">
                  <c:v>-1.0187815140000001</c:v>
                </c:pt>
                <c:pt idx="48">
                  <c:v>-1.5281722710000001</c:v>
                </c:pt>
                <c:pt idx="49">
                  <c:v>-2.0375630280000001</c:v>
                </c:pt>
                <c:pt idx="50">
                  <c:v>-2.5469537850000004</c:v>
                </c:pt>
                <c:pt idx="51">
                  <c:v>-3.0563445420000002</c:v>
                </c:pt>
                <c:pt idx="52">
                  <c:v>-3.565735299</c:v>
                </c:pt>
                <c:pt idx="53">
                  <c:v>-4.0751260560000002</c:v>
                </c:pt>
                <c:pt idx="54">
                  <c:v>-4.5845168130000005</c:v>
                </c:pt>
                <c:pt idx="55">
                  <c:v>-1.0187815140000001</c:v>
                </c:pt>
                <c:pt idx="56">
                  <c:v>-1.0187815140000001</c:v>
                </c:pt>
                <c:pt idx="57">
                  <c:v>-1.0187815140000001</c:v>
                </c:pt>
                <c:pt idx="58">
                  <c:v>-1.0187815140000001</c:v>
                </c:pt>
                <c:pt idx="59">
                  <c:v>-1.0187815140000001</c:v>
                </c:pt>
                <c:pt idx="60">
                  <c:v>-1.0187815140000001</c:v>
                </c:pt>
                <c:pt idx="61">
                  <c:v>-1.0187815140000001</c:v>
                </c:pt>
                <c:pt idx="62">
                  <c:v>-1.0187815140000001</c:v>
                </c:pt>
                <c:pt idx="63">
                  <c:v>-1.0187815140000001</c:v>
                </c:pt>
                <c:pt idx="64">
                  <c:v>-1.0187815140000001</c:v>
                </c:pt>
                <c:pt idx="65">
                  <c:v>-1.0187815140000001</c:v>
                </c:pt>
                <c:pt idx="66">
                  <c:v>-1.5281722710000001</c:v>
                </c:pt>
                <c:pt idx="67">
                  <c:v>-1.5281722710000001</c:v>
                </c:pt>
                <c:pt idx="68">
                  <c:v>-1.5281722710000001</c:v>
                </c:pt>
                <c:pt idx="69">
                  <c:v>-1.5281722710000001</c:v>
                </c:pt>
                <c:pt idx="70">
                  <c:v>-1.5281722710000001</c:v>
                </c:pt>
                <c:pt idx="71">
                  <c:v>-1.5281722710000001</c:v>
                </c:pt>
                <c:pt idx="72">
                  <c:v>-1.5281722710000001</c:v>
                </c:pt>
                <c:pt idx="73">
                  <c:v>-1.5281722710000001</c:v>
                </c:pt>
                <c:pt idx="74">
                  <c:v>-5.0939075700000007</c:v>
                </c:pt>
                <c:pt idx="75">
                  <c:v>-5.6032983270000001</c:v>
                </c:pt>
                <c:pt idx="76">
                  <c:v>-6.1126890840000003</c:v>
                </c:pt>
                <c:pt idx="77">
                  <c:v>-6.6220798410000006</c:v>
                </c:pt>
                <c:pt idx="78">
                  <c:v>-7.1314705979999999</c:v>
                </c:pt>
                <c:pt idx="79">
                  <c:v>-7.6408613550000002</c:v>
                </c:pt>
                <c:pt idx="80">
                  <c:v>-8.1502521120000004</c:v>
                </c:pt>
                <c:pt idx="81">
                  <c:v>-8.6596428690000007</c:v>
                </c:pt>
                <c:pt idx="82">
                  <c:v>-9.1690336260000009</c:v>
                </c:pt>
                <c:pt idx="83">
                  <c:v>-9.6784243830000012</c:v>
                </c:pt>
                <c:pt idx="84">
                  <c:v>-0.50939075700000003</c:v>
                </c:pt>
                <c:pt idx="85">
                  <c:v>-10.187815140000001</c:v>
                </c:pt>
                <c:pt idx="86">
                  <c:v>-1.0187815140000001</c:v>
                </c:pt>
                <c:pt idx="87">
                  <c:v>-1.5281722710000001</c:v>
                </c:pt>
                <c:pt idx="88">
                  <c:v>-2.0375630280000001</c:v>
                </c:pt>
                <c:pt idx="89">
                  <c:v>-2.5469537850000004</c:v>
                </c:pt>
                <c:pt idx="90">
                  <c:v>-3.0563445420000002</c:v>
                </c:pt>
                <c:pt idx="91">
                  <c:v>-3.565735299</c:v>
                </c:pt>
                <c:pt idx="92">
                  <c:v>-4.0751260560000002</c:v>
                </c:pt>
                <c:pt idx="93">
                  <c:v>-4.5845168130000005</c:v>
                </c:pt>
                <c:pt idx="94">
                  <c:v>-5.0939075700000007</c:v>
                </c:pt>
                <c:pt idx="95">
                  <c:v>-5.6032983270000001</c:v>
                </c:pt>
                <c:pt idx="96">
                  <c:v>-6.1126890840000003</c:v>
                </c:pt>
                <c:pt idx="97">
                  <c:v>-6.6220798410000006</c:v>
                </c:pt>
                <c:pt idx="98">
                  <c:v>-7.1314705979999999</c:v>
                </c:pt>
                <c:pt idx="99">
                  <c:v>-8.1502521120000004</c:v>
                </c:pt>
                <c:pt idx="100">
                  <c:v>-0.50939075700000003</c:v>
                </c:pt>
                <c:pt idx="101">
                  <c:v>-1.0187815140000001</c:v>
                </c:pt>
                <c:pt idx="102">
                  <c:v>-1.5281722710000001</c:v>
                </c:pt>
                <c:pt idx="103">
                  <c:v>-2.0375630280000001</c:v>
                </c:pt>
                <c:pt idx="104">
                  <c:v>-2.5469537850000004</c:v>
                </c:pt>
                <c:pt idx="105">
                  <c:v>-3.0563445420000002</c:v>
                </c:pt>
                <c:pt idx="106">
                  <c:v>-3.565735299</c:v>
                </c:pt>
                <c:pt idx="107">
                  <c:v>-4.0751260560000002</c:v>
                </c:pt>
                <c:pt idx="108">
                  <c:v>-4.5845168130000005</c:v>
                </c:pt>
                <c:pt idx="109">
                  <c:v>-1.5281722710000001</c:v>
                </c:pt>
                <c:pt idx="110">
                  <c:v>-1.5281722710000001</c:v>
                </c:pt>
                <c:pt idx="111">
                  <c:v>-1.5281722710000001</c:v>
                </c:pt>
                <c:pt idx="112">
                  <c:v>-1.5281722710000001</c:v>
                </c:pt>
                <c:pt idx="113">
                  <c:v>-1.5281722710000001</c:v>
                </c:pt>
                <c:pt idx="114">
                  <c:v>-1.5281722710000001</c:v>
                </c:pt>
                <c:pt idx="115">
                  <c:v>-1.5281722710000001</c:v>
                </c:pt>
                <c:pt idx="116">
                  <c:v>-2.0375630280000001</c:v>
                </c:pt>
                <c:pt idx="117">
                  <c:v>-2.0375630280000001</c:v>
                </c:pt>
                <c:pt idx="118">
                  <c:v>-2.0375630280000001</c:v>
                </c:pt>
                <c:pt idx="119">
                  <c:v>-2.0375630280000001</c:v>
                </c:pt>
                <c:pt idx="120">
                  <c:v>-2.0375630280000001</c:v>
                </c:pt>
                <c:pt idx="121">
                  <c:v>-2.0375630280000001</c:v>
                </c:pt>
                <c:pt idx="122">
                  <c:v>-2.0375630280000001</c:v>
                </c:pt>
                <c:pt idx="123">
                  <c:v>-2.0375630280000001</c:v>
                </c:pt>
                <c:pt idx="124">
                  <c:v>-2.0375630280000001</c:v>
                </c:pt>
                <c:pt idx="125">
                  <c:v>-2.0375630280000001</c:v>
                </c:pt>
                <c:pt idx="126">
                  <c:v>-2.0375630280000001</c:v>
                </c:pt>
                <c:pt idx="127">
                  <c:v>-2.0375630280000001</c:v>
                </c:pt>
                <c:pt idx="128">
                  <c:v>-5.0939075700000007</c:v>
                </c:pt>
                <c:pt idx="129">
                  <c:v>-5.6032983270000001</c:v>
                </c:pt>
                <c:pt idx="130">
                  <c:v>-6.1126890840000003</c:v>
                </c:pt>
                <c:pt idx="131">
                  <c:v>-6.6220798410000006</c:v>
                </c:pt>
                <c:pt idx="132">
                  <c:v>-7.1314705979999999</c:v>
                </c:pt>
                <c:pt idx="133">
                  <c:v>-7.6408613550000002</c:v>
                </c:pt>
                <c:pt idx="134">
                  <c:v>-8.1502521120000004</c:v>
                </c:pt>
                <c:pt idx="135">
                  <c:v>-8.6596428690000007</c:v>
                </c:pt>
                <c:pt idx="136">
                  <c:v>-9.1690336260000009</c:v>
                </c:pt>
                <c:pt idx="137">
                  <c:v>-9.6784243830000012</c:v>
                </c:pt>
                <c:pt idx="138">
                  <c:v>-0.50939075700000003</c:v>
                </c:pt>
                <c:pt idx="139">
                  <c:v>-10.187815140000001</c:v>
                </c:pt>
                <c:pt idx="140">
                  <c:v>-1.0187815140000001</c:v>
                </c:pt>
                <c:pt idx="141">
                  <c:v>-1.5281722710000001</c:v>
                </c:pt>
                <c:pt idx="142">
                  <c:v>-2.0375630280000001</c:v>
                </c:pt>
                <c:pt idx="143">
                  <c:v>-2.5469537850000004</c:v>
                </c:pt>
                <c:pt idx="144">
                  <c:v>-3.0563445420000002</c:v>
                </c:pt>
                <c:pt idx="145">
                  <c:v>-3.565735299</c:v>
                </c:pt>
                <c:pt idx="146">
                  <c:v>-4.0751260560000002</c:v>
                </c:pt>
                <c:pt idx="147">
                  <c:v>-4.5845168130000005</c:v>
                </c:pt>
                <c:pt idx="148">
                  <c:v>-5.0939075700000007</c:v>
                </c:pt>
                <c:pt idx="149">
                  <c:v>-5.6032983270000001</c:v>
                </c:pt>
                <c:pt idx="150">
                  <c:v>-6.1126890840000003</c:v>
                </c:pt>
                <c:pt idx="151">
                  <c:v>-6.6220798410000006</c:v>
                </c:pt>
                <c:pt idx="152">
                  <c:v>-7.1314705979999999</c:v>
                </c:pt>
                <c:pt idx="153">
                  <c:v>-8.1502521120000004</c:v>
                </c:pt>
                <c:pt idx="154">
                  <c:v>-0.50939075700000003</c:v>
                </c:pt>
                <c:pt idx="155">
                  <c:v>-1.0187815140000001</c:v>
                </c:pt>
                <c:pt idx="156">
                  <c:v>-1.5281722710000001</c:v>
                </c:pt>
                <c:pt idx="157">
                  <c:v>-2.0375630280000001</c:v>
                </c:pt>
                <c:pt idx="158">
                  <c:v>-2.5469537850000004</c:v>
                </c:pt>
                <c:pt idx="159">
                  <c:v>-3.0563445420000002</c:v>
                </c:pt>
                <c:pt idx="160">
                  <c:v>-3.565735299</c:v>
                </c:pt>
                <c:pt idx="161">
                  <c:v>-4.0751260560000002</c:v>
                </c:pt>
                <c:pt idx="162">
                  <c:v>-4.5845168130000005</c:v>
                </c:pt>
                <c:pt idx="163">
                  <c:v>-2.0375630280000001</c:v>
                </c:pt>
                <c:pt idx="164">
                  <c:v>-2.0375630280000001</c:v>
                </c:pt>
                <c:pt idx="165">
                  <c:v>-2.0375630280000001</c:v>
                </c:pt>
                <c:pt idx="166">
                  <c:v>-2.5469537850000004</c:v>
                </c:pt>
                <c:pt idx="167">
                  <c:v>-2.5469537850000004</c:v>
                </c:pt>
                <c:pt idx="168">
                  <c:v>-2.5469537850000004</c:v>
                </c:pt>
                <c:pt idx="169">
                  <c:v>-2.5469537850000004</c:v>
                </c:pt>
                <c:pt idx="170">
                  <c:v>-2.5469537850000004</c:v>
                </c:pt>
                <c:pt idx="171">
                  <c:v>-2.5469537850000004</c:v>
                </c:pt>
                <c:pt idx="172">
                  <c:v>-2.5469537850000004</c:v>
                </c:pt>
                <c:pt idx="173">
                  <c:v>-2.5469537850000004</c:v>
                </c:pt>
                <c:pt idx="174">
                  <c:v>-2.5469537850000004</c:v>
                </c:pt>
                <c:pt idx="175">
                  <c:v>-2.5469537850000004</c:v>
                </c:pt>
                <c:pt idx="176">
                  <c:v>-2.5469537850000004</c:v>
                </c:pt>
                <c:pt idx="177">
                  <c:v>-2.5469537850000004</c:v>
                </c:pt>
                <c:pt idx="178">
                  <c:v>-2.5469537850000004</c:v>
                </c:pt>
                <c:pt idx="179">
                  <c:v>-2.5469537850000004</c:v>
                </c:pt>
                <c:pt idx="180">
                  <c:v>-2.5469537850000004</c:v>
                </c:pt>
                <c:pt idx="181">
                  <c:v>-3.0563445420000002</c:v>
                </c:pt>
                <c:pt idx="182">
                  <c:v>-0.25469537850000001</c:v>
                </c:pt>
                <c:pt idx="183">
                  <c:v>-5.0939075700000007</c:v>
                </c:pt>
                <c:pt idx="184">
                  <c:v>-5.6032983270000001</c:v>
                </c:pt>
                <c:pt idx="185">
                  <c:v>-6.1126890840000003</c:v>
                </c:pt>
                <c:pt idx="186">
                  <c:v>-6.6220798410000006</c:v>
                </c:pt>
                <c:pt idx="187">
                  <c:v>-7.1314705979999999</c:v>
                </c:pt>
                <c:pt idx="188">
                  <c:v>-7.6408613550000002</c:v>
                </c:pt>
                <c:pt idx="189">
                  <c:v>-8.1502521120000004</c:v>
                </c:pt>
                <c:pt idx="190">
                  <c:v>-8.6596428690000007</c:v>
                </c:pt>
                <c:pt idx="191">
                  <c:v>-9.1690336260000009</c:v>
                </c:pt>
                <c:pt idx="192">
                  <c:v>-9.6784243830000012</c:v>
                </c:pt>
                <c:pt idx="193">
                  <c:v>-0.50939075700000003</c:v>
                </c:pt>
                <c:pt idx="194">
                  <c:v>-10.187815140000001</c:v>
                </c:pt>
                <c:pt idx="195">
                  <c:v>-1.0187815140000001</c:v>
                </c:pt>
                <c:pt idx="196">
                  <c:v>-1.5281722710000001</c:v>
                </c:pt>
                <c:pt idx="197">
                  <c:v>-2.0375630280000001</c:v>
                </c:pt>
                <c:pt idx="198">
                  <c:v>-2.5469537850000004</c:v>
                </c:pt>
                <c:pt idx="199">
                  <c:v>-3.0563445420000002</c:v>
                </c:pt>
                <c:pt idx="200">
                  <c:v>-3.565735299</c:v>
                </c:pt>
                <c:pt idx="201">
                  <c:v>-4.0751260560000002</c:v>
                </c:pt>
                <c:pt idx="202">
                  <c:v>-4.5845168130000005</c:v>
                </c:pt>
                <c:pt idx="203">
                  <c:v>-5.0939075700000007</c:v>
                </c:pt>
                <c:pt idx="204">
                  <c:v>-5.6032983270000001</c:v>
                </c:pt>
                <c:pt idx="205">
                  <c:v>-6.1126890840000003</c:v>
                </c:pt>
                <c:pt idx="206">
                  <c:v>-6.6220798410000006</c:v>
                </c:pt>
                <c:pt idx="207">
                  <c:v>-7.1314705979999999</c:v>
                </c:pt>
                <c:pt idx="208">
                  <c:v>-9.1690336260000009</c:v>
                </c:pt>
                <c:pt idx="209">
                  <c:v>-0.50939075700000003</c:v>
                </c:pt>
                <c:pt idx="210">
                  <c:v>-1.0187815140000001</c:v>
                </c:pt>
                <c:pt idx="211">
                  <c:v>-1.5281722710000001</c:v>
                </c:pt>
                <c:pt idx="212">
                  <c:v>-2.0375630280000001</c:v>
                </c:pt>
                <c:pt idx="213">
                  <c:v>-2.5469537850000004</c:v>
                </c:pt>
                <c:pt idx="214">
                  <c:v>-3.0563445420000002</c:v>
                </c:pt>
                <c:pt idx="215">
                  <c:v>-3.565735299</c:v>
                </c:pt>
                <c:pt idx="216">
                  <c:v>-4.0751260560000002</c:v>
                </c:pt>
                <c:pt idx="217">
                  <c:v>-4.5845168130000005</c:v>
                </c:pt>
                <c:pt idx="218">
                  <c:v>-3.0563445420000002</c:v>
                </c:pt>
                <c:pt idx="219">
                  <c:v>-3.0563445420000002</c:v>
                </c:pt>
                <c:pt idx="220">
                  <c:v>-3.0563445420000002</c:v>
                </c:pt>
                <c:pt idx="221">
                  <c:v>-3.0563445420000002</c:v>
                </c:pt>
                <c:pt idx="222">
                  <c:v>-3.0563445420000002</c:v>
                </c:pt>
                <c:pt idx="223">
                  <c:v>-3.0563445420000002</c:v>
                </c:pt>
                <c:pt idx="224">
                  <c:v>-3.0563445420000002</c:v>
                </c:pt>
                <c:pt idx="225">
                  <c:v>-3.0563445420000002</c:v>
                </c:pt>
                <c:pt idx="226">
                  <c:v>-3.0563445420000002</c:v>
                </c:pt>
                <c:pt idx="227">
                  <c:v>-3.0563445420000002</c:v>
                </c:pt>
                <c:pt idx="228">
                  <c:v>-3.0563445420000002</c:v>
                </c:pt>
                <c:pt idx="229">
                  <c:v>-3.0563445420000002</c:v>
                </c:pt>
                <c:pt idx="230">
                  <c:v>-3.0563445420000002</c:v>
                </c:pt>
                <c:pt idx="231">
                  <c:v>-3.0563445420000002</c:v>
                </c:pt>
                <c:pt idx="232">
                  <c:v>-3.565735299</c:v>
                </c:pt>
                <c:pt idx="233">
                  <c:v>-3.565735299</c:v>
                </c:pt>
                <c:pt idx="234">
                  <c:v>-3.565735299</c:v>
                </c:pt>
                <c:pt idx="235">
                  <c:v>-3.565735299</c:v>
                </c:pt>
                <c:pt idx="236">
                  <c:v>-3.565735299</c:v>
                </c:pt>
                <c:pt idx="237">
                  <c:v>-5.0939075700000007</c:v>
                </c:pt>
                <c:pt idx="238">
                  <c:v>-5.6032983270000001</c:v>
                </c:pt>
                <c:pt idx="239">
                  <c:v>-6.1126890840000003</c:v>
                </c:pt>
                <c:pt idx="240">
                  <c:v>-6.6220798410000006</c:v>
                </c:pt>
                <c:pt idx="241">
                  <c:v>-7.1314705979999999</c:v>
                </c:pt>
                <c:pt idx="242">
                  <c:v>-7.6408613550000002</c:v>
                </c:pt>
                <c:pt idx="243">
                  <c:v>-8.1502521120000004</c:v>
                </c:pt>
                <c:pt idx="244">
                  <c:v>-8.6596428690000007</c:v>
                </c:pt>
                <c:pt idx="245">
                  <c:v>-9.1690336260000009</c:v>
                </c:pt>
                <c:pt idx="246">
                  <c:v>-9.6784243830000012</c:v>
                </c:pt>
                <c:pt idx="247">
                  <c:v>-0.50939075700000003</c:v>
                </c:pt>
                <c:pt idx="248">
                  <c:v>-10.187815140000001</c:v>
                </c:pt>
                <c:pt idx="249">
                  <c:v>-1.0187815140000001</c:v>
                </c:pt>
                <c:pt idx="250">
                  <c:v>-1.5281722710000001</c:v>
                </c:pt>
                <c:pt idx="251">
                  <c:v>-2.0375630280000001</c:v>
                </c:pt>
                <c:pt idx="252">
                  <c:v>-2.5469537850000004</c:v>
                </c:pt>
                <c:pt idx="253">
                  <c:v>-3.0563445420000002</c:v>
                </c:pt>
                <c:pt idx="254">
                  <c:v>-3.565735299</c:v>
                </c:pt>
                <c:pt idx="255">
                  <c:v>-4.0751260560000002</c:v>
                </c:pt>
                <c:pt idx="256">
                  <c:v>-4.5845168130000005</c:v>
                </c:pt>
                <c:pt idx="257">
                  <c:v>-5.0939075700000007</c:v>
                </c:pt>
                <c:pt idx="258">
                  <c:v>-5.6032983270000001</c:v>
                </c:pt>
                <c:pt idx="259">
                  <c:v>-6.1126890840000003</c:v>
                </c:pt>
                <c:pt idx="260">
                  <c:v>-6.6220798410000006</c:v>
                </c:pt>
                <c:pt idx="261">
                  <c:v>-7.1314705979999999</c:v>
                </c:pt>
                <c:pt idx="262">
                  <c:v>-7.6408613550000002</c:v>
                </c:pt>
                <c:pt idx="263">
                  <c:v>-8.1502521120000004</c:v>
                </c:pt>
                <c:pt idx="264">
                  <c:v>-9.1690336260000009</c:v>
                </c:pt>
                <c:pt idx="265">
                  <c:v>-0.50939075700000003</c:v>
                </c:pt>
                <c:pt idx="266">
                  <c:v>-1.0187815140000001</c:v>
                </c:pt>
                <c:pt idx="267">
                  <c:v>-1.5281722710000001</c:v>
                </c:pt>
                <c:pt idx="268">
                  <c:v>-2.0375630280000001</c:v>
                </c:pt>
                <c:pt idx="269">
                  <c:v>-2.5469537850000004</c:v>
                </c:pt>
                <c:pt idx="270">
                  <c:v>-3.0563445420000002</c:v>
                </c:pt>
                <c:pt idx="271">
                  <c:v>-3.565735299</c:v>
                </c:pt>
                <c:pt idx="272">
                  <c:v>-4.0751260560000002</c:v>
                </c:pt>
                <c:pt idx="273">
                  <c:v>-4.5845168130000005</c:v>
                </c:pt>
                <c:pt idx="274">
                  <c:v>-3.565735299</c:v>
                </c:pt>
                <c:pt idx="275">
                  <c:v>-3.565735299</c:v>
                </c:pt>
                <c:pt idx="276">
                  <c:v>-3.565735299</c:v>
                </c:pt>
                <c:pt idx="277">
                  <c:v>-3.565735299</c:v>
                </c:pt>
                <c:pt idx="278">
                  <c:v>-3.565735299</c:v>
                </c:pt>
                <c:pt idx="279">
                  <c:v>-3.565735299</c:v>
                </c:pt>
                <c:pt idx="280">
                  <c:v>-3.565735299</c:v>
                </c:pt>
                <c:pt idx="281">
                  <c:v>-3.565735299</c:v>
                </c:pt>
                <c:pt idx="282">
                  <c:v>-3.565735299</c:v>
                </c:pt>
                <c:pt idx="283">
                  <c:v>-3.565735299</c:v>
                </c:pt>
                <c:pt idx="284">
                  <c:v>-4.0751260560000002</c:v>
                </c:pt>
                <c:pt idx="285">
                  <c:v>-4.0751260560000002</c:v>
                </c:pt>
                <c:pt idx="286">
                  <c:v>-4.0751260560000002</c:v>
                </c:pt>
                <c:pt idx="287">
                  <c:v>-4.0751260560000002</c:v>
                </c:pt>
                <c:pt idx="288">
                  <c:v>-4.0751260560000002</c:v>
                </c:pt>
                <c:pt idx="289">
                  <c:v>-4.0751260560000002</c:v>
                </c:pt>
                <c:pt idx="290">
                  <c:v>-4.0751260560000002</c:v>
                </c:pt>
                <c:pt idx="291">
                  <c:v>-4.0751260560000002</c:v>
                </c:pt>
                <c:pt idx="292">
                  <c:v>-4.0751260560000002</c:v>
                </c:pt>
                <c:pt idx="293">
                  <c:v>-4.0751260560000002</c:v>
                </c:pt>
                <c:pt idx="294">
                  <c:v>-5.0939075700000007</c:v>
                </c:pt>
                <c:pt idx="295">
                  <c:v>-5.6032983270000001</c:v>
                </c:pt>
                <c:pt idx="296">
                  <c:v>-6.1126890840000003</c:v>
                </c:pt>
                <c:pt idx="297">
                  <c:v>-6.6220798410000006</c:v>
                </c:pt>
                <c:pt idx="298">
                  <c:v>-7.1314705979999999</c:v>
                </c:pt>
                <c:pt idx="299">
                  <c:v>-7.6408613550000002</c:v>
                </c:pt>
                <c:pt idx="300">
                  <c:v>-8.1502521120000004</c:v>
                </c:pt>
                <c:pt idx="301">
                  <c:v>-8.6596428690000007</c:v>
                </c:pt>
                <c:pt idx="302">
                  <c:v>-9.1690336260000009</c:v>
                </c:pt>
                <c:pt idx="303">
                  <c:v>-9.6784243830000012</c:v>
                </c:pt>
                <c:pt idx="304">
                  <c:v>-0.50939075700000003</c:v>
                </c:pt>
                <c:pt idx="305">
                  <c:v>-10.187815140000001</c:v>
                </c:pt>
                <c:pt idx="306">
                  <c:v>-1.0187815140000001</c:v>
                </c:pt>
                <c:pt idx="307">
                  <c:v>-1.5281722710000001</c:v>
                </c:pt>
                <c:pt idx="308">
                  <c:v>-2.0375630280000001</c:v>
                </c:pt>
                <c:pt idx="309">
                  <c:v>-2.5469537850000004</c:v>
                </c:pt>
                <c:pt idx="310">
                  <c:v>-3.0563445420000002</c:v>
                </c:pt>
                <c:pt idx="311">
                  <c:v>-3.565735299</c:v>
                </c:pt>
                <c:pt idx="312">
                  <c:v>-4.0751260560000002</c:v>
                </c:pt>
                <c:pt idx="313">
                  <c:v>-4.5845168130000005</c:v>
                </c:pt>
                <c:pt idx="314">
                  <c:v>-5.0939075700000007</c:v>
                </c:pt>
                <c:pt idx="315">
                  <c:v>-5.6032983270000001</c:v>
                </c:pt>
                <c:pt idx="316">
                  <c:v>-6.1126890840000003</c:v>
                </c:pt>
                <c:pt idx="317">
                  <c:v>-6.6220798410000006</c:v>
                </c:pt>
                <c:pt idx="318">
                  <c:v>-7.1314705979999999</c:v>
                </c:pt>
                <c:pt idx="319">
                  <c:v>-7.6408613550000002</c:v>
                </c:pt>
                <c:pt idx="320">
                  <c:v>-8.6596428690000007</c:v>
                </c:pt>
                <c:pt idx="321">
                  <c:v>-9.1690336260000009</c:v>
                </c:pt>
                <c:pt idx="322">
                  <c:v>-0.50939075700000003</c:v>
                </c:pt>
                <c:pt idx="323">
                  <c:v>-1.0187815140000001</c:v>
                </c:pt>
                <c:pt idx="324">
                  <c:v>-1.5281722710000001</c:v>
                </c:pt>
                <c:pt idx="325">
                  <c:v>-2.0375630280000001</c:v>
                </c:pt>
                <c:pt idx="326">
                  <c:v>-2.5469537850000004</c:v>
                </c:pt>
                <c:pt idx="327">
                  <c:v>-3.0563445420000002</c:v>
                </c:pt>
                <c:pt idx="328">
                  <c:v>-3.565735299</c:v>
                </c:pt>
                <c:pt idx="329">
                  <c:v>-4.0751260560000002</c:v>
                </c:pt>
                <c:pt idx="330">
                  <c:v>-4.5845168130000005</c:v>
                </c:pt>
                <c:pt idx="331">
                  <c:v>-4.0751260560000002</c:v>
                </c:pt>
                <c:pt idx="332">
                  <c:v>-4.0751260560000002</c:v>
                </c:pt>
                <c:pt idx="333">
                  <c:v>-4.0751260560000002</c:v>
                </c:pt>
                <c:pt idx="334">
                  <c:v>-4.0751260560000002</c:v>
                </c:pt>
                <c:pt idx="335">
                  <c:v>-4.0751260560000002</c:v>
                </c:pt>
                <c:pt idx="336">
                  <c:v>-4.5845168130000005</c:v>
                </c:pt>
                <c:pt idx="337">
                  <c:v>-4.5845168130000005</c:v>
                </c:pt>
                <c:pt idx="338">
                  <c:v>-4.5845168130000005</c:v>
                </c:pt>
                <c:pt idx="339">
                  <c:v>-4.5845168130000005</c:v>
                </c:pt>
                <c:pt idx="340">
                  <c:v>-4.5845168130000005</c:v>
                </c:pt>
                <c:pt idx="341">
                  <c:v>-4.5845168130000005</c:v>
                </c:pt>
                <c:pt idx="342">
                  <c:v>-4.5845168130000005</c:v>
                </c:pt>
                <c:pt idx="343">
                  <c:v>-4.5845168130000005</c:v>
                </c:pt>
                <c:pt idx="344">
                  <c:v>-4.5845168130000005</c:v>
                </c:pt>
                <c:pt idx="345">
                  <c:v>-4.5845168130000005</c:v>
                </c:pt>
                <c:pt idx="346">
                  <c:v>-4.5845168130000005</c:v>
                </c:pt>
                <c:pt idx="347">
                  <c:v>-4.5845168130000005</c:v>
                </c:pt>
                <c:pt idx="348">
                  <c:v>-4.5845168130000005</c:v>
                </c:pt>
                <c:pt idx="349">
                  <c:v>-4.5845168130000005</c:v>
                </c:pt>
                <c:pt idx="350">
                  <c:v>-4.5845168130000005</c:v>
                </c:pt>
                <c:pt idx="351">
                  <c:v>-5.0939075700000007</c:v>
                </c:pt>
                <c:pt idx="352">
                  <c:v>-5.6032983270000001</c:v>
                </c:pt>
                <c:pt idx="353">
                  <c:v>-6.1126890840000003</c:v>
                </c:pt>
                <c:pt idx="354">
                  <c:v>-6.6220798410000006</c:v>
                </c:pt>
                <c:pt idx="355">
                  <c:v>-7.1314705979999999</c:v>
                </c:pt>
                <c:pt idx="356">
                  <c:v>-7.6408613550000002</c:v>
                </c:pt>
                <c:pt idx="357">
                  <c:v>-8.1502521120000004</c:v>
                </c:pt>
                <c:pt idx="358">
                  <c:v>-8.6596428690000007</c:v>
                </c:pt>
                <c:pt idx="359">
                  <c:v>-9.1690336260000009</c:v>
                </c:pt>
                <c:pt idx="360">
                  <c:v>-9.6784243830000012</c:v>
                </c:pt>
                <c:pt idx="361">
                  <c:v>-0.50939075700000003</c:v>
                </c:pt>
                <c:pt idx="362">
                  <c:v>-10.187815140000001</c:v>
                </c:pt>
                <c:pt idx="363">
                  <c:v>-1.0187815140000001</c:v>
                </c:pt>
                <c:pt idx="364">
                  <c:v>-1.5281722710000001</c:v>
                </c:pt>
                <c:pt idx="365">
                  <c:v>-2.0375630280000001</c:v>
                </c:pt>
                <c:pt idx="366">
                  <c:v>-2.5469537850000004</c:v>
                </c:pt>
                <c:pt idx="367">
                  <c:v>-3.0563445420000002</c:v>
                </c:pt>
                <c:pt idx="368">
                  <c:v>-3.565735299</c:v>
                </c:pt>
                <c:pt idx="369">
                  <c:v>-4.0751260560000002</c:v>
                </c:pt>
                <c:pt idx="370">
                  <c:v>-4.5845168130000005</c:v>
                </c:pt>
                <c:pt idx="371">
                  <c:v>-5.0939075700000007</c:v>
                </c:pt>
                <c:pt idx="372">
                  <c:v>-5.6032983270000001</c:v>
                </c:pt>
                <c:pt idx="373">
                  <c:v>-6.1126890840000003</c:v>
                </c:pt>
                <c:pt idx="374">
                  <c:v>-6.6220798410000006</c:v>
                </c:pt>
                <c:pt idx="375">
                  <c:v>-7.1314705979999999</c:v>
                </c:pt>
                <c:pt idx="376">
                  <c:v>-9.1690336260000009</c:v>
                </c:pt>
                <c:pt idx="377">
                  <c:v>-0.50939075700000003</c:v>
                </c:pt>
                <c:pt idx="378">
                  <c:v>-1.0187815140000001</c:v>
                </c:pt>
                <c:pt idx="379">
                  <c:v>-1.5281722710000001</c:v>
                </c:pt>
                <c:pt idx="380">
                  <c:v>-2.0375630280000001</c:v>
                </c:pt>
                <c:pt idx="381">
                  <c:v>-2.5469537850000004</c:v>
                </c:pt>
                <c:pt idx="382">
                  <c:v>-3.0563445420000002</c:v>
                </c:pt>
                <c:pt idx="383">
                  <c:v>-3.565735299</c:v>
                </c:pt>
                <c:pt idx="384">
                  <c:v>-4.0751260560000002</c:v>
                </c:pt>
                <c:pt idx="385">
                  <c:v>-4.5845168130000005</c:v>
                </c:pt>
                <c:pt idx="386">
                  <c:v>-5.0939075700000007</c:v>
                </c:pt>
                <c:pt idx="387">
                  <c:v>-5.0939075700000007</c:v>
                </c:pt>
                <c:pt idx="388">
                  <c:v>-5.0939075700000007</c:v>
                </c:pt>
                <c:pt idx="389">
                  <c:v>-5.0939075700000007</c:v>
                </c:pt>
                <c:pt idx="390">
                  <c:v>-5.0939075700000007</c:v>
                </c:pt>
                <c:pt idx="391">
                  <c:v>-5.0939075700000007</c:v>
                </c:pt>
                <c:pt idx="392">
                  <c:v>-5.0939075700000007</c:v>
                </c:pt>
                <c:pt idx="393">
                  <c:v>-5.0939075700000007</c:v>
                </c:pt>
                <c:pt idx="394">
                  <c:v>-5.0939075700000007</c:v>
                </c:pt>
                <c:pt idx="395">
                  <c:v>-5.0939075700000007</c:v>
                </c:pt>
                <c:pt idx="396">
                  <c:v>-5.0939075700000007</c:v>
                </c:pt>
                <c:pt idx="397">
                  <c:v>-5.0939075700000007</c:v>
                </c:pt>
                <c:pt idx="398">
                  <c:v>-5.0939075700000007</c:v>
                </c:pt>
                <c:pt idx="399">
                  <c:v>-5.0939075700000007</c:v>
                </c:pt>
                <c:pt idx="400">
                  <c:v>-5.0939075700000007</c:v>
                </c:pt>
                <c:pt idx="401">
                  <c:v>-5.6032983270000001</c:v>
                </c:pt>
                <c:pt idx="402">
                  <c:v>-5.6032983270000001</c:v>
                </c:pt>
                <c:pt idx="403">
                  <c:v>-5.6032983270000001</c:v>
                </c:pt>
                <c:pt idx="404">
                  <c:v>-5.6032983270000001</c:v>
                </c:pt>
                <c:pt idx="405">
                  <c:v>-5.6032983270000001</c:v>
                </c:pt>
                <c:pt idx="406">
                  <c:v>-5.0939075700000007</c:v>
                </c:pt>
                <c:pt idx="407">
                  <c:v>-5.6032983270000001</c:v>
                </c:pt>
                <c:pt idx="408">
                  <c:v>-6.1126890840000003</c:v>
                </c:pt>
                <c:pt idx="409">
                  <c:v>-6.6220798410000006</c:v>
                </c:pt>
                <c:pt idx="410">
                  <c:v>-7.1314705979999999</c:v>
                </c:pt>
                <c:pt idx="411">
                  <c:v>-7.6408613550000002</c:v>
                </c:pt>
                <c:pt idx="412">
                  <c:v>-8.1502521120000004</c:v>
                </c:pt>
                <c:pt idx="413">
                  <c:v>-8.6596428690000007</c:v>
                </c:pt>
                <c:pt idx="414">
                  <c:v>-9.1690336260000009</c:v>
                </c:pt>
                <c:pt idx="415">
                  <c:v>-9.6784243830000012</c:v>
                </c:pt>
                <c:pt idx="416">
                  <c:v>-0.50939075700000003</c:v>
                </c:pt>
                <c:pt idx="417">
                  <c:v>-10.187815140000001</c:v>
                </c:pt>
                <c:pt idx="418">
                  <c:v>-1.0187815140000001</c:v>
                </c:pt>
                <c:pt idx="419">
                  <c:v>-1.5281722710000001</c:v>
                </c:pt>
                <c:pt idx="420">
                  <c:v>-2.0375630280000001</c:v>
                </c:pt>
                <c:pt idx="421">
                  <c:v>-2.5469537850000004</c:v>
                </c:pt>
                <c:pt idx="422">
                  <c:v>-3.0563445420000002</c:v>
                </c:pt>
                <c:pt idx="423">
                  <c:v>-3.565735299</c:v>
                </c:pt>
                <c:pt idx="424">
                  <c:v>-4.0751260560000002</c:v>
                </c:pt>
                <c:pt idx="425">
                  <c:v>-4.5845168130000005</c:v>
                </c:pt>
                <c:pt idx="426">
                  <c:v>-5.0939075700000007</c:v>
                </c:pt>
                <c:pt idx="427">
                  <c:v>-5.6032983270000001</c:v>
                </c:pt>
                <c:pt idx="428">
                  <c:v>-6.1126890840000003</c:v>
                </c:pt>
                <c:pt idx="429">
                  <c:v>-0.50939075700000003</c:v>
                </c:pt>
                <c:pt idx="430">
                  <c:v>-1.0187815140000001</c:v>
                </c:pt>
                <c:pt idx="431">
                  <c:v>-1.5281722710000001</c:v>
                </c:pt>
                <c:pt idx="432">
                  <c:v>-2.0375630280000001</c:v>
                </c:pt>
                <c:pt idx="433">
                  <c:v>-2.5469537850000004</c:v>
                </c:pt>
                <c:pt idx="434">
                  <c:v>-3.0563445420000002</c:v>
                </c:pt>
                <c:pt idx="435">
                  <c:v>-3.565735299</c:v>
                </c:pt>
                <c:pt idx="436">
                  <c:v>-4.0751260560000002</c:v>
                </c:pt>
                <c:pt idx="437">
                  <c:v>-4.5845168130000005</c:v>
                </c:pt>
                <c:pt idx="438">
                  <c:v>-5.6032983270000001</c:v>
                </c:pt>
                <c:pt idx="439">
                  <c:v>-5.6032983270000001</c:v>
                </c:pt>
                <c:pt idx="440">
                  <c:v>-5.6032983270000001</c:v>
                </c:pt>
                <c:pt idx="441">
                  <c:v>-5.6032983270000001</c:v>
                </c:pt>
                <c:pt idx="442">
                  <c:v>-5.6032983270000001</c:v>
                </c:pt>
                <c:pt idx="443">
                  <c:v>-5.6032983270000001</c:v>
                </c:pt>
                <c:pt idx="444">
                  <c:v>-5.6032983270000001</c:v>
                </c:pt>
                <c:pt idx="445">
                  <c:v>-5.6032983270000001</c:v>
                </c:pt>
                <c:pt idx="446">
                  <c:v>-5.6032983270000001</c:v>
                </c:pt>
                <c:pt idx="447">
                  <c:v>-5.6032983270000001</c:v>
                </c:pt>
                <c:pt idx="448">
                  <c:v>-6.1126890840000003</c:v>
                </c:pt>
                <c:pt idx="449">
                  <c:v>-6.1126890840000003</c:v>
                </c:pt>
                <c:pt idx="450">
                  <c:v>-6.1126890840000003</c:v>
                </c:pt>
                <c:pt idx="451">
                  <c:v>-6.1126890840000003</c:v>
                </c:pt>
                <c:pt idx="452">
                  <c:v>-6.1126890840000003</c:v>
                </c:pt>
                <c:pt idx="453">
                  <c:v>-6.1126890840000003</c:v>
                </c:pt>
                <c:pt idx="454">
                  <c:v>-6.1126890840000003</c:v>
                </c:pt>
                <c:pt idx="455">
                  <c:v>-6.1126890840000003</c:v>
                </c:pt>
                <c:pt idx="456">
                  <c:v>-5.0939075700000007</c:v>
                </c:pt>
                <c:pt idx="457">
                  <c:v>-5.6032983270000001</c:v>
                </c:pt>
                <c:pt idx="458">
                  <c:v>-6.1126890840000003</c:v>
                </c:pt>
                <c:pt idx="459">
                  <c:v>-6.6220798410000006</c:v>
                </c:pt>
                <c:pt idx="460">
                  <c:v>-7.1314705979999999</c:v>
                </c:pt>
                <c:pt idx="461">
                  <c:v>-7.6408613550000002</c:v>
                </c:pt>
                <c:pt idx="462">
                  <c:v>-8.1502521120000004</c:v>
                </c:pt>
                <c:pt idx="463">
                  <c:v>-8.6596428690000007</c:v>
                </c:pt>
                <c:pt idx="464">
                  <c:v>-9.1690336260000009</c:v>
                </c:pt>
                <c:pt idx="465">
                  <c:v>-9.6784243830000012</c:v>
                </c:pt>
                <c:pt idx="466">
                  <c:v>-0.50939075700000003</c:v>
                </c:pt>
                <c:pt idx="467">
                  <c:v>-10.187815140000001</c:v>
                </c:pt>
                <c:pt idx="468">
                  <c:v>-1.0187815140000001</c:v>
                </c:pt>
                <c:pt idx="469">
                  <c:v>-1.5281722710000001</c:v>
                </c:pt>
                <c:pt idx="470">
                  <c:v>-2.0375630280000001</c:v>
                </c:pt>
                <c:pt idx="471">
                  <c:v>-2.5469537850000004</c:v>
                </c:pt>
                <c:pt idx="472">
                  <c:v>-3.0563445420000002</c:v>
                </c:pt>
                <c:pt idx="473">
                  <c:v>-3.565735299</c:v>
                </c:pt>
                <c:pt idx="474">
                  <c:v>-4.0751260560000002</c:v>
                </c:pt>
                <c:pt idx="475">
                  <c:v>-4.5845168130000005</c:v>
                </c:pt>
                <c:pt idx="476">
                  <c:v>-5.0939075700000007</c:v>
                </c:pt>
                <c:pt idx="477">
                  <c:v>-5.6032983270000001</c:v>
                </c:pt>
                <c:pt idx="478">
                  <c:v>-6.1126890840000003</c:v>
                </c:pt>
                <c:pt idx="479">
                  <c:v>-6.6220798410000006</c:v>
                </c:pt>
                <c:pt idx="480">
                  <c:v>-7.1314705979999999</c:v>
                </c:pt>
                <c:pt idx="481">
                  <c:v>-9.1690336260000009</c:v>
                </c:pt>
                <c:pt idx="482">
                  <c:v>-0.50939075700000003</c:v>
                </c:pt>
                <c:pt idx="483">
                  <c:v>-1.0187815140000001</c:v>
                </c:pt>
                <c:pt idx="484">
                  <c:v>-1.5281722710000001</c:v>
                </c:pt>
                <c:pt idx="485">
                  <c:v>-2.0375630280000001</c:v>
                </c:pt>
                <c:pt idx="486">
                  <c:v>-2.5469537850000004</c:v>
                </c:pt>
                <c:pt idx="487">
                  <c:v>-3.0563445420000002</c:v>
                </c:pt>
                <c:pt idx="488">
                  <c:v>-3.565735299</c:v>
                </c:pt>
                <c:pt idx="489">
                  <c:v>-4.0751260560000002</c:v>
                </c:pt>
                <c:pt idx="490">
                  <c:v>-4.5845168130000005</c:v>
                </c:pt>
                <c:pt idx="491">
                  <c:v>-6.1126890840000003</c:v>
                </c:pt>
                <c:pt idx="492">
                  <c:v>-6.1126890840000003</c:v>
                </c:pt>
                <c:pt idx="493">
                  <c:v>-6.1126890840000003</c:v>
                </c:pt>
                <c:pt idx="494">
                  <c:v>-6.1126890840000003</c:v>
                </c:pt>
                <c:pt idx="495">
                  <c:v>-6.1126890840000003</c:v>
                </c:pt>
                <c:pt idx="496">
                  <c:v>-6.1126890840000003</c:v>
                </c:pt>
                <c:pt idx="497">
                  <c:v>-6.1126890840000003</c:v>
                </c:pt>
                <c:pt idx="498">
                  <c:v>-6.6220798410000006</c:v>
                </c:pt>
                <c:pt idx="499">
                  <c:v>-6.6220798410000006</c:v>
                </c:pt>
                <c:pt idx="500">
                  <c:v>-6.6220798410000006</c:v>
                </c:pt>
                <c:pt idx="501">
                  <c:v>-6.6220798410000006</c:v>
                </c:pt>
                <c:pt idx="502">
                  <c:v>-6.6220798410000006</c:v>
                </c:pt>
                <c:pt idx="503">
                  <c:v>-6.6220798410000006</c:v>
                </c:pt>
                <c:pt idx="504">
                  <c:v>-6.6220798410000006</c:v>
                </c:pt>
                <c:pt idx="505">
                  <c:v>-6.6220798410000006</c:v>
                </c:pt>
                <c:pt idx="506">
                  <c:v>-6.6220798410000006</c:v>
                </c:pt>
                <c:pt idx="507">
                  <c:v>-6.6220798410000006</c:v>
                </c:pt>
                <c:pt idx="508">
                  <c:v>-6.6220798410000006</c:v>
                </c:pt>
                <c:pt idx="509">
                  <c:v>-6.6220798410000006</c:v>
                </c:pt>
                <c:pt idx="510">
                  <c:v>-5.0939075700000007</c:v>
                </c:pt>
                <c:pt idx="511">
                  <c:v>-5.6032983270000001</c:v>
                </c:pt>
                <c:pt idx="512">
                  <c:v>-6.1126890840000003</c:v>
                </c:pt>
                <c:pt idx="513">
                  <c:v>-6.6220798410000006</c:v>
                </c:pt>
                <c:pt idx="514">
                  <c:v>-7.1314705979999999</c:v>
                </c:pt>
                <c:pt idx="515">
                  <c:v>-7.6408613550000002</c:v>
                </c:pt>
                <c:pt idx="516">
                  <c:v>-8.1502521120000004</c:v>
                </c:pt>
                <c:pt idx="517">
                  <c:v>-8.6596428690000007</c:v>
                </c:pt>
                <c:pt idx="518">
                  <c:v>-9.1690336260000009</c:v>
                </c:pt>
                <c:pt idx="519">
                  <c:v>-9.6784243830000012</c:v>
                </c:pt>
                <c:pt idx="520">
                  <c:v>-0.50939075700000003</c:v>
                </c:pt>
                <c:pt idx="521">
                  <c:v>-10.187815140000001</c:v>
                </c:pt>
                <c:pt idx="522">
                  <c:v>-1.0187815140000001</c:v>
                </c:pt>
                <c:pt idx="523">
                  <c:v>-1.5281722710000001</c:v>
                </c:pt>
                <c:pt idx="524">
                  <c:v>-2.0375630280000001</c:v>
                </c:pt>
                <c:pt idx="525">
                  <c:v>-2.5469537850000004</c:v>
                </c:pt>
                <c:pt idx="526">
                  <c:v>-3.0563445420000002</c:v>
                </c:pt>
                <c:pt idx="527">
                  <c:v>-3.565735299</c:v>
                </c:pt>
                <c:pt idx="528">
                  <c:v>-4.0751260560000002</c:v>
                </c:pt>
                <c:pt idx="529">
                  <c:v>-4.5845168130000005</c:v>
                </c:pt>
                <c:pt idx="530">
                  <c:v>-5.0939075700000007</c:v>
                </c:pt>
                <c:pt idx="531">
                  <c:v>-5.6032983270000001</c:v>
                </c:pt>
                <c:pt idx="532">
                  <c:v>-6.1126890840000003</c:v>
                </c:pt>
                <c:pt idx="533">
                  <c:v>-6.6220798410000006</c:v>
                </c:pt>
                <c:pt idx="534">
                  <c:v>-0.50939075700000003</c:v>
                </c:pt>
                <c:pt idx="535">
                  <c:v>-1.0187815140000001</c:v>
                </c:pt>
                <c:pt idx="536">
                  <c:v>-1.5281722710000001</c:v>
                </c:pt>
                <c:pt idx="537">
                  <c:v>-2.0375630280000001</c:v>
                </c:pt>
                <c:pt idx="538">
                  <c:v>-2.5469537850000004</c:v>
                </c:pt>
                <c:pt idx="539">
                  <c:v>-3.0563445420000002</c:v>
                </c:pt>
                <c:pt idx="540">
                  <c:v>-3.565735299</c:v>
                </c:pt>
                <c:pt idx="541">
                  <c:v>-4.0751260560000002</c:v>
                </c:pt>
                <c:pt idx="542">
                  <c:v>-4.5845168130000005</c:v>
                </c:pt>
                <c:pt idx="543">
                  <c:v>-6.6220798410000006</c:v>
                </c:pt>
                <c:pt idx="544">
                  <c:v>-6.6220798410000006</c:v>
                </c:pt>
                <c:pt idx="545">
                  <c:v>-6.6220798410000006</c:v>
                </c:pt>
                <c:pt idx="546">
                  <c:v>-7.1314705979999999</c:v>
                </c:pt>
                <c:pt idx="547">
                  <c:v>-7.1314705979999999</c:v>
                </c:pt>
                <c:pt idx="548">
                  <c:v>-7.1314705979999999</c:v>
                </c:pt>
                <c:pt idx="549">
                  <c:v>-7.1314705979999999</c:v>
                </c:pt>
                <c:pt idx="550">
                  <c:v>-7.1314705979999999</c:v>
                </c:pt>
                <c:pt idx="551">
                  <c:v>-7.1314705979999999</c:v>
                </c:pt>
                <c:pt idx="552">
                  <c:v>-7.1314705979999999</c:v>
                </c:pt>
                <c:pt idx="553">
                  <c:v>-7.1314705979999999</c:v>
                </c:pt>
                <c:pt idx="554">
                  <c:v>-7.1314705979999999</c:v>
                </c:pt>
                <c:pt idx="555">
                  <c:v>-7.1314705979999999</c:v>
                </c:pt>
                <c:pt idx="556">
                  <c:v>-7.1314705979999999</c:v>
                </c:pt>
                <c:pt idx="557">
                  <c:v>-7.1314705979999999</c:v>
                </c:pt>
                <c:pt idx="558">
                  <c:v>-7.1314705979999999</c:v>
                </c:pt>
                <c:pt idx="559">
                  <c:v>-7.1314705979999999</c:v>
                </c:pt>
                <c:pt idx="560">
                  <c:v>-7.1314705979999999</c:v>
                </c:pt>
                <c:pt idx="561">
                  <c:v>-7.6408613550000002</c:v>
                </c:pt>
                <c:pt idx="562">
                  <c:v>-5.0939075700000007</c:v>
                </c:pt>
                <c:pt idx="563">
                  <c:v>-5.6032983270000001</c:v>
                </c:pt>
                <c:pt idx="564">
                  <c:v>-6.1126890840000003</c:v>
                </c:pt>
                <c:pt idx="565">
                  <c:v>-6.6220798410000006</c:v>
                </c:pt>
                <c:pt idx="566">
                  <c:v>-7.1314705979999999</c:v>
                </c:pt>
                <c:pt idx="567">
                  <c:v>-7.6408613550000002</c:v>
                </c:pt>
                <c:pt idx="568">
                  <c:v>-8.1502521120000004</c:v>
                </c:pt>
                <c:pt idx="569">
                  <c:v>-8.6596428690000007</c:v>
                </c:pt>
                <c:pt idx="570">
                  <c:v>-9.1690336260000009</c:v>
                </c:pt>
                <c:pt idx="571">
                  <c:v>-9.6784243830000012</c:v>
                </c:pt>
                <c:pt idx="572">
                  <c:v>-0.50939075700000003</c:v>
                </c:pt>
                <c:pt idx="573">
                  <c:v>-10.187815140000001</c:v>
                </c:pt>
                <c:pt idx="574">
                  <c:v>-1.0187815140000001</c:v>
                </c:pt>
                <c:pt idx="575">
                  <c:v>-1.5281722710000001</c:v>
                </c:pt>
                <c:pt idx="576">
                  <c:v>-2.0375630280000001</c:v>
                </c:pt>
                <c:pt idx="577">
                  <c:v>-2.5469537850000004</c:v>
                </c:pt>
                <c:pt idx="578">
                  <c:v>-3.0563445420000002</c:v>
                </c:pt>
                <c:pt idx="579">
                  <c:v>-3.565735299</c:v>
                </c:pt>
                <c:pt idx="580">
                  <c:v>-4.0751260560000002</c:v>
                </c:pt>
                <c:pt idx="581">
                  <c:v>-4.5845168130000005</c:v>
                </c:pt>
                <c:pt idx="582">
                  <c:v>-5.0939075700000007</c:v>
                </c:pt>
                <c:pt idx="583">
                  <c:v>-5.6032983270000001</c:v>
                </c:pt>
                <c:pt idx="584">
                  <c:v>-6.1126890840000003</c:v>
                </c:pt>
                <c:pt idx="585">
                  <c:v>-0.50939075700000003</c:v>
                </c:pt>
                <c:pt idx="586">
                  <c:v>-1.0187815140000001</c:v>
                </c:pt>
                <c:pt idx="587">
                  <c:v>-1.5281722710000001</c:v>
                </c:pt>
                <c:pt idx="588">
                  <c:v>-2.0375630280000001</c:v>
                </c:pt>
                <c:pt idx="589">
                  <c:v>-2.5469537850000004</c:v>
                </c:pt>
                <c:pt idx="590">
                  <c:v>-3.0563445420000002</c:v>
                </c:pt>
                <c:pt idx="591">
                  <c:v>-3.565735299</c:v>
                </c:pt>
                <c:pt idx="592">
                  <c:v>-4.0751260560000002</c:v>
                </c:pt>
                <c:pt idx="593">
                  <c:v>-4.5845168130000005</c:v>
                </c:pt>
                <c:pt idx="594">
                  <c:v>-7.6408613550000002</c:v>
                </c:pt>
                <c:pt idx="595">
                  <c:v>-7.6408613550000002</c:v>
                </c:pt>
                <c:pt idx="596">
                  <c:v>-7.6408613550000002</c:v>
                </c:pt>
                <c:pt idx="597">
                  <c:v>-7.6408613550000002</c:v>
                </c:pt>
                <c:pt idx="598">
                  <c:v>-7.6408613550000002</c:v>
                </c:pt>
                <c:pt idx="599">
                  <c:v>-7.6408613550000002</c:v>
                </c:pt>
                <c:pt idx="600">
                  <c:v>-7.6408613550000002</c:v>
                </c:pt>
                <c:pt idx="601">
                  <c:v>-7.6408613550000002</c:v>
                </c:pt>
                <c:pt idx="602">
                  <c:v>-7.6408613550000002</c:v>
                </c:pt>
                <c:pt idx="603">
                  <c:v>-7.6408613550000002</c:v>
                </c:pt>
                <c:pt idx="604">
                  <c:v>-7.6408613550000002</c:v>
                </c:pt>
                <c:pt idx="605">
                  <c:v>-7.6408613550000002</c:v>
                </c:pt>
                <c:pt idx="606">
                  <c:v>-7.6408613550000002</c:v>
                </c:pt>
                <c:pt idx="607">
                  <c:v>-8.1502521120000004</c:v>
                </c:pt>
                <c:pt idx="608">
                  <c:v>-8.1502521120000004</c:v>
                </c:pt>
                <c:pt idx="609">
                  <c:v>-8.1502521120000004</c:v>
                </c:pt>
                <c:pt idx="610">
                  <c:v>-8.1502521120000004</c:v>
                </c:pt>
                <c:pt idx="611">
                  <c:v>-8.1502521120000004</c:v>
                </c:pt>
                <c:pt idx="612">
                  <c:v>-5.0939075700000007</c:v>
                </c:pt>
                <c:pt idx="613">
                  <c:v>-5.6032983270000001</c:v>
                </c:pt>
                <c:pt idx="614">
                  <c:v>-6.1126890840000003</c:v>
                </c:pt>
                <c:pt idx="615">
                  <c:v>-6.6220798410000006</c:v>
                </c:pt>
                <c:pt idx="616">
                  <c:v>-7.1314705979999999</c:v>
                </c:pt>
                <c:pt idx="617">
                  <c:v>-7.6408613550000002</c:v>
                </c:pt>
                <c:pt idx="618">
                  <c:v>-8.1502521120000004</c:v>
                </c:pt>
                <c:pt idx="619">
                  <c:v>-8.6596428690000007</c:v>
                </c:pt>
                <c:pt idx="620">
                  <c:v>-9.1690336260000009</c:v>
                </c:pt>
                <c:pt idx="621">
                  <c:v>-9.6784243830000012</c:v>
                </c:pt>
                <c:pt idx="622">
                  <c:v>-0.50939075700000003</c:v>
                </c:pt>
                <c:pt idx="623">
                  <c:v>-10.187815140000001</c:v>
                </c:pt>
                <c:pt idx="624">
                  <c:v>-1.0187815140000001</c:v>
                </c:pt>
                <c:pt idx="625">
                  <c:v>-1.5281722710000001</c:v>
                </c:pt>
                <c:pt idx="626">
                  <c:v>-2.0375630280000001</c:v>
                </c:pt>
                <c:pt idx="627">
                  <c:v>-2.5469537850000004</c:v>
                </c:pt>
                <c:pt idx="628">
                  <c:v>-3.0563445420000002</c:v>
                </c:pt>
                <c:pt idx="629">
                  <c:v>-3.565735299</c:v>
                </c:pt>
                <c:pt idx="630">
                  <c:v>-4.0751260560000002</c:v>
                </c:pt>
                <c:pt idx="631">
                  <c:v>-4.5845168130000005</c:v>
                </c:pt>
                <c:pt idx="632">
                  <c:v>-5.0939075700000007</c:v>
                </c:pt>
                <c:pt idx="633">
                  <c:v>-5.6032983270000001</c:v>
                </c:pt>
                <c:pt idx="634">
                  <c:v>-6.1126890840000003</c:v>
                </c:pt>
                <c:pt idx="635">
                  <c:v>-6.6220798410000006</c:v>
                </c:pt>
                <c:pt idx="636">
                  <c:v>-7.1314705979999999</c:v>
                </c:pt>
                <c:pt idx="637">
                  <c:v>-7.6408613550000002</c:v>
                </c:pt>
                <c:pt idx="638">
                  <c:v>-0.50939075700000003</c:v>
                </c:pt>
                <c:pt idx="639">
                  <c:v>-1.0187815140000001</c:v>
                </c:pt>
                <c:pt idx="640">
                  <c:v>-1.5281722710000001</c:v>
                </c:pt>
                <c:pt idx="641">
                  <c:v>-2.0375630280000001</c:v>
                </c:pt>
                <c:pt idx="642">
                  <c:v>-2.5469537850000004</c:v>
                </c:pt>
                <c:pt idx="643">
                  <c:v>-3.0563445420000002</c:v>
                </c:pt>
                <c:pt idx="644">
                  <c:v>-3.565735299</c:v>
                </c:pt>
                <c:pt idx="645">
                  <c:v>-4.0751260560000002</c:v>
                </c:pt>
                <c:pt idx="646">
                  <c:v>-4.5845168130000005</c:v>
                </c:pt>
                <c:pt idx="647">
                  <c:v>-8.1502521120000004</c:v>
                </c:pt>
                <c:pt idx="648">
                  <c:v>-8.1502521120000004</c:v>
                </c:pt>
                <c:pt idx="649">
                  <c:v>-8.1502521120000004</c:v>
                </c:pt>
                <c:pt idx="650">
                  <c:v>-8.1502521120000004</c:v>
                </c:pt>
                <c:pt idx="651">
                  <c:v>-8.1502521120000004</c:v>
                </c:pt>
                <c:pt idx="652">
                  <c:v>-8.1502521120000004</c:v>
                </c:pt>
                <c:pt idx="653">
                  <c:v>-8.1502521120000004</c:v>
                </c:pt>
                <c:pt idx="654">
                  <c:v>-8.1502521120000004</c:v>
                </c:pt>
                <c:pt idx="655">
                  <c:v>-8.1502521120000004</c:v>
                </c:pt>
                <c:pt idx="656">
                  <c:v>-8.1502521120000004</c:v>
                </c:pt>
                <c:pt idx="657">
                  <c:v>-8.6596428690000007</c:v>
                </c:pt>
                <c:pt idx="658">
                  <c:v>-8.6596428690000007</c:v>
                </c:pt>
                <c:pt idx="659">
                  <c:v>-8.6596428690000007</c:v>
                </c:pt>
                <c:pt idx="660">
                  <c:v>-8.6596428690000007</c:v>
                </c:pt>
                <c:pt idx="661">
                  <c:v>-8.6596428690000007</c:v>
                </c:pt>
                <c:pt idx="662">
                  <c:v>-8.6596428690000007</c:v>
                </c:pt>
                <c:pt idx="663">
                  <c:v>-8.6596428690000007</c:v>
                </c:pt>
                <c:pt idx="664">
                  <c:v>-8.6596428690000007</c:v>
                </c:pt>
                <c:pt idx="665">
                  <c:v>-8.6596428690000007</c:v>
                </c:pt>
                <c:pt idx="666">
                  <c:v>-5.0939075700000007</c:v>
                </c:pt>
                <c:pt idx="667">
                  <c:v>-5.6032983270000001</c:v>
                </c:pt>
                <c:pt idx="668">
                  <c:v>-6.1126890840000003</c:v>
                </c:pt>
                <c:pt idx="669">
                  <c:v>-6.6220798410000006</c:v>
                </c:pt>
                <c:pt idx="670">
                  <c:v>-7.1314705979999999</c:v>
                </c:pt>
                <c:pt idx="671">
                  <c:v>-7.6408613550000002</c:v>
                </c:pt>
                <c:pt idx="672">
                  <c:v>-8.1502521120000004</c:v>
                </c:pt>
                <c:pt idx="673">
                  <c:v>-8.6596428690000007</c:v>
                </c:pt>
                <c:pt idx="674">
                  <c:v>-9.1690336260000009</c:v>
                </c:pt>
                <c:pt idx="675">
                  <c:v>-9.6784243830000012</c:v>
                </c:pt>
                <c:pt idx="676">
                  <c:v>-0.50939075700000003</c:v>
                </c:pt>
                <c:pt idx="677">
                  <c:v>-10.187815140000001</c:v>
                </c:pt>
                <c:pt idx="678">
                  <c:v>-1.0187815140000001</c:v>
                </c:pt>
                <c:pt idx="679">
                  <c:v>-1.5281722710000001</c:v>
                </c:pt>
                <c:pt idx="680">
                  <c:v>-2.0375630280000001</c:v>
                </c:pt>
                <c:pt idx="681">
                  <c:v>-2.5469537850000004</c:v>
                </c:pt>
                <c:pt idx="682">
                  <c:v>-3.0563445420000002</c:v>
                </c:pt>
                <c:pt idx="683">
                  <c:v>-3.565735299</c:v>
                </c:pt>
                <c:pt idx="684">
                  <c:v>-4.0751260560000002</c:v>
                </c:pt>
                <c:pt idx="685">
                  <c:v>-4.5845168130000005</c:v>
                </c:pt>
                <c:pt idx="686">
                  <c:v>-5.0939075700000007</c:v>
                </c:pt>
                <c:pt idx="687">
                  <c:v>-5.6032983270000001</c:v>
                </c:pt>
                <c:pt idx="688">
                  <c:v>-6.1126890840000003</c:v>
                </c:pt>
                <c:pt idx="689">
                  <c:v>-6.6220798410000006</c:v>
                </c:pt>
                <c:pt idx="690">
                  <c:v>-7.1314705979999999</c:v>
                </c:pt>
                <c:pt idx="691">
                  <c:v>-0.50939075700000003</c:v>
                </c:pt>
                <c:pt idx="692">
                  <c:v>-1.0187815140000001</c:v>
                </c:pt>
                <c:pt idx="693">
                  <c:v>-1.5281722710000001</c:v>
                </c:pt>
                <c:pt idx="694">
                  <c:v>-2.0375630280000001</c:v>
                </c:pt>
                <c:pt idx="695">
                  <c:v>-2.5469537850000004</c:v>
                </c:pt>
                <c:pt idx="696">
                  <c:v>-3.0563445420000002</c:v>
                </c:pt>
                <c:pt idx="697">
                  <c:v>-3.565735299</c:v>
                </c:pt>
                <c:pt idx="698">
                  <c:v>-4.0751260560000002</c:v>
                </c:pt>
                <c:pt idx="699">
                  <c:v>-4.5845168130000005</c:v>
                </c:pt>
                <c:pt idx="700">
                  <c:v>-8.6596428690000007</c:v>
                </c:pt>
                <c:pt idx="701">
                  <c:v>-8.6596428690000007</c:v>
                </c:pt>
                <c:pt idx="702">
                  <c:v>-8.6596428690000007</c:v>
                </c:pt>
                <c:pt idx="703">
                  <c:v>-8.6596428690000007</c:v>
                </c:pt>
                <c:pt idx="704">
                  <c:v>-9.1690336260000009</c:v>
                </c:pt>
                <c:pt idx="705">
                  <c:v>-9.1690336260000009</c:v>
                </c:pt>
                <c:pt idx="706">
                  <c:v>-9.1690336260000009</c:v>
                </c:pt>
                <c:pt idx="707">
                  <c:v>-9.1690336260000009</c:v>
                </c:pt>
                <c:pt idx="708">
                  <c:v>-9.1690336260000009</c:v>
                </c:pt>
                <c:pt idx="709">
                  <c:v>-9.1690336260000009</c:v>
                </c:pt>
                <c:pt idx="710">
                  <c:v>-9.1690336260000009</c:v>
                </c:pt>
                <c:pt idx="711">
                  <c:v>-9.1690336260000009</c:v>
                </c:pt>
                <c:pt idx="712">
                  <c:v>-9.1690336260000009</c:v>
                </c:pt>
                <c:pt idx="713">
                  <c:v>-9.1690336260000009</c:v>
                </c:pt>
                <c:pt idx="714">
                  <c:v>-9.1690336260000009</c:v>
                </c:pt>
                <c:pt idx="715">
                  <c:v>-9.1690336260000009</c:v>
                </c:pt>
                <c:pt idx="716">
                  <c:v>-5.0939075700000007</c:v>
                </c:pt>
                <c:pt idx="717">
                  <c:v>-5.6032983270000001</c:v>
                </c:pt>
                <c:pt idx="718">
                  <c:v>-6.1126890840000003</c:v>
                </c:pt>
                <c:pt idx="719">
                  <c:v>-6.6220798410000006</c:v>
                </c:pt>
                <c:pt idx="720">
                  <c:v>-7.1314705979999999</c:v>
                </c:pt>
                <c:pt idx="721">
                  <c:v>-7.6408613550000002</c:v>
                </c:pt>
                <c:pt idx="722">
                  <c:v>-8.1502521120000004</c:v>
                </c:pt>
                <c:pt idx="723">
                  <c:v>-8.6596428690000007</c:v>
                </c:pt>
                <c:pt idx="724">
                  <c:v>-9.1690336260000009</c:v>
                </c:pt>
                <c:pt idx="725">
                  <c:v>-9.6784243830000012</c:v>
                </c:pt>
                <c:pt idx="726">
                  <c:v>-0.50939075700000003</c:v>
                </c:pt>
                <c:pt idx="727">
                  <c:v>-10.187815140000001</c:v>
                </c:pt>
                <c:pt idx="728">
                  <c:v>-1.0187815140000001</c:v>
                </c:pt>
                <c:pt idx="729">
                  <c:v>-1.5281722710000001</c:v>
                </c:pt>
                <c:pt idx="730">
                  <c:v>-2.0375630280000001</c:v>
                </c:pt>
                <c:pt idx="731">
                  <c:v>-2.5469537850000004</c:v>
                </c:pt>
                <c:pt idx="732">
                  <c:v>-3.0563445420000002</c:v>
                </c:pt>
                <c:pt idx="733">
                  <c:v>-3.565735299</c:v>
                </c:pt>
                <c:pt idx="734">
                  <c:v>-4.0751260560000002</c:v>
                </c:pt>
                <c:pt idx="735">
                  <c:v>-4.5845168130000005</c:v>
                </c:pt>
                <c:pt idx="736">
                  <c:v>-5.0939075700000007</c:v>
                </c:pt>
                <c:pt idx="737">
                  <c:v>-5.6032983270000001</c:v>
                </c:pt>
                <c:pt idx="738">
                  <c:v>-6.1126890840000003</c:v>
                </c:pt>
                <c:pt idx="739">
                  <c:v>-6.6220798410000006</c:v>
                </c:pt>
                <c:pt idx="740">
                  <c:v>-0.50939075700000003</c:v>
                </c:pt>
                <c:pt idx="741">
                  <c:v>-1.0187815140000001</c:v>
                </c:pt>
                <c:pt idx="742">
                  <c:v>-1.5281722710000001</c:v>
                </c:pt>
                <c:pt idx="743">
                  <c:v>-2.0375630280000001</c:v>
                </c:pt>
                <c:pt idx="744">
                  <c:v>-2.5469537850000004</c:v>
                </c:pt>
                <c:pt idx="745">
                  <c:v>-3.0563445420000002</c:v>
                </c:pt>
                <c:pt idx="746">
                  <c:v>-3.565735299</c:v>
                </c:pt>
                <c:pt idx="747">
                  <c:v>-4.0751260560000002</c:v>
                </c:pt>
                <c:pt idx="748">
                  <c:v>-4.5845168130000005</c:v>
                </c:pt>
                <c:pt idx="749">
                  <c:v>-9.1690336260000009</c:v>
                </c:pt>
                <c:pt idx="750">
                  <c:v>-9.6784243830000012</c:v>
                </c:pt>
                <c:pt idx="751">
                  <c:v>-9.6784243830000012</c:v>
                </c:pt>
                <c:pt idx="752">
                  <c:v>-9.6784243830000012</c:v>
                </c:pt>
                <c:pt idx="753">
                  <c:v>-9.6784243830000012</c:v>
                </c:pt>
                <c:pt idx="754">
                  <c:v>-9.6784243830000012</c:v>
                </c:pt>
                <c:pt idx="755">
                  <c:v>-9.6784243830000012</c:v>
                </c:pt>
                <c:pt idx="756">
                  <c:v>-9.6784243830000012</c:v>
                </c:pt>
                <c:pt idx="757">
                  <c:v>-9.6784243830000012</c:v>
                </c:pt>
                <c:pt idx="758">
                  <c:v>-9.6784243830000012</c:v>
                </c:pt>
                <c:pt idx="759">
                  <c:v>-9.6784243830000012</c:v>
                </c:pt>
                <c:pt idx="760">
                  <c:v>-9.6784243830000012</c:v>
                </c:pt>
                <c:pt idx="761">
                  <c:v>-10.187815140000001</c:v>
                </c:pt>
                <c:pt idx="762">
                  <c:v>-10.187815140000001</c:v>
                </c:pt>
                <c:pt idx="763">
                  <c:v>-10.187815140000001</c:v>
                </c:pt>
                <c:pt idx="764">
                  <c:v>-10.187815140000001</c:v>
                </c:pt>
                <c:pt idx="765">
                  <c:v>-10.187815140000001</c:v>
                </c:pt>
              </c:numCache>
            </c:numRef>
          </c:xVal>
          <c:yVal>
            <c:numRef>
              <c:f>Sheet1!$M$40:$M$805</c:f>
              <c:numCache>
                <c:formatCode>General</c:formatCode>
                <c:ptCount val="766"/>
                <c:pt idx="0">
                  <c:v>-0.58680000209084593</c:v>
                </c:pt>
                <c:pt idx="1">
                  <c:v>-0.41596054194660209</c:v>
                </c:pt>
                <c:pt idx="2">
                  <c:v>-0.38452093953700167</c:v>
                </c:pt>
                <c:pt idx="3">
                  <c:v>-0.95635467986410716</c:v>
                </c:pt>
                <c:pt idx="4">
                  <c:v>-0.7189177716632863</c:v>
                </c:pt>
                <c:pt idx="5">
                  <c:v>-0.60442573958722157</c:v>
                </c:pt>
                <c:pt idx="6">
                  <c:v>-0.44075241165111634</c:v>
                </c:pt>
                <c:pt idx="7">
                  <c:v>-0.40067790788800439</c:v>
                </c:pt>
                <c:pt idx="8">
                  <c:v>-1.0068039730354506</c:v>
                </c:pt>
                <c:pt idx="9">
                  <c:v>-0.81096292047275198</c:v>
                </c:pt>
                <c:pt idx="10">
                  <c:v>-0.53722017927872123</c:v>
                </c:pt>
                <c:pt idx="11">
                  <c:v>-0.47452114620972485</c:v>
                </c:pt>
                <c:pt idx="12">
                  <c:v>-0.35991013304651565</c:v>
                </c:pt>
                <c:pt idx="13">
                  <c:v>-0.8492378978867795</c:v>
                </c:pt>
                <c:pt idx="14">
                  <c:v>-1.1336295529874789</c:v>
                </c:pt>
                <c:pt idx="15">
                  <c:v>-0.79677552784909356</c:v>
                </c:pt>
                <c:pt idx="16">
                  <c:v>-0.63072152171280671</c:v>
                </c:pt>
                <c:pt idx="17">
                  <c:v>-0.61269010951353864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-1.3164768516421497</c:v>
                </c:pt>
                <c:pt idx="47">
                  <c:v>-2.2901865335093685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-1.9170294296244723</c:v>
                </c:pt>
                <c:pt idx="56">
                  <c:v>-1.1667508872147325</c:v>
                </c:pt>
                <c:pt idx="57">
                  <c:v>-0.89567166883025418</c:v>
                </c:pt>
                <c:pt idx="58">
                  <c:v>-0.64303192965756972</c:v>
                </c:pt>
                <c:pt idx="59">
                  <c:v>-0.60844881851340482</c:v>
                </c:pt>
                <c:pt idx="60">
                  <c:v>-1.8148827908410916</c:v>
                </c:pt>
                <c:pt idx="61">
                  <c:v>-1.1069825683146317</c:v>
                </c:pt>
                <c:pt idx="62">
                  <c:v>-0.90104729844153342</c:v>
                </c:pt>
                <c:pt idx="63">
                  <c:v>-0.80285496745922147</c:v>
                </c:pt>
                <c:pt idx="64">
                  <c:v>-0.57849242397200618</c:v>
                </c:pt>
                <c:pt idx="65">
                  <c:v>-1.8134250669891634</c:v>
                </c:pt>
                <c:pt idx="66">
                  <c:v>-2.5242820480113899</c:v>
                </c:pt>
                <c:pt idx="67">
                  <c:v>-1.5547455173435141</c:v>
                </c:pt>
                <c:pt idx="68">
                  <c:v>-0.95613874367768115</c:v>
                </c:pt>
                <c:pt idx="69">
                  <c:v>-0.8138067679358858</c:v>
                </c:pt>
                <c:pt idx="70">
                  <c:v>0</c:v>
                </c:pt>
                <c:pt idx="71">
                  <c:v>-2.5387589321825135</c:v>
                </c:pt>
                <c:pt idx="72">
                  <c:v>-1.4410776581145492</c:v>
                </c:pt>
                <c:pt idx="73">
                  <c:v>-1.0990539453469801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-0.99083079508417438</c:v>
                </c:pt>
                <c:pt idx="101">
                  <c:v>-1.5151380479720109</c:v>
                </c:pt>
                <c:pt idx="102">
                  <c:v>-2.6495742567937191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-0.83179533955363061</c:v>
                </c:pt>
                <c:pt idx="110">
                  <c:v>0</c:v>
                </c:pt>
                <c:pt idx="111">
                  <c:v>-2.2622405396881224</c:v>
                </c:pt>
                <c:pt idx="112">
                  <c:v>-1.4622714607277869</c:v>
                </c:pt>
                <c:pt idx="113">
                  <c:v>-1.078981602594921</c:v>
                </c:pt>
                <c:pt idx="114">
                  <c:v>-0.79722734426763819</c:v>
                </c:pt>
                <c:pt idx="115">
                  <c:v>0</c:v>
                </c:pt>
                <c:pt idx="116">
                  <c:v>0</c:v>
                </c:pt>
                <c:pt idx="117">
                  <c:v>-2.3843900096939001</c:v>
                </c:pt>
                <c:pt idx="118">
                  <c:v>-1.3593149536457756</c:v>
                </c:pt>
                <c:pt idx="119">
                  <c:v>-1.1390726566809357</c:v>
                </c:pt>
                <c:pt idx="120">
                  <c:v>0</c:v>
                </c:pt>
                <c:pt idx="121">
                  <c:v>0</c:v>
                </c:pt>
                <c:pt idx="122">
                  <c:v>-2.0111833770914913</c:v>
                </c:pt>
                <c:pt idx="123">
                  <c:v>-1.4753810609302651</c:v>
                </c:pt>
                <c:pt idx="124">
                  <c:v>-1.144710929307398</c:v>
                </c:pt>
                <c:pt idx="125">
                  <c:v>0</c:v>
                </c:pt>
                <c:pt idx="126">
                  <c:v>0</c:v>
                </c:pt>
                <c:pt idx="127">
                  <c:v>-2.1598633002076371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-6.0909177680700095</c:v>
                </c:pt>
                <c:pt idx="149">
                  <c:v>0</c:v>
                </c:pt>
                <c:pt idx="150">
                  <c:v>-4.6865667517987042</c:v>
                </c:pt>
                <c:pt idx="151">
                  <c:v>-4.5443011486654674</c:v>
                </c:pt>
                <c:pt idx="152">
                  <c:v>-3.939544658401716</c:v>
                </c:pt>
                <c:pt idx="153">
                  <c:v>0</c:v>
                </c:pt>
                <c:pt idx="154">
                  <c:v>-0.92741576019451266</c:v>
                </c:pt>
                <c:pt idx="155">
                  <c:v>-1.1818010776968821</c:v>
                </c:pt>
                <c:pt idx="156">
                  <c:v>-1.7253275759001283</c:v>
                </c:pt>
                <c:pt idx="157">
                  <c:v>-3.3156109225547561</c:v>
                </c:pt>
                <c:pt idx="158">
                  <c:v>-3.8547158874600251</c:v>
                </c:pt>
                <c:pt idx="159">
                  <c:v>-6.8333531035238781</c:v>
                </c:pt>
                <c:pt idx="160">
                  <c:v>0</c:v>
                </c:pt>
                <c:pt idx="161">
                  <c:v>0</c:v>
                </c:pt>
                <c:pt idx="162">
                  <c:v>-5.3238765755582156</c:v>
                </c:pt>
                <c:pt idx="163">
                  <c:v>-1.5176924971543093</c:v>
                </c:pt>
                <c:pt idx="164">
                  <c:v>-1.1011877745528882</c:v>
                </c:pt>
                <c:pt idx="165">
                  <c:v>0</c:v>
                </c:pt>
                <c:pt idx="166">
                  <c:v>0</c:v>
                </c:pt>
                <c:pt idx="167">
                  <c:v>-3.2376016139740766</c:v>
                </c:pt>
                <c:pt idx="168">
                  <c:v>-1.651113413338259</c:v>
                </c:pt>
                <c:pt idx="169">
                  <c:v>-1.2293721416167198</c:v>
                </c:pt>
                <c:pt idx="170">
                  <c:v>0</c:v>
                </c:pt>
                <c:pt idx="171">
                  <c:v>0</c:v>
                </c:pt>
                <c:pt idx="172">
                  <c:v>-2.6470736835599258</c:v>
                </c:pt>
                <c:pt idx="173">
                  <c:v>-1.7767632537201727</c:v>
                </c:pt>
                <c:pt idx="174">
                  <c:v>-1.2816968531469675</c:v>
                </c:pt>
                <c:pt idx="175">
                  <c:v>0</c:v>
                </c:pt>
                <c:pt idx="176">
                  <c:v>0</c:v>
                </c:pt>
                <c:pt idx="177">
                  <c:v>-2.891442665388134</c:v>
                </c:pt>
                <c:pt idx="178">
                  <c:v>-1.8290333657659621</c:v>
                </c:pt>
                <c:pt idx="179">
                  <c:v>-1.2086367218037861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-3.168223173246365</c:v>
                </c:pt>
                <c:pt idx="219">
                  <c:v>-1.9419996956759407</c:v>
                </c:pt>
                <c:pt idx="220">
                  <c:v>-1.3894677949586851</c:v>
                </c:pt>
                <c:pt idx="221">
                  <c:v>0</c:v>
                </c:pt>
                <c:pt idx="222">
                  <c:v>0</c:v>
                </c:pt>
                <c:pt idx="223">
                  <c:v>-3.2898242949220191</c:v>
                </c:pt>
                <c:pt idx="224">
                  <c:v>-1.9686286636041541</c:v>
                </c:pt>
                <c:pt idx="225">
                  <c:v>-1.4056211260848199</c:v>
                </c:pt>
                <c:pt idx="226">
                  <c:v>0</c:v>
                </c:pt>
                <c:pt idx="227">
                  <c:v>0</c:v>
                </c:pt>
                <c:pt idx="228">
                  <c:v>-3.7105950927009612</c:v>
                </c:pt>
                <c:pt idx="229">
                  <c:v>-1.7423965750504171</c:v>
                </c:pt>
                <c:pt idx="230">
                  <c:v>-1.4051762477594247</c:v>
                </c:pt>
                <c:pt idx="231">
                  <c:v>0</c:v>
                </c:pt>
                <c:pt idx="232">
                  <c:v>0</c:v>
                </c:pt>
                <c:pt idx="233">
                  <c:v>-4.9461371112832264</c:v>
                </c:pt>
                <c:pt idx="234">
                  <c:v>-2.0114740071000927</c:v>
                </c:pt>
                <c:pt idx="235">
                  <c:v>-1.5102114981648844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-2.2574999222338321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-1.8647198654645085</c:v>
                </c:pt>
                <c:pt idx="277">
                  <c:v>-1.4562579838234626</c:v>
                </c:pt>
                <c:pt idx="278">
                  <c:v>0</c:v>
                </c:pt>
                <c:pt idx="279">
                  <c:v>0</c:v>
                </c:pt>
                <c:pt idx="280">
                  <c:v>-5.0630805039882718</c:v>
                </c:pt>
                <c:pt idx="281">
                  <c:v>-1.9810796698729158</c:v>
                </c:pt>
                <c:pt idx="282">
                  <c:v>-1.34715510996935</c:v>
                </c:pt>
                <c:pt idx="283">
                  <c:v>0</c:v>
                </c:pt>
                <c:pt idx="284">
                  <c:v>0</c:v>
                </c:pt>
                <c:pt idx="285">
                  <c:v>-4.0272601627569466</c:v>
                </c:pt>
                <c:pt idx="286">
                  <c:v>-2.0352220617752455</c:v>
                </c:pt>
                <c:pt idx="287">
                  <c:v>-1.4116684329000901</c:v>
                </c:pt>
                <c:pt idx="288">
                  <c:v>0</c:v>
                </c:pt>
                <c:pt idx="289">
                  <c:v>0</c:v>
                </c:pt>
                <c:pt idx="290">
                  <c:v>-4.4941844251136498</c:v>
                </c:pt>
                <c:pt idx="291">
                  <c:v>-2.0487376414627345</c:v>
                </c:pt>
                <c:pt idx="292">
                  <c:v>-1.5758188697355011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-0.98698316752197512</c:v>
                </c:pt>
                <c:pt idx="323">
                  <c:v>-1.9888730266682664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-4.1102023472092553</c:v>
                </c:pt>
                <c:pt idx="333">
                  <c:v>-2.0198366489893935</c:v>
                </c:pt>
                <c:pt idx="334">
                  <c:v>-1.3903568337248755</c:v>
                </c:pt>
                <c:pt idx="335">
                  <c:v>0</c:v>
                </c:pt>
                <c:pt idx="336">
                  <c:v>0</c:v>
                </c:pt>
                <c:pt idx="337">
                  <c:v>-4.8919846089794623</c:v>
                </c:pt>
                <c:pt idx="338">
                  <c:v>-2.2382167730595888</c:v>
                </c:pt>
                <c:pt idx="339">
                  <c:v>-1.471123152056858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-2.0300852149341777</c:v>
                </c:pt>
                <c:pt idx="344">
                  <c:v>-1.4389384559006368</c:v>
                </c:pt>
                <c:pt idx="345">
                  <c:v>0</c:v>
                </c:pt>
                <c:pt idx="346">
                  <c:v>0</c:v>
                </c:pt>
                <c:pt idx="347">
                  <c:v>-5.4877527773210923</c:v>
                </c:pt>
                <c:pt idx="348">
                  <c:v>-2.0895781931016453</c:v>
                </c:pt>
                <c:pt idx="349">
                  <c:v>-1.4717659075949268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-0.78417757461576842</c:v>
                </c:pt>
                <c:pt idx="378">
                  <c:v>-1.4027559508226217</c:v>
                </c:pt>
                <c:pt idx="379">
                  <c:v>-3.6761802927551637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-2.0629749563524586</c:v>
                </c:pt>
                <c:pt idx="389">
                  <c:v>-1.5806753488275735</c:v>
                </c:pt>
                <c:pt idx="390">
                  <c:v>0</c:v>
                </c:pt>
                <c:pt idx="391">
                  <c:v>0</c:v>
                </c:pt>
                <c:pt idx="392">
                  <c:v>-4.1191051889823198</c:v>
                </c:pt>
                <c:pt idx="393">
                  <c:v>-2.1002462984655166</c:v>
                </c:pt>
                <c:pt idx="394">
                  <c:v>-1.4342288653946567</c:v>
                </c:pt>
                <c:pt idx="395">
                  <c:v>0</c:v>
                </c:pt>
                <c:pt idx="396">
                  <c:v>0</c:v>
                </c:pt>
                <c:pt idx="397">
                  <c:v>-4.6877758225394475</c:v>
                </c:pt>
                <c:pt idx="398">
                  <c:v>-2.0753187906822035</c:v>
                </c:pt>
                <c:pt idx="399">
                  <c:v>-1.5109217497521268</c:v>
                </c:pt>
                <c:pt idx="400">
                  <c:v>0</c:v>
                </c:pt>
                <c:pt idx="401">
                  <c:v>0</c:v>
                </c:pt>
                <c:pt idx="402">
                  <c:v>-8.6561921451991015</c:v>
                </c:pt>
                <c:pt idx="403">
                  <c:v>-2.0043227108454431</c:v>
                </c:pt>
                <c:pt idx="404">
                  <c:v>-1.4619144773203949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-0.94448422950468125</c:v>
                </c:pt>
                <c:pt idx="430">
                  <c:v>-1.6842386672358653</c:v>
                </c:pt>
                <c:pt idx="431">
                  <c:v>-1.7374844878298112</c:v>
                </c:pt>
                <c:pt idx="432">
                  <c:v>-4.2752443541763974</c:v>
                </c:pt>
                <c:pt idx="433">
                  <c:v>-2.7494692154167475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-4.7813426210857628</c:v>
                </c:pt>
                <c:pt idx="440">
                  <c:v>-2.1245539206669712</c:v>
                </c:pt>
                <c:pt idx="441">
                  <c:v>-1.5621590466889794</c:v>
                </c:pt>
                <c:pt idx="442">
                  <c:v>0</c:v>
                </c:pt>
                <c:pt idx="443">
                  <c:v>0</c:v>
                </c:pt>
                <c:pt idx="444">
                  <c:v>-4.1473390004236368</c:v>
                </c:pt>
                <c:pt idx="445">
                  <c:v>-2.3007005556532025</c:v>
                </c:pt>
                <c:pt idx="446">
                  <c:v>-1.5189221813792544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-2.0168167671592001</c:v>
                </c:pt>
                <c:pt idx="451">
                  <c:v>-1.5214468491699469</c:v>
                </c:pt>
                <c:pt idx="452">
                  <c:v>0</c:v>
                </c:pt>
                <c:pt idx="453">
                  <c:v>0</c:v>
                </c:pt>
                <c:pt idx="454">
                  <c:v>-4.723839328391545</c:v>
                </c:pt>
                <c:pt idx="455">
                  <c:v>-2.0951636271584273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-1.5674781447638066</c:v>
                </c:pt>
                <c:pt idx="492">
                  <c:v>0</c:v>
                </c:pt>
                <c:pt idx="493">
                  <c:v>0</c:v>
                </c:pt>
                <c:pt idx="494">
                  <c:v>-8.9902305029053586</c:v>
                </c:pt>
                <c:pt idx="495">
                  <c:v>-2.0231628959988974</c:v>
                </c:pt>
                <c:pt idx="496">
                  <c:v>-1.5099313233796545</c:v>
                </c:pt>
                <c:pt idx="497">
                  <c:v>0</c:v>
                </c:pt>
                <c:pt idx="498">
                  <c:v>0</c:v>
                </c:pt>
                <c:pt idx="499">
                  <c:v>-4.4632408239073884</c:v>
                </c:pt>
                <c:pt idx="500">
                  <c:v>-2.0018292640589008</c:v>
                </c:pt>
                <c:pt idx="501">
                  <c:v>-1.5181790899989096</c:v>
                </c:pt>
                <c:pt idx="502">
                  <c:v>0</c:v>
                </c:pt>
                <c:pt idx="503">
                  <c:v>0</c:v>
                </c:pt>
                <c:pt idx="504">
                  <c:v>-5.0600053779422414</c:v>
                </c:pt>
                <c:pt idx="505">
                  <c:v>-1.8913076038930103</c:v>
                </c:pt>
                <c:pt idx="506">
                  <c:v>-1.5083747967668686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-2.4572231881769913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-2.0730540943035685</c:v>
                </c:pt>
                <c:pt idx="544">
                  <c:v>-1.4527596382751278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-1.9752625713098853</c:v>
                </c:pt>
                <c:pt idx="549">
                  <c:v>-1.5907487398382452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-2.093817485700681</c:v>
                </c:pt>
                <c:pt idx="554">
                  <c:v>-1.5442104375799346</c:v>
                </c:pt>
                <c:pt idx="555">
                  <c:v>0</c:v>
                </c:pt>
                <c:pt idx="556">
                  <c:v>0</c:v>
                </c:pt>
                <c:pt idx="557">
                  <c:v>-5.4351793665781045</c:v>
                </c:pt>
                <c:pt idx="558">
                  <c:v>-1.911578497578837</c:v>
                </c:pt>
                <c:pt idx="559">
                  <c:v>-1.5325501188312294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-1.6028233909409975</c:v>
                </c:pt>
                <c:pt idx="586">
                  <c:v>-2.594045648649653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-3.9046535091432339</c:v>
                </c:pt>
                <c:pt idx="595">
                  <c:v>-2.0420831336810115</c:v>
                </c:pt>
                <c:pt idx="596">
                  <c:v>-1.5200140780432896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-2.0869621024716909</c:v>
                </c:pt>
                <c:pt idx="601">
                  <c:v>-1.5465659112880905</c:v>
                </c:pt>
                <c:pt idx="602">
                  <c:v>0</c:v>
                </c:pt>
                <c:pt idx="603">
                  <c:v>0</c:v>
                </c:pt>
                <c:pt idx="604">
                  <c:v>-5.8766714675249334</c:v>
                </c:pt>
                <c:pt idx="605">
                  <c:v>-1.889149231824351</c:v>
                </c:pt>
                <c:pt idx="606">
                  <c:v>0</c:v>
                </c:pt>
                <c:pt idx="607">
                  <c:v>0</c:v>
                </c:pt>
                <c:pt idx="608">
                  <c:v>-4.2863165738608782</c:v>
                </c:pt>
                <c:pt idx="609">
                  <c:v>-2.2330165853775248</c:v>
                </c:pt>
                <c:pt idx="610">
                  <c:v>-1.4575996743290995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-1.2786773324657317</c:v>
                </c:pt>
                <c:pt idx="639">
                  <c:v>-1.8927867362303197</c:v>
                </c:pt>
                <c:pt idx="640">
                  <c:v>-2.2659290417825582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-4.4777622632825551</c:v>
                </c:pt>
                <c:pt idx="649">
                  <c:v>-2.0497797314751272</c:v>
                </c:pt>
                <c:pt idx="650">
                  <c:v>-1.5344499889269174</c:v>
                </c:pt>
                <c:pt idx="651">
                  <c:v>0</c:v>
                </c:pt>
                <c:pt idx="652">
                  <c:v>0</c:v>
                </c:pt>
                <c:pt idx="653">
                  <c:v>-4.3853173535984995</c:v>
                </c:pt>
                <c:pt idx="654">
                  <c:v>-2.2171108553691328</c:v>
                </c:pt>
                <c:pt idx="655">
                  <c:v>-1.4884563071824219</c:v>
                </c:pt>
                <c:pt idx="656">
                  <c:v>0</c:v>
                </c:pt>
                <c:pt idx="657">
                  <c:v>0</c:v>
                </c:pt>
                <c:pt idx="658">
                  <c:v>-4.2553187024969397</c:v>
                </c:pt>
                <c:pt idx="659">
                  <c:v>-2.0577325192879679</c:v>
                </c:pt>
                <c:pt idx="660">
                  <c:v>-1.4715961919358498</c:v>
                </c:pt>
                <c:pt idx="661">
                  <c:v>0</c:v>
                </c:pt>
                <c:pt idx="662">
                  <c:v>0</c:v>
                </c:pt>
                <c:pt idx="663">
                  <c:v>-3.6520347938901172</c:v>
                </c:pt>
                <c:pt idx="664">
                  <c:v>-2.0483263759824535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-4.4027572931156902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-0.86146020714183025</c:v>
                </c:pt>
                <c:pt idx="692">
                  <c:v>-1.0833585383473305</c:v>
                </c:pt>
                <c:pt idx="693">
                  <c:v>-1.8420676489123682</c:v>
                </c:pt>
                <c:pt idx="694">
                  <c:v>-3.6147933350981738</c:v>
                </c:pt>
                <c:pt idx="695">
                  <c:v>-3.597263474744</c:v>
                </c:pt>
                <c:pt idx="696">
                  <c:v>-4.8100800051944823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-5.0061389543747357</c:v>
                </c:pt>
                <c:pt idx="702">
                  <c:v>-1.9713592441546857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-2.3748783239165014</c:v>
                </c:pt>
                <c:pt idx="707">
                  <c:v>-1.4586668309903645</c:v>
                </c:pt>
                <c:pt idx="708">
                  <c:v>0</c:v>
                </c:pt>
                <c:pt idx="709">
                  <c:v>0</c:v>
                </c:pt>
                <c:pt idx="710">
                  <c:v>-4.6022062455597323</c:v>
                </c:pt>
                <c:pt idx="711">
                  <c:v>-2.1150561646357464</c:v>
                </c:pt>
                <c:pt idx="712">
                  <c:v>-1.5686238744882992</c:v>
                </c:pt>
                <c:pt idx="713">
                  <c:v>0</c:v>
                </c:pt>
                <c:pt idx="714">
                  <c:v>0</c:v>
                </c:pt>
                <c:pt idx="715">
                  <c:v>-2.1556585821263234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-1.3172828863703729</c:v>
                </c:pt>
                <c:pt idx="750">
                  <c:v>0</c:v>
                </c:pt>
                <c:pt idx="751">
                  <c:v>-2.1500412076165341</c:v>
                </c:pt>
                <c:pt idx="752">
                  <c:v>-1.4276712957290245</c:v>
                </c:pt>
                <c:pt idx="753">
                  <c:v>0</c:v>
                </c:pt>
                <c:pt idx="754">
                  <c:v>0</c:v>
                </c:pt>
                <c:pt idx="755">
                  <c:v>-3.9806109720069167</c:v>
                </c:pt>
                <c:pt idx="756">
                  <c:v>-2.0946974778615477</c:v>
                </c:pt>
                <c:pt idx="757">
                  <c:v>-1.4766422055100481</c:v>
                </c:pt>
                <c:pt idx="758">
                  <c:v>0</c:v>
                </c:pt>
                <c:pt idx="759">
                  <c:v>0</c:v>
                </c:pt>
                <c:pt idx="760">
                  <c:v>-2.0008448521732838</c:v>
                </c:pt>
                <c:pt idx="761">
                  <c:v>-6.0251775118885371</c:v>
                </c:pt>
                <c:pt idx="762">
                  <c:v>0</c:v>
                </c:pt>
                <c:pt idx="763">
                  <c:v>-3.9620837595270588</c:v>
                </c:pt>
                <c:pt idx="764">
                  <c:v>-2.3600455742234634</c:v>
                </c:pt>
                <c:pt idx="765">
                  <c:v>-6.3641969217478094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006-B1D0-4A36FE90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15096"/>
        <c:axId val="695221712"/>
      </c:scatterChart>
      <c:valAx>
        <c:axId val="76341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1712"/>
        <c:crosses val="autoZero"/>
        <c:crossBetween val="midCat"/>
      </c:valAx>
      <c:valAx>
        <c:axId val="6952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1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ln(rho) vs ln(R)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28937007874019"/>
                  <c:y val="0.17432013706620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radius!$N$3:$N$1006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0.69314718055994529</c:v>
                </c:pt>
                <c:pt idx="21">
                  <c:v>0.69314718055994529</c:v>
                </c:pt>
                <c:pt idx="22">
                  <c:v>0.69314718055994529</c:v>
                </c:pt>
                <c:pt idx="23">
                  <c:v>0.69314718055994529</c:v>
                </c:pt>
                <c:pt idx="24">
                  <c:v>0.69314718055994529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0.69314718055994529</c:v>
                </c:pt>
                <c:pt idx="28">
                  <c:v>0.69314718055994529</c:v>
                </c:pt>
                <c:pt idx="29">
                  <c:v>0.69314718055994529</c:v>
                </c:pt>
                <c:pt idx="30">
                  <c:v>0.69314718055994529</c:v>
                </c:pt>
                <c:pt idx="31">
                  <c:v>0.69314718055994529</c:v>
                </c:pt>
                <c:pt idx="32">
                  <c:v>0.69314718055994529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1.0986122886681098</c:v>
                </c:pt>
                <c:pt idx="38">
                  <c:v>1.0986122886681098</c:v>
                </c:pt>
                <c:pt idx="39">
                  <c:v>1.0986122886681098</c:v>
                </c:pt>
                <c:pt idx="40">
                  <c:v>1.0986122886681098</c:v>
                </c:pt>
                <c:pt idx="41">
                  <c:v>1.0986122886681098</c:v>
                </c:pt>
                <c:pt idx="42">
                  <c:v>1.0986122886681098</c:v>
                </c:pt>
                <c:pt idx="43">
                  <c:v>1.0986122886681098</c:v>
                </c:pt>
                <c:pt idx="44">
                  <c:v>1.0986122886681098</c:v>
                </c:pt>
                <c:pt idx="45">
                  <c:v>1.0986122886681098</c:v>
                </c:pt>
                <c:pt idx="46">
                  <c:v>1.0986122886681098</c:v>
                </c:pt>
                <c:pt idx="47">
                  <c:v>1.0986122886681098</c:v>
                </c:pt>
                <c:pt idx="48">
                  <c:v>1.0986122886681098</c:v>
                </c:pt>
                <c:pt idx="49">
                  <c:v>1.0986122886681098</c:v>
                </c:pt>
                <c:pt idx="50">
                  <c:v>1.0986122886681098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1.0986122886681098</c:v>
                </c:pt>
                <c:pt idx="54">
                  <c:v>1.0986122886681098</c:v>
                </c:pt>
                <c:pt idx="55">
                  <c:v>1.0986122886681098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0.69314718055994529</c:v>
                </c:pt>
                <c:pt idx="77">
                  <c:v>0.69314718055994529</c:v>
                </c:pt>
                <c:pt idx="78">
                  <c:v>0.69314718055994529</c:v>
                </c:pt>
                <c:pt idx="79">
                  <c:v>0.69314718055994529</c:v>
                </c:pt>
                <c:pt idx="80">
                  <c:v>0.69314718055994529</c:v>
                </c:pt>
                <c:pt idx="81">
                  <c:v>0.69314718055994529</c:v>
                </c:pt>
                <c:pt idx="82">
                  <c:v>0.69314718055994529</c:v>
                </c:pt>
                <c:pt idx="83">
                  <c:v>0.69314718055994529</c:v>
                </c:pt>
                <c:pt idx="84">
                  <c:v>0.69314718055994529</c:v>
                </c:pt>
                <c:pt idx="85">
                  <c:v>0.69314718055994529</c:v>
                </c:pt>
                <c:pt idx="86">
                  <c:v>0.69314718055994529</c:v>
                </c:pt>
                <c:pt idx="87">
                  <c:v>0.69314718055994529</c:v>
                </c:pt>
                <c:pt idx="88">
                  <c:v>0.69314718055994529</c:v>
                </c:pt>
                <c:pt idx="89">
                  <c:v>0.69314718055994529</c:v>
                </c:pt>
                <c:pt idx="90">
                  <c:v>0.69314718055994529</c:v>
                </c:pt>
                <c:pt idx="91">
                  <c:v>0.69314718055994529</c:v>
                </c:pt>
                <c:pt idx="92">
                  <c:v>0.69314718055994529</c:v>
                </c:pt>
                <c:pt idx="93">
                  <c:v>1.0986122886681098</c:v>
                </c:pt>
                <c:pt idx="94">
                  <c:v>1.0986122886681098</c:v>
                </c:pt>
                <c:pt idx="95">
                  <c:v>1.0986122886681098</c:v>
                </c:pt>
                <c:pt idx="96">
                  <c:v>1.0986122886681098</c:v>
                </c:pt>
                <c:pt idx="97">
                  <c:v>1.0986122886681098</c:v>
                </c:pt>
                <c:pt idx="98">
                  <c:v>1.0986122886681098</c:v>
                </c:pt>
                <c:pt idx="99">
                  <c:v>1.0986122886681098</c:v>
                </c:pt>
                <c:pt idx="100">
                  <c:v>1.0986122886681098</c:v>
                </c:pt>
                <c:pt idx="101">
                  <c:v>1.0986122886681098</c:v>
                </c:pt>
                <c:pt idx="102">
                  <c:v>1.0986122886681098</c:v>
                </c:pt>
                <c:pt idx="103">
                  <c:v>1.0986122886681098</c:v>
                </c:pt>
                <c:pt idx="104">
                  <c:v>1.0986122886681098</c:v>
                </c:pt>
                <c:pt idx="105">
                  <c:v>1.0986122886681098</c:v>
                </c:pt>
                <c:pt idx="106">
                  <c:v>1.0986122886681098</c:v>
                </c:pt>
                <c:pt idx="107">
                  <c:v>1.0986122886681098</c:v>
                </c:pt>
                <c:pt idx="108">
                  <c:v>1.0986122886681098</c:v>
                </c:pt>
                <c:pt idx="109">
                  <c:v>1.0986122886681098</c:v>
                </c:pt>
                <c:pt idx="110">
                  <c:v>1.0986122886681098</c:v>
                </c:pt>
                <c:pt idx="111">
                  <c:v>1.0986122886681098</c:v>
                </c:pt>
                <c:pt idx="112">
                  <c:v>1.0986122886681098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0.69314718055994529</c:v>
                </c:pt>
                <c:pt idx="134">
                  <c:v>0.69314718055994529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0.69314718055994529</c:v>
                </c:pt>
                <c:pt idx="141">
                  <c:v>0.69314718055994529</c:v>
                </c:pt>
                <c:pt idx="142">
                  <c:v>0.69314718055994529</c:v>
                </c:pt>
                <c:pt idx="143">
                  <c:v>0.69314718055994529</c:v>
                </c:pt>
                <c:pt idx="144">
                  <c:v>0.69314718055994529</c:v>
                </c:pt>
                <c:pt idx="145">
                  <c:v>0.69314718055994529</c:v>
                </c:pt>
                <c:pt idx="146">
                  <c:v>1.0986122886681098</c:v>
                </c:pt>
                <c:pt idx="147">
                  <c:v>1.0986122886681098</c:v>
                </c:pt>
                <c:pt idx="148">
                  <c:v>1.0986122886681098</c:v>
                </c:pt>
                <c:pt idx="149">
                  <c:v>1.0986122886681098</c:v>
                </c:pt>
                <c:pt idx="150">
                  <c:v>1.0986122886681098</c:v>
                </c:pt>
                <c:pt idx="151">
                  <c:v>1.0986122886681098</c:v>
                </c:pt>
                <c:pt idx="152">
                  <c:v>1.0986122886681098</c:v>
                </c:pt>
                <c:pt idx="153">
                  <c:v>1.0986122886681098</c:v>
                </c:pt>
                <c:pt idx="154">
                  <c:v>1.0986122886681098</c:v>
                </c:pt>
                <c:pt idx="155">
                  <c:v>1.0986122886681098</c:v>
                </c:pt>
                <c:pt idx="156">
                  <c:v>1.0986122886681098</c:v>
                </c:pt>
                <c:pt idx="157">
                  <c:v>1.0986122886681098</c:v>
                </c:pt>
                <c:pt idx="158">
                  <c:v>1.0986122886681098</c:v>
                </c:pt>
                <c:pt idx="159">
                  <c:v>1.0986122886681098</c:v>
                </c:pt>
                <c:pt idx="160">
                  <c:v>1.0986122886681098</c:v>
                </c:pt>
                <c:pt idx="161">
                  <c:v>1.0986122886681098</c:v>
                </c:pt>
                <c:pt idx="162">
                  <c:v>1.0986122886681098</c:v>
                </c:pt>
                <c:pt idx="163">
                  <c:v>1.0986122886681098</c:v>
                </c:pt>
                <c:pt idx="164">
                  <c:v>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radius!$O$3:$O$1006</c:f>
              <c:numCache>
                <c:formatCode>General</c:formatCode>
                <c:ptCount val="205"/>
                <c:pt idx="0">
                  <c:v>1.848356382863672</c:v>
                </c:pt>
                <c:pt idx="1">
                  <c:v>1.5938729601630464</c:v>
                </c:pt>
                <c:pt idx="2">
                  <c:v>1.7403784516946961</c:v>
                </c:pt>
                <c:pt idx="3">
                  <c:v>1.6619249384848593</c:v>
                </c:pt>
                <c:pt idx="4">
                  <c:v>1.6202542048679491</c:v>
                </c:pt>
                <c:pt idx="5">
                  <c:v>1.7820247401311582</c:v>
                </c:pt>
                <c:pt idx="6">
                  <c:v>1.7364009052743405</c:v>
                </c:pt>
                <c:pt idx="7">
                  <c:v>1.5415604900310145</c:v>
                </c:pt>
                <c:pt idx="8">
                  <c:v>1.9172376885906957</c:v>
                </c:pt>
                <c:pt idx="9">
                  <c:v>1.760182799126526</c:v>
                </c:pt>
                <c:pt idx="10">
                  <c:v>1.269158437469933</c:v>
                </c:pt>
                <c:pt idx="11">
                  <c:v>1.5673999010872013</c:v>
                </c:pt>
                <c:pt idx="12">
                  <c:v>1.3645314804485242</c:v>
                </c:pt>
                <c:pt idx="13">
                  <c:v>1.5293118679548157</c:v>
                </c:pt>
                <c:pt idx="14">
                  <c:v>1.7359604251438838</c:v>
                </c:pt>
                <c:pt idx="15">
                  <c:v>1.9144379102181419</c:v>
                </c:pt>
                <c:pt idx="16">
                  <c:v>1.5934355549565953</c:v>
                </c:pt>
                <c:pt idx="17">
                  <c:v>1.816045495108211</c:v>
                </c:pt>
                <c:pt idx="18">
                  <c:v>1.7163846693457987</c:v>
                </c:pt>
                <c:pt idx="19">
                  <c:v>1.6111031917531609</c:v>
                </c:pt>
                <c:pt idx="20">
                  <c:v>1.4180389164334648</c:v>
                </c:pt>
                <c:pt idx="21">
                  <c:v>1.3844934981148271</c:v>
                </c:pt>
                <c:pt idx="22">
                  <c:v>1.4125563255209304</c:v>
                </c:pt>
                <c:pt idx="23">
                  <c:v>1.4465501704206203</c:v>
                </c:pt>
                <c:pt idx="24">
                  <c:v>1.4012010841421971</c:v>
                </c:pt>
                <c:pt idx="25">
                  <c:v>1.3889492843943254</c:v>
                </c:pt>
                <c:pt idx="26">
                  <c:v>1.3573311535354535</c:v>
                </c:pt>
                <c:pt idx="27">
                  <c:v>1.3785623400560301</c:v>
                </c:pt>
                <c:pt idx="28">
                  <c:v>0.83112297323558793</c:v>
                </c:pt>
                <c:pt idx="29">
                  <c:v>0.96464790188224325</c:v>
                </c:pt>
                <c:pt idx="30">
                  <c:v>1.2195251502373374</c:v>
                </c:pt>
                <c:pt idx="31">
                  <c:v>1.3305096835789145</c:v>
                </c:pt>
                <c:pt idx="32">
                  <c:v>1.3447094268255642</c:v>
                </c:pt>
                <c:pt idx="33">
                  <c:v>1.4236003224787439</c:v>
                </c:pt>
                <c:pt idx="34">
                  <c:v>1.3770663072406855</c:v>
                </c:pt>
                <c:pt idx="35">
                  <c:v>1.3738086497865687</c:v>
                </c:pt>
                <c:pt idx="36">
                  <c:v>1.3752594349528704</c:v>
                </c:pt>
                <c:pt idx="37">
                  <c:v>0.72227321715843817</c:v>
                </c:pt>
                <c:pt idx="38">
                  <c:v>0.70914513754493647</c:v>
                </c:pt>
                <c:pt idx="39">
                  <c:v>0.75385620925981167</c:v>
                </c:pt>
                <c:pt idx="40">
                  <c:v>0.85554881242972325</c:v>
                </c:pt>
                <c:pt idx="41">
                  <c:v>0.86586123346393307</c:v>
                </c:pt>
                <c:pt idx="42">
                  <c:v>0.87754086437739698</c:v>
                </c:pt>
                <c:pt idx="43">
                  <c:v>1.0681455119342322</c:v>
                </c:pt>
                <c:pt idx="44">
                  <c:v>1.0685995655052183</c:v>
                </c:pt>
                <c:pt idx="45">
                  <c:v>1.0454331592399062</c:v>
                </c:pt>
                <c:pt idx="46">
                  <c:v>1.1699514712930499</c:v>
                </c:pt>
                <c:pt idx="47">
                  <c:v>1.1551816401560047</c:v>
                </c:pt>
                <c:pt idx="48">
                  <c:v>1.1706241970934277</c:v>
                </c:pt>
                <c:pt idx="49">
                  <c:v>1.2017904246668689</c:v>
                </c:pt>
                <c:pt idx="50">
                  <c:v>1.2133480020110439</c:v>
                </c:pt>
                <c:pt idx="51">
                  <c:v>1.2085574116782296</c:v>
                </c:pt>
                <c:pt idx="52">
                  <c:v>1.2277517085406811</c:v>
                </c:pt>
                <c:pt idx="53">
                  <c:v>1.223020836642096</c:v>
                </c:pt>
                <c:pt idx="54">
                  <c:v>1.2696548914753187</c:v>
                </c:pt>
                <c:pt idx="55">
                  <c:v>1.2546971869138532</c:v>
                </c:pt>
                <c:pt idx="56">
                  <c:v>1.6990043557931436</c:v>
                </c:pt>
                <c:pt idx="57">
                  <c:v>1.4224387660890345</c:v>
                </c:pt>
                <c:pt idx="58">
                  <c:v>1.7295515634287657</c:v>
                </c:pt>
                <c:pt idx="59">
                  <c:v>1.839854947714809</c:v>
                </c:pt>
                <c:pt idx="60">
                  <c:v>1.5388366052505533</c:v>
                </c:pt>
                <c:pt idx="61">
                  <c:v>1.7434830619518351</c:v>
                </c:pt>
                <c:pt idx="62">
                  <c:v>1.6682307922755917</c:v>
                </c:pt>
                <c:pt idx="63">
                  <c:v>1.6375933571829551</c:v>
                </c:pt>
                <c:pt idx="64">
                  <c:v>1.7299646554282122</c:v>
                </c:pt>
                <c:pt idx="65">
                  <c:v>1.8040996813126602</c:v>
                </c:pt>
                <c:pt idx="66">
                  <c:v>1.1842164259602583</c:v>
                </c:pt>
                <c:pt idx="67">
                  <c:v>1.6795468275792484</c:v>
                </c:pt>
                <c:pt idx="68">
                  <c:v>1.0448305204793857</c:v>
                </c:pt>
                <c:pt idx="69">
                  <c:v>1.5233352133806886</c:v>
                </c:pt>
                <c:pt idx="70">
                  <c:v>1.657751772712651</c:v>
                </c:pt>
                <c:pt idx="71">
                  <c:v>1.7255528909897864</c:v>
                </c:pt>
                <c:pt idx="72">
                  <c:v>1.69962133649208</c:v>
                </c:pt>
                <c:pt idx="73">
                  <c:v>1.7788055580662194</c:v>
                </c:pt>
                <c:pt idx="74">
                  <c:v>1.5931956063326782</c:v>
                </c:pt>
                <c:pt idx="75">
                  <c:v>1.8188881366163074</c:v>
                </c:pt>
                <c:pt idx="76">
                  <c:v>1.3661101392866457</c:v>
                </c:pt>
                <c:pt idx="77">
                  <c:v>1.4165656541243827</c:v>
                </c:pt>
                <c:pt idx="78">
                  <c:v>1.4362398273051031</c:v>
                </c:pt>
                <c:pt idx="79">
                  <c:v>1.4157244407492915</c:v>
                </c:pt>
                <c:pt idx="80">
                  <c:v>1.3550691349330253</c:v>
                </c:pt>
                <c:pt idx="81">
                  <c:v>1.4632383814139982</c:v>
                </c:pt>
                <c:pt idx="82">
                  <c:v>1.383441029532408</c:v>
                </c:pt>
                <c:pt idx="83">
                  <c:v>1.3958624115748366</c:v>
                </c:pt>
                <c:pt idx="84">
                  <c:v>0.89382142715215485</c:v>
                </c:pt>
                <c:pt idx="85">
                  <c:v>1.0480669085373981</c:v>
                </c:pt>
                <c:pt idx="86">
                  <c:v>1.302671664215441</c:v>
                </c:pt>
                <c:pt idx="87">
                  <c:v>1.3182909068305706</c:v>
                </c:pt>
                <c:pt idx="88">
                  <c:v>1.3222699934970303</c:v>
                </c:pt>
                <c:pt idx="89">
                  <c:v>1.3822235867494095</c:v>
                </c:pt>
                <c:pt idx="90">
                  <c:v>1.4459527568521064</c:v>
                </c:pt>
                <c:pt idx="91">
                  <c:v>1.3800072776531991</c:v>
                </c:pt>
                <c:pt idx="92">
                  <c:v>1.4229765484508066</c:v>
                </c:pt>
                <c:pt idx="93">
                  <c:v>1.2153636289879222</c:v>
                </c:pt>
                <c:pt idx="94">
                  <c:v>1.2542792786333419</c:v>
                </c:pt>
                <c:pt idx="95">
                  <c:v>1.2247222540444773</c:v>
                </c:pt>
                <c:pt idx="96">
                  <c:v>1.240907252118999</c:v>
                </c:pt>
                <c:pt idx="97">
                  <c:v>1.2694186847062752</c:v>
                </c:pt>
                <c:pt idx="98">
                  <c:v>1.2397780253289543</c:v>
                </c:pt>
                <c:pt idx="99">
                  <c:v>1.2439560471923463</c:v>
                </c:pt>
                <c:pt idx="100">
                  <c:v>1.249596469742372</c:v>
                </c:pt>
                <c:pt idx="101">
                  <c:v>1.2514274906755376</c:v>
                </c:pt>
                <c:pt idx="102">
                  <c:v>1.2464761671626414</c:v>
                </c:pt>
                <c:pt idx="103">
                  <c:v>1.2713424292361697</c:v>
                </c:pt>
                <c:pt idx="104">
                  <c:v>1.26061995243436</c:v>
                </c:pt>
                <c:pt idx="105">
                  <c:v>1.286924052816069</c:v>
                </c:pt>
                <c:pt idx="106">
                  <c:v>1.2275980394121759</c:v>
                </c:pt>
                <c:pt idx="107">
                  <c:v>1.2763157103497604</c:v>
                </c:pt>
                <c:pt idx="108">
                  <c:v>1.2366862611157876</c:v>
                </c:pt>
                <c:pt idx="109">
                  <c:v>1.2229466783343523</c:v>
                </c:pt>
                <c:pt idx="110">
                  <c:v>1.2646927830883672</c:v>
                </c:pt>
                <c:pt idx="111">
                  <c:v>1.2643329455692178</c:v>
                </c:pt>
                <c:pt idx="112">
                  <c:v>1.2478280317782784</c:v>
                </c:pt>
                <c:pt idx="113">
                  <c:v>1.6179570766423708</c:v>
                </c:pt>
                <c:pt idx="114">
                  <c:v>1.600172902250623</c:v>
                </c:pt>
                <c:pt idx="115">
                  <c:v>1.6876712919525017</c:v>
                </c:pt>
                <c:pt idx="116">
                  <c:v>1.4402793421664257</c:v>
                </c:pt>
                <c:pt idx="117">
                  <c:v>1.6400641059758609</c:v>
                </c:pt>
                <c:pt idx="118">
                  <c:v>1.6251882225253325</c:v>
                </c:pt>
                <c:pt idx="119">
                  <c:v>1.6657000914422337</c:v>
                </c:pt>
                <c:pt idx="120">
                  <c:v>1.6242033646345742</c:v>
                </c:pt>
                <c:pt idx="121">
                  <c:v>1.6701148204652865</c:v>
                </c:pt>
                <c:pt idx="122">
                  <c:v>1.5204700773733539</c:v>
                </c:pt>
                <c:pt idx="123">
                  <c:v>1.0262207912463508</c:v>
                </c:pt>
                <c:pt idx="124">
                  <c:v>1.5402664535728012</c:v>
                </c:pt>
                <c:pt idx="125">
                  <c:v>1.4806097280801456</c:v>
                </c:pt>
                <c:pt idx="126">
                  <c:v>1.5105642480966814</c:v>
                </c:pt>
                <c:pt idx="127">
                  <c:v>1.5064555191812412</c:v>
                </c:pt>
                <c:pt idx="128">
                  <c:v>1.5210164508331969</c:v>
                </c:pt>
                <c:pt idx="129">
                  <c:v>1.5829912624191169</c:v>
                </c:pt>
                <c:pt idx="130">
                  <c:v>1.6656832110985487</c:v>
                </c:pt>
                <c:pt idx="131">
                  <c:v>1.6242033646345742</c:v>
                </c:pt>
                <c:pt idx="132">
                  <c:v>1.6183150603717036</c:v>
                </c:pt>
                <c:pt idx="133">
                  <c:v>1.420978809377051</c:v>
                </c:pt>
                <c:pt idx="134">
                  <c:v>1.4338747163846095</c:v>
                </c:pt>
                <c:pt idx="135">
                  <c:v>1.4610609366930809</c:v>
                </c:pt>
                <c:pt idx="136">
                  <c:v>1.4065541563601025</c:v>
                </c:pt>
                <c:pt idx="137">
                  <c:v>0.9046292503373502</c:v>
                </c:pt>
                <c:pt idx="138">
                  <c:v>1.0556689689302874</c:v>
                </c:pt>
                <c:pt idx="139">
                  <c:v>1.2549035329944791</c:v>
                </c:pt>
                <c:pt idx="140">
                  <c:v>1.3690381159049616</c:v>
                </c:pt>
                <c:pt idx="141">
                  <c:v>1.3785141738009279</c:v>
                </c:pt>
                <c:pt idx="142">
                  <c:v>1.4328254011173531</c:v>
                </c:pt>
                <c:pt idx="143">
                  <c:v>1.4147839062119787</c:v>
                </c:pt>
                <c:pt idx="144">
                  <c:v>1.3806719673975307</c:v>
                </c:pt>
                <c:pt idx="145">
                  <c:v>1.4278615324723671</c:v>
                </c:pt>
                <c:pt idx="146">
                  <c:v>1.3061284129656532</c:v>
                </c:pt>
                <c:pt idx="147">
                  <c:v>1.261127884826996</c:v>
                </c:pt>
                <c:pt idx="148">
                  <c:v>1.2749012463210465</c:v>
                </c:pt>
                <c:pt idx="149">
                  <c:v>1.2291661045594577</c:v>
                </c:pt>
                <c:pt idx="150">
                  <c:v>1.2494283910493427</c:v>
                </c:pt>
                <c:pt idx="151">
                  <c:v>1.2444299322904837</c:v>
                </c:pt>
                <c:pt idx="152">
                  <c:v>1.254944350922975</c:v>
                </c:pt>
                <c:pt idx="153">
                  <c:v>1.2725100654303081</c:v>
                </c:pt>
                <c:pt idx="154">
                  <c:v>1.2465828029379828</c:v>
                </c:pt>
                <c:pt idx="155">
                  <c:v>1.2637720013543323</c:v>
                </c:pt>
                <c:pt idx="156">
                  <c:v>1.2779118304771004</c:v>
                </c:pt>
                <c:pt idx="157">
                  <c:v>1.2435304284381261</c:v>
                </c:pt>
                <c:pt idx="158">
                  <c:v>1.2976643859456447</c:v>
                </c:pt>
                <c:pt idx="159">
                  <c:v>1.2451550879165889</c:v>
                </c:pt>
                <c:pt idx="160">
                  <c:v>1.2581263376606926</c:v>
                </c:pt>
                <c:pt idx="161">
                  <c:v>1.2911923069773468</c:v>
                </c:pt>
                <c:pt idx="162">
                  <c:v>1.2693067778126939</c:v>
                </c:pt>
                <c:pt idx="163">
                  <c:v>1.2624366619994727</c:v>
                </c:pt>
                <c:pt idx="164">
                  <c:v>1.2426561657737865</c:v>
                </c:pt>
                <c:pt idx="165">
                  <c:v>1.8424752159146549</c:v>
                </c:pt>
                <c:pt idx="166">
                  <c:v>1.7109273086043839</c:v>
                </c:pt>
                <c:pt idx="167">
                  <c:v>1.8205088825140401</c:v>
                </c:pt>
                <c:pt idx="168">
                  <c:v>1.7496828299454283</c:v>
                </c:pt>
                <c:pt idx="169">
                  <c:v>1.8145532612289188</c:v>
                </c:pt>
                <c:pt idx="170">
                  <c:v>1.6585454865411291</c:v>
                </c:pt>
                <c:pt idx="171">
                  <c:v>1.8382453933727487</c:v>
                </c:pt>
                <c:pt idx="172">
                  <c:v>1.6145498243202758</c:v>
                </c:pt>
                <c:pt idx="173">
                  <c:v>1.4742725325179227</c:v>
                </c:pt>
                <c:pt idx="174">
                  <c:v>1.7707911627918582</c:v>
                </c:pt>
                <c:pt idx="175">
                  <c:v>1.1294288397054126</c:v>
                </c:pt>
                <c:pt idx="176">
                  <c:v>1.7973391121241473</c:v>
                </c:pt>
                <c:pt idx="177">
                  <c:v>1.4882383327465281</c:v>
                </c:pt>
                <c:pt idx="178">
                  <c:v>1.6557249463854142</c:v>
                </c:pt>
                <c:pt idx="179">
                  <c:v>1.7148620624308559</c:v>
                </c:pt>
                <c:pt idx="180">
                  <c:v>1.8501406801204123</c:v>
                </c:pt>
                <c:pt idx="181">
                  <c:v>1.847667101166351</c:v>
                </c:pt>
                <c:pt idx="182">
                  <c:v>1.8678520778302294</c:v>
                </c:pt>
                <c:pt idx="183">
                  <c:v>1.6232175358424721</c:v>
                </c:pt>
                <c:pt idx="184">
                  <c:v>1.6199381470679659</c:v>
                </c:pt>
                <c:pt idx="185">
                  <c:v>1.5537741793214965</c:v>
                </c:pt>
                <c:pt idx="186">
                  <c:v>1.6650828358459939</c:v>
                </c:pt>
                <c:pt idx="187">
                  <c:v>1.5845046458888894</c:v>
                </c:pt>
                <c:pt idx="188">
                  <c:v>1.6589081174321874</c:v>
                </c:pt>
                <c:pt idx="189">
                  <c:v>1.6949732005403628</c:v>
                </c:pt>
                <c:pt idx="190">
                  <c:v>1.6973343143402846</c:v>
                </c:pt>
                <c:pt idx="191">
                  <c:v>1.7782519858695531</c:v>
                </c:pt>
                <c:pt idx="192">
                  <c:v>1.6223541377006465</c:v>
                </c:pt>
                <c:pt idx="193">
                  <c:v>1.8492419046414172</c:v>
                </c:pt>
                <c:pt idx="194">
                  <c:v>1.7831110682740141</c:v>
                </c:pt>
                <c:pt idx="195">
                  <c:v>1.1933541251777955</c:v>
                </c:pt>
                <c:pt idx="196">
                  <c:v>1.6694872053819234</c:v>
                </c:pt>
                <c:pt idx="197">
                  <c:v>1.2376493306853193</c:v>
                </c:pt>
                <c:pt idx="198">
                  <c:v>1.6048719487133221</c:v>
                </c:pt>
                <c:pt idx="199">
                  <c:v>1.814010078162875</c:v>
                </c:pt>
                <c:pt idx="200">
                  <c:v>1.5206066987274849</c:v>
                </c:pt>
                <c:pt idx="201">
                  <c:v>1.6678116368675897</c:v>
                </c:pt>
                <c:pt idx="202">
                  <c:v>1.7200844325211642</c:v>
                </c:pt>
                <c:pt idx="203">
                  <c:v>1.5458893772891233</c:v>
                </c:pt>
                <c:pt idx="204">
                  <c:v>1.5794471987504184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C-4605-A481-07889658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 vs 1/R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2847769028872"/>
                  <c:y val="0.37658482793817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radius!$P$3:$P$1006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0.33333333333333331</c:v>
                </c:pt>
                <c:pt idx="50">
                  <c:v>0.33333333333333331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0.33333333333333331</c:v>
                </c:pt>
                <c:pt idx="104">
                  <c:v>0.33333333333333331</c:v>
                </c:pt>
                <c:pt idx="105">
                  <c:v>0.33333333333333331</c:v>
                </c:pt>
                <c:pt idx="106">
                  <c:v>0.33333333333333331</c:v>
                </c:pt>
                <c:pt idx="107">
                  <c:v>0.33333333333333331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0.33333333333333331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0.33333333333333331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radius!$M$3:$M$1006</c:f>
              <c:numCache>
                <c:formatCode>General</c:formatCode>
                <c:ptCount val="205"/>
                <c:pt idx="0">
                  <c:v>13.58483546824659</c:v>
                </c:pt>
                <c:pt idx="1">
                  <c:v>13.530483119917273</c:v>
                </c:pt>
                <c:pt idx="2">
                  <c:v>13.483028220797598</c:v>
                </c:pt>
                <c:pt idx="3">
                  <c:v>13.563824006975729</c:v>
                </c:pt>
                <c:pt idx="4">
                  <c:v>13.596114941173195</c:v>
                </c:pt>
                <c:pt idx="5">
                  <c:v>13.598167961342925</c:v>
                </c:pt>
                <c:pt idx="6">
                  <c:v>13.548197922664489</c:v>
                </c:pt>
                <c:pt idx="7">
                  <c:v>13.555294030198256</c:v>
                </c:pt>
                <c:pt idx="8">
                  <c:v>13.618510701703533</c:v>
                </c:pt>
                <c:pt idx="9">
                  <c:v>13.520850280844645</c:v>
                </c:pt>
                <c:pt idx="10">
                  <c:v>13.482909717957259</c:v>
                </c:pt>
                <c:pt idx="11">
                  <c:v>13.71369136203637</c:v>
                </c:pt>
                <c:pt idx="12">
                  <c:v>13.458748367862563</c:v>
                </c:pt>
                <c:pt idx="13">
                  <c:v>13.493091120159095</c:v>
                </c:pt>
                <c:pt idx="14">
                  <c:v>13.546324361930543</c:v>
                </c:pt>
                <c:pt idx="15">
                  <c:v>13.553442880350554</c:v>
                </c:pt>
                <c:pt idx="16">
                  <c:v>13.560194504801515</c:v>
                </c:pt>
                <c:pt idx="17">
                  <c:v>13.499384814335125</c:v>
                </c:pt>
                <c:pt idx="18">
                  <c:v>13.560366642089546</c:v>
                </c:pt>
                <c:pt idx="19">
                  <c:v>13.467158297074583</c:v>
                </c:pt>
                <c:pt idx="20">
                  <c:v>13.095936396566477</c:v>
                </c:pt>
                <c:pt idx="21">
                  <c:v>13.083387031854851</c:v>
                </c:pt>
                <c:pt idx="22">
                  <c:v>13.099883418811137</c:v>
                </c:pt>
                <c:pt idx="23">
                  <c:v>13.064225253899671</c:v>
                </c:pt>
                <c:pt idx="24">
                  <c:v>13.087300313675994</c:v>
                </c:pt>
                <c:pt idx="25">
                  <c:v>13.03942689937981</c:v>
                </c:pt>
                <c:pt idx="26">
                  <c:v>13.063341664842183</c:v>
                </c:pt>
                <c:pt idx="27">
                  <c:v>13.083887763499646</c:v>
                </c:pt>
                <c:pt idx="28">
                  <c:v>12.512525423875928</c:v>
                </c:pt>
                <c:pt idx="29">
                  <c:v>12.704356232490133</c:v>
                </c:pt>
                <c:pt idx="30">
                  <c:v>12.911885710917499</c:v>
                </c:pt>
                <c:pt idx="31">
                  <c:v>13.02201383626104</c:v>
                </c:pt>
                <c:pt idx="32">
                  <c:v>13.04996036201622</c:v>
                </c:pt>
                <c:pt idx="33">
                  <c:v>13.07396372827897</c:v>
                </c:pt>
                <c:pt idx="34">
                  <c:v>13.08021215453887</c:v>
                </c:pt>
                <c:pt idx="35">
                  <c:v>13.077199807181254</c:v>
                </c:pt>
                <c:pt idx="36">
                  <c:v>13.083422359404711</c:v>
                </c:pt>
                <c:pt idx="37">
                  <c:v>12.067927812765681</c:v>
                </c:pt>
                <c:pt idx="38">
                  <c:v>12.03172273308174</c:v>
                </c:pt>
                <c:pt idx="39">
                  <c:v>12.11198629281888</c:v>
                </c:pt>
                <c:pt idx="40">
                  <c:v>12.31134097343884</c:v>
                </c:pt>
                <c:pt idx="41">
                  <c:v>12.326685469777686</c:v>
                </c:pt>
                <c:pt idx="42">
                  <c:v>12.298440699478205</c:v>
                </c:pt>
                <c:pt idx="43">
                  <c:v>12.616239296212463</c:v>
                </c:pt>
                <c:pt idx="44">
                  <c:v>12.617490271366913</c:v>
                </c:pt>
                <c:pt idx="45">
                  <c:v>12.589801401500821</c:v>
                </c:pt>
                <c:pt idx="46">
                  <c:v>12.74038939204514</c:v>
                </c:pt>
                <c:pt idx="47">
                  <c:v>12.726414868081374</c:v>
                </c:pt>
                <c:pt idx="48">
                  <c:v>12.733031562961196</c:v>
                </c:pt>
                <c:pt idx="49">
                  <c:v>12.780070711319281</c:v>
                </c:pt>
                <c:pt idx="50">
                  <c:v>12.796593942498665</c:v>
                </c:pt>
                <c:pt idx="51">
                  <c:v>12.787416356190525</c:v>
                </c:pt>
                <c:pt idx="52">
                  <c:v>12.809458099672769</c:v>
                </c:pt>
                <c:pt idx="53">
                  <c:v>12.796541076974201</c:v>
                </c:pt>
                <c:pt idx="54">
                  <c:v>12.829284264294177</c:v>
                </c:pt>
                <c:pt idx="55">
                  <c:v>12.835812852511069</c:v>
                </c:pt>
                <c:pt idx="56">
                  <c:v>13.494622418758683</c:v>
                </c:pt>
                <c:pt idx="57">
                  <c:v>13.483903827079679</c:v>
                </c:pt>
                <c:pt idx="58">
                  <c:v>13.5523005250955</c:v>
                </c:pt>
                <c:pt idx="59">
                  <c:v>13.583481560420328</c:v>
                </c:pt>
                <c:pt idx="60">
                  <c:v>13.691620619754344</c:v>
                </c:pt>
                <c:pt idx="61">
                  <c:v>13.535916302963903</c:v>
                </c:pt>
                <c:pt idx="62">
                  <c:v>13.505388344966192</c:v>
                </c:pt>
                <c:pt idx="63">
                  <c:v>13.513660365500353</c:v>
                </c:pt>
                <c:pt idx="64">
                  <c:v>13.46241957944205</c:v>
                </c:pt>
                <c:pt idx="65">
                  <c:v>13.50735837101629</c:v>
                </c:pt>
                <c:pt idx="66">
                  <c:v>13.202720537601719</c:v>
                </c:pt>
                <c:pt idx="67">
                  <c:v>13.592072436456025</c:v>
                </c:pt>
                <c:pt idx="68">
                  <c:v>13.157843457721199</c:v>
                </c:pt>
                <c:pt idx="69">
                  <c:v>13.427205731214332</c:v>
                </c:pt>
                <c:pt idx="70">
                  <c:v>13.679033716905188</c:v>
                </c:pt>
                <c:pt idx="71">
                  <c:v>13.544228232055371</c:v>
                </c:pt>
                <c:pt idx="72">
                  <c:v>13.576792208524479</c:v>
                </c:pt>
                <c:pt idx="73">
                  <c:v>13.545314134346079</c:v>
                </c:pt>
                <c:pt idx="74">
                  <c:v>13.528884880597335</c:v>
                </c:pt>
                <c:pt idx="75">
                  <c:v>13.553085065612395</c:v>
                </c:pt>
                <c:pt idx="76">
                  <c:v>13.069007047579731</c:v>
                </c:pt>
                <c:pt idx="77">
                  <c:v>13.110626301217978</c:v>
                </c:pt>
                <c:pt idx="78">
                  <c:v>13.099109915037811</c:v>
                </c:pt>
                <c:pt idx="79">
                  <c:v>13.09196597945267</c:v>
                </c:pt>
                <c:pt idx="80">
                  <c:v>13.062023767686837</c:v>
                </c:pt>
                <c:pt idx="81">
                  <c:v>13.066743322706484</c:v>
                </c:pt>
                <c:pt idx="82">
                  <c:v>13.073729321579355</c:v>
                </c:pt>
                <c:pt idx="83">
                  <c:v>13.085028626314054</c:v>
                </c:pt>
                <c:pt idx="84">
                  <c:v>12.589249000099771</c:v>
                </c:pt>
                <c:pt idx="85">
                  <c:v>12.76779249893797</c:v>
                </c:pt>
                <c:pt idx="86">
                  <c:v>13.000763110921319</c:v>
                </c:pt>
                <c:pt idx="87">
                  <c:v>13.009691856693363</c:v>
                </c:pt>
                <c:pt idx="88">
                  <c:v>13.032390908560734</c:v>
                </c:pt>
                <c:pt idx="89">
                  <c:v>13.068620162621615</c:v>
                </c:pt>
                <c:pt idx="90">
                  <c:v>13.105934479180828</c:v>
                </c:pt>
                <c:pt idx="91">
                  <c:v>13.056502824260752</c:v>
                </c:pt>
                <c:pt idx="92">
                  <c:v>13.107843922220633</c:v>
                </c:pt>
                <c:pt idx="93">
                  <c:v>12.807871552161629</c:v>
                </c:pt>
                <c:pt idx="94">
                  <c:v>12.83045576913741</c:v>
                </c:pt>
                <c:pt idx="95">
                  <c:v>12.822072301867101</c:v>
                </c:pt>
                <c:pt idx="96">
                  <c:v>12.827606638276276</c:v>
                </c:pt>
                <c:pt idx="97">
                  <c:v>12.835746900470594</c:v>
                </c:pt>
                <c:pt idx="98">
                  <c:v>12.819078504273119</c:v>
                </c:pt>
                <c:pt idx="99">
                  <c:v>12.828891870739479</c:v>
                </c:pt>
                <c:pt idx="100">
                  <c:v>12.833583641139988</c:v>
                </c:pt>
                <c:pt idx="101">
                  <c:v>12.8233425286416</c:v>
                </c:pt>
                <c:pt idx="102">
                  <c:v>12.829944809848723</c:v>
                </c:pt>
                <c:pt idx="103">
                  <c:v>12.84606043557511</c:v>
                </c:pt>
                <c:pt idx="104">
                  <c:v>12.843672590061727</c:v>
                </c:pt>
                <c:pt idx="105">
                  <c:v>12.859091936716892</c:v>
                </c:pt>
                <c:pt idx="106">
                  <c:v>12.816635377459345</c:v>
                </c:pt>
                <c:pt idx="107">
                  <c:v>12.841560153861762</c:v>
                </c:pt>
                <c:pt idx="108">
                  <c:v>12.822654831832072</c:v>
                </c:pt>
                <c:pt idx="109">
                  <c:v>12.815592136603994</c:v>
                </c:pt>
                <c:pt idx="110">
                  <c:v>12.847348252821035</c:v>
                </c:pt>
                <c:pt idx="111">
                  <c:v>12.847259540497591</c:v>
                </c:pt>
                <c:pt idx="112">
                  <c:v>12.844203683256985</c:v>
                </c:pt>
                <c:pt idx="113">
                  <c:v>13.544847348002827</c:v>
                </c:pt>
                <c:pt idx="114">
                  <c:v>13.49474811450669</c:v>
                </c:pt>
                <c:pt idx="115">
                  <c:v>13.595692855129558</c:v>
                </c:pt>
                <c:pt idx="116">
                  <c:v>13.574081787773446</c:v>
                </c:pt>
                <c:pt idx="117">
                  <c:v>13.451081861155444</c:v>
                </c:pt>
                <c:pt idx="118">
                  <c:v>13.5621441596965</c:v>
                </c:pt>
                <c:pt idx="119">
                  <c:v>13.591988720108732</c:v>
                </c:pt>
                <c:pt idx="120">
                  <c:v>13.594451174886805</c:v>
                </c:pt>
                <c:pt idx="121">
                  <c:v>13.534684501299619</c:v>
                </c:pt>
                <c:pt idx="122">
                  <c:v>13.588596404230064</c:v>
                </c:pt>
                <c:pt idx="123">
                  <c:v>13.238355129759187</c:v>
                </c:pt>
                <c:pt idx="124">
                  <c:v>13.676461609356139</c:v>
                </c:pt>
                <c:pt idx="125">
                  <c:v>13.531034464598468</c:v>
                </c:pt>
                <c:pt idx="126">
                  <c:v>13.595346004152573</c:v>
                </c:pt>
                <c:pt idx="127">
                  <c:v>13.603632453299834</c:v>
                </c:pt>
                <c:pt idx="128">
                  <c:v>13.569679319300077</c:v>
                </c:pt>
                <c:pt idx="129">
                  <c:v>13.454186628289813</c:v>
                </c:pt>
                <c:pt idx="130">
                  <c:v>13.631228770052052</c:v>
                </c:pt>
                <c:pt idx="131">
                  <c:v>13.596654847208569</c:v>
                </c:pt>
                <c:pt idx="132">
                  <c:v>13.434010415604986</c:v>
                </c:pt>
                <c:pt idx="133">
                  <c:v>13.092304128070024</c:v>
                </c:pt>
                <c:pt idx="134">
                  <c:v>13.126612067823155</c:v>
                </c:pt>
                <c:pt idx="135">
                  <c:v>13.12324261546124</c:v>
                </c:pt>
                <c:pt idx="136">
                  <c:v>13.072384576481044</c:v>
                </c:pt>
                <c:pt idx="137">
                  <c:v>12.610180319407892</c:v>
                </c:pt>
                <c:pt idx="138">
                  <c:v>12.76185941153723</c:v>
                </c:pt>
                <c:pt idx="139">
                  <c:v>12.946222587019976</c:v>
                </c:pt>
                <c:pt idx="140">
                  <c:v>13.056648147896938</c:v>
                </c:pt>
                <c:pt idx="141">
                  <c:v>13.049836931977659</c:v>
                </c:pt>
                <c:pt idx="142">
                  <c:v>13.097306598118315</c:v>
                </c:pt>
                <c:pt idx="143">
                  <c:v>13.06505688857829</c:v>
                </c:pt>
                <c:pt idx="144">
                  <c:v>13.08380200211206</c:v>
                </c:pt>
                <c:pt idx="145">
                  <c:v>13.096186234246026</c:v>
                </c:pt>
                <c:pt idx="146">
                  <c:v>12.857127562880514</c:v>
                </c:pt>
                <c:pt idx="147">
                  <c:v>12.830075809386662</c:v>
                </c:pt>
                <c:pt idx="148">
                  <c:v>12.846756572830675</c:v>
                </c:pt>
                <c:pt idx="149">
                  <c:v>12.824878762234176</c:v>
                </c:pt>
                <c:pt idx="150">
                  <c:v>12.833788696963207</c:v>
                </c:pt>
                <c:pt idx="151">
                  <c:v>12.839684835191488</c:v>
                </c:pt>
                <c:pt idx="152">
                  <c:v>12.84331814821191</c:v>
                </c:pt>
                <c:pt idx="153">
                  <c:v>12.829797859117367</c:v>
                </c:pt>
                <c:pt idx="154">
                  <c:v>12.835178456685476</c:v>
                </c:pt>
                <c:pt idx="155">
                  <c:v>12.850663775845133</c:v>
                </c:pt>
                <c:pt idx="156">
                  <c:v>12.847709810588665</c:v>
                </c:pt>
                <c:pt idx="157">
                  <c:v>12.840276908587846</c:v>
                </c:pt>
                <c:pt idx="158">
                  <c:v>12.858573235716907</c:v>
                </c:pt>
                <c:pt idx="159">
                  <c:v>12.837102618405765</c:v>
                </c:pt>
                <c:pt idx="160">
                  <c:v>12.83627938920209</c:v>
                </c:pt>
                <c:pt idx="161">
                  <c:v>12.86184420228212</c:v>
                </c:pt>
                <c:pt idx="162">
                  <c:v>12.850684414324787</c:v>
                </c:pt>
                <c:pt idx="163">
                  <c:v>12.847248902953531</c:v>
                </c:pt>
                <c:pt idx="164">
                  <c:v>12.830400984905445</c:v>
                </c:pt>
                <c:pt idx="165">
                  <c:v>13.608100569277322</c:v>
                </c:pt>
                <c:pt idx="166">
                  <c:v>13.475946044629767</c:v>
                </c:pt>
                <c:pt idx="167">
                  <c:v>13.539317037317439</c:v>
                </c:pt>
                <c:pt idx="168">
                  <c:v>13.537028197890404</c:v>
                </c:pt>
                <c:pt idx="169">
                  <c:v>13.534658411112918</c:v>
                </c:pt>
                <c:pt idx="170">
                  <c:v>13.503152908313686</c:v>
                </c:pt>
                <c:pt idx="171">
                  <c:v>13.469861892077493</c:v>
                </c:pt>
                <c:pt idx="172">
                  <c:v>13.567149985958359</c:v>
                </c:pt>
                <c:pt idx="173">
                  <c:v>13.640318394323396</c:v>
                </c:pt>
                <c:pt idx="174">
                  <c:v>13.541720414618618</c:v>
                </c:pt>
                <c:pt idx="175">
                  <c:v>13.309908651466058</c:v>
                </c:pt>
                <c:pt idx="176">
                  <c:v>13.622313113915741</c:v>
                </c:pt>
                <c:pt idx="177">
                  <c:v>13.550080802546914</c:v>
                </c:pt>
                <c:pt idx="178">
                  <c:v>13.552105731394771</c:v>
                </c:pt>
                <c:pt idx="179">
                  <c:v>13.465449283703784</c:v>
                </c:pt>
                <c:pt idx="180">
                  <c:v>13.602599440592078</c:v>
                </c:pt>
                <c:pt idx="181">
                  <c:v>13.564612807753859</c:v>
                </c:pt>
                <c:pt idx="182">
                  <c:v>13.560244276975119</c:v>
                </c:pt>
                <c:pt idx="183">
                  <c:v>13.592191303590186</c:v>
                </c:pt>
                <c:pt idx="184">
                  <c:v>13.535139506614897</c:v>
                </c:pt>
                <c:pt idx="185">
                  <c:v>13.61814200331237</c:v>
                </c:pt>
                <c:pt idx="186">
                  <c:v>13.492183524015182</c:v>
                </c:pt>
                <c:pt idx="187">
                  <c:v>13.563041614787448</c:v>
                </c:pt>
                <c:pt idx="188">
                  <c:v>13.627442656148901</c:v>
                </c:pt>
                <c:pt idx="189">
                  <c:v>13.502208606610232</c:v>
                </c:pt>
                <c:pt idx="190">
                  <c:v>13.560984258012894</c:v>
                </c:pt>
                <c:pt idx="191">
                  <c:v>13.525919610168662</c:v>
                </c:pt>
                <c:pt idx="192">
                  <c:v>13.525056597444541</c:v>
                </c:pt>
                <c:pt idx="193">
                  <c:v>13.543366435055917</c:v>
                </c:pt>
                <c:pt idx="194">
                  <c:v>13.529257264654614</c:v>
                </c:pt>
                <c:pt idx="195">
                  <c:v>13.254393240935553</c:v>
                </c:pt>
                <c:pt idx="196">
                  <c:v>13.538974392205038</c:v>
                </c:pt>
                <c:pt idx="197">
                  <c:v>13.255184619093855</c:v>
                </c:pt>
                <c:pt idx="198">
                  <c:v>13.51159971077068</c:v>
                </c:pt>
                <c:pt idx="199">
                  <c:v>13.551351670002925</c:v>
                </c:pt>
                <c:pt idx="200">
                  <c:v>13.501662774570324</c:v>
                </c:pt>
                <c:pt idx="201">
                  <c:v>13.486382245914038</c:v>
                </c:pt>
                <c:pt idx="202">
                  <c:v>13.551943032974107</c:v>
                </c:pt>
                <c:pt idx="203">
                  <c:v>13.631044927205593</c:v>
                </c:pt>
                <c:pt idx="204">
                  <c:v>13.397669181268565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E-4383-A599-13D0CDB6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ln(1/R)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642169728785"/>
                  <c:y val="-3.0299012102653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radius!$Q$3:$Q$1006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-0.69314718055994529</c:v>
                </c:pt>
                <c:pt idx="21">
                  <c:v>-0.69314718055994529</c:v>
                </c:pt>
                <c:pt idx="22">
                  <c:v>-0.69314718055994529</c:v>
                </c:pt>
                <c:pt idx="23">
                  <c:v>-0.69314718055994529</c:v>
                </c:pt>
                <c:pt idx="24">
                  <c:v>-0.69314718055994529</c:v>
                </c:pt>
                <c:pt idx="25">
                  <c:v>-0.69314718055994529</c:v>
                </c:pt>
                <c:pt idx="26">
                  <c:v>-0.69314718055994529</c:v>
                </c:pt>
                <c:pt idx="27">
                  <c:v>-0.69314718055994529</c:v>
                </c:pt>
                <c:pt idx="28">
                  <c:v>-0.69314718055994529</c:v>
                </c:pt>
                <c:pt idx="29">
                  <c:v>-0.69314718055994529</c:v>
                </c:pt>
                <c:pt idx="30">
                  <c:v>-0.69314718055994529</c:v>
                </c:pt>
                <c:pt idx="31">
                  <c:v>-0.69314718055994529</c:v>
                </c:pt>
                <c:pt idx="32">
                  <c:v>-0.69314718055994529</c:v>
                </c:pt>
                <c:pt idx="33">
                  <c:v>-0.69314718055994529</c:v>
                </c:pt>
                <c:pt idx="34">
                  <c:v>-0.69314718055994529</c:v>
                </c:pt>
                <c:pt idx="35">
                  <c:v>-0.69314718055994529</c:v>
                </c:pt>
                <c:pt idx="36">
                  <c:v>-0.69314718055994529</c:v>
                </c:pt>
                <c:pt idx="37">
                  <c:v>-1.0986122886681098</c:v>
                </c:pt>
                <c:pt idx="38">
                  <c:v>-1.0986122886681098</c:v>
                </c:pt>
                <c:pt idx="39">
                  <c:v>-1.0986122886681098</c:v>
                </c:pt>
                <c:pt idx="40">
                  <c:v>-1.0986122886681098</c:v>
                </c:pt>
                <c:pt idx="41">
                  <c:v>-1.0986122886681098</c:v>
                </c:pt>
                <c:pt idx="42">
                  <c:v>-1.0986122886681098</c:v>
                </c:pt>
                <c:pt idx="43">
                  <c:v>-1.0986122886681098</c:v>
                </c:pt>
                <c:pt idx="44">
                  <c:v>-1.0986122886681098</c:v>
                </c:pt>
                <c:pt idx="45">
                  <c:v>-1.0986122886681098</c:v>
                </c:pt>
                <c:pt idx="46">
                  <c:v>-1.0986122886681098</c:v>
                </c:pt>
                <c:pt idx="47">
                  <c:v>-1.0986122886681098</c:v>
                </c:pt>
                <c:pt idx="48">
                  <c:v>-1.0986122886681098</c:v>
                </c:pt>
                <c:pt idx="49">
                  <c:v>-1.0986122886681098</c:v>
                </c:pt>
                <c:pt idx="50">
                  <c:v>-1.0986122886681098</c:v>
                </c:pt>
                <c:pt idx="51">
                  <c:v>-1.0986122886681098</c:v>
                </c:pt>
                <c:pt idx="52">
                  <c:v>-1.0986122886681098</c:v>
                </c:pt>
                <c:pt idx="53">
                  <c:v>-1.0986122886681098</c:v>
                </c:pt>
                <c:pt idx="54">
                  <c:v>-1.0986122886681098</c:v>
                </c:pt>
                <c:pt idx="55">
                  <c:v>-1.0986122886681098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-0.69314718055994529</c:v>
                </c:pt>
                <c:pt idx="77">
                  <c:v>-0.69314718055994529</c:v>
                </c:pt>
                <c:pt idx="78">
                  <c:v>-0.69314718055994529</c:v>
                </c:pt>
                <c:pt idx="79">
                  <c:v>-0.69314718055994529</c:v>
                </c:pt>
                <c:pt idx="80">
                  <c:v>-0.69314718055994529</c:v>
                </c:pt>
                <c:pt idx="81">
                  <c:v>-0.69314718055994529</c:v>
                </c:pt>
                <c:pt idx="82">
                  <c:v>-0.69314718055994529</c:v>
                </c:pt>
                <c:pt idx="83">
                  <c:v>-0.69314718055994529</c:v>
                </c:pt>
                <c:pt idx="84">
                  <c:v>-0.69314718055994529</c:v>
                </c:pt>
                <c:pt idx="85">
                  <c:v>-0.69314718055994529</c:v>
                </c:pt>
                <c:pt idx="86">
                  <c:v>-0.69314718055994529</c:v>
                </c:pt>
                <c:pt idx="87">
                  <c:v>-0.69314718055994529</c:v>
                </c:pt>
                <c:pt idx="88">
                  <c:v>-0.69314718055994529</c:v>
                </c:pt>
                <c:pt idx="89">
                  <c:v>-0.69314718055994529</c:v>
                </c:pt>
                <c:pt idx="90">
                  <c:v>-0.69314718055994529</c:v>
                </c:pt>
                <c:pt idx="91">
                  <c:v>-0.69314718055994529</c:v>
                </c:pt>
                <c:pt idx="92">
                  <c:v>-0.69314718055994529</c:v>
                </c:pt>
                <c:pt idx="93">
                  <c:v>-1.0986122886681098</c:v>
                </c:pt>
                <c:pt idx="94">
                  <c:v>-1.0986122886681098</c:v>
                </c:pt>
                <c:pt idx="95">
                  <c:v>-1.0986122886681098</c:v>
                </c:pt>
                <c:pt idx="96">
                  <c:v>-1.0986122886681098</c:v>
                </c:pt>
                <c:pt idx="97">
                  <c:v>-1.0986122886681098</c:v>
                </c:pt>
                <c:pt idx="98">
                  <c:v>-1.0986122886681098</c:v>
                </c:pt>
                <c:pt idx="99">
                  <c:v>-1.0986122886681098</c:v>
                </c:pt>
                <c:pt idx="100">
                  <c:v>-1.0986122886681098</c:v>
                </c:pt>
                <c:pt idx="101">
                  <c:v>-1.0986122886681098</c:v>
                </c:pt>
                <c:pt idx="102">
                  <c:v>-1.0986122886681098</c:v>
                </c:pt>
                <c:pt idx="103">
                  <c:v>-1.0986122886681098</c:v>
                </c:pt>
                <c:pt idx="104">
                  <c:v>-1.0986122886681098</c:v>
                </c:pt>
                <c:pt idx="105">
                  <c:v>-1.0986122886681098</c:v>
                </c:pt>
                <c:pt idx="106">
                  <c:v>-1.0986122886681098</c:v>
                </c:pt>
                <c:pt idx="107">
                  <c:v>-1.0986122886681098</c:v>
                </c:pt>
                <c:pt idx="108">
                  <c:v>-1.0986122886681098</c:v>
                </c:pt>
                <c:pt idx="109">
                  <c:v>-1.0986122886681098</c:v>
                </c:pt>
                <c:pt idx="110">
                  <c:v>-1.0986122886681098</c:v>
                </c:pt>
                <c:pt idx="111">
                  <c:v>-1.0986122886681098</c:v>
                </c:pt>
                <c:pt idx="112">
                  <c:v>-1.0986122886681098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-0.69314718055994529</c:v>
                </c:pt>
                <c:pt idx="134">
                  <c:v>-0.69314718055994529</c:v>
                </c:pt>
                <c:pt idx="135">
                  <c:v>-0.69314718055994529</c:v>
                </c:pt>
                <c:pt idx="136">
                  <c:v>-0.69314718055994529</c:v>
                </c:pt>
                <c:pt idx="137">
                  <c:v>-0.69314718055994529</c:v>
                </c:pt>
                <c:pt idx="138">
                  <c:v>-0.69314718055994529</c:v>
                </c:pt>
                <c:pt idx="139">
                  <c:v>-0.69314718055994529</c:v>
                </c:pt>
                <c:pt idx="140">
                  <c:v>-0.69314718055994529</c:v>
                </c:pt>
                <c:pt idx="141">
                  <c:v>-0.69314718055994529</c:v>
                </c:pt>
                <c:pt idx="142">
                  <c:v>-0.69314718055994529</c:v>
                </c:pt>
                <c:pt idx="143">
                  <c:v>-0.69314718055994529</c:v>
                </c:pt>
                <c:pt idx="144">
                  <c:v>-0.69314718055994529</c:v>
                </c:pt>
                <c:pt idx="145">
                  <c:v>-0.69314718055994529</c:v>
                </c:pt>
                <c:pt idx="146">
                  <c:v>-1.0986122886681098</c:v>
                </c:pt>
                <c:pt idx="147">
                  <c:v>-1.0986122886681098</c:v>
                </c:pt>
                <c:pt idx="148">
                  <c:v>-1.0986122886681098</c:v>
                </c:pt>
                <c:pt idx="149">
                  <c:v>-1.0986122886681098</c:v>
                </c:pt>
                <c:pt idx="150">
                  <c:v>-1.0986122886681098</c:v>
                </c:pt>
                <c:pt idx="151">
                  <c:v>-1.0986122886681098</c:v>
                </c:pt>
                <c:pt idx="152">
                  <c:v>-1.0986122886681098</c:v>
                </c:pt>
                <c:pt idx="153">
                  <c:v>-1.0986122886681098</c:v>
                </c:pt>
                <c:pt idx="154">
                  <c:v>-1.0986122886681098</c:v>
                </c:pt>
                <c:pt idx="155">
                  <c:v>-1.0986122886681098</c:v>
                </c:pt>
                <c:pt idx="156">
                  <c:v>-1.0986122886681098</c:v>
                </c:pt>
                <c:pt idx="157">
                  <c:v>-1.0986122886681098</c:v>
                </c:pt>
                <c:pt idx="158">
                  <c:v>-1.0986122886681098</c:v>
                </c:pt>
                <c:pt idx="159">
                  <c:v>-1.0986122886681098</c:v>
                </c:pt>
                <c:pt idx="160">
                  <c:v>-1.0986122886681098</c:v>
                </c:pt>
                <c:pt idx="161">
                  <c:v>-1.0986122886681098</c:v>
                </c:pt>
                <c:pt idx="162">
                  <c:v>-1.0986122886681098</c:v>
                </c:pt>
                <c:pt idx="163">
                  <c:v>-1.0986122886681098</c:v>
                </c:pt>
                <c:pt idx="164">
                  <c:v>-1.0986122886681098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radius!$H$3:$H$1006</c:f>
              <c:numCache>
                <c:formatCode>General</c:formatCode>
                <c:ptCount val="205"/>
                <c:pt idx="0">
                  <c:v>793997.40205000003</c:v>
                </c:pt>
                <c:pt idx="1">
                  <c:v>751993.62079999992</c:v>
                </c:pt>
                <c:pt idx="2">
                  <c:v>717141.33550000004</c:v>
                </c:pt>
                <c:pt idx="3">
                  <c:v>777488.40285000019</c:v>
                </c:pt>
                <c:pt idx="4">
                  <c:v>803003.97345000005</c:v>
                </c:pt>
                <c:pt idx="5">
                  <c:v>804654.25025000004</c:v>
                </c:pt>
                <c:pt idx="6">
                  <c:v>765433.73245000013</c:v>
                </c:pt>
                <c:pt idx="7">
                  <c:v>770884.64979999966</c:v>
                </c:pt>
                <c:pt idx="8">
                  <c:v>821190.7513499998</c:v>
                </c:pt>
                <c:pt idx="9">
                  <c:v>744784.56485000008</c:v>
                </c:pt>
                <c:pt idx="10">
                  <c:v>717056.35725000012</c:v>
                </c:pt>
                <c:pt idx="11">
                  <c:v>903192.83785000013</c:v>
                </c:pt>
                <c:pt idx="12">
                  <c:v>699938.93034999992</c:v>
                </c:pt>
                <c:pt idx="13">
                  <c:v>724394.28824999998</c:v>
                </c:pt>
                <c:pt idx="14">
                  <c:v>764000.98845000006</c:v>
                </c:pt>
                <c:pt idx="15">
                  <c:v>769458.94680000003</c:v>
                </c:pt>
                <c:pt idx="16">
                  <c:v>774671.62185</c:v>
                </c:pt>
                <c:pt idx="17">
                  <c:v>728967.78134999995</c:v>
                </c:pt>
                <c:pt idx="18">
                  <c:v>774804.98320000013</c:v>
                </c:pt>
                <c:pt idx="19">
                  <c:v>705850.18900000001</c:v>
                </c:pt>
                <c:pt idx="20">
                  <c:v>486959.57799999992</c:v>
                </c:pt>
                <c:pt idx="21">
                  <c:v>480886.72954999987</c:v>
                </c:pt>
                <c:pt idx="22">
                  <c:v>488885.41645000002</c:v>
                </c:pt>
                <c:pt idx="23">
                  <c:v>471759.80810000002</c:v>
                </c:pt>
                <c:pt idx="24">
                  <c:v>482772.26175000012</c:v>
                </c:pt>
                <c:pt idx="25">
                  <c:v>460204.80580000009</c:v>
                </c:pt>
                <c:pt idx="26">
                  <c:v>471343.15039999993</c:v>
                </c:pt>
                <c:pt idx="27">
                  <c:v>481127.58504999988</c:v>
                </c:pt>
                <c:pt idx="28">
                  <c:v>271719.46214999998</c:v>
                </c:pt>
                <c:pt idx="29">
                  <c:v>329178.76225000003</c:v>
                </c:pt>
                <c:pt idx="30">
                  <c:v>405098.57475000003</c:v>
                </c:pt>
                <c:pt idx="31">
                  <c:v>452260.59769999998</c:v>
                </c:pt>
                <c:pt idx="32">
                  <c:v>465077.97655000002</c:v>
                </c:pt>
                <c:pt idx="33">
                  <c:v>476376.47204999992</c:v>
                </c:pt>
                <c:pt idx="34">
                  <c:v>479362.39425000001</c:v>
                </c:pt>
                <c:pt idx="35">
                  <c:v>477920.56095000007</c:v>
                </c:pt>
                <c:pt idx="36">
                  <c:v>480903.71840000001</c:v>
                </c:pt>
                <c:pt idx="37">
                  <c:v>174194.50745</c:v>
                </c:pt>
                <c:pt idx="38">
                  <c:v>168000.58374999999</c:v>
                </c:pt>
                <c:pt idx="39">
                  <c:v>182040.83205</c:v>
                </c:pt>
                <c:pt idx="40">
                  <c:v>222201.73699999999</c:v>
                </c:pt>
                <c:pt idx="41">
                  <c:v>225637.60415</c:v>
                </c:pt>
                <c:pt idx="42">
                  <c:v>219353.68354999999</c:v>
                </c:pt>
                <c:pt idx="43">
                  <c:v>301413.78365000011</c:v>
                </c:pt>
                <c:pt idx="44">
                  <c:v>301791.08075000008</c:v>
                </c:pt>
                <c:pt idx="45">
                  <c:v>293549.45400000003</c:v>
                </c:pt>
                <c:pt idx="46">
                  <c:v>341256.40415000002</c:v>
                </c:pt>
                <c:pt idx="47">
                  <c:v>336520.6752</c:v>
                </c:pt>
                <c:pt idx="48">
                  <c:v>338754.71265</c:v>
                </c:pt>
                <c:pt idx="49">
                  <c:v>355070.17015000002</c:v>
                </c:pt>
                <c:pt idx="50">
                  <c:v>360985.81485000008</c:v>
                </c:pt>
                <c:pt idx="51">
                  <c:v>357687.99255000002</c:v>
                </c:pt>
                <c:pt idx="52">
                  <c:v>365659.59074999997</c:v>
                </c:pt>
                <c:pt idx="53">
                  <c:v>360966.73164999997</c:v>
                </c:pt>
                <c:pt idx="54">
                  <c:v>372981.56144999998</c:v>
                </c:pt>
                <c:pt idx="55">
                  <c:v>375424.57049999997</c:v>
                </c:pt>
                <c:pt idx="56">
                  <c:v>725504.40194999997</c:v>
                </c:pt>
                <c:pt idx="57">
                  <c:v>717769.54395000008</c:v>
                </c:pt>
                <c:pt idx="58">
                  <c:v>768580.45319999987</c:v>
                </c:pt>
                <c:pt idx="59">
                  <c:v>792923.1301500001</c:v>
                </c:pt>
                <c:pt idx="60">
                  <c:v>883477.07260000007</c:v>
                </c:pt>
                <c:pt idx="61">
                  <c:v>756090.45914999989</c:v>
                </c:pt>
                <c:pt idx="62">
                  <c:v>733357.32494999981</c:v>
                </c:pt>
                <c:pt idx="63">
                  <c:v>739448.83159999992</c:v>
                </c:pt>
                <c:pt idx="64">
                  <c:v>702513.27684999991</c:v>
                </c:pt>
                <c:pt idx="65">
                  <c:v>734803.48199999984</c:v>
                </c:pt>
                <c:pt idx="66">
                  <c:v>541837.02190000005</c:v>
                </c:pt>
                <c:pt idx="67">
                  <c:v>799764.37855000014</c:v>
                </c:pt>
                <c:pt idx="68">
                  <c:v>518058.50439999998</c:v>
                </c:pt>
                <c:pt idx="69">
                  <c:v>678205.57655</c:v>
                </c:pt>
                <c:pt idx="70">
                  <c:v>872426.52449999994</c:v>
                </c:pt>
                <c:pt idx="71">
                  <c:v>762401.22039999999</c:v>
                </c:pt>
                <c:pt idx="72">
                  <c:v>787636.68944999983</c:v>
                </c:pt>
                <c:pt idx="73">
                  <c:v>763229.56329999992</c:v>
                </c:pt>
                <c:pt idx="74">
                  <c:v>750792.71494999994</c:v>
                </c:pt>
                <c:pt idx="75">
                  <c:v>769183.67229999998</c:v>
                </c:pt>
                <c:pt idx="76">
                  <c:v>474021.06829999998</c:v>
                </c:pt>
                <c:pt idx="77">
                  <c:v>494165.76730000001</c:v>
                </c:pt>
                <c:pt idx="78">
                  <c:v>488507.40795000002</c:v>
                </c:pt>
                <c:pt idx="79">
                  <c:v>485029.97855</c:v>
                </c:pt>
                <c:pt idx="80">
                  <c:v>470722.3777500001</c:v>
                </c:pt>
                <c:pt idx="81">
                  <c:v>472949.22864999989</c:v>
                </c:pt>
                <c:pt idx="82">
                  <c:v>476264.81930000009</c:v>
                </c:pt>
                <c:pt idx="83">
                  <c:v>481676.79885000002</c:v>
                </c:pt>
                <c:pt idx="84">
                  <c:v>293387.34165000002</c:v>
                </c:pt>
                <c:pt idx="85">
                  <c:v>350737.19819999998</c:v>
                </c:pt>
                <c:pt idx="86">
                  <c:v>442751.13135000021</c:v>
                </c:pt>
                <c:pt idx="87">
                  <c:v>446722.04489999992</c:v>
                </c:pt>
                <c:pt idx="88">
                  <c:v>456978.17359999998</c:v>
                </c:pt>
                <c:pt idx="89">
                  <c:v>473837.71214999992</c:v>
                </c:pt>
                <c:pt idx="90">
                  <c:v>491852.66004999989</c:v>
                </c:pt>
                <c:pt idx="91">
                  <c:v>468130.70695000008</c:v>
                </c:pt>
                <c:pt idx="92">
                  <c:v>492792.72189999989</c:v>
                </c:pt>
                <c:pt idx="93">
                  <c:v>365079.91440000013</c:v>
                </c:pt>
                <c:pt idx="94">
                  <c:v>373418.7672</c:v>
                </c:pt>
                <c:pt idx="95">
                  <c:v>370301.30900000012</c:v>
                </c:pt>
                <c:pt idx="96">
                  <c:v>372356.36245000002</c:v>
                </c:pt>
                <c:pt idx="97">
                  <c:v>375399.81129999988</c:v>
                </c:pt>
                <c:pt idx="98">
                  <c:v>369194.35965</c:v>
                </c:pt>
                <c:pt idx="99">
                  <c:v>372835.23460000003</c:v>
                </c:pt>
                <c:pt idx="100">
                  <c:v>374588.60190000001</c:v>
                </c:pt>
                <c:pt idx="101">
                  <c:v>370771.97450000001</c:v>
                </c:pt>
                <c:pt idx="102">
                  <c:v>373228.01415</c:v>
                </c:pt>
                <c:pt idx="103">
                  <c:v>379291.54470000003</c:v>
                </c:pt>
                <c:pt idx="104">
                  <c:v>378386.93554999999</c:v>
                </c:pt>
                <c:pt idx="105">
                  <c:v>384266.62890000001</c:v>
                </c:pt>
                <c:pt idx="106">
                  <c:v>368293.47194999998</c:v>
                </c:pt>
                <c:pt idx="107">
                  <c:v>377588.46094999998</c:v>
                </c:pt>
                <c:pt idx="108">
                  <c:v>370517.08344999998</c:v>
                </c:pt>
                <c:pt idx="109">
                  <c:v>367909.4535</c:v>
                </c:pt>
                <c:pt idx="110">
                  <c:v>379780.31754999998</c:v>
                </c:pt>
                <c:pt idx="111">
                  <c:v>379746.62784999987</c:v>
                </c:pt>
                <c:pt idx="112">
                  <c:v>378587.94764999999</c:v>
                </c:pt>
                <c:pt idx="113">
                  <c:v>762873.38130000012</c:v>
                </c:pt>
                <c:pt idx="114">
                  <c:v>725595.60050000018</c:v>
                </c:pt>
                <c:pt idx="115">
                  <c:v>802665.10820000013</c:v>
                </c:pt>
                <c:pt idx="116">
                  <c:v>785504.75315000012</c:v>
                </c:pt>
                <c:pt idx="117">
                  <c:v>694593.36095</c:v>
                </c:pt>
                <c:pt idx="118">
                  <c:v>776183.43745000008</c:v>
                </c:pt>
                <c:pt idx="119">
                  <c:v>799697.42800000019</c:v>
                </c:pt>
                <c:pt idx="120">
                  <c:v>801669.07329999993</c:v>
                </c:pt>
                <c:pt idx="121">
                  <c:v>755159.6790499998</c:v>
                </c:pt>
                <c:pt idx="122">
                  <c:v>796989.19790000014</c:v>
                </c:pt>
                <c:pt idx="123">
                  <c:v>561493.30504999997</c:v>
                </c:pt>
                <c:pt idx="124">
                  <c:v>870185.43304999988</c:v>
                </c:pt>
                <c:pt idx="125">
                  <c:v>752408.34279999987</c:v>
                </c:pt>
                <c:pt idx="126">
                  <c:v>802386.75130000024</c:v>
                </c:pt>
                <c:pt idx="127">
                  <c:v>809063.31259999995</c:v>
                </c:pt>
                <c:pt idx="128">
                  <c:v>782054.19429999997</c:v>
                </c:pt>
                <c:pt idx="129">
                  <c:v>696753.26284999994</c:v>
                </c:pt>
                <c:pt idx="130">
                  <c:v>831701.40739999991</c:v>
                </c:pt>
                <c:pt idx="131">
                  <c:v>803437.63719999988</c:v>
                </c:pt>
                <c:pt idx="132">
                  <c:v>682836.28885000001</c:v>
                </c:pt>
                <c:pt idx="133">
                  <c:v>485194.01850000001</c:v>
                </c:pt>
                <c:pt idx="134">
                  <c:v>502128.86444999999</c:v>
                </c:pt>
                <c:pt idx="135">
                  <c:v>500439.81235000002</c:v>
                </c:pt>
                <c:pt idx="136">
                  <c:v>475624.79495000013</c:v>
                </c:pt>
                <c:pt idx="137">
                  <c:v>299593.04599999991</c:v>
                </c:pt>
                <c:pt idx="138">
                  <c:v>348662.4047999999</c:v>
                </c:pt>
                <c:pt idx="139">
                  <c:v>419249.96114999999</c:v>
                </c:pt>
                <c:pt idx="140">
                  <c:v>468198.74235000001</c:v>
                </c:pt>
                <c:pt idx="141">
                  <c:v>465020.57549999998</c:v>
                </c:pt>
                <c:pt idx="142">
                  <c:v>487627.26809999999</c:v>
                </c:pt>
                <c:pt idx="143">
                  <c:v>472152.30310000002</c:v>
                </c:pt>
                <c:pt idx="144">
                  <c:v>481086.32465000008</c:v>
                </c:pt>
                <c:pt idx="145">
                  <c:v>487081.25404999987</c:v>
                </c:pt>
                <c:pt idx="146">
                  <c:v>383512.52649999998</c:v>
                </c:pt>
                <c:pt idx="147">
                  <c:v>373276.91005000012</c:v>
                </c:pt>
                <c:pt idx="148">
                  <c:v>379555.67560000002</c:v>
                </c:pt>
                <c:pt idx="149">
                  <c:v>371342.00459999999</c:v>
                </c:pt>
                <c:pt idx="150">
                  <c:v>374665.42135000002</c:v>
                </c:pt>
                <c:pt idx="151">
                  <c:v>376881.0258</c:v>
                </c:pt>
                <c:pt idx="152">
                  <c:v>378252.84314999997</c:v>
                </c:pt>
                <c:pt idx="153">
                  <c:v>373173.17204999999</c:v>
                </c:pt>
                <c:pt idx="154">
                  <c:v>375186.47824999999</c:v>
                </c:pt>
                <c:pt idx="155">
                  <c:v>381041.57764999988</c:v>
                </c:pt>
                <c:pt idx="156">
                  <c:v>379917.65490000002</c:v>
                </c:pt>
                <c:pt idx="157">
                  <c:v>377104.23310000013</c:v>
                </c:pt>
                <c:pt idx="158">
                  <c:v>384067.36109999998</c:v>
                </c:pt>
                <c:pt idx="159">
                  <c:v>375909.09269999998</c:v>
                </c:pt>
                <c:pt idx="160">
                  <c:v>375599.76069999998</c:v>
                </c:pt>
                <c:pt idx="161">
                  <c:v>385325.68945000012</c:v>
                </c:pt>
                <c:pt idx="162">
                  <c:v>381049.44184999989</c:v>
                </c:pt>
                <c:pt idx="163">
                  <c:v>379742.58829999989</c:v>
                </c:pt>
                <c:pt idx="164">
                  <c:v>373398.31030000001</c:v>
                </c:pt>
                <c:pt idx="165">
                  <c:v>812686.3894499999</c:v>
                </c:pt>
                <c:pt idx="166">
                  <c:v>712080.35674999992</c:v>
                </c:pt>
                <c:pt idx="167">
                  <c:v>758666.09900000005</c:v>
                </c:pt>
                <c:pt idx="168">
                  <c:v>756931.6198499999</c:v>
                </c:pt>
                <c:pt idx="169">
                  <c:v>755139.97704999999</c:v>
                </c:pt>
                <c:pt idx="170">
                  <c:v>731719.78210000007</c:v>
                </c:pt>
                <c:pt idx="171">
                  <c:v>707761.10404999997</c:v>
                </c:pt>
                <c:pt idx="172">
                  <c:v>780078.61804999993</c:v>
                </c:pt>
                <c:pt idx="173">
                  <c:v>839295.72315000009</c:v>
                </c:pt>
                <c:pt idx="174">
                  <c:v>760491.65275000001</c:v>
                </c:pt>
                <c:pt idx="175">
                  <c:v>603142.43079999997</c:v>
                </c:pt>
                <c:pt idx="176">
                  <c:v>824319.20114999986</c:v>
                </c:pt>
                <c:pt idx="177">
                  <c:v>766876.30989999999</c:v>
                </c:pt>
                <c:pt idx="178">
                  <c:v>768430.75315</c:v>
                </c:pt>
                <c:pt idx="179">
                  <c:v>704644.9118</c:v>
                </c:pt>
                <c:pt idx="180">
                  <c:v>808227.97144999995</c:v>
                </c:pt>
                <c:pt idx="181">
                  <c:v>778101.92825</c:v>
                </c:pt>
                <c:pt idx="182">
                  <c:v>774710.17989999987</c:v>
                </c:pt>
                <c:pt idx="183">
                  <c:v>799859.44990000024</c:v>
                </c:pt>
                <c:pt idx="184">
                  <c:v>755503.35890000011</c:v>
                </c:pt>
                <c:pt idx="185">
                  <c:v>820888.03545000008</c:v>
                </c:pt>
                <c:pt idx="186">
                  <c:v>723737.12904999999</c:v>
                </c:pt>
                <c:pt idx="187">
                  <c:v>776880.33990000002</c:v>
                </c:pt>
                <c:pt idx="188">
                  <c:v>828558.44469999999</c:v>
                </c:pt>
                <c:pt idx="189">
                  <c:v>731029.14399999997</c:v>
                </c:pt>
                <c:pt idx="190">
                  <c:v>775283.66290000011</c:v>
                </c:pt>
                <c:pt idx="191">
                  <c:v>748569.70905000006</c:v>
                </c:pt>
                <c:pt idx="192">
                  <c:v>747923.96255000017</c:v>
                </c:pt>
                <c:pt idx="193">
                  <c:v>761744.4683500001</c:v>
                </c:pt>
                <c:pt idx="194">
                  <c:v>751072.35025000002</c:v>
                </c:pt>
                <c:pt idx="195">
                  <c:v>570571.19865000003</c:v>
                </c:pt>
                <c:pt idx="196">
                  <c:v>758406.1902999999</c:v>
                </c:pt>
                <c:pt idx="197">
                  <c:v>571022.91495000012</c:v>
                </c:pt>
                <c:pt idx="198">
                  <c:v>737926.65175000019</c:v>
                </c:pt>
                <c:pt idx="199">
                  <c:v>767851.52760000015</c:v>
                </c:pt>
                <c:pt idx="200">
                  <c:v>730630.23375000013</c:v>
                </c:pt>
                <c:pt idx="201">
                  <c:v>719550.68380000012</c:v>
                </c:pt>
                <c:pt idx="202">
                  <c:v>768305.74085000006</c:v>
                </c:pt>
                <c:pt idx="203">
                  <c:v>831548.51910000015</c:v>
                </c:pt>
                <c:pt idx="204">
                  <c:v>658466.66830000002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1-4FD1-BBAB-19BDF1DD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R</a:t>
            </a:r>
          </a:p>
        </c:rich>
      </c:tx>
      <c:layout>
        <c:manualLayout>
          <c:xMode val="edge"/>
          <c:yMode val="edge"/>
          <c:x val="0.46317842837494999"/>
          <c:y val="3.1505986137366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8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216755289008563"/>
                  <c:y val="0.21088430661709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B!$A$3:$A$17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B!$C$3:$C$17</c:f>
              <c:numCache>
                <c:formatCode>0.00E+00</c:formatCode>
                <c:ptCount val="3"/>
                <c:pt idx="0">
                  <c:v>5.7005089000000003E-4</c:v>
                </c:pt>
                <c:pt idx="1">
                  <c:v>6.7357277400000005E-4</c:v>
                </c:pt>
                <c:pt idx="2">
                  <c:v>8.2350270700000004E-4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7-4264-82DF-04CD9F00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73280"/>
        <c:axId val="849475576"/>
      </c:scatterChart>
      <c:valAx>
        <c:axId val="8494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5576"/>
        <c:crosses val="autoZero"/>
        <c:crossBetween val="midCat"/>
      </c:valAx>
      <c:valAx>
        <c:axId val="8494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vs T</a:t>
            </a:r>
          </a:p>
        </c:rich>
      </c:tx>
      <c:layout>
        <c:manualLayout>
          <c:xMode val="edge"/>
          <c:yMode val="edge"/>
          <c:x val="0.46317842837494999"/>
          <c:y val="3.1505986137366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548252711934322"/>
                  <c:y val="-0.10463381378207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B!$B$3:$B$17</c:f>
              <c:numCache>
                <c:formatCode>General</c:formatCode>
                <c:ptCount val="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</c:numCache>
            </c:numRef>
          </c:xVal>
          <c:yVal>
            <c:numRef>
              <c:f>B!$C$3:$C$17</c:f>
              <c:numCache>
                <c:formatCode>0.00E+00</c:formatCode>
                <c:ptCount val="3"/>
                <c:pt idx="0">
                  <c:v>5.7005089000000003E-4</c:v>
                </c:pt>
                <c:pt idx="1">
                  <c:v>6.7357277400000005E-4</c:v>
                </c:pt>
                <c:pt idx="2">
                  <c:v>8.2350270700000004E-4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D-4EEA-9164-262BC831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73280"/>
        <c:axId val="849475576"/>
      </c:scatterChart>
      <c:valAx>
        <c:axId val="8494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5576"/>
        <c:crosses val="autoZero"/>
        <c:crossBetween val="midCat"/>
      </c:valAx>
      <c:valAx>
        <c:axId val="8494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Sheet1!$O$40:$O$805</c:f>
              <c:numCache>
                <c:formatCode>General</c:formatCode>
                <c:ptCount val="766"/>
                <c:pt idx="0">
                  <c:v>-0.91844666491232885</c:v>
                </c:pt>
                <c:pt idx="1">
                  <c:v>-0.91844666491232885</c:v>
                </c:pt>
                <c:pt idx="2">
                  <c:v>-0.91844666491232885</c:v>
                </c:pt>
                <c:pt idx="3">
                  <c:v>-0.91844666491232885</c:v>
                </c:pt>
                <c:pt idx="4">
                  <c:v>-0.91844666491232885</c:v>
                </c:pt>
                <c:pt idx="5">
                  <c:v>-0.91844666491232885</c:v>
                </c:pt>
                <c:pt idx="6">
                  <c:v>-0.91844666491232885</c:v>
                </c:pt>
                <c:pt idx="7">
                  <c:v>-0.91844666491232885</c:v>
                </c:pt>
                <c:pt idx="8">
                  <c:v>-0.91844666491232885</c:v>
                </c:pt>
                <c:pt idx="9">
                  <c:v>-0.91844666491232885</c:v>
                </c:pt>
                <c:pt idx="10">
                  <c:v>-0.91844666491232885</c:v>
                </c:pt>
                <c:pt idx="11">
                  <c:v>-0.91844666491232885</c:v>
                </c:pt>
                <c:pt idx="12">
                  <c:v>-0.91844666491232885</c:v>
                </c:pt>
                <c:pt idx="13">
                  <c:v>-0.91844666491232885</c:v>
                </c:pt>
                <c:pt idx="14">
                  <c:v>-0.44790477788236172</c:v>
                </c:pt>
                <c:pt idx="15">
                  <c:v>-0.44790477788236172</c:v>
                </c:pt>
                <c:pt idx="16">
                  <c:v>-0.44790477788236172</c:v>
                </c:pt>
                <c:pt idx="17">
                  <c:v>-0.44790477788236172</c:v>
                </c:pt>
                <c:pt idx="18">
                  <c:v>-6.1528846084108338E-3</c:v>
                </c:pt>
                <c:pt idx="19">
                  <c:v>-3.6924895769882078E-3</c:v>
                </c:pt>
                <c:pt idx="20">
                  <c:v>-2.217039257152143E-3</c:v>
                </c:pt>
                <c:pt idx="21">
                  <c:v>-1.3315439159814054E-3</c:v>
                </c:pt>
                <c:pt idx="22">
                  <c:v>-7.9986077373698648E-4</c:v>
                </c:pt>
                <c:pt idx="23">
                  <c:v>-4.8052877768070632E-4</c:v>
                </c:pt>
                <c:pt idx="24">
                  <c:v>-2.8870352550614285E-4</c:v>
                </c:pt>
                <c:pt idx="25">
                  <c:v>-1.7346082235250424E-4</c:v>
                </c:pt>
                <c:pt idx="26">
                  <c:v>-1.0422231216581739E-4</c:v>
                </c:pt>
                <c:pt idx="27">
                  <c:v>-6.2621866469215342E-5</c:v>
                </c:pt>
                <c:pt idx="28">
                  <c:v>-0.91844666491232885</c:v>
                </c:pt>
                <c:pt idx="29">
                  <c:v>-3.7626594887278363E-5</c:v>
                </c:pt>
                <c:pt idx="30">
                  <c:v>-0.44790477788236172</c:v>
                </c:pt>
                <c:pt idx="31">
                  <c:v>-0.24453535334753071</c:v>
                </c:pt>
                <c:pt idx="32">
                  <c:v>-0.13965972373704474</c:v>
                </c:pt>
                <c:pt idx="33">
                  <c:v>-8.1556993148675705E-2</c:v>
                </c:pt>
                <c:pt idx="34">
                  <c:v>-4.8202665642017063E-2</c:v>
                </c:pt>
                <c:pt idx="35">
                  <c:v>-2.8683625494928373E-2</c:v>
                </c:pt>
                <c:pt idx="36">
                  <c:v>-1.7136038476981676E-2</c:v>
                </c:pt>
                <c:pt idx="37">
                  <c:v>-1.0261132782081569E-2</c:v>
                </c:pt>
                <c:pt idx="38">
                  <c:v>-6.1528846084108338E-3</c:v>
                </c:pt>
                <c:pt idx="39">
                  <c:v>-3.6924895769882078E-3</c:v>
                </c:pt>
                <c:pt idx="40">
                  <c:v>-2.217039257152143E-3</c:v>
                </c:pt>
                <c:pt idx="41">
                  <c:v>-1.3315439159814054E-3</c:v>
                </c:pt>
                <c:pt idx="42">
                  <c:v>-7.9986077373698648E-4</c:v>
                </c:pt>
                <c:pt idx="43">
                  <c:v>-4.8052877768070632E-4</c:v>
                </c:pt>
                <c:pt idx="44">
                  <c:v>-2.8870352550614285E-4</c:v>
                </c:pt>
                <c:pt idx="45">
                  <c:v>-1.0422231216581739E-4</c:v>
                </c:pt>
                <c:pt idx="46">
                  <c:v>-0.91844666491232885</c:v>
                </c:pt>
                <c:pt idx="47">
                  <c:v>-0.44790477788236172</c:v>
                </c:pt>
                <c:pt idx="48">
                  <c:v>-0.24453535334753071</c:v>
                </c:pt>
                <c:pt idx="49">
                  <c:v>-0.13965972373704474</c:v>
                </c:pt>
                <c:pt idx="50">
                  <c:v>-8.1556993148675705E-2</c:v>
                </c:pt>
                <c:pt idx="51">
                  <c:v>-4.8202665642017063E-2</c:v>
                </c:pt>
                <c:pt idx="52">
                  <c:v>-2.8683625494928373E-2</c:v>
                </c:pt>
                <c:pt idx="53">
                  <c:v>-1.7136038476981676E-2</c:v>
                </c:pt>
                <c:pt idx="54">
                  <c:v>-1.0261132782081569E-2</c:v>
                </c:pt>
                <c:pt idx="55">
                  <c:v>-0.44790477788236172</c:v>
                </c:pt>
                <c:pt idx="56">
                  <c:v>-0.44790477788236172</c:v>
                </c:pt>
                <c:pt idx="57">
                  <c:v>-0.44790477788236172</c:v>
                </c:pt>
                <c:pt idx="58">
                  <c:v>-0.44790477788236172</c:v>
                </c:pt>
                <c:pt idx="59">
                  <c:v>-0.44790477788236172</c:v>
                </c:pt>
                <c:pt idx="60">
                  <c:v>-0.44790477788236172</c:v>
                </c:pt>
                <c:pt idx="61">
                  <c:v>-0.44790477788236172</c:v>
                </c:pt>
                <c:pt idx="62">
                  <c:v>-0.44790477788236172</c:v>
                </c:pt>
                <c:pt idx="63">
                  <c:v>-0.44790477788236172</c:v>
                </c:pt>
                <c:pt idx="64">
                  <c:v>-0.44790477788236172</c:v>
                </c:pt>
                <c:pt idx="65">
                  <c:v>-0.44790477788236172</c:v>
                </c:pt>
                <c:pt idx="66">
                  <c:v>-0.24453535334753071</c:v>
                </c:pt>
                <c:pt idx="67">
                  <c:v>-0.24453535334753071</c:v>
                </c:pt>
                <c:pt idx="68">
                  <c:v>-0.24453535334753071</c:v>
                </c:pt>
                <c:pt idx="69">
                  <c:v>-0.24453535334753071</c:v>
                </c:pt>
                <c:pt idx="70">
                  <c:v>-0.24453535334753071</c:v>
                </c:pt>
                <c:pt idx="71">
                  <c:v>-0.24453535334753071</c:v>
                </c:pt>
                <c:pt idx="72">
                  <c:v>-0.24453535334753071</c:v>
                </c:pt>
                <c:pt idx="73">
                  <c:v>-0.24453535334753071</c:v>
                </c:pt>
                <c:pt idx="74">
                  <c:v>-6.1528846084108338E-3</c:v>
                </c:pt>
                <c:pt idx="75">
                  <c:v>-3.6924895769882078E-3</c:v>
                </c:pt>
                <c:pt idx="76">
                  <c:v>-2.217039257152143E-3</c:v>
                </c:pt>
                <c:pt idx="77">
                  <c:v>-1.3315439159814054E-3</c:v>
                </c:pt>
                <c:pt idx="78">
                  <c:v>-7.9986077373698648E-4</c:v>
                </c:pt>
                <c:pt idx="79">
                  <c:v>-4.8052877768070632E-4</c:v>
                </c:pt>
                <c:pt idx="80">
                  <c:v>-2.8870352550614285E-4</c:v>
                </c:pt>
                <c:pt idx="81">
                  <c:v>-1.7346082235250424E-4</c:v>
                </c:pt>
                <c:pt idx="82">
                  <c:v>-1.0422231216581739E-4</c:v>
                </c:pt>
                <c:pt idx="83">
                  <c:v>-6.2621866469215342E-5</c:v>
                </c:pt>
                <c:pt idx="84">
                  <c:v>-0.91844666491232885</c:v>
                </c:pt>
                <c:pt idx="85">
                  <c:v>-3.7626594887278363E-5</c:v>
                </c:pt>
                <c:pt idx="86">
                  <c:v>-0.44790477788236172</c:v>
                </c:pt>
                <c:pt idx="87">
                  <c:v>-0.24453535334753071</c:v>
                </c:pt>
                <c:pt idx="88">
                  <c:v>-0.13965972373704474</c:v>
                </c:pt>
                <c:pt idx="89">
                  <c:v>-8.1556993148675705E-2</c:v>
                </c:pt>
                <c:pt idx="90">
                  <c:v>-4.8202665642017063E-2</c:v>
                </c:pt>
                <c:pt idx="91">
                  <c:v>-2.8683625494928373E-2</c:v>
                </c:pt>
                <c:pt idx="92">
                  <c:v>-1.7136038476981676E-2</c:v>
                </c:pt>
                <c:pt idx="93">
                  <c:v>-1.0261132782081569E-2</c:v>
                </c:pt>
                <c:pt idx="94">
                  <c:v>-6.1528846084108338E-3</c:v>
                </c:pt>
                <c:pt idx="95">
                  <c:v>-3.6924895769882078E-3</c:v>
                </c:pt>
                <c:pt idx="96">
                  <c:v>-2.217039257152143E-3</c:v>
                </c:pt>
                <c:pt idx="97">
                  <c:v>-1.3315439159814054E-3</c:v>
                </c:pt>
                <c:pt idx="98">
                  <c:v>-7.9986077373698648E-4</c:v>
                </c:pt>
                <c:pt idx="99">
                  <c:v>-2.8870352550614285E-4</c:v>
                </c:pt>
                <c:pt idx="100">
                  <c:v>-0.91844666491232885</c:v>
                </c:pt>
                <c:pt idx="101">
                  <c:v>-0.44790477788236172</c:v>
                </c:pt>
                <c:pt idx="102">
                  <c:v>-0.24453535334753071</c:v>
                </c:pt>
                <c:pt idx="103">
                  <c:v>-0.13965972373704474</c:v>
                </c:pt>
                <c:pt idx="104">
                  <c:v>-8.1556993148675705E-2</c:v>
                </c:pt>
                <c:pt idx="105">
                  <c:v>-4.8202665642017063E-2</c:v>
                </c:pt>
                <c:pt idx="106">
                  <c:v>-2.8683625494928373E-2</c:v>
                </c:pt>
                <c:pt idx="107">
                  <c:v>-1.7136038476981676E-2</c:v>
                </c:pt>
                <c:pt idx="108">
                  <c:v>-1.0261132782081569E-2</c:v>
                </c:pt>
                <c:pt idx="109">
                  <c:v>-0.24453535334753071</c:v>
                </c:pt>
                <c:pt idx="110">
                  <c:v>-0.24453535334753071</c:v>
                </c:pt>
                <c:pt idx="111">
                  <c:v>-0.24453535334753071</c:v>
                </c:pt>
                <c:pt idx="112">
                  <c:v>-0.24453535334753071</c:v>
                </c:pt>
                <c:pt idx="113">
                  <c:v>-0.24453535334753071</c:v>
                </c:pt>
                <c:pt idx="114">
                  <c:v>-0.24453535334753071</c:v>
                </c:pt>
                <c:pt idx="115">
                  <c:v>-0.24453535334753071</c:v>
                </c:pt>
                <c:pt idx="116">
                  <c:v>-0.13965972373704474</c:v>
                </c:pt>
                <c:pt idx="117">
                  <c:v>-0.13965972373704474</c:v>
                </c:pt>
                <c:pt idx="118">
                  <c:v>-0.13965972373704474</c:v>
                </c:pt>
                <c:pt idx="119">
                  <c:v>-0.13965972373704474</c:v>
                </c:pt>
                <c:pt idx="120">
                  <c:v>-0.13965972373704474</c:v>
                </c:pt>
                <c:pt idx="121">
                  <c:v>-0.13965972373704474</c:v>
                </c:pt>
                <c:pt idx="122">
                  <c:v>-0.13965972373704474</c:v>
                </c:pt>
                <c:pt idx="123">
                  <c:v>-0.13965972373704474</c:v>
                </c:pt>
                <c:pt idx="124">
                  <c:v>-0.13965972373704474</c:v>
                </c:pt>
                <c:pt idx="125">
                  <c:v>-0.13965972373704474</c:v>
                </c:pt>
                <c:pt idx="126">
                  <c:v>-0.13965972373704474</c:v>
                </c:pt>
                <c:pt idx="127">
                  <c:v>-0.13965972373704474</c:v>
                </c:pt>
                <c:pt idx="128">
                  <c:v>-6.1528846084108338E-3</c:v>
                </c:pt>
                <c:pt idx="129">
                  <c:v>-3.6924895769882078E-3</c:v>
                </c:pt>
                <c:pt idx="130">
                  <c:v>-2.217039257152143E-3</c:v>
                </c:pt>
                <c:pt idx="131">
                  <c:v>-1.3315439159814054E-3</c:v>
                </c:pt>
                <c:pt idx="132">
                  <c:v>-7.9986077373698648E-4</c:v>
                </c:pt>
                <c:pt idx="133">
                  <c:v>-4.8052877768070632E-4</c:v>
                </c:pt>
                <c:pt idx="134">
                  <c:v>-2.8870352550614285E-4</c:v>
                </c:pt>
                <c:pt idx="135">
                  <c:v>-1.7346082235250424E-4</c:v>
                </c:pt>
                <c:pt idx="136">
                  <c:v>-1.0422231216581739E-4</c:v>
                </c:pt>
                <c:pt idx="137">
                  <c:v>-6.2621866469215342E-5</c:v>
                </c:pt>
                <c:pt idx="138">
                  <c:v>-0.91844666491232885</c:v>
                </c:pt>
                <c:pt idx="139">
                  <c:v>-3.7626594887278363E-5</c:v>
                </c:pt>
                <c:pt idx="140">
                  <c:v>-0.44790477788236172</c:v>
                </c:pt>
                <c:pt idx="141">
                  <c:v>-0.24453535334753071</c:v>
                </c:pt>
                <c:pt idx="142">
                  <c:v>-0.13965972373704474</c:v>
                </c:pt>
                <c:pt idx="143">
                  <c:v>-8.1556993148675705E-2</c:v>
                </c:pt>
                <c:pt idx="144">
                  <c:v>-4.8202665642017063E-2</c:v>
                </c:pt>
                <c:pt idx="145">
                  <c:v>-2.8683625494928373E-2</c:v>
                </c:pt>
                <c:pt idx="146">
                  <c:v>-1.7136038476981676E-2</c:v>
                </c:pt>
                <c:pt idx="147">
                  <c:v>-1.0261132782081569E-2</c:v>
                </c:pt>
                <c:pt idx="148">
                  <c:v>-6.1528846084108338E-3</c:v>
                </c:pt>
                <c:pt idx="149">
                  <c:v>-3.6924895769882078E-3</c:v>
                </c:pt>
                <c:pt idx="150">
                  <c:v>-2.217039257152143E-3</c:v>
                </c:pt>
                <c:pt idx="151">
                  <c:v>-1.3315439159814054E-3</c:v>
                </c:pt>
                <c:pt idx="152">
                  <c:v>-7.9986077373698648E-4</c:v>
                </c:pt>
                <c:pt idx="153">
                  <c:v>-2.8870352550614285E-4</c:v>
                </c:pt>
                <c:pt idx="154">
                  <c:v>-0.91844666491232885</c:v>
                </c:pt>
                <c:pt idx="155">
                  <c:v>-0.44790477788236172</c:v>
                </c:pt>
                <c:pt idx="156">
                  <c:v>-0.24453535334753071</c:v>
                </c:pt>
                <c:pt idx="157">
                  <c:v>-0.13965972373704474</c:v>
                </c:pt>
                <c:pt idx="158">
                  <c:v>-8.1556993148675705E-2</c:v>
                </c:pt>
                <c:pt idx="159">
                  <c:v>-4.8202665642017063E-2</c:v>
                </c:pt>
                <c:pt idx="160">
                  <c:v>-2.8683625494928373E-2</c:v>
                </c:pt>
                <c:pt idx="161">
                  <c:v>-1.7136038476981676E-2</c:v>
                </c:pt>
                <c:pt idx="162">
                  <c:v>-1.0261132782081569E-2</c:v>
                </c:pt>
                <c:pt idx="163">
                  <c:v>-0.13965972373704474</c:v>
                </c:pt>
                <c:pt idx="164">
                  <c:v>-0.13965972373704474</c:v>
                </c:pt>
                <c:pt idx="165">
                  <c:v>-0.13965972373704474</c:v>
                </c:pt>
                <c:pt idx="166">
                  <c:v>-8.1556993148675705E-2</c:v>
                </c:pt>
                <c:pt idx="167">
                  <c:v>-8.1556993148675705E-2</c:v>
                </c:pt>
                <c:pt idx="168">
                  <c:v>-8.1556993148675705E-2</c:v>
                </c:pt>
                <c:pt idx="169">
                  <c:v>-8.1556993148675705E-2</c:v>
                </c:pt>
                <c:pt idx="170">
                  <c:v>-8.1556993148675705E-2</c:v>
                </c:pt>
                <c:pt idx="171">
                  <c:v>-8.1556993148675705E-2</c:v>
                </c:pt>
                <c:pt idx="172">
                  <c:v>-8.1556993148675705E-2</c:v>
                </c:pt>
                <c:pt idx="173">
                  <c:v>-8.1556993148675705E-2</c:v>
                </c:pt>
                <c:pt idx="174">
                  <c:v>-8.1556993148675705E-2</c:v>
                </c:pt>
                <c:pt idx="175">
                  <c:v>-8.1556993148675705E-2</c:v>
                </c:pt>
                <c:pt idx="176">
                  <c:v>-8.1556993148675705E-2</c:v>
                </c:pt>
                <c:pt idx="177">
                  <c:v>-8.1556993148675705E-2</c:v>
                </c:pt>
                <c:pt idx="178">
                  <c:v>-8.1556993148675705E-2</c:v>
                </c:pt>
                <c:pt idx="179">
                  <c:v>-8.1556993148675705E-2</c:v>
                </c:pt>
                <c:pt idx="180">
                  <c:v>-8.1556993148675705E-2</c:v>
                </c:pt>
                <c:pt idx="181">
                  <c:v>-4.8202665642017063E-2</c:v>
                </c:pt>
                <c:pt idx="182">
                  <c:v>-1.4923330163633615</c:v>
                </c:pt>
                <c:pt idx="183">
                  <c:v>-6.1528846084108338E-3</c:v>
                </c:pt>
                <c:pt idx="184">
                  <c:v>-3.6924895769882078E-3</c:v>
                </c:pt>
                <c:pt idx="185">
                  <c:v>-2.217039257152143E-3</c:v>
                </c:pt>
                <c:pt idx="186">
                  <c:v>-1.3315439159814054E-3</c:v>
                </c:pt>
                <c:pt idx="187">
                  <c:v>-7.9986077373698648E-4</c:v>
                </c:pt>
                <c:pt idx="188">
                  <c:v>-4.8052877768070632E-4</c:v>
                </c:pt>
                <c:pt idx="189">
                  <c:v>-2.8870352550614285E-4</c:v>
                </c:pt>
                <c:pt idx="190">
                  <c:v>-1.7346082235250424E-4</c:v>
                </c:pt>
                <c:pt idx="191">
                  <c:v>-1.0422231216581739E-4</c:v>
                </c:pt>
                <c:pt idx="192">
                  <c:v>-6.2621866469215342E-5</c:v>
                </c:pt>
                <c:pt idx="193">
                  <c:v>-0.91844666491232885</c:v>
                </c:pt>
                <c:pt idx="194">
                  <c:v>-3.7626594887278363E-5</c:v>
                </c:pt>
                <c:pt idx="195">
                  <c:v>-0.44790477788236172</c:v>
                </c:pt>
                <c:pt idx="196">
                  <c:v>-0.24453535334753071</c:v>
                </c:pt>
                <c:pt idx="197">
                  <c:v>-0.13965972373704474</c:v>
                </c:pt>
                <c:pt idx="198">
                  <c:v>-8.1556993148675705E-2</c:v>
                </c:pt>
                <c:pt idx="199">
                  <c:v>-4.8202665642017063E-2</c:v>
                </c:pt>
                <c:pt idx="200">
                  <c:v>-2.8683625494928373E-2</c:v>
                </c:pt>
                <c:pt idx="201">
                  <c:v>-1.7136038476981676E-2</c:v>
                </c:pt>
                <c:pt idx="202">
                  <c:v>-1.0261132782081569E-2</c:v>
                </c:pt>
                <c:pt idx="203">
                  <c:v>-6.1528846084108338E-3</c:v>
                </c:pt>
                <c:pt idx="204">
                  <c:v>-3.6924895769882078E-3</c:v>
                </c:pt>
                <c:pt idx="205">
                  <c:v>-2.217039257152143E-3</c:v>
                </c:pt>
                <c:pt idx="206">
                  <c:v>-1.3315439159814054E-3</c:v>
                </c:pt>
                <c:pt idx="207">
                  <c:v>-7.9986077373698648E-4</c:v>
                </c:pt>
                <c:pt idx="208">
                  <c:v>-1.0422231216581739E-4</c:v>
                </c:pt>
                <c:pt idx="209">
                  <c:v>-0.91844666491232885</c:v>
                </c:pt>
                <c:pt idx="210">
                  <c:v>-0.44790477788236172</c:v>
                </c:pt>
                <c:pt idx="211">
                  <c:v>-0.24453535334753071</c:v>
                </c:pt>
                <c:pt idx="212">
                  <c:v>-0.13965972373704474</c:v>
                </c:pt>
                <c:pt idx="213">
                  <c:v>-8.1556993148675705E-2</c:v>
                </c:pt>
                <c:pt idx="214">
                  <c:v>-4.8202665642017063E-2</c:v>
                </c:pt>
                <c:pt idx="215">
                  <c:v>-2.8683625494928373E-2</c:v>
                </c:pt>
                <c:pt idx="216">
                  <c:v>-1.7136038476981676E-2</c:v>
                </c:pt>
                <c:pt idx="217">
                  <c:v>-1.0261132782081569E-2</c:v>
                </c:pt>
                <c:pt idx="218">
                  <c:v>-4.8202665642017063E-2</c:v>
                </c:pt>
                <c:pt idx="219">
                  <c:v>-4.8202665642017063E-2</c:v>
                </c:pt>
                <c:pt idx="220">
                  <c:v>-4.8202665642017063E-2</c:v>
                </c:pt>
                <c:pt idx="221">
                  <c:v>-4.8202665642017063E-2</c:v>
                </c:pt>
                <c:pt idx="222">
                  <c:v>-4.8202665642017063E-2</c:v>
                </c:pt>
                <c:pt idx="223">
                  <c:v>-4.8202665642017063E-2</c:v>
                </c:pt>
                <c:pt idx="224">
                  <c:v>-4.8202665642017063E-2</c:v>
                </c:pt>
                <c:pt idx="225">
                  <c:v>-4.8202665642017063E-2</c:v>
                </c:pt>
                <c:pt idx="226">
                  <c:v>-4.8202665642017063E-2</c:v>
                </c:pt>
                <c:pt idx="227">
                  <c:v>-4.8202665642017063E-2</c:v>
                </c:pt>
                <c:pt idx="228">
                  <c:v>-4.8202665642017063E-2</c:v>
                </c:pt>
                <c:pt idx="229">
                  <c:v>-4.8202665642017063E-2</c:v>
                </c:pt>
                <c:pt idx="230">
                  <c:v>-4.8202665642017063E-2</c:v>
                </c:pt>
                <c:pt idx="231">
                  <c:v>-4.8202665642017063E-2</c:v>
                </c:pt>
                <c:pt idx="232">
                  <c:v>-2.8683625494928373E-2</c:v>
                </c:pt>
                <c:pt idx="233">
                  <c:v>-2.8683625494928373E-2</c:v>
                </c:pt>
                <c:pt idx="234">
                  <c:v>-2.8683625494928373E-2</c:v>
                </c:pt>
                <c:pt idx="235">
                  <c:v>-2.8683625494928373E-2</c:v>
                </c:pt>
                <c:pt idx="236">
                  <c:v>-2.8683625494928373E-2</c:v>
                </c:pt>
                <c:pt idx="237">
                  <c:v>-6.1528846084108338E-3</c:v>
                </c:pt>
                <c:pt idx="238">
                  <c:v>-3.6924895769882078E-3</c:v>
                </c:pt>
                <c:pt idx="239">
                  <c:v>-2.217039257152143E-3</c:v>
                </c:pt>
                <c:pt idx="240">
                  <c:v>-1.3315439159814054E-3</c:v>
                </c:pt>
                <c:pt idx="241">
                  <c:v>-7.9986077373698648E-4</c:v>
                </c:pt>
                <c:pt idx="242">
                  <c:v>-4.8052877768070632E-4</c:v>
                </c:pt>
                <c:pt idx="243">
                  <c:v>-2.8870352550614285E-4</c:v>
                </c:pt>
                <c:pt idx="244">
                  <c:v>-1.7346082235250424E-4</c:v>
                </c:pt>
                <c:pt idx="245">
                  <c:v>-1.0422231216581739E-4</c:v>
                </c:pt>
                <c:pt idx="246">
                  <c:v>-6.2621866469215342E-5</c:v>
                </c:pt>
                <c:pt idx="247">
                  <c:v>-0.91844666491232885</c:v>
                </c:pt>
                <c:pt idx="248">
                  <c:v>-3.7626594887278363E-5</c:v>
                </c:pt>
                <c:pt idx="249">
                  <c:v>-0.44790477788236172</c:v>
                </c:pt>
                <c:pt idx="250">
                  <c:v>-0.24453535334753071</c:v>
                </c:pt>
                <c:pt idx="251">
                  <c:v>-0.13965972373704474</c:v>
                </c:pt>
                <c:pt idx="252">
                  <c:v>-8.1556993148675705E-2</c:v>
                </c:pt>
                <c:pt idx="253">
                  <c:v>-4.8202665642017063E-2</c:v>
                </c:pt>
                <c:pt idx="254">
                  <c:v>-2.8683625494928373E-2</c:v>
                </c:pt>
                <c:pt idx="255">
                  <c:v>-1.7136038476981676E-2</c:v>
                </c:pt>
                <c:pt idx="256">
                  <c:v>-1.0261132782081569E-2</c:v>
                </c:pt>
                <c:pt idx="257">
                  <c:v>-6.1528846084108338E-3</c:v>
                </c:pt>
                <c:pt idx="258">
                  <c:v>-3.6924895769882078E-3</c:v>
                </c:pt>
                <c:pt idx="259">
                  <c:v>-2.217039257152143E-3</c:v>
                </c:pt>
                <c:pt idx="260">
                  <c:v>-1.3315439159814054E-3</c:v>
                </c:pt>
                <c:pt idx="261">
                  <c:v>-7.9986077373698648E-4</c:v>
                </c:pt>
                <c:pt idx="262">
                  <c:v>-4.8052877768070632E-4</c:v>
                </c:pt>
                <c:pt idx="263">
                  <c:v>-2.8870352550614285E-4</c:v>
                </c:pt>
                <c:pt idx="264">
                  <c:v>-1.0422231216581739E-4</c:v>
                </c:pt>
                <c:pt idx="265">
                  <c:v>-0.91844666491232885</c:v>
                </c:pt>
                <c:pt idx="266">
                  <c:v>-0.44790477788236172</c:v>
                </c:pt>
                <c:pt idx="267">
                  <c:v>-0.24453535334753071</c:v>
                </c:pt>
                <c:pt idx="268">
                  <c:v>-0.13965972373704474</c:v>
                </c:pt>
                <c:pt idx="269">
                  <c:v>-8.1556993148675705E-2</c:v>
                </c:pt>
                <c:pt idx="270">
                  <c:v>-4.8202665642017063E-2</c:v>
                </c:pt>
                <c:pt idx="271">
                  <c:v>-2.8683625494928373E-2</c:v>
                </c:pt>
                <c:pt idx="272">
                  <c:v>-1.7136038476981676E-2</c:v>
                </c:pt>
                <c:pt idx="273">
                  <c:v>-1.0261132782081569E-2</c:v>
                </c:pt>
                <c:pt idx="274">
                  <c:v>-2.8683625494928373E-2</c:v>
                </c:pt>
                <c:pt idx="275">
                  <c:v>-2.8683625494928373E-2</c:v>
                </c:pt>
                <c:pt idx="276">
                  <c:v>-2.8683625494928373E-2</c:v>
                </c:pt>
                <c:pt idx="277">
                  <c:v>-2.8683625494928373E-2</c:v>
                </c:pt>
                <c:pt idx="278">
                  <c:v>-2.8683625494928373E-2</c:v>
                </c:pt>
                <c:pt idx="279">
                  <c:v>-2.8683625494928373E-2</c:v>
                </c:pt>
                <c:pt idx="280">
                  <c:v>-2.8683625494928373E-2</c:v>
                </c:pt>
                <c:pt idx="281">
                  <c:v>-2.8683625494928373E-2</c:v>
                </c:pt>
                <c:pt idx="282">
                  <c:v>-2.8683625494928373E-2</c:v>
                </c:pt>
                <c:pt idx="283">
                  <c:v>-2.8683625494928373E-2</c:v>
                </c:pt>
                <c:pt idx="284">
                  <c:v>-1.7136038476981676E-2</c:v>
                </c:pt>
                <c:pt idx="285">
                  <c:v>-1.7136038476981676E-2</c:v>
                </c:pt>
                <c:pt idx="286">
                  <c:v>-1.7136038476981676E-2</c:v>
                </c:pt>
                <c:pt idx="287">
                  <c:v>-1.7136038476981676E-2</c:v>
                </c:pt>
                <c:pt idx="288">
                  <c:v>-1.7136038476981676E-2</c:v>
                </c:pt>
                <c:pt idx="289">
                  <c:v>-1.7136038476981676E-2</c:v>
                </c:pt>
                <c:pt idx="290">
                  <c:v>-1.7136038476981676E-2</c:v>
                </c:pt>
                <c:pt idx="291">
                  <c:v>-1.7136038476981676E-2</c:v>
                </c:pt>
                <c:pt idx="292">
                  <c:v>-1.7136038476981676E-2</c:v>
                </c:pt>
                <c:pt idx="293">
                  <c:v>-1.7136038476981676E-2</c:v>
                </c:pt>
                <c:pt idx="294">
                  <c:v>-6.1528846084108338E-3</c:v>
                </c:pt>
                <c:pt idx="295">
                  <c:v>-3.6924895769882078E-3</c:v>
                </c:pt>
                <c:pt idx="296">
                  <c:v>-2.217039257152143E-3</c:v>
                </c:pt>
                <c:pt idx="297">
                  <c:v>-1.3315439159814054E-3</c:v>
                </c:pt>
                <c:pt idx="298">
                  <c:v>-7.9986077373698648E-4</c:v>
                </c:pt>
                <c:pt idx="299">
                  <c:v>-4.8052877768070632E-4</c:v>
                </c:pt>
                <c:pt idx="300">
                  <c:v>-2.8870352550614285E-4</c:v>
                </c:pt>
                <c:pt idx="301">
                  <c:v>-1.7346082235250424E-4</c:v>
                </c:pt>
                <c:pt idx="302">
                  <c:v>-1.0422231216581739E-4</c:v>
                </c:pt>
                <c:pt idx="303">
                  <c:v>-6.2621866469215342E-5</c:v>
                </c:pt>
                <c:pt idx="304">
                  <c:v>-0.91844666491232885</c:v>
                </c:pt>
                <c:pt idx="305">
                  <c:v>-3.7626594887278363E-5</c:v>
                </c:pt>
                <c:pt idx="306">
                  <c:v>-0.44790477788236172</c:v>
                </c:pt>
                <c:pt idx="307">
                  <c:v>-0.24453535334753071</c:v>
                </c:pt>
                <c:pt idx="308">
                  <c:v>-0.13965972373704474</c:v>
                </c:pt>
                <c:pt idx="309">
                  <c:v>-8.1556993148675705E-2</c:v>
                </c:pt>
                <c:pt idx="310">
                  <c:v>-4.8202665642017063E-2</c:v>
                </c:pt>
                <c:pt idx="311">
                  <c:v>-2.8683625494928373E-2</c:v>
                </c:pt>
                <c:pt idx="312">
                  <c:v>-1.7136038476981676E-2</c:v>
                </c:pt>
                <c:pt idx="313">
                  <c:v>-1.0261132782081569E-2</c:v>
                </c:pt>
                <c:pt idx="314">
                  <c:v>-6.1528846084108338E-3</c:v>
                </c:pt>
                <c:pt idx="315">
                  <c:v>-3.6924895769882078E-3</c:v>
                </c:pt>
                <c:pt idx="316">
                  <c:v>-2.217039257152143E-3</c:v>
                </c:pt>
                <c:pt idx="317">
                  <c:v>-1.3315439159814054E-3</c:v>
                </c:pt>
                <c:pt idx="318">
                  <c:v>-7.9986077373698648E-4</c:v>
                </c:pt>
                <c:pt idx="319">
                  <c:v>-4.8052877768070632E-4</c:v>
                </c:pt>
                <c:pt idx="320">
                  <c:v>-1.7346082235250424E-4</c:v>
                </c:pt>
                <c:pt idx="321">
                  <c:v>-1.0422231216581739E-4</c:v>
                </c:pt>
                <c:pt idx="322">
                  <c:v>-0.91844666491232885</c:v>
                </c:pt>
                <c:pt idx="323">
                  <c:v>-0.44790477788236172</c:v>
                </c:pt>
                <c:pt idx="324">
                  <c:v>-0.24453535334753071</c:v>
                </c:pt>
                <c:pt idx="325">
                  <c:v>-0.13965972373704474</c:v>
                </c:pt>
                <c:pt idx="326">
                  <c:v>-8.1556993148675705E-2</c:v>
                </c:pt>
                <c:pt idx="327">
                  <c:v>-4.8202665642017063E-2</c:v>
                </c:pt>
                <c:pt idx="328">
                  <c:v>-2.8683625494928373E-2</c:v>
                </c:pt>
                <c:pt idx="329">
                  <c:v>-1.7136038476981676E-2</c:v>
                </c:pt>
                <c:pt idx="330">
                  <c:v>-1.0261132782081569E-2</c:v>
                </c:pt>
                <c:pt idx="331">
                  <c:v>-1.7136038476981676E-2</c:v>
                </c:pt>
                <c:pt idx="332">
                  <c:v>-1.7136038476981676E-2</c:v>
                </c:pt>
                <c:pt idx="333">
                  <c:v>-1.7136038476981676E-2</c:v>
                </c:pt>
                <c:pt idx="334">
                  <c:v>-1.7136038476981676E-2</c:v>
                </c:pt>
                <c:pt idx="335">
                  <c:v>-1.7136038476981676E-2</c:v>
                </c:pt>
                <c:pt idx="336">
                  <c:v>-1.0261132782081569E-2</c:v>
                </c:pt>
                <c:pt idx="337">
                  <c:v>-1.0261132782081569E-2</c:v>
                </c:pt>
                <c:pt idx="338">
                  <c:v>-1.0261132782081569E-2</c:v>
                </c:pt>
                <c:pt idx="339">
                  <c:v>-1.0261132782081569E-2</c:v>
                </c:pt>
                <c:pt idx="340">
                  <c:v>-1.0261132782081569E-2</c:v>
                </c:pt>
                <c:pt idx="341">
                  <c:v>-1.0261132782081569E-2</c:v>
                </c:pt>
                <c:pt idx="342">
                  <c:v>-1.0261132782081569E-2</c:v>
                </c:pt>
                <c:pt idx="343">
                  <c:v>-1.0261132782081569E-2</c:v>
                </c:pt>
                <c:pt idx="344">
                  <c:v>-1.0261132782081569E-2</c:v>
                </c:pt>
                <c:pt idx="345">
                  <c:v>-1.0261132782081569E-2</c:v>
                </c:pt>
                <c:pt idx="346">
                  <c:v>-1.0261132782081569E-2</c:v>
                </c:pt>
                <c:pt idx="347">
                  <c:v>-1.0261132782081569E-2</c:v>
                </c:pt>
                <c:pt idx="348">
                  <c:v>-1.0261132782081569E-2</c:v>
                </c:pt>
                <c:pt idx="349">
                  <c:v>-1.0261132782081569E-2</c:v>
                </c:pt>
                <c:pt idx="350">
                  <c:v>-1.0261132782081569E-2</c:v>
                </c:pt>
                <c:pt idx="351">
                  <c:v>-6.1528846084108338E-3</c:v>
                </c:pt>
                <c:pt idx="352">
                  <c:v>-3.6924895769882078E-3</c:v>
                </c:pt>
                <c:pt idx="353">
                  <c:v>-2.217039257152143E-3</c:v>
                </c:pt>
                <c:pt idx="354">
                  <c:v>-1.3315439159814054E-3</c:v>
                </c:pt>
                <c:pt idx="355">
                  <c:v>-7.9986077373698648E-4</c:v>
                </c:pt>
                <c:pt idx="356">
                  <c:v>-4.8052877768070632E-4</c:v>
                </c:pt>
                <c:pt idx="357">
                  <c:v>-2.8870352550614285E-4</c:v>
                </c:pt>
                <c:pt idx="358">
                  <c:v>-1.7346082235250424E-4</c:v>
                </c:pt>
                <c:pt idx="359">
                  <c:v>-1.0422231216581739E-4</c:v>
                </c:pt>
                <c:pt idx="360">
                  <c:v>-6.2621866469215342E-5</c:v>
                </c:pt>
                <c:pt idx="361">
                  <c:v>-0.91844666491232885</c:v>
                </c:pt>
                <c:pt idx="362">
                  <c:v>-3.7626594887278363E-5</c:v>
                </c:pt>
                <c:pt idx="363">
                  <c:v>-0.44790477788236172</c:v>
                </c:pt>
                <c:pt idx="364">
                  <c:v>-0.24453535334753071</c:v>
                </c:pt>
                <c:pt idx="365">
                  <c:v>-0.13965972373704474</c:v>
                </c:pt>
                <c:pt idx="366">
                  <c:v>-8.1556993148675705E-2</c:v>
                </c:pt>
                <c:pt idx="367">
                  <c:v>-4.8202665642017063E-2</c:v>
                </c:pt>
                <c:pt idx="368">
                  <c:v>-2.8683625494928373E-2</c:v>
                </c:pt>
                <c:pt idx="369">
                  <c:v>-1.7136038476981676E-2</c:v>
                </c:pt>
                <c:pt idx="370">
                  <c:v>-1.0261132782081569E-2</c:v>
                </c:pt>
                <c:pt idx="371">
                  <c:v>-6.1528846084108338E-3</c:v>
                </c:pt>
                <c:pt idx="372">
                  <c:v>-3.6924895769882078E-3</c:v>
                </c:pt>
                <c:pt idx="373">
                  <c:v>-2.217039257152143E-3</c:v>
                </c:pt>
                <c:pt idx="374">
                  <c:v>-1.3315439159814054E-3</c:v>
                </c:pt>
                <c:pt idx="375">
                  <c:v>-7.9986077373698648E-4</c:v>
                </c:pt>
                <c:pt idx="376">
                  <c:v>-1.0422231216581739E-4</c:v>
                </c:pt>
                <c:pt idx="377">
                  <c:v>-0.91844666491232885</c:v>
                </c:pt>
                <c:pt idx="378">
                  <c:v>-0.44790477788236172</c:v>
                </c:pt>
                <c:pt idx="379">
                  <c:v>-0.24453535334753071</c:v>
                </c:pt>
                <c:pt idx="380">
                  <c:v>-0.13965972373704474</c:v>
                </c:pt>
                <c:pt idx="381">
                  <c:v>-8.1556993148675705E-2</c:v>
                </c:pt>
                <c:pt idx="382">
                  <c:v>-4.8202665642017063E-2</c:v>
                </c:pt>
                <c:pt idx="383">
                  <c:v>-2.8683625494928373E-2</c:v>
                </c:pt>
                <c:pt idx="384">
                  <c:v>-1.7136038476981676E-2</c:v>
                </c:pt>
                <c:pt idx="385">
                  <c:v>-1.0261132782081569E-2</c:v>
                </c:pt>
                <c:pt idx="386">
                  <c:v>-6.1528846084108338E-3</c:v>
                </c:pt>
                <c:pt idx="387">
                  <c:v>-6.1528846084108338E-3</c:v>
                </c:pt>
                <c:pt idx="388">
                  <c:v>-6.1528846084108338E-3</c:v>
                </c:pt>
                <c:pt idx="389">
                  <c:v>-6.1528846084108338E-3</c:v>
                </c:pt>
                <c:pt idx="390">
                  <c:v>-6.1528846084108338E-3</c:v>
                </c:pt>
                <c:pt idx="391">
                  <c:v>-6.1528846084108338E-3</c:v>
                </c:pt>
                <c:pt idx="392">
                  <c:v>-6.1528846084108338E-3</c:v>
                </c:pt>
                <c:pt idx="393">
                  <c:v>-6.1528846084108338E-3</c:v>
                </c:pt>
                <c:pt idx="394">
                  <c:v>-6.1528846084108338E-3</c:v>
                </c:pt>
                <c:pt idx="395">
                  <c:v>-6.1528846084108338E-3</c:v>
                </c:pt>
                <c:pt idx="396">
                  <c:v>-6.1528846084108338E-3</c:v>
                </c:pt>
                <c:pt idx="397">
                  <c:v>-6.1528846084108338E-3</c:v>
                </c:pt>
                <c:pt idx="398">
                  <c:v>-6.1528846084108338E-3</c:v>
                </c:pt>
                <c:pt idx="399">
                  <c:v>-6.1528846084108338E-3</c:v>
                </c:pt>
                <c:pt idx="400">
                  <c:v>-6.1528846084108338E-3</c:v>
                </c:pt>
                <c:pt idx="401">
                  <c:v>-3.6924895769882078E-3</c:v>
                </c:pt>
                <c:pt idx="402">
                  <c:v>-3.6924895769882078E-3</c:v>
                </c:pt>
                <c:pt idx="403">
                  <c:v>-3.6924895769882078E-3</c:v>
                </c:pt>
                <c:pt idx="404">
                  <c:v>-3.6924895769882078E-3</c:v>
                </c:pt>
                <c:pt idx="405">
                  <c:v>-3.6924895769882078E-3</c:v>
                </c:pt>
                <c:pt idx="406">
                  <c:v>-6.1528846084108338E-3</c:v>
                </c:pt>
                <c:pt idx="407">
                  <c:v>-3.6924895769882078E-3</c:v>
                </c:pt>
                <c:pt idx="408">
                  <c:v>-2.217039257152143E-3</c:v>
                </c:pt>
                <c:pt idx="409">
                  <c:v>-1.3315439159814054E-3</c:v>
                </c:pt>
                <c:pt idx="410">
                  <c:v>-7.9986077373698648E-4</c:v>
                </c:pt>
                <c:pt idx="411">
                  <c:v>-4.8052877768070632E-4</c:v>
                </c:pt>
                <c:pt idx="412">
                  <c:v>-2.8870352550614285E-4</c:v>
                </c:pt>
                <c:pt idx="413">
                  <c:v>-1.7346082235250424E-4</c:v>
                </c:pt>
                <c:pt idx="414">
                  <c:v>-1.0422231216581739E-4</c:v>
                </c:pt>
                <c:pt idx="415">
                  <c:v>-6.2621866469215342E-5</c:v>
                </c:pt>
                <c:pt idx="416">
                  <c:v>-0.91844666491232885</c:v>
                </c:pt>
                <c:pt idx="417">
                  <c:v>-3.7626594887278363E-5</c:v>
                </c:pt>
                <c:pt idx="418">
                  <c:v>-0.44790477788236172</c:v>
                </c:pt>
                <c:pt idx="419">
                  <c:v>-0.24453535334753071</c:v>
                </c:pt>
                <c:pt idx="420">
                  <c:v>-0.13965972373704474</c:v>
                </c:pt>
                <c:pt idx="421">
                  <c:v>-8.1556993148675705E-2</c:v>
                </c:pt>
                <c:pt idx="422">
                  <c:v>-4.8202665642017063E-2</c:v>
                </c:pt>
                <c:pt idx="423">
                  <c:v>-2.8683625494928373E-2</c:v>
                </c:pt>
                <c:pt idx="424">
                  <c:v>-1.7136038476981676E-2</c:v>
                </c:pt>
                <c:pt idx="425">
                  <c:v>-1.0261132782081569E-2</c:v>
                </c:pt>
                <c:pt idx="426">
                  <c:v>-6.1528846084108338E-3</c:v>
                </c:pt>
                <c:pt idx="427">
                  <c:v>-3.6924895769882078E-3</c:v>
                </c:pt>
                <c:pt idx="428">
                  <c:v>-2.217039257152143E-3</c:v>
                </c:pt>
                <c:pt idx="429">
                  <c:v>-0.91844666491232885</c:v>
                </c:pt>
                <c:pt idx="430">
                  <c:v>-0.44790477788236172</c:v>
                </c:pt>
                <c:pt idx="431">
                  <c:v>-0.24453535334753071</c:v>
                </c:pt>
                <c:pt idx="432">
                  <c:v>-0.13965972373704474</c:v>
                </c:pt>
                <c:pt idx="433">
                  <c:v>-8.1556993148675705E-2</c:v>
                </c:pt>
                <c:pt idx="434">
                  <c:v>-4.8202665642017063E-2</c:v>
                </c:pt>
                <c:pt idx="435">
                  <c:v>-2.8683625494928373E-2</c:v>
                </c:pt>
                <c:pt idx="436">
                  <c:v>-1.7136038476981676E-2</c:v>
                </c:pt>
                <c:pt idx="437">
                  <c:v>-1.0261132782081569E-2</c:v>
                </c:pt>
                <c:pt idx="438">
                  <c:v>-3.6924895769882078E-3</c:v>
                </c:pt>
                <c:pt idx="439">
                  <c:v>-3.6924895769882078E-3</c:v>
                </c:pt>
                <c:pt idx="440">
                  <c:v>-3.6924895769882078E-3</c:v>
                </c:pt>
                <c:pt idx="441">
                  <c:v>-3.6924895769882078E-3</c:v>
                </c:pt>
                <c:pt idx="442">
                  <c:v>-3.6924895769882078E-3</c:v>
                </c:pt>
                <c:pt idx="443">
                  <c:v>-3.6924895769882078E-3</c:v>
                </c:pt>
                <c:pt idx="444">
                  <c:v>-3.6924895769882078E-3</c:v>
                </c:pt>
                <c:pt idx="445">
                  <c:v>-3.6924895769882078E-3</c:v>
                </c:pt>
                <c:pt idx="446">
                  <c:v>-3.6924895769882078E-3</c:v>
                </c:pt>
                <c:pt idx="447">
                  <c:v>-3.6924895769882078E-3</c:v>
                </c:pt>
                <c:pt idx="448">
                  <c:v>-2.217039257152143E-3</c:v>
                </c:pt>
                <c:pt idx="449">
                  <c:v>-2.217039257152143E-3</c:v>
                </c:pt>
                <c:pt idx="450">
                  <c:v>-2.217039257152143E-3</c:v>
                </c:pt>
                <c:pt idx="451">
                  <c:v>-2.217039257152143E-3</c:v>
                </c:pt>
                <c:pt idx="452">
                  <c:v>-2.217039257152143E-3</c:v>
                </c:pt>
                <c:pt idx="453">
                  <c:v>-2.217039257152143E-3</c:v>
                </c:pt>
                <c:pt idx="454">
                  <c:v>-2.217039257152143E-3</c:v>
                </c:pt>
                <c:pt idx="455">
                  <c:v>-2.217039257152143E-3</c:v>
                </c:pt>
                <c:pt idx="456">
                  <c:v>-6.1528846084108338E-3</c:v>
                </c:pt>
                <c:pt idx="457">
                  <c:v>-3.6924895769882078E-3</c:v>
                </c:pt>
                <c:pt idx="458">
                  <c:v>-2.217039257152143E-3</c:v>
                </c:pt>
                <c:pt idx="459">
                  <c:v>-1.3315439159814054E-3</c:v>
                </c:pt>
                <c:pt idx="460">
                  <c:v>-7.9986077373698648E-4</c:v>
                </c:pt>
                <c:pt idx="461">
                  <c:v>-4.8052877768070632E-4</c:v>
                </c:pt>
                <c:pt idx="462">
                  <c:v>-2.8870352550614285E-4</c:v>
                </c:pt>
                <c:pt idx="463">
                  <c:v>-1.7346082235250424E-4</c:v>
                </c:pt>
                <c:pt idx="464">
                  <c:v>-1.0422231216581739E-4</c:v>
                </c:pt>
                <c:pt idx="465">
                  <c:v>-6.2621866469215342E-5</c:v>
                </c:pt>
                <c:pt idx="466">
                  <c:v>-0.91844666491232885</c:v>
                </c:pt>
                <c:pt idx="467">
                  <c:v>-3.7626594887278363E-5</c:v>
                </c:pt>
                <c:pt idx="468">
                  <c:v>-0.44790477788236172</c:v>
                </c:pt>
                <c:pt idx="469">
                  <c:v>-0.24453535334753071</c:v>
                </c:pt>
                <c:pt idx="470">
                  <c:v>-0.13965972373704474</c:v>
                </c:pt>
                <c:pt idx="471">
                  <c:v>-8.1556993148675705E-2</c:v>
                </c:pt>
                <c:pt idx="472">
                  <c:v>-4.8202665642017063E-2</c:v>
                </c:pt>
                <c:pt idx="473">
                  <c:v>-2.8683625494928373E-2</c:v>
                </c:pt>
                <c:pt idx="474">
                  <c:v>-1.7136038476981676E-2</c:v>
                </c:pt>
                <c:pt idx="475">
                  <c:v>-1.0261132782081569E-2</c:v>
                </c:pt>
                <c:pt idx="476">
                  <c:v>-6.1528846084108338E-3</c:v>
                </c:pt>
                <c:pt idx="477">
                  <c:v>-3.6924895769882078E-3</c:v>
                </c:pt>
                <c:pt idx="478">
                  <c:v>-2.217039257152143E-3</c:v>
                </c:pt>
                <c:pt idx="479">
                  <c:v>-1.3315439159814054E-3</c:v>
                </c:pt>
                <c:pt idx="480">
                  <c:v>-7.9986077373698648E-4</c:v>
                </c:pt>
                <c:pt idx="481">
                  <c:v>-1.0422231216581739E-4</c:v>
                </c:pt>
                <c:pt idx="482">
                  <c:v>-0.91844666491232885</c:v>
                </c:pt>
                <c:pt idx="483">
                  <c:v>-0.44790477788236172</c:v>
                </c:pt>
                <c:pt idx="484">
                  <c:v>-0.24453535334753071</c:v>
                </c:pt>
                <c:pt idx="485">
                  <c:v>-0.13965972373704474</c:v>
                </c:pt>
                <c:pt idx="486">
                  <c:v>-8.1556993148675705E-2</c:v>
                </c:pt>
                <c:pt idx="487">
                  <c:v>-4.8202665642017063E-2</c:v>
                </c:pt>
                <c:pt idx="488">
                  <c:v>-2.8683625494928373E-2</c:v>
                </c:pt>
                <c:pt idx="489">
                  <c:v>-1.7136038476981676E-2</c:v>
                </c:pt>
                <c:pt idx="490">
                  <c:v>-1.0261132782081569E-2</c:v>
                </c:pt>
                <c:pt idx="491">
                  <c:v>-2.217039257152143E-3</c:v>
                </c:pt>
                <c:pt idx="492">
                  <c:v>-2.217039257152143E-3</c:v>
                </c:pt>
                <c:pt idx="493">
                  <c:v>-2.217039257152143E-3</c:v>
                </c:pt>
                <c:pt idx="494">
                  <c:v>-2.217039257152143E-3</c:v>
                </c:pt>
                <c:pt idx="495">
                  <c:v>-2.217039257152143E-3</c:v>
                </c:pt>
                <c:pt idx="496">
                  <c:v>-2.217039257152143E-3</c:v>
                </c:pt>
                <c:pt idx="497">
                  <c:v>-2.217039257152143E-3</c:v>
                </c:pt>
                <c:pt idx="498">
                  <c:v>-1.3315439159814054E-3</c:v>
                </c:pt>
                <c:pt idx="499">
                  <c:v>-1.3315439159814054E-3</c:v>
                </c:pt>
                <c:pt idx="500">
                  <c:v>-1.3315439159814054E-3</c:v>
                </c:pt>
                <c:pt idx="501">
                  <c:v>-1.3315439159814054E-3</c:v>
                </c:pt>
                <c:pt idx="502">
                  <c:v>-1.3315439159814054E-3</c:v>
                </c:pt>
                <c:pt idx="503">
                  <c:v>-1.3315439159814054E-3</c:v>
                </c:pt>
                <c:pt idx="504">
                  <c:v>-1.3315439159814054E-3</c:v>
                </c:pt>
                <c:pt idx="505">
                  <c:v>-1.3315439159814054E-3</c:v>
                </c:pt>
                <c:pt idx="506">
                  <c:v>-1.3315439159814054E-3</c:v>
                </c:pt>
                <c:pt idx="507">
                  <c:v>-1.3315439159814054E-3</c:v>
                </c:pt>
                <c:pt idx="508">
                  <c:v>-1.3315439159814054E-3</c:v>
                </c:pt>
                <c:pt idx="509">
                  <c:v>-1.3315439159814054E-3</c:v>
                </c:pt>
                <c:pt idx="510">
                  <c:v>-6.1528846084108338E-3</c:v>
                </c:pt>
                <c:pt idx="511">
                  <c:v>-3.6924895769882078E-3</c:v>
                </c:pt>
                <c:pt idx="512">
                  <c:v>-2.217039257152143E-3</c:v>
                </c:pt>
                <c:pt idx="513">
                  <c:v>-1.3315439159814054E-3</c:v>
                </c:pt>
                <c:pt idx="514">
                  <c:v>-7.9986077373698648E-4</c:v>
                </c:pt>
                <c:pt idx="515">
                  <c:v>-4.8052877768070632E-4</c:v>
                </c:pt>
                <c:pt idx="516">
                  <c:v>-2.8870352550614285E-4</c:v>
                </c:pt>
                <c:pt idx="517">
                  <c:v>-1.7346082235250424E-4</c:v>
                </c:pt>
                <c:pt idx="518">
                  <c:v>-1.0422231216581739E-4</c:v>
                </c:pt>
                <c:pt idx="519">
                  <c:v>-6.2621866469215342E-5</c:v>
                </c:pt>
                <c:pt idx="520">
                  <c:v>-0.91844666491232885</c:v>
                </c:pt>
                <c:pt idx="521">
                  <c:v>-3.7626594887278363E-5</c:v>
                </c:pt>
                <c:pt idx="522">
                  <c:v>-0.44790477788236172</c:v>
                </c:pt>
                <c:pt idx="523">
                  <c:v>-0.24453535334753071</c:v>
                </c:pt>
                <c:pt idx="524">
                  <c:v>-0.13965972373704474</c:v>
                </c:pt>
                <c:pt idx="525">
                  <c:v>-8.1556993148675705E-2</c:v>
                </c:pt>
                <c:pt idx="526">
                  <c:v>-4.8202665642017063E-2</c:v>
                </c:pt>
                <c:pt idx="527">
                  <c:v>-2.8683625494928373E-2</c:v>
                </c:pt>
                <c:pt idx="528">
                  <c:v>-1.7136038476981676E-2</c:v>
                </c:pt>
                <c:pt idx="529">
                  <c:v>-1.0261132782081569E-2</c:v>
                </c:pt>
                <c:pt idx="530">
                  <c:v>-6.1528846084108338E-3</c:v>
                </c:pt>
                <c:pt idx="531">
                  <c:v>-3.6924895769882078E-3</c:v>
                </c:pt>
                <c:pt idx="532">
                  <c:v>-2.217039257152143E-3</c:v>
                </c:pt>
                <c:pt idx="533">
                  <c:v>-1.3315439159814054E-3</c:v>
                </c:pt>
                <c:pt idx="534">
                  <c:v>-0.91844666491232885</c:v>
                </c:pt>
                <c:pt idx="535">
                  <c:v>-0.44790477788236172</c:v>
                </c:pt>
                <c:pt idx="536">
                  <c:v>-0.24453535334753071</c:v>
                </c:pt>
                <c:pt idx="537">
                  <c:v>-0.13965972373704474</c:v>
                </c:pt>
                <c:pt idx="538">
                  <c:v>-8.1556993148675705E-2</c:v>
                </c:pt>
                <c:pt idx="539">
                  <c:v>-4.8202665642017063E-2</c:v>
                </c:pt>
                <c:pt idx="540">
                  <c:v>-2.8683625494928373E-2</c:v>
                </c:pt>
                <c:pt idx="541">
                  <c:v>-1.7136038476981676E-2</c:v>
                </c:pt>
                <c:pt idx="542">
                  <c:v>-1.0261132782081569E-2</c:v>
                </c:pt>
                <c:pt idx="543">
                  <c:v>-1.3315439159814054E-3</c:v>
                </c:pt>
                <c:pt idx="544">
                  <c:v>-1.3315439159814054E-3</c:v>
                </c:pt>
                <c:pt idx="545">
                  <c:v>-1.3315439159814054E-3</c:v>
                </c:pt>
                <c:pt idx="546">
                  <c:v>-7.9986077373698648E-4</c:v>
                </c:pt>
                <c:pt idx="547">
                  <c:v>-7.9986077373698648E-4</c:v>
                </c:pt>
                <c:pt idx="548">
                  <c:v>-7.9986077373698648E-4</c:v>
                </c:pt>
                <c:pt idx="549">
                  <c:v>-7.9986077373698648E-4</c:v>
                </c:pt>
                <c:pt idx="550">
                  <c:v>-7.9986077373698648E-4</c:v>
                </c:pt>
                <c:pt idx="551">
                  <c:v>-7.9986077373698648E-4</c:v>
                </c:pt>
                <c:pt idx="552">
                  <c:v>-7.9986077373698648E-4</c:v>
                </c:pt>
                <c:pt idx="553">
                  <c:v>-7.9986077373698648E-4</c:v>
                </c:pt>
                <c:pt idx="554">
                  <c:v>-7.9986077373698648E-4</c:v>
                </c:pt>
                <c:pt idx="555">
                  <c:v>-7.9986077373698648E-4</c:v>
                </c:pt>
                <c:pt idx="556">
                  <c:v>-7.9986077373698648E-4</c:v>
                </c:pt>
                <c:pt idx="557">
                  <c:v>-7.9986077373698648E-4</c:v>
                </c:pt>
                <c:pt idx="558">
                  <c:v>-7.9986077373698648E-4</c:v>
                </c:pt>
                <c:pt idx="559">
                  <c:v>-7.9986077373698648E-4</c:v>
                </c:pt>
                <c:pt idx="560">
                  <c:v>-7.9986077373698648E-4</c:v>
                </c:pt>
                <c:pt idx="561">
                  <c:v>-4.8052877768070632E-4</c:v>
                </c:pt>
                <c:pt idx="562">
                  <c:v>-6.1528846084108338E-3</c:v>
                </c:pt>
                <c:pt idx="563">
                  <c:v>-3.6924895769882078E-3</c:v>
                </c:pt>
                <c:pt idx="564">
                  <c:v>-2.217039257152143E-3</c:v>
                </c:pt>
                <c:pt idx="565">
                  <c:v>-1.3315439159814054E-3</c:v>
                </c:pt>
                <c:pt idx="566">
                  <c:v>-7.9986077373698648E-4</c:v>
                </c:pt>
                <c:pt idx="567">
                  <c:v>-4.8052877768070632E-4</c:v>
                </c:pt>
                <c:pt idx="568">
                  <c:v>-2.8870352550614285E-4</c:v>
                </c:pt>
                <c:pt idx="569">
                  <c:v>-1.7346082235250424E-4</c:v>
                </c:pt>
                <c:pt idx="570">
                  <c:v>-1.0422231216581739E-4</c:v>
                </c:pt>
                <c:pt idx="571">
                  <c:v>-6.2621866469215342E-5</c:v>
                </c:pt>
                <c:pt idx="572">
                  <c:v>-0.91844666491232885</c:v>
                </c:pt>
                <c:pt idx="573">
                  <c:v>-3.7626594887278363E-5</c:v>
                </c:pt>
                <c:pt idx="574">
                  <c:v>-0.44790477788236172</c:v>
                </c:pt>
                <c:pt idx="575">
                  <c:v>-0.24453535334753071</c:v>
                </c:pt>
                <c:pt idx="576">
                  <c:v>-0.13965972373704474</c:v>
                </c:pt>
                <c:pt idx="577">
                  <c:v>-8.1556993148675705E-2</c:v>
                </c:pt>
                <c:pt idx="578">
                  <c:v>-4.8202665642017063E-2</c:v>
                </c:pt>
                <c:pt idx="579">
                  <c:v>-2.8683625494928373E-2</c:v>
                </c:pt>
                <c:pt idx="580">
                  <c:v>-1.7136038476981676E-2</c:v>
                </c:pt>
                <c:pt idx="581">
                  <c:v>-1.0261132782081569E-2</c:v>
                </c:pt>
                <c:pt idx="582">
                  <c:v>-6.1528846084108338E-3</c:v>
                </c:pt>
                <c:pt idx="583">
                  <c:v>-3.6924895769882078E-3</c:v>
                </c:pt>
                <c:pt idx="584">
                  <c:v>-2.217039257152143E-3</c:v>
                </c:pt>
                <c:pt idx="585">
                  <c:v>-0.91844666491232885</c:v>
                </c:pt>
                <c:pt idx="586">
                  <c:v>-0.44790477788236172</c:v>
                </c:pt>
                <c:pt idx="587">
                  <c:v>-0.24453535334753071</c:v>
                </c:pt>
                <c:pt idx="588">
                  <c:v>-0.13965972373704474</c:v>
                </c:pt>
                <c:pt idx="589">
                  <c:v>-8.1556993148675705E-2</c:v>
                </c:pt>
                <c:pt idx="590">
                  <c:v>-4.8202665642017063E-2</c:v>
                </c:pt>
                <c:pt idx="591">
                  <c:v>-2.8683625494928373E-2</c:v>
                </c:pt>
                <c:pt idx="592">
                  <c:v>-1.7136038476981676E-2</c:v>
                </c:pt>
                <c:pt idx="593">
                  <c:v>-1.0261132782081569E-2</c:v>
                </c:pt>
                <c:pt idx="594">
                  <c:v>-4.8052877768070632E-4</c:v>
                </c:pt>
                <c:pt idx="595">
                  <c:v>-4.8052877768070632E-4</c:v>
                </c:pt>
                <c:pt idx="596">
                  <c:v>-4.8052877768070632E-4</c:v>
                </c:pt>
                <c:pt idx="597">
                  <c:v>-4.8052877768070632E-4</c:v>
                </c:pt>
                <c:pt idx="598">
                  <c:v>-4.8052877768070632E-4</c:v>
                </c:pt>
                <c:pt idx="599">
                  <c:v>-4.8052877768070632E-4</c:v>
                </c:pt>
                <c:pt idx="600">
                  <c:v>-4.8052877768070632E-4</c:v>
                </c:pt>
                <c:pt idx="601">
                  <c:v>-4.8052877768070632E-4</c:v>
                </c:pt>
                <c:pt idx="602">
                  <c:v>-4.8052877768070632E-4</c:v>
                </c:pt>
                <c:pt idx="603">
                  <c:v>-4.8052877768070632E-4</c:v>
                </c:pt>
                <c:pt idx="604">
                  <c:v>-4.8052877768070632E-4</c:v>
                </c:pt>
                <c:pt idx="605">
                  <c:v>-4.8052877768070632E-4</c:v>
                </c:pt>
                <c:pt idx="606">
                  <c:v>-4.8052877768070632E-4</c:v>
                </c:pt>
                <c:pt idx="607">
                  <c:v>-2.8870352550614285E-4</c:v>
                </c:pt>
                <c:pt idx="608">
                  <c:v>-2.8870352550614285E-4</c:v>
                </c:pt>
                <c:pt idx="609">
                  <c:v>-2.8870352550614285E-4</c:v>
                </c:pt>
                <c:pt idx="610">
                  <c:v>-2.8870352550614285E-4</c:v>
                </c:pt>
                <c:pt idx="611">
                  <c:v>-2.8870352550614285E-4</c:v>
                </c:pt>
                <c:pt idx="612">
                  <c:v>-6.1528846084108338E-3</c:v>
                </c:pt>
                <c:pt idx="613">
                  <c:v>-3.6924895769882078E-3</c:v>
                </c:pt>
                <c:pt idx="614">
                  <c:v>-2.217039257152143E-3</c:v>
                </c:pt>
                <c:pt idx="615">
                  <c:v>-1.3315439159814054E-3</c:v>
                </c:pt>
                <c:pt idx="616">
                  <c:v>-7.9986077373698648E-4</c:v>
                </c:pt>
                <c:pt idx="617">
                  <c:v>-4.8052877768070632E-4</c:v>
                </c:pt>
                <c:pt idx="618">
                  <c:v>-2.8870352550614285E-4</c:v>
                </c:pt>
                <c:pt idx="619">
                  <c:v>-1.7346082235250424E-4</c:v>
                </c:pt>
                <c:pt idx="620">
                  <c:v>-1.0422231216581739E-4</c:v>
                </c:pt>
                <c:pt idx="621">
                  <c:v>-6.2621866469215342E-5</c:v>
                </c:pt>
                <c:pt idx="622">
                  <c:v>-0.91844666491232885</c:v>
                </c:pt>
                <c:pt idx="623">
                  <c:v>-3.7626594887278363E-5</c:v>
                </c:pt>
                <c:pt idx="624">
                  <c:v>-0.44790477788236172</c:v>
                </c:pt>
                <c:pt idx="625">
                  <c:v>-0.24453535334753071</c:v>
                </c:pt>
                <c:pt idx="626">
                  <c:v>-0.13965972373704474</c:v>
                </c:pt>
                <c:pt idx="627">
                  <c:v>-8.1556993148675705E-2</c:v>
                </c:pt>
                <c:pt idx="628">
                  <c:v>-4.8202665642017063E-2</c:v>
                </c:pt>
                <c:pt idx="629">
                  <c:v>-2.8683625494928373E-2</c:v>
                </c:pt>
                <c:pt idx="630">
                  <c:v>-1.7136038476981676E-2</c:v>
                </c:pt>
                <c:pt idx="631">
                  <c:v>-1.0261132782081569E-2</c:v>
                </c:pt>
                <c:pt idx="632">
                  <c:v>-6.1528846084108338E-3</c:v>
                </c:pt>
                <c:pt idx="633">
                  <c:v>-3.6924895769882078E-3</c:v>
                </c:pt>
                <c:pt idx="634">
                  <c:v>-2.217039257152143E-3</c:v>
                </c:pt>
                <c:pt idx="635">
                  <c:v>-1.3315439159814054E-3</c:v>
                </c:pt>
                <c:pt idx="636">
                  <c:v>-7.9986077373698648E-4</c:v>
                </c:pt>
                <c:pt idx="637">
                  <c:v>-4.8052877768070632E-4</c:v>
                </c:pt>
                <c:pt idx="638">
                  <c:v>-0.91844666491232885</c:v>
                </c:pt>
                <c:pt idx="639">
                  <c:v>-0.44790477788236172</c:v>
                </c:pt>
                <c:pt idx="640">
                  <c:v>-0.24453535334753071</c:v>
                </c:pt>
                <c:pt idx="641">
                  <c:v>-0.13965972373704474</c:v>
                </c:pt>
                <c:pt idx="642">
                  <c:v>-8.1556993148675705E-2</c:v>
                </c:pt>
                <c:pt idx="643">
                  <c:v>-4.8202665642017063E-2</c:v>
                </c:pt>
                <c:pt idx="644">
                  <c:v>-2.8683625494928373E-2</c:v>
                </c:pt>
                <c:pt idx="645">
                  <c:v>-1.7136038476981676E-2</c:v>
                </c:pt>
                <c:pt idx="646">
                  <c:v>-1.0261132782081569E-2</c:v>
                </c:pt>
                <c:pt idx="647">
                  <c:v>-2.8870352550614285E-4</c:v>
                </c:pt>
                <c:pt idx="648">
                  <c:v>-2.8870352550614285E-4</c:v>
                </c:pt>
                <c:pt idx="649">
                  <c:v>-2.8870352550614285E-4</c:v>
                </c:pt>
                <c:pt idx="650">
                  <c:v>-2.8870352550614285E-4</c:v>
                </c:pt>
                <c:pt idx="651">
                  <c:v>-2.8870352550614285E-4</c:v>
                </c:pt>
                <c:pt idx="652">
                  <c:v>-2.8870352550614285E-4</c:v>
                </c:pt>
                <c:pt idx="653">
                  <c:v>-2.8870352550614285E-4</c:v>
                </c:pt>
                <c:pt idx="654">
                  <c:v>-2.8870352550614285E-4</c:v>
                </c:pt>
                <c:pt idx="655">
                  <c:v>-2.8870352550614285E-4</c:v>
                </c:pt>
                <c:pt idx="656">
                  <c:v>-2.8870352550614285E-4</c:v>
                </c:pt>
                <c:pt idx="657">
                  <c:v>-1.7346082235250424E-4</c:v>
                </c:pt>
                <c:pt idx="658">
                  <c:v>-1.7346082235250424E-4</c:v>
                </c:pt>
                <c:pt idx="659">
                  <c:v>-1.7346082235250424E-4</c:v>
                </c:pt>
                <c:pt idx="660">
                  <c:v>-1.7346082235250424E-4</c:v>
                </c:pt>
                <c:pt idx="661">
                  <c:v>-1.7346082235250424E-4</c:v>
                </c:pt>
                <c:pt idx="662">
                  <c:v>-1.7346082235250424E-4</c:v>
                </c:pt>
                <c:pt idx="663">
                  <c:v>-1.7346082235250424E-4</c:v>
                </c:pt>
                <c:pt idx="664">
                  <c:v>-1.7346082235250424E-4</c:v>
                </c:pt>
                <c:pt idx="665">
                  <c:v>-1.7346082235250424E-4</c:v>
                </c:pt>
                <c:pt idx="666">
                  <c:v>-6.1528846084108338E-3</c:v>
                </c:pt>
                <c:pt idx="667">
                  <c:v>-3.6924895769882078E-3</c:v>
                </c:pt>
                <c:pt idx="668">
                  <c:v>-2.217039257152143E-3</c:v>
                </c:pt>
                <c:pt idx="669">
                  <c:v>-1.3315439159814054E-3</c:v>
                </c:pt>
                <c:pt idx="670">
                  <c:v>-7.9986077373698648E-4</c:v>
                </c:pt>
                <c:pt idx="671">
                  <c:v>-4.8052877768070632E-4</c:v>
                </c:pt>
                <c:pt idx="672">
                  <c:v>-2.8870352550614285E-4</c:v>
                </c:pt>
                <c:pt idx="673">
                  <c:v>-1.7346082235250424E-4</c:v>
                </c:pt>
                <c:pt idx="674">
                  <c:v>-1.0422231216581739E-4</c:v>
                </c:pt>
                <c:pt idx="675">
                  <c:v>-6.2621866469215342E-5</c:v>
                </c:pt>
                <c:pt idx="676">
                  <c:v>-0.91844666491232885</c:v>
                </c:pt>
                <c:pt idx="677">
                  <c:v>-3.7626594887278363E-5</c:v>
                </c:pt>
                <c:pt idx="678">
                  <c:v>-0.44790477788236172</c:v>
                </c:pt>
                <c:pt idx="679">
                  <c:v>-0.24453535334753071</c:v>
                </c:pt>
                <c:pt idx="680">
                  <c:v>-0.13965972373704474</c:v>
                </c:pt>
                <c:pt idx="681">
                  <c:v>-8.1556993148675705E-2</c:v>
                </c:pt>
                <c:pt idx="682">
                  <c:v>-4.8202665642017063E-2</c:v>
                </c:pt>
                <c:pt idx="683">
                  <c:v>-2.8683625494928373E-2</c:v>
                </c:pt>
                <c:pt idx="684">
                  <c:v>-1.7136038476981676E-2</c:v>
                </c:pt>
                <c:pt idx="685">
                  <c:v>-1.0261132782081569E-2</c:v>
                </c:pt>
                <c:pt idx="686">
                  <c:v>-6.1528846084108338E-3</c:v>
                </c:pt>
                <c:pt idx="687">
                  <c:v>-3.6924895769882078E-3</c:v>
                </c:pt>
                <c:pt idx="688">
                  <c:v>-2.217039257152143E-3</c:v>
                </c:pt>
                <c:pt idx="689">
                  <c:v>-1.3315439159814054E-3</c:v>
                </c:pt>
                <c:pt idx="690">
                  <c:v>-7.9986077373698648E-4</c:v>
                </c:pt>
                <c:pt idx="691">
                  <c:v>-0.91844666491232885</c:v>
                </c:pt>
                <c:pt idx="692">
                  <c:v>-0.44790477788236172</c:v>
                </c:pt>
                <c:pt idx="693">
                  <c:v>-0.24453535334753071</c:v>
                </c:pt>
                <c:pt idx="694">
                  <c:v>-0.13965972373704474</c:v>
                </c:pt>
                <c:pt idx="695">
                  <c:v>-8.1556993148675705E-2</c:v>
                </c:pt>
                <c:pt idx="696">
                  <c:v>-4.8202665642017063E-2</c:v>
                </c:pt>
                <c:pt idx="697">
                  <c:v>-2.8683625494928373E-2</c:v>
                </c:pt>
                <c:pt idx="698">
                  <c:v>-1.7136038476981676E-2</c:v>
                </c:pt>
                <c:pt idx="699">
                  <c:v>-1.0261132782081569E-2</c:v>
                </c:pt>
                <c:pt idx="700">
                  <c:v>-1.7346082235250424E-4</c:v>
                </c:pt>
                <c:pt idx="701">
                  <c:v>-1.7346082235250424E-4</c:v>
                </c:pt>
                <c:pt idx="702">
                  <c:v>-1.7346082235250424E-4</c:v>
                </c:pt>
                <c:pt idx="703">
                  <c:v>-1.7346082235250424E-4</c:v>
                </c:pt>
                <c:pt idx="704">
                  <c:v>-1.0422231216581739E-4</c:v>
                </c:pt>
                <c:pt idx="705">
                  <c:v>-1.0422231216581739E-4</c:v>
                </c:pt>
                <c:pt idx="706">
                  <c:v>-1.0422231216581739E-4</c:v>
                </c:pt>
                <c:pt idx="707">
                  <c:v>-1.0422231216581739E-4</c:v>
                </c:pt>
                <c:pt idx="708">
                  <c:v>-1.0422231216581739E-4</c:v>
                </c:pt>
                <c:pt idx="709">
                  <c:v>-1.0422231216581739E-4</c:v>
                </c:pt>
                <c:pt idx="710">
                  <c:v>-1.0422231216581739E-4</c:v>
                </c:pt>
                <c:pt idx="711">
                  <c:v>-1.0422231216581739E-4</c:v>
                </c:pt>
                <c:pt idx="712">
                  <c:v>-1.0422231216581739E-4</c:v>
                </c:pt>
                <c:pt idx="713">
                  <c:v>-1.0422231216581739E-4</c:v>
                </c:pt>
                <c:pt idx="714">
                  <c:v>-1.0422231216581739E-4</c:v>
                </c:pt>
                <c:pt idx="715">
                  <c:v>-1.0422231216581739E-4</c:v>
                </c:pt>
                <c:pt idx="716">
                  <c:v>-6.1528846084108338E-3</c:v>
                </c:pt>
                <c:pt idx="717">
                  <c:v>-3.6924895769882078E-3</c:v>
                </c:pt>
                <c:pt idx="718">
                  <c:v>-2.217039257152143E-3</c:v>
                </c:pt>
                <c:pt idx="719">
                  <c:v>-1.3315439159814054E-3</c:v>
                </c:pt>
                <c:pt idx="720">
                  <c:v>-7.9986077373698648E-4</c:v>
                </c:pt>
                <c:pt idx="721">
                  <c:v>-4.8052877768070632E-4</c:v>
                </c:pt>
                <c:pt idx="722">
                  <c:v>-2.8870352550614285E-4</c:v>
                </c:pt>
                <c:pt idx="723">
                  <c:v>-1.7346082235250424E-4</c:v>
                </c:pt>
                <c:pt idx="724">
                  <c:v>-1.0422231216581739E-4</c:v>
                </c:pt>
                <c:pt idx="725">
                  <c:v>-6.2621866469215342E-5</c:v>
                </c:pt>
                <c:pt idx="726">
                  <c:v>-0.91844666491232885</c:v>
                </c:pt>
                <c:pt idx="727">
                  <c:v>-3.7626594887278363E-5</c:v>
                </c:pt>
                <c:pt idx="728">
                  <c:v>-0.44790477788236172</c:v>
                </c:pt>
                <c:pt idx="729">
                  <c:v>-0.24453535334753071</c:v>
                </c:pt>
                <c:pt idx="730">
                  <c:v>-0.13965972373704474</c:v>
                </c:pt>
                <c:pt idx="731">
                  <c:v>-8.1556993148675705E-2</c:v>
                </c:pt>
                <c:pt idx="732">
                  <c:v>-4.8202665642017063E-2</c:v>
                </c:pt>
                <c:pt idx="733">
                  <c:v>-2.8683625494928373E-2</c:v>
                </c:pt>
                <c:pt idx="734">
                  <c:v>-1.7136038476981676E-2</c:v>
                </c:pt>
                <c:pt idx="735">
                  <c:v>-1.0261132782081569E-2</c:v>
                </c:pt>
                <c:pt idx="736">
                  <c:v>-6.1528846084108338E-3</c:v>
                </c:pt>
                <c:pt idx="737">
                  <c:v>-3.6924895769882078E-3</c:v>
                </c:pt>
                <c:pt idx="738">
                  <c:v>-2.217039257152143E-3</c:v>
                </c:pt>
                <c:pt idx="739">
                  <c:v>-1.3315439159814054E-3</c:v>
                </c:pt>
                <c:pt idx="740">
                  <c:v>-0.91844666491232885</c:v>
                </c:pt>
                <c:pt idx="741">
                  <c:v>-0.44790477788236172</c:v>
                </c:pt>
                <c:pt idx="742">
                  <c:v>-0.24453535334753071</c:v>
                </c:pt>
                <c:pt idx="743">
                  <c:v>-0.13965972373704474</c:v>
                </c:pt>
                <c:pt idx="744">
                  <c:v>-8.1556993148675705E-2</c:v>
                </c:pt>
                <c:pt idx="745">
                  <c:v>-4.8202665642017063E-2</c:v>
                </c:pt>
                <c:pt idx="746">
                  <c:v>-2.8683625494928373E-2</c:v>
                </c:pt>
                <c:pt idx="747">
                  <c:v>-1.7136038476981676E-2</c:v>
                </c:pt>
                <c:pt idx="748">
                  <c:v>-1.0261132782081569E-2</c:v>
                </c:pt>
                <c:pt idx="749">
                  <c:v>-1.0422231216581739E-4</c:v>
                </c:pt>
                <c:pt idx="750">
                  <c:v>-6.2621866469215342E-5</c:v>
                </c:pt>
                <c:pt idx="751">
                  <c:v>-6.2621866469215342E-5</c:v>
                </c:pt>
                <c:pt idx="752">
                  <c:v>-6.2621866469215342E-5</c:v>
                </c:pt>
                <c:pt idx="753">
                  <c:v>-6.2621866469215342E-5</c:v>
                </c:pt>
                <c:pt idx="754">
                  <c:v>-6.2621866469215342E-5</c:v>
                </c:pt>
                <c:pt idx="755">
                  <c:v>-6.2621866469215342E-5</c:v>
                </c:pt>
                <c:pt idx="756">
                  <c:v>-6.2621866469215342E-5</c:v>
                </c:pt>
                <c:pt idx="757">
                  <c:v>-6.2621866469215342E-5</c:v>
                </c:pt>
                <c:pt idx="758">
                  <c:v>-6.2621866469215342E-5</c:v>
                </c:pt>
                <c:pt idx="759">
                  <c:v>-6.2621866469215342E-5</c:v>
                </c:pt>
                <c:pt idx="760">
                  <c:v>-6.2621866469215342E-5</c:v>
                </c:pt>
                <c:pt idx="761">
                  <c:v>-3.7626594887278363E-5</c:v>
                </c:pt>
                <c:pt idx="762">
                  <c:v>-3.7626594887278363E-5</c:v>
                </c:pt>
                <c:pt idx="763">
                  <c:v>-3.7626594887278363E-5</c:v>
                </c:pt>
                <c:pt idx="764">
                  <c:v>-3.7626594887278363E-5</c:v>
                </c:pt>
                <c:pt idx="765">
                  <c:v>-3.7626594887278363E-5</c:v>
                </c:pt>
              </c:numCache>
            </c:numRef>
          </c:xVal>
          <c:yVal>
            <c:numRef>
              <c:f>Sheet1!$P$40:$P$805</c:f>
              <c:numCache>
                <c:formatCode>General</c:formatCode>
                <c:ptCount val="766"/>
                <c:pt idx="0">
                  <c:v>11.781300104455051</c:v>
                </c:pt>
                <c:pt idx="1">
                  <c:v>11.781300104455051</c:v>
                </c:pt>
                <c:pt idx="2">
                  <c:v>11.781300104455051</c:v>
                </c:pt>
                <c:pt idx="3">
                  <c:v>11.781300104455051</c:v>
                </c:pt>
                <c:pt idx="4">
                  <c:v>11.781300104455051</c:v>
                </c:pt>
                <c:pt idx="5">
                  <c:v>11.781300104455051</c:v>
                </c:pt>
                <c:pt idx="6">
                  <c:v>11.781300104455051</c:v>
                </c:pt>
                <c:pt idx="7">
                  <c:v>11.781300104455051</c:v>
                </c:pt>
                <c:pt idx="8">
                  <c:v>11.781300104455051</c:v>
                </c:pt>
                <c:pt idx="9">
                  <c:v>11.781300104455051</c:v>
                </c:pt>
                <c:pt idx="10">
                  <c:v>11.781300104455051</c:v>
                </c:pt>
                <c:pt idx="11">
                  <c:v>11.781300104455051</c:v>
                </c:pt>
                <c:pt idx="12">
                  <c:v>11.781300104455051</c:v>
                </c:pt>
                <c:pt idx="13">
                  <c:v>11.781300104455051</c:v>
                </c:pt>
                <c:pt idx="14">
                  <c:v>12.251841991485017</c:v>
                </c:pt>
                <c:pt idx="15">
                  <c:v>12.251841991485017</c:v>
                </c:pt>
                <c:pt idx="16">
                  <c:v>12.251841991485017</c:v>
                </c:pt>
                <c:pt idx="17">
                  <c:v>12.251841991485017</c:v>
                </c:pt>
                <c:pt idx="18">
                  <c:v>13.712375710758968</c:v>
                </c:pt>
                <c:pt idx="19">
                  <c:v>13.714836105790392</c:v>
                </c:pt>
                <c:pt idx="20">
                  <c:v>13.716311556110227</c:v>
                </c:pt>
                <c:pt idx="21">
                  <c:v>13.717197051451398</c:v>
                </c:pt>
                <c:pt idx="22">
                  <c:v>13.717728734593642</c:v>
                </c:pt>
                <c:pt idx="23">
                  <c:v>13.718048066589699</c:v>
                </c:pt>
                <c:pt idx="24">
                  <c:v>13.718239891841874</c:v>
                </c:pt>
                <c:pt idx="25">
                  <c:v>13.718355134545027</c:v>
                </c:pt>
                <c:pt idx="26">
                  <c:v>13.718424373055214</c:v>
                </c:pt>
                <c:pt idx="27">
                  <c:v>13.71846597350091</c:v>
                </c:pt>
                <c:pt idx="28">
                  <c:v>12.80008193045505</c:v>
                </c:pt>
                <c:pt idx="29">
                  <c:v>13.718490968772493</c:v>
                </c:pt>
                <c:pt idx="30">
                  <c:v>13.270623817485017</c:v>
                </c:pt>
                <c:pt idx="31">
                  <c:v>13.47399324201985</c:v>
                </c:pt>
                <c:pt idx="32">
                  <c:v>13.578868871630334</c:v>
                </c:pt>
                <c:pt idx="33">
                  <c:v>13.636971602218704</c:v>
                </c:pt>
                <c:pt idx="34">
                  <c:v>13.670325929725362</c:v>
                </c:pt>
                <c:pt idx="35">
                  <c:v>13.689844969872452</c:v>
                </c:pt>
                <c:pt idx="36">
                  <c:v>13.701392556890397</c:v>
                </c:pt>
                <c:pt idx="37">
                  <c:v>13.708267462585297</c:v>
                </c:pt>
                <c:pt idx="38">
                  <c:v>13.202984797758969</c:v>
                </c:pt>
                <c:pt idx="39">
                  <c:v>13.205445192790393</c:v>
                </c:pt>
                <c:pt idx="40">
                  <c:v>13.206920643110228</c:v>
                </c:pt>
                <c:pt idx="41">
                  <c:v>13.207806138451399</c:v>
                </c:pt>
                <c:pt idx="42">
                  <c:v>13.208337821593643</c:v>
                </c:pt>
                <c:pt idx="43">
                  <c:v>13.2086571535897</c:v>
                </c:pt>
                <c:pt idx="44">
                  <c:v>13.208848978841875</c:v>
                </c:pt>
                <c:pt idx="45">
                  <c:v>13.209033460055215</c:v>
                </c:pt>
                <c:pt idx="46">
                  <c:v>12.290691017455051</c:v>
                </c:pt>
                <c:pt idx="47">
                  <c:v>12.761232904485018</c:v>
                </c:pt>
                <c:pt idx="48">
                  <c:v>12.964602329019851</c:v>
                </c:pt>
                <c:pt idx="49">
                  <c:v>13.069477958630335</c:v>
                </c:pt>
                <c:pt idx="50">
                  <c:v>13.127580689218705</c:v>
                </c:pt>
                <c:pt idx="51">
                  <c:v>13.160935016725363</c:v>
                </c:pt>
                <c:pt idx="52">
                  <c:v>13.180454056872453</c:v>
                </c:pt>
                <c:pt idx="53">
                  <c:v>13.192001643890398</c:v>
                </c:pt>
                <c:pt idx="54">
                  <c:v>13.198876549585298</c:v>
                </c:pt>
                <c:pt idx="55">
                  <c:v>12.251841991485017</c:v>
                </c:pt>
                <c:pt idx="56">
                  <c:v>12.251841991485017</c:v>
                </c:pt>
                <c:pt idx="57">
                  <c:v>12.251841991485017</c:v>
                </c:pt>
                <c:pt idx="58">
                  <c:v>12.251841991485017</c:v>
                </c:pt>
                <c:pt idx="59">
                  <c:v>12.251841991485017</c:v>
                </c:pt>
                <c:pt idx="60">
                  <c:v>12.251841991485017</c:v>
                </c:pt>
                <c:pt idx="61">
                  <c:v>12.251841991485017</c:v>
                </c:pt>
                <c:pt idx="62">
                  <c:v>12.251841991485017</c:v>
                </c:pt>
                <c:pt idx="63">
                  <c:v>12.251841991485017</c:v>
                </c:pt>
                <c:pt idx="64">
                  <c:v>12.251841991485017</c:v>
                </c:pt>
                <c:pt idx="65">
                  <c:v>12.251841991485017</c:v>
                </c:pt>
                <c:pt idx="66">
                  <c:v>12.45521141601985</c:v>
                </c:pt>
                <c:pt idx="67">
                  <c:v>12.45521141601985</c:v>
                </c:pt>
                <c:pt idx="68">
                  <c:v>12.45521141601985</c:v>
                </c:pt>
                <c:pt idx="69">
                  <c:v>12.45521141601985</c:v>
                </c:pt>
                <c:pt idx="70">
                  <c:v>12.45521141601985</c:v>
                </c:pt>
                <c:pt idx="71">
                  <c:v>12.45521141601985</c:v>
                </c:pt>
                <c:pt idx="72">
                  <c:v>12.45521141601985</c:v>
                </c:pt>
                <c:pt idx="73">
                  <c:v>12.45521141601985</c:v>
                </c:pt>
                <c:pt idx="74">
                  <c:v>13.712375710758968</c:v>
                </c:pt>
                <c:pt idx="75">
                  <c:v>13.714836105790392</c:v>
                </c:pt>
                <c:pt idx="76">
                  <c:v>13.716311556110227</c:v>
                </c:pt>
                <c:pt idx="77">
                  <c:v>13.717197051451398</c:v>
                </c:pt>
                <c:pt idx="78">
                  <c:v>13.717728734593642</c:v>
                </c:pt>
                <c:pt idx="79">
                  <c:v>13.718048066589699</c:v>
                </c:pt>
                <c:pt idx="80">
                  <c:v>13.718239891841874</c:v>
                </c:pt>
                <c:pt idx="81">
                  <c:v>13.718355134545027</c:v>
                </c:pt>
                <c:pt idx="82">
                  <c:v>13.718424373055214</c:v>
                </c:pt>
                <c:pt idx="83">
                  <c:v>13.71846597350091</c:v>
                </c:pt>
                <c:pt idx="84">
                  <c:v>12.80008193045505</c:v>
                </c:pt>
                <c:pt idx="85">
                  <c:v>13.718490968772493</c:v>
                </c:pt>
                <c:pt idx="86">
                  <c:v>13.270623817485017</c:v>
                </c:pt>
                <c:pt idx="87">
                  <c:v>13.47399324201985</c:v>
                </c:pt>
                <c:pt idx="88">
                  <c:v>13.578868871630334</c:v>
                </c:pt>
                <c:pt idx="89">
                  <c:v>13.636971602218704</c:v>
                </c:pt>
                <c:pt idx="90">
                  <c:v>13.670325929725362</c:v>
                </c:pt>
                <c:pt idx="91">
                  <c:v>13.689844969872452</c:v>
                </c:pt>
                <c:pt idx="92">
                  <c:v>13.701392556890397</c:v>
                </c:pt>
                <c:pt idx="93">
                  <c:v>13.708267462585297</c:v>
                </c:pt>
                <c:pt idx="94">
                  <c:v>13.202984797758969</c:v>
                </c:pt>
                <c:pt idx="95">
                  <c:v>13.205445192790393</c:v>
                </c:pt>
                <c:pt idx="96">
                  <c:v>13.206920643110228</c:v>
                </c:pt>
                <c:pt idx="97">
                  <c:v>13.207806138451399</c:v>
                </c:pt>
                <c:pt idx="98">
                  <c:v>13.208337821593643</c:v>
                </c:pt>
                <c:pt idx="99">
                  <c:v>13.208848978841875</c:v>
                </c:pt>
                <c:pt idx="100">
                  <c:v>12.290691017455051</c:v>
                </c:pt>
                <c:pt idx="101">
                  <c:v>12.761232904485018</c:v>
                </c:pt>
                <c:pt idx="102">
                  <c:v>12.964602329019851</c:v>
                </c:pt>
                <c:pt idx="103">
                  <c:v>13.069477958630335</c:v>
                </c:pt>
                <c:pt idx="104">
                  <c:v>13.127580689218705</c:v>
                </c:pt>
                <c:pt idx="105">
                  <c:v>13.160935016725363</c:v>
                </c:pt>
                <c:pt idx="106">
                  <c:v>13.180454056872453</c:v>
                </c:pt>
                <c:pt idx="107">
                  <c:v>13.192001643890398</c:v>
                </c:pt>
                <c:pt idx="108">
                  <c:v>13.198876549585298</c:v>
                </c:pt>
                <c:pt idx="109">
                  <c:v>12.45521141601985</c:v>
                </c:pt>
                <c:pt idx="110">
                  <c:v>12.45521141601985</c:v>
                </c:pt>
                <c:pt idx="111">
                  <c:v>12.45521141601985</c:v>
                </c:pt>
                <c:pt idx="112">
                  <c:v>12.45521141601985</c:v>
                </c:pt>
                <c:pt idx="113">
                  <c:v>12.45521141601985</c:v>
                </c:pt>
                <c:pt idx="114">
                  <c:v>12.45521141601985</c:v>
                </c:pt>
                <c:pt idx="115">
                  <c:v>12.45521141601985</c:v>
                </c:pt>
                <c:pt idx="116">
                  <c:v>12.560087045630334</c:v>
                </c:pt>
                <c:pt idx="117">
                  <c:v>12.560087045630334</c:v>
                </c:pt>
                <c:pt idx="118">
                  <c:v>12.560087045630334</c:v>
                </c:pt>
                <c:pt idx="119">
                  <c:v>12.560087045630334</c:v>
                </c:pt>
                <c:pt idx="120">
                  <c:v>12.560087045630334</c:v>
                </c:pt>
                <c:pt idx="121">
                  <c:v>12.560087045630334</c:v>
                </c:pt>
                <c:pt idx="122">
                  <c:v>12.560087045630334</c:v>
                </c:pt>
                <c:pt idx="123">
                  <c:v>12.560087045630334</c:v>
                </c:pt>
                <c:pt idx="124">
                  <c:v>12.560087045630334</c:v>
                </c:pt>
                <c:pt idx="125">
                  <c:v>12.560087045630334</c:v>
                </c:pt>
                <c:pt idx="126">
                  <c:v>12.560087045630334</c:v>
                </c:pt>
                <c:pt idx="127">
                  <c:v>12.560087045630334</c:v>
                </c:pt>
                <c:pt idx="128">
                  <c:v>13.712375710758968</c:v>
                </c:pt>
                <c:pt idx="129">
                  <c:v>13.714836105790392</c:v>
                </c:pt>
                <c:pt idx="130">
                  <c:v>13.716311556110227</c:v>
                </c:pt>
                <c:pt idx="131">
                  <c:v>13.717197051451398</c:v>
                </c:pt>
                <c:pt idx="132">
                  <c:v>13.717728734593642</c:v>
                </c:pt>
                <c:pt idx="133">
                  <c:v>13.718048066589699</c:v>
                </c:pt>
                <c:pt idx="134">
                  <c:v>13.718239891841874</c:v>
                </c:pt>
                <c:pt idx="135">
                  <c:v>13.718355134545027</c:v>
                </c:pt>
                <c:pt idx="136">
                  <c:v>13.718424373055214</c:v>
                </c:pt>
                <c:pt idx="137">
                  <c:v>13.71846597350091</c:v>
                </c:pt>
                <c:pt idx="138">
                  <c:v>12.80008193045505</c:v>
                </c:pt>
                <c:pt idx="139">
                  <c:v>13.718490968772493</c:v>
                </c:pt>
                <c:pt idx="140">
                  <c:v>13.270623817485017</c:v>
                </c:pt>
                <c:pt idx="141">
                  <c:v>13.47399324201985</c:v>
                </c:pt>
                <c:pt idx="142">
                  <c:v>13.578868871630334</c:v>
                </c:pt>
                <c:pt idx="143">
                  <c:v>13.636971602218704</c:v>
                </c:pt>
                <c:pt idx="144">
                  <c:v>13.670325929725362</c:v>
                </c:pt>
                <c:pt idx="145">
                  <c:v>13.689844969872452</c:v>
                </c:pt>
                <c:pt idx="146">
                  <c:v>13.701392556890397</c:v>
                </c:pt>
                <c:pt idx="147">
                  <c:v>13.708267462585297</c:v>
                </c:pt>
                <c:pt idx="148">
                  <c:v>13.202984797758969</c:v>
                </c:pt>
                <c:pt idx="149">
                  <c:v>13.205445192790393</c:v>
                </c:pt>
                <c:pt idx="150">
                  <c:v>13.206920643110228</c:v>
                </c:pt>
                <c:pt idx="151">
                  <c:v>13.207806138451399</c:v>
                </c:pt>
                <c:pt idx="152">
                  <c:v>13.208337821593643</c:v>
                </c:pt>
                <c:pt idx="153">
                  <c:v>13.208848978841875</c:v>
                </c:pt>
                <c:pt idx="154">
                  <c:v>12.290691017455051</c:v>
                </c:pt>
                <c:pt idx="155">
                  <c:v>12.761232904485018</c:v>
                </c:pt>
                <c:pt idx="156">
                  <c:v>12.964602329019851</c:v>
                </c:pt>
                <c:pt idx="157">
                  <c:v>13.069477958630335</c:v>
                </c:pt>
                <c:pt idx="158">
                  <c:v>13.127580689218705</c:v>
                </c:pt>
                <c:pt idx="159">
                  <c:v>13.160935016725363</c:v>
                </c:pt>
                <c:pt idx="160">
                  <c:v>13.180454056872453</c:v>
                </c:pt>
                <c:pt idx="161">
                  <c:v>13.192001643890398</c:v>
                </c:pt>
                <c:pt idx="162">
                  <c:v>13.198876549585298</c:v>
                </c:pt>
                <c:pt idx="163">
                  <c:v>12.560087045630334</c:v>
                </c:pt>
                <c:pt idx="164">
                  <c:v>12.560087045630334</c:v>
                </c:pt>
                <c:pt idx="165">
                  <c:v>12.560087045630334</c:v>
                </c:pt>
                <c:pt idx="166">
                  <c:v>12.618189776218705</c:v>
                </c:pt>
                <c:pt idx="167">
                  <c:v>12.618189776218705</c:v>
                </c:pt>
                <c:pt idx="168">
                  <c:v>12.618189776218705</c:v>
                </c:pt>
                <c:pt idx="169">
                  <c:v>12.618189776218705</c:v>
                </c:pt>
                <c:pt idx="170">
                  <c:v>12.618189776218705</c:v>
                </c:pt>
                <c:pt idx="171">
                  <c:v>12.618189776218705</c:v>
                </c:pt>
                <c:pt idx="172">
                  <c:v>12.618189776218705</c:v>
                </c:pt>
                <c:pt idx="173">
                  <c:v>12.618189776218705</c:v>
                </c:pt>
                <c:pt idx="174">
                  <c:v>12.618189776218705</c:v>
                </c:pt>
                <c:pt idx="175">
                  <c:v>12.618189776218705</c:v>
                </c:pt>
                <c:pt idx="176">
                  <c:v>12.618189776218705</c:v>
                </c:pt>
                <c:pt idx="177">
                  <c:v>12.618189776218705</c:v>
                </c:pt>
                <c:pt idx="178">
                  <c:v>12.618189776218705</c:v>
                </c:pt>
                <c:pt idx="179">
                  <c:v>12.618189776218705</c:v>
                </c:pt>
                <c:pt idx="180">
                  <c:v>12.618189776218705</c:v>
                </c:pt>
                <c:pt idx="181">
                  <c:v>12.651544103725362</c:v>
                </c:pt>
                <c:pt idx="182">
                  <c:v>12.226195579004019</c:v>
                </c:pt>
                <c:pt idx="183">
                  <c:v>13.712375710758968</c:v>
                </c:pt>
                <c:pt idx="184">
                  <c:v>13.714836105790392</c:v>
                </c:pt>
                <c:pt idx="185">
                  <c:v>13.716311556110227</c:v>
                </c:pt>
                <c:pt idx="186">
                  <c:v>13.717197051451398</c:v>
                </c:pt>
                <c:pt idx="187">
                  <c:v>13.717728734593642</c:v>
                </c:pt>
                <c:pt idx="188">
                  <c:v>13.718048066589699</c:v>
                </c:pt>
                <c:pt idx="189">
                  <c:v>13.718239891841874</c:v>
                </c:pt>
                <c:pt idx="190">
                  <c:v>13.718355134545027</c:v>
                </c:pt>
                <c:pt idx="191">
                  <c:v>13.718424373055214</c:v>
                </c:pt>
                <c:pt idx="192">
                  <c:v>13.71846597350091</c:v>
                </c:pt>
                <c:pt idx="193">
                  <c:v>12.80008193045505</c:v>
                </c:pt>
                <c:pt idx="194">
                  <c:v>13.718490968772493</c:v>
                </c:pt>
                <c:pt idx="195">
                  <c:v>13.270623817485017</c:v>
                </c:pt>
                <c:pt idx="196">
                  <c:v>13.47399324201985</c:v>
                </c:pt>
                <c:pt idx="197">
                  <c:v>13.578868871630334</c:v>
                </c:pt>
                <c:pt idx="198">
                  <c:v>13.636971602218704</c:v>
                </c:pt>
                <c:pt idx="199">
                  <c:v>13.670325929725362</c:v>
                </c:pt>
                <c:pt idx="200">
                  <c:v>13.689844969872452</c:v>
                </c:pt>
                <c:pt idx="201">
                  <c:v>13.701392556890397</c:v>
                </c:pt>
                <c:pt idx="202">
                  <c:v>13.708267462585297</c:v>
                </c:pt>
                <c:pt idx="203">
                  <c:v>13.202984797758969</c:v>
                </c:pt>
                <c:pt idx="204">
                  <c:v>13.205445192790393</c:v>
                </c:pt>
                <c:pt idx="205">
                  <c:v>13.206920643110228</c:v>
                </c:pt>
                <c:pt idx="206">
                  <c:v>13.207806138451399</c:v>
                </c:pt>
                <c:pt idx="207">
                  <c:v>13.208337821593643</c:v>
                </c:pt>
                <c:pt idx="208">
                  <c:v>13.209033460055215</c:v>
                </c:pt>
                <c:pt idx="209">
                  <c:v>12.290691017455051</c:v>
                </c:pt>
                <c:pt idx="210">
                  <c:v>12.761232904485018</c:v>
                </c:pt>
                <c:pt idx="211">
                  <c:v>12.964602329019851</c:v>
                </c:pt>
                <c:pt idx="212">
                  <c:v>13.069477958630335</c:v>
                </c:pt>
                <c:pt idx="213">
                  <c:v>13.127580689218705</c:v>
                </c:pt>
                <c:pt idx="214">
                  <c:v>13.160935016725363</c:v>
                </c:pt>
                <c:pt idx="215">
                  <c:v>13.180454056872453</c:v>
                </c:pt>
                <c:pt idx="216">
                  <c:v>13.192001643890398</c:v>
                </c:pt>
                <c:pt idx="217">
                  <c:v>13.198876549585298</c:v>
                </c:pt>
                <c:pt idx="218">
                  <c:v>12.651544103725362</c:v>
                </c:pt>
                <c:pt idx="219">
                  <c:v>12.651544103725362</c:v>
                </c:pt>
                <c:pt idx="220">
                  <c:v>12.651544103725362</c:v>
                </c:pt>
                <c:pt idx="221">
                  <c:v>12.651544103725362</c:v>
                </c:pt>
                <c:pt idx="222">
                  <c:v>12.651544103725362</c:v>
                </c:pt>
                <c:pt idx="223">
                  <c:v>12.651544103725362</c:v>
                </c:pt>
                <c:pt idx="224">
                  <c:v>12.651544103725362</c:v>
                </c:pt>
                <c:pt idx="225">
                  <c:v>12.651544103725362</c:v>
                </c:pt>
                <c:pt idx="226">
                  <c:v>12.651544103725362</c:v>
                </c:pt>
                <c:pt idx="227">
                  <c:v>12.651544103725362</c:v>
                </c:pt>
                <c:pt idx="228">
                  <c:v>12.651544103725362</c:v>
                </c:pt>
                <c:pt idx="229">
                  <c:v>12.651544103725362</c:v>
                </c:pt>
                <c:pt idx="230">
                  <c:v>12.651544103725362</c:v>
                </c:pt>
                <c:pt idx="231">
                  <c:v>12.651544103725362</c:v>
                </c:pt>
                <c:pt idx="232">
                  <c:v>12.671063143872452</c:v>
                </c:pt>
                <c:pt idx="233">
                  <c:v>12.671063143872452</c:v>
                </c:pt>
                <c:pt idx="234">
                  <c:v>12.671063143872452</c:v>
                </c:pt>
                <c:pt idx="235">
                  <c:v>12.671063143872452</c:v>
                </c:pt>
                <c:pt idx="236">
                  <c:v>12.671063143872452</c:v>
                </c:pt>
                <c:pt idx="237">
                  <c:v>13.712375710758968</c:v>
                </c:pt>
                <c:pt idx="238">
                  <c:v>13.714836105790392</c:v>
                </c:pt>
                <c:pt idx="239">
                  <c:v>13.716311556110227</c:v>
                </c:pt>
                <c:pt idx="240">
                  <c:v>13.717197051451398</c:v>
                </c:pt>
                <c:pt idx="241">
                  <c:v>13.717728734593642</c:v>
                </c:pt>
                <c:pt idx="242">
                  <c:v>13.718048066589699</c:v>
                </c:pt>
                <c:pt idx="243">
                  <c:v>13.718239891841874</c:v>
                </c:pt>
                <c:pt idx="244">
                  <c:v>13.718355134545027</c:v>
                </c:pt>
                <c:pt idx="245">
                  <c:v>13.718424373055214</c:v>
                </c:pt>
                <c:pt idx="246">
                  <c:v>13.71846597350091</c:v>
                </c:pt>
                <c:pt idx="247">
                  <c:v>12.80008193045505</c:v>
                </c:pt>
                <c:pt idx="248">
                  <c:v>13.718490968772493</c:v>
                </c:pt>
                <c:pt idx="249">
                  <c:v>13.270623817485017</c:v>
                </c:pt>
                <c:pt idx="250">
                  <c:v>13.47399324201985</c:v>
                </c:pt>
                <c:pt idx="251">
                  <c:v>13.578868871630334</c:v>
                </c:pt>
                <c:pt idx="252">
                  <c:v>13.636971602218704</c:v>
                </c:pt>
                <c:pt idx="253">
                  <c:v>13.670325929725362</c:v>
                </c:pt>
                <c:pt idx="254">
                  <c:v>13.689844969872452</c:v>
                </c:pt>
                <c:pt idx="255">
                  <c:v>13.701392556890397</c:v>
                </c:pt>
                <c:pt idx="256">
                  <c:v>13.708267462585297</c:v>
                </c:pt>
                <c:pt idx="257">
                  <c:v>13.202984797758969</c:v>
                </c:pt>
                <c:pt idx="258">
                  <c:v>13.205445192790393</c:v>
                </c:pt>
                <c:pt idx="259">
                  <c:v>13.206920643110228</c:v>
                </c:pt>
                <c:pt idx="260">
                  <c:v>13.207806138451399</c:v>
                </c:pt>
                <c:pt idx="261">
                  <c:v>13.208337821593643</c:v>
                </c:pt>
                <c:pt idx="262">
                  <c:v>13.2086571535897</c:v>
                </c:pt>
                <c:pt idx="263">
                  <c:v>13.208848978841875</c:v>
                </c:pt>
                <c:pt idx="264">
                  <c:v>13.209033460055215</c:v>
                </c:pt>
                <c:pt idx="265">
                  <c:v>12.290691017455051</c:v>
                </c:pt>
                <c:pt idx="266">
                  <c:v>12.761232904485018</c:v>
                </c:pt>
                <c:pt idx="267">
                  <c:v>12.964602329019851</c:v>
                </c:pt>
                <c:pt idx="268">
                  <c:v>13.069477958630335</c:v>
                </c:pt>
                <c:pt idx="269">
                  <c:v>13.127580689218705</c:v>
                </c:pt>
                <c:pt idx="270">
                  <c:v>13.160935016725363</c:v>
                </c:pt>
                <c:pt idx="271">
                  <c:v>13.180454056872453</c:v>
                </c:pt>
                <c:pt idx="272">
                  <c:v>13.192001643890398</c:v>
                </c:pt>
                <c:pt idx="273">
                  <c:v>13.198876549585298</c:v>
                </c:pt>
                <c:pt idx="274">
                  <c:v>12.671063143872452</c:v>
                </c:pt>
                <c:pt idx="275">
                  <c:v>12.671063143872452</c:v>
                </c:pt>
                <c:pt idx="276">
                  <c:v>12.671063143872452</c:v>
                </c:pt>
                <c:pt idx="277">
                  <c:v>12.671063143872452</c:v>
                </c:pt>
                <c:pt idx="278">
                  <c:v>12.671063143872452</c:v>
                </c:pt>
                <c:pt idx="279">
                  <c:v>12.671063143872452</c:v>
                </c:pt>
                <c:pt idx="280">
                  <c:v>12.671063143872452</c:v>
                </c:pt>
                <c:pt idx="281">
                  <c:v>12.671063143872452</c:v>
                </c:pt>
                <c:pt idx="282">
                  <c:v>12.671063143872452</c:v>
                </c:pt>
                <c:pt idx="283">
                  <c:v>12.671063143872452</c:v>
                </c:pt>
                <c:pt idx="284">
                  <c:v>12.682610730890397</c:v>
                </c:pt>
                <c:pt idx="285">
                  <c:v>12.682610730890397</c:v>
                </c:pt>
                <c:pt idx="286">
                  <c:v>12.682610730890397</c:v>
                </c:pt>
                <c:pt idx="287">
                  <c:v>12.682610730890397</c:v>
                </c:pt>
                <c:pt idx="288">
                  <c:v>12.682610730890397</c:v>
                </c:pt>
                <c:pt idx="289">
                  <c:v>12.682610730890397</c:v>
                </c:pt>
                <c:pt idx="290">
                  <c:v>12.682610730890397</c:v>
                </c:pt>
                <c:pt idx="291">
                  <c:v>12.682610730890397</c:v>
                </c:pt>
                <c:pt idx="292">
                  <c:v>12.682610730890397</c:v>
                </c:pt>
                <c:pt idx="293">
                  <c:v>12.682610730890397</c:v>
                </c:pt>
                <c:pt idx="294">
                  <c:v>13.712375710758968</c:v>
                </c:pt>
                <c:pt idx="295">
                  <c:v>13.714836105790392</c:v>
                </c:pt>
                <c:pt idx="296">
                  <c:v>13.716311556110227</c:v>
                </c:pt>
                <c:pt idx="297">
                  <c:v>13.717197051451398</c:v>
                </c:pt>
                <c:pt idx="298">
                  <c:v>13.717728734593642</c:v>
                </c:pt>
                <c:pt idx="299">
                  <c:v>13.718048066589699</c:v>
                </c:pt>
                <c:pt idx="300">
                  <c:v>13.718239891841874</c:v>
                </c:pt>
                <c:pt idx="301">
                  <c:v>13.718355134545027</c:v>
                </c:pt>
                <c:pt idx="302">
                  <c:v>13.718424373055214</c:v>
                </c:pt>
                <c:pt idx="303">
                  <c:v>13.71846597350091</c:v>
                </c:pt>
                <c:pt idx="304">
                  <c:v>12.80008193045505</c:v>
                </c:pt>
                <c:pt idx="305">
                  <c:v>13.718490968772493</c:v>
                </c:pt>
                <c:pt idx="306">
                  <c:v>13.270623817485017</c:v>
                </c:pt>
                <c:pt idx="307">
                  <c:v>13.47399324201985</c:v>
                </c:pt>
                <c:pt idx="308">
                  <c:v>13.578868871630334</c:v>
                </c:pt>
                <c:pt idx="309">
                  <c:v>13.636971602218704</c:v>
                </c:pt>
                <c:pt idx="310">
                  <c:v>13.670325929725362</c:v>
                </c:pt>
                <c:pt idx="311">
                  <c:v>13.689844969872452</c:v>
                </c:pt>
                <c:pt idx="312">
                  <c:v>13.701392556890397</c:v>
                </c:pt>
                <c:pt idx="313">
                  <c:v>13.708267462585297</c:v>
                </c:pt>
                <c:pt idx="314">
                  <c:v>13.202984797758969</c:v>
                </c:pt>
                <c:pt idx="315">
                  <c:v>13.205445192790393</c:v>
                </c:pt>
                <c:pt idx="316">
                  <c:v>13.206920643110228</c:v>
                </c:pt>
                <c:pt idx="317">
                  <c:v>13.207806138451399</c:v>
                </c:pt>
                <c:pt idx="318">
                  <c:v>13.208337821593643</c:v>
                </c:pt>
                <c:pt idx="319">
                  <c:v>13.2086571535897</c:v>
                </c:pt>
                <c:pt idx="320">
                  <c:v>13.208964221545028</c:v>
                </c:pt>
                <c:pt idx="321">
                  <c:v>13.209033460055215</c:v>
                </c:pt>
                <c:pt idx="322">
                  <c:v>12.290691017455051</c:v>
                </c:pt>
                <c:pt idx="323">
                  <c:v>12.761232904485018</c:v>
                </c:pt>
                <c:pt idx="324">
                  <c:v>12.964602329019851</c:v>
                </c:pt>
                <c:pt idx="325">
                  <c:v>13.069477958630335</c:v>
                </c:pt>
                <c:pt idx="326">
                  <c:v>13.127580689218705</c:v>
                </c:pt>
                <c:pt idx="327">
                  <c:v>13.160935016725363</c:v>
                </c:pt>
                <c:pt idx="328">
                  <c:v>13.180454056872453</c:v>
                </c:pt>
                <c:pt idx="329">
                  <c:v>13.192001643890398</c:v>
                </c:pt>
                <c:pt idx="330">
                  <c:v>13.198876549585298</c:v>
                </c:pt>
                <c:pt idx="331">
                  <c:v>12.682610730890397</c:v>
                </c:pt>
                <c:pt idx="332">
                  <c:v>12.682610730890397</c:v>
                </c:pt>
                <c:pt idx="333">
                  <c:v>12.682610730890397</c:v>
                </c:pt>
                <c:pt idx="334">
                  <c:v>12.682610730890397</c:v>
                </c:pt>
                <c:pt idx="335">
                  <c:v>12.682610730890397</c:v>
                </c:pt>
                <c:pt idx="336">
                  <c:v>12.689485636585298</c:v>
                </c:pt>
                <c:pt idx="337">
                  <c:v>12.689485636585298</c:v>
                </c:pt>
                <c:pt idx="338">
                  <c:v>12.689485636585298</c:v>
                </c:pt>
                <c:pt idx="339">
                  <c:v>12.689485636585298</c:v>
                </c:pt>
                <c:pt idx="340">
                  <c:v>12.689485636585298</c:v>
                </c:pt>
                <c:pt idx="341">
                  <c:v>12.689485636585298</c:v>
                </c:pt>
                <c:pt idx="342">
                  <c:v>12.689485636585298</c:v>
                </c:pt>
                <c:pt idx="343">
                  <c:v>12.689485636585298</c:v>
                </c:pt>
                <c:pt idx="344">
                  <c:v>12.689485636585298</c:v>
                </c:pt>
                <c:pt idx="345">
                  <c:v>12.689485636585298</c:v>
                </c:pt>
                <c:pt idx="346">
                  <c:v>12.689485636585298</c:v>
                </c:pt>
                <c:pt idx="347">
                  <c:v>12.689485636585298</c:v>
                </c:pt>
                <c:pt idx="348">
                  <c:v>12.689485636585298</c:v>
                </c:pt>
                <c:pt idx="349">
                  <c:v>12.689485636585298</c:v>
                </c:pt>
                <c:pt idx="350">
                  <c:v>12.689485636585298</c:v>
                </c:pt>
                <c:pt idx="351">
                  <c:v>13.712375710758968</c:v>
                </c:pt>
                <c:pt idx="352">
                  <c:v>13.714836105790392</c:v>
                </c:pt>
                <c:pt idx="353">
                  <c:v>13.716311556110227</c:v>
                </c:pt>
                <c:pt idx="354">
                  <c:v>13.717197051451398</c:v>
                </c:pt>
                <c:pt idx="355">
                  <c:v>13.717728734593642</c:v>
                </c:pt>
                <c:pt idx="356">
                  <c:v>13.718048066589699</c:v>
                </c:pt>
                <c:pt idx="357">
                  <c:v>13.718239891841874</c:v>
                </c:pt>
                <c:pt idx="358">
                  <c:v>13.718355134545027</c:v>
                </c:pt>
                <c:pt idx="359">
                  <c:v>13.718424373055214</c:v>
                </c:pt>
                <c:pt idx="360">
                  <c:v>13.71846597350091</c:v>
                </c:pt>
                <c:pt idx="361">
                  <c:v>12.80008193045505</c:v>
                </c:pt>
                <c:pt idx="362">
                  <c:v>13.718490968772493</c:v>
                </c:pt>
                <c:pt idx="363">
                  <c:v>13.270623817485017</c:v>
                </c:pt>
                <c:pt idx="364">
                  <c:v>13.47399324201985</c:v>
                </c:pt>
                <c:pt idx="365">
                  <c:v>13.578868871630334</c:v>
                </c:pt>
                <c:pt idx="366">
                  <c:v>13.636971602218704</c:v>
                </c:pt>
                <c:pt idx="367">
                  <c:v>13.670325929725362</c:v>
                </c:pt>
                <c:pt idx="368">
                  <c:v>13.689844969872452</c:v>
                </c:pt>
                <c:pt idx="369">
                  <c:v>13.701392556890397</c:v>
                </c:pt>
                <c:pt idx="370">
                  <c:v>13.708267462585297</c:v>
                </c:pt>
                <c:pt idx="371">
                  <c:v>13.202984797758969</c:v>
                </c:pt>
                <c:pt idx="372">
                  <c:v>13.205445192790393</c:v>
                </c:pt>
                <c:pt idx="373">
                  <c:v>13.206920643110228</c:v>
                </c:pt>
                <c:pt idx="374">
                  <c:v>13.207806138451399</c:v>
                </c:pt>
                <c:pt idx="375">
                  <c:v>13.208337821593643</c:v>
                </c:pt>
                <c:pt idx="376">
                  <c:v>13.209033460055215</c:v>
                </c:pt>
                <c:pt idx="377">
                  <c:v>12.290691017455051</c:v>
                </c:pt>
                <c:pt idx="378">
                  <c:v>12.761232904485018</c:v>
                </c:pt>
                <c:pt idx="379">
                  <c:v>12.964602329019851</c:v>
                </c:pt>
                <c:pt idx="380">
                  <c:v>13.069477958630335</c:v>
                </c:pt>
                <c:pt idx="381">
                  <c:v>13.127580689218705</c:v>
                </c:pt>
                <c:pt idx="382">
                  <c:v>13.160935016725363</c:v>
                </c:pt>
                <c:pt idx="383">
                  <c:v>13.180454056872453</c:v>
                </c:pt>
                <c:pt idx="384">
                  <c:v>13.192001643890398</c:v>
                </c:pt>
                <c:pt idx="385">
                  <c:v>13.198876549585298</c:v>
                </c:pt>
                <c:pt idx="386">
                  <c:v>12.693593884758968</c:v>
                </c:pt>
                <c:pt idx="387">
                  <c:v>12.693593884758968</c:v>
                </c:pt>
                <c:pt idx="388">
                  <c:v>12.693593884758968</c:v>
                </c:pt>
                <c:pt idx="389">
                  <c:v>12.693593884758968</c:v>
                </c:pt>
                <c:pt idx="390">
                  <c:v>12.693593884758968</c:v>
                </c:pt>
                <c:pt idx="391">
                  <c:v>12.693593884758968</c:v>
                </c:pt>
                <c:pt idx="392">
                  <c:v>12.693593884758968</c:v>
                </c:pt>
                <c:pt idx="393">
                  <c:v>12.693593884758968</c:v>
                </c:pt>
                <c:pt idx="394">
                  <c:v>12.693593884758968</c:v>
                </c:pt>
                <c:pt idx="395">
                  <c:v>12.693593884758968</c:v>
                </c:pt>
                <c:pt idx="396">
                  <c:v>12.693593884758968</c:v>
                </c:pt>
                <c:pt idx="397">
                  <c:v>12.693593884758968</c:v>
                </c:pt>
                <c:pt idx="398">
                  <c:v>12.693593884758968</c:v>
                </c:pt>
                <c:pt idx="399">
                  <c:v>12.693593884758968</c:v>
                </c:pt>
                <c:pt idx="400">
                  <c:v>12.693593884758968</c:v>
                </c:pt>
                <c:pt idx="401">
                  <c:v>12.696054279790392</c:v>
                </c:pt>
                <c:pt idx="402">
                  <c:v>12.696054279790392</c:v>
                </c:pt>
                <c:pt idx="403">
                  <c:v>12.696054279790392</c:v>
                </c:pt>
                <c:pt idx="404">
                  <c:v>12.696054279790392</c:v>
                </c:pt>
                <c:pt idx="405">
                  <c:v>12.696054279790392</c:v>
                </c:pt>
                <c:pt idx="406">
                  <c:v>13.712375710758968</c:v>
                </c:pt>
                <c:pt idx="407">
                  <c:v>13.714836105790392</c:v>
                </c:pt>
                <c:pt idx="408">
                  <c:v>13.716311556110227</c:v>
                </c:pt>
                <c:pt idx="409">
                  <c:v>13.717197051451398</c:v>
                </c:pt>
                <c:pt idx="410">
                  <c:v>13.717728734593642</c:v>
                </c:pt>
                <c:pt idx="411">
                  <c:v>13.718048066589699</c:v>
                </c:pt>
                <c:pt idx="412">
                  <c:v>13.718239891841874</c:v>
                </c:pt>
                <c:pt idx="413">
                  <c:v>13.718355134545027</c:v>
                </c:pt>
                <c:pt idx="414">
                  <c:v>13.718424373055214</c:v>
                </c:pt>
                <c:pt idx="415">
                  <c:v>13.71846597350091</c:v>
                </c:pt>
                <c:pt idx="416">
                  <c:v>12.80008193045505</c:v>
                </c:pt>
                <c:pt idx="417">
                  <c:v>13.718490968772493</c:v>
                </c:pt>
                <c:pt idx="418">
                  <c:v>13.270623817485017</c:v>
                </c:pt>
                <c:pt idx="419">
                  <c:v>13.47399324201985</c:v>
                </c:pt>
                <c:pt idx="420">
                  <c:v>13.578868871630334</c:v>
                </c:pt>
                <c:pt idx="421">
                  <c:v>13.636971602218704</c:v>
                </c:pt>
                <c:pt idx="422">
                  <c:v>13.670325929725362</c:v>
                </c:pt>
                <c:pt idx="423">
                  <c:v>13.689844969872452</c:v>
                </c:pt>
                <c:pt idx="424">
                  <c:v>13.701392556890397</c:v>
                </c:pt>
                <c:pt idx="425">
                  <c:v>13.708267462585297</c:v>
                </c:pt>
                <c:pt idx="426">
                  <c:v>13.202984797758969</c:v>
                </c:pt>
                <c:pt idx="427">
                  <c:v>13.205445192790393</c:v>
                </c:pt>
                <c:pt idx="428">
                  <c:v>13.206920643110228</c:v>
                </c:pt>
                <c:pt idx="429">
                  <c:v>12.290691017455051</c:v>
                </c:pt>
                <c:pt idx="430">
                  <c:v>12.761232904485018</c:v>
                </c:pt>
                <c:pt idx="431">
                  <c:v>12.964602329019851</c:v>
                </c:pt>
                <c:pt idx="432">
                  <c:v>13.069477958630335</c:v>
                </c:pt>
                <c:pt idx="433">
                  <c:v>13.127580689218705</c:v>
                </c:pt>
                <c:pt idx="434">
                  <c:v>13.160935016725363</c:v>
                </c:pt>
                <c:pt idx="435">
                  <c:v>13.180454056872453</c:v>
                </c:pt>
                <c:pt idx="436">
                  <c:v>13.192001643890398</c:v>
                </c:pt>
                <c:pt idx="437">
                  <c:v>13.198876549585298</c:v>
                </c:pt>
                <c:pt idx="438">
                  <c:v>12.696054279790392</c:v>
                </c:pt>
                <c:pt idx="439">
                  <c:v>12.696054279790392</c:v>
                </c:pt>
                <c:pt idx="440">
                  <c:v>12.696054279790392</c:v>
                </c:pt>
                <c:pt idx="441">
                  <c:v>12.696054279790392</c:v>
                </c:pt>
                <c:pt idx="442">
                  <c:v>12.696054279790392</c:v>
                </c:pt>
                <c:pt idx="443">
                  <c:v>12.696054279790392</c:v>
                </c:pt>
                <c:pt idx="444">
                  <c:v>12.696054279790392</c:v>
                </c:pt>
                <c:pt idx="445">
                  <c:v>12.696054279790392</c:v>
                </c:pt>
                <c:pt idx="446">
                  <c:v>12.696054279790392</c:v>
                </c:pt>
                <c:pt idx="447">
                  <c:v>12.696054279790392</c:v>
                </c:pt>
                <c:pt idx="448">
                  <c:v>12.697529730110228</c:v>
                </c:pt>
                <c:pt idx="449">
                  <c:v>12.697529730110228</c:v>
                </c:pt>
                <c:pt idx="450">
                  <c:v>12.697529730110228</c:v>
                </c:pt>
                <c:pt idx="451">
                  <c:v>12.697529730110228</c:v>
                </c:pt>
                <c:pt idx="452">
                  <c:v>12.697529730110228</c:v>
                </c:pt>
                <c:pt idx="453">
                  <c:v>12.697529730110228</c:v>
                </c:pt>
                <c:pt idx="454">
                  <c:v>12.697529730110228</c:v>
                </c:pt>
                <c:pt idx="455">
                  <c:v>12.697529730110228</c:v>
                </c:pt>
                <c:pt idx="456">
                  <c:v>13.712375710758968</c:v>
                </c:pt>
                <c:pt idx="457">
                  <c:v>13.714836105790392</c:v>
                </c:pt>
                <c:pt idx="458">
                  <c:v>13.716311556110227</c:v>
                </c:pt>
                <c:pt idx="459">
                  <c:v>13.717197051451398</c:v>
                </c:pt>
                <c:pt idx="460">
                  <c:v>13.717728734593642</c:v>
                </c:pt>
                <c:pt idx="461">
                  <c:v>13.718048066589699</c:v>
                </c:pt>
                <c:pt idx="462">
                  <c:v>13.718239891841874</c:v>
                </c:pt>
                <c:pt idx="463">
                  <c:v>13.718355134545027</c:v>
                </c:pt>
                <c:pt idx="464">
                  <c:v>13.718424373055214</c:v>
                </c:pt>
                <c:pt idx="465">
                  <c:v>13.71846597350091</c:v>
                </c:pt>
                <c:pt idx="466">
                  <c:v>12.80008193045505</c:v>
                </c:pt>
                <c:pt idx="467">
                  <c:v>13.718490968772493</c:v>
                </c:pt>
                <c:pt idx="468">
                  <c:v>13.270623817485017</c:v>
                </c:pt>
                <c:pt idx="469">
                  <c:v>13.47399324201985</c:v>
                </c:pt>
                <c:pt idx="470">
                  <c:v>13.578868871630334</c:v>
                </c:pt>
                <c:pt idx="471">
                  <c:v>13.636971602218704</c:v>
                </c:pt>
                <c:pt idx="472">
                  <c:v>13.670325929725362</c:v>
                </c:pt>
                <c:pt idx="473">
                  <c:v>13.689844969872452</c:v>
                </c:pt>
                <c:pt idx="474">
                  <c:v>13.701392556890397</c:v>
                </c:pt>
                <c:pt idx="475">
                  <c:v>13.708267462585297</c:v>
                </c:pt>
                <c:pt idx="476">
                  <c:v>13.202984797758969</c:v>
                </c:pt>
                <c:pt idx="477">
                  <c:v>13.205445192790393</c:v>
                </c:pt>
                <c:pt idx="478">
                  <c:v>13.206920643110228</c:v>
                </c:pt>
                <c:pt idx="479">
                  <c:v>13.207806138451399</c:v>
                </c:pt>
                <c:pt idx="480">
                  <c:v>13.208337821593643</c:v>
                </c:pt>
                <c:pt idx="481">
                  <c:v>13.209033460055215</c:v>
                </c:pt>
                <c:pt idx="482">
                  <c:v>12.290691017455051</c:v>
                </c:pt>
                <c:pt idx="483">
                  <c:v>12.761232904485018</c:v>
                </c:pt>
                <c:pt idx="484">
                  <c:v>12.964602329019851</c:v>
                </c:pt>
                <c:pt idx="485">
                  <c:v>13.069477958630335</c:v>
                </c:pt>
                <c:pt idx="486">
                  <c:v>13.127580689218705</c:v>
                </c:pt>
                <c:pt idx="487">
                  <c:v>13.160935016725363</c:v>
                </c:pt>
                <c:pt idx="488">
                  <c:v>13.180454056872453</c:v>
                </c:pt>
                <c:pt idx="489">
                  <c:v>13.192001643890398</c:v>
                </c:pt>
                <c:pt idx="490">
                  <c:v>13.198876549585298</c:v>
                </c:pt>
                <c:pt idx="491">
                  <c:v>12.697529730110228</c:v>
                </c:pt>
                <c:pt idx="492">
                  <c:v>12.697529730110228</c:v>
                </c:pt>
                <c:pt idx="493">
                  <c:v>12.697529730110228</c:v>
                </c:pt>
                <c:pt idx="494">
                  <c:v>12.697529730110228</c:v>
                </c:pt>
                <c:pt idx="495">
                  <c:v>12.697529730110228</c:v>
                </c:pt>
                <c:pt idx="496">
                  <c:v>12.697529730110228</c:v>
                </c:pt>
                <c:pt idx="497">
                  <c:v>12.697529730110228</c:v>
                </c:pt>
                <c:pt idx="498">
                  <c:v>12.698415225451399</c:v>
                </c:pt>
                <c:pt idx="499">
                  <c:v>12.698415225451399</c:v>
                </c:pt>
                <c:pt idx="500">
                  <c:v>12.698415225451399</c:v>
                </c:pt>
                <c:pt idx="501">
                  <c:v>12.698415225451399</c:v>
                </c:pt>
                <c:pt idx="502">
                  <c:v>12.698415225451399</c:v>
                </c:pt>
                <c:pt idx="503">
                  <c:v>12.698415225451399</c:v>
                </c:pt>
                <c:pt idx="504">
                  <c:v>12.698415225451399</c:v>
                </c:pt>
                <c:pt idx="505">
                  <c:v>12.698415225451399</c:v>
                </c:pt>
                <c:pt idx="506">
                  <c:v>12.698415225451399</c:v>
                </c:pt>
                <c:pt idx="507">
                  <c:v>12.698415225451399</c:v>
                </c:pt>
                <c:pt idx="508">
                  <c:v>12.698415225451399</c:v>
                </c:pt>
                <c:pt idx="509">
                  <c:v>12.698415225451399</c:v>
                </c:pt>
                <c:pt idx="510">
                  <c:v>13.712375710758968</c:v>
                </c:pt>
                <c:pt idx="511">
                  <c:v>13.714836105790392</c:v>
                </c:pt>
                <c:pt idx="512">
                  <c:v>13.716311556110227</c:v>
                </c:pt>
                <c:pt idx="513">
                  <c:v>13.717197051451398</c:v>
                </c:pt>
                <c:pt idx="514">
                  <c:v>13.717728734593642</c:v>
                </c:pt>
                <c:pt idx="515">
                  <c:v>13.718048066589699</c:v>
                </c:pt>
                <c:pt idx="516">
                  <c:v>13.718239891841874</c:v>
                </c:pt>
                <c:pt idx="517">
                  <c:v>13.718355134545027</c:v>
                </c:pt>
                <c:pt idx="518">
                  <c:v>13.718424373055214</c:v>
                </c:pt>
                <c:pt idx="519">
                  <c:v>13.71846597350091</c:v>
                </c:pt>
                <c:pt idx="520">
                  <c:v>12.80008193045505</c:v>
                </c:pt>
                <c:pt idx="521">
                  <c:v>13.718490968772493</c:v>
                </c:pt>
                <c:pt idx="522">
                  <c:v>13.270623817485017</c:v>
                </c:pt>
                <c:pt idx="523">
                  <c:v>13.47399324201985</c:v>
                </c:pt>
                <c:pt idx="524">
                  <c:v>13.578868871630334</c:v>
                </c:pt>
                <c:pt idx="525">
                  <c:v>13.636971602218704</c:v>
                </c:pt>
                <c:pt idx="526">
                  <c:v>13.670325929725362</c:v>
                </c:pt>
                <c:pt idx="527">
                  <c:v>13.689844969872452</c:v>
                </c:pt>
                <c:pt idx="528">
                  <c:v>13.701392556890397</c:v>
                </c:pt>
                <c:pt idx="529">
                  <c:v>13.708267462585297</c:v>
                </c:pt>
                <c:pt idx="530">
                  <c:v>13.202984797758969</c:v>
                </c:pt>
                <c:pt idx="531">
                  <c:v>13.205445192790393</c:v>
                </c:pt>
                <c:pt idx="532">
                  <c:v>13.206920643110228</c:v>
                </c:pt>
                <c:pt idx="533">
                  <c:v>13.207806138451399</c:v>
                </c:pt>
                <c:pt idx="534">
                  <c:v>12.290691017455051</c:v>
                </c:pt>
                <c:pt idx="535">
                  <c:v>12.761232904485018</c:v>
                </c:pt>
                <c:pt idx="536">
                  <c:v>12.964602329019851</c:v>
                </c:pt>
                <c:pt idx="537">
                  <c:v>13.069477958630335</c:v>
                </c:pt>
                <c:pt idx="538">
                  <c:v>13.127580689218705</c:v>
                </c:pt>
                <c:pt idx="539">
                  <c:v>13.160935016725363</c:v>
                </c:pt>
                <c:pt idx="540">
                  <c:v>13.180454056872453</c:v>
                </c:pt>
                <c:pt idx="541">
                  <c:v>13.192001643890398</c:v>
                </c:pt>
                <c:pt idx="542">
                  <c:v>13.198876549585298</c:v>
                </c:pt>
                <c:pt idx="543">
                  <c:v>12.698415225451399</c:v>
                </c:pt>
                <c:pt idx="544">
                  <c:v>12.698415225451399</c:v>
                </c:pt>
                <c:pt idx="545">
                  <c:v>12.698415225451399</c:v>
                </c:pt>
                <c:pt idx="546">
                  <c:v>12.698946908593642</c:v>
                </c:pt>
                <c:pt idx="547">
                  <c:v>12.698946908593642</c:v>
                </c:pt>
                <c:pt idx="548">
                  <c:v>12.698946908593642</c:v>
                </c:pt>
                <c:pt idx="549">
                  <c:v>12.698946908593642</c:v>
                </c:pt>
                <c:pt idx="550">
                  <c:v>12.698946908593642</c:v>
                </c:pt>
                <c:pt idx="551">
                  <c:v>12.698946908593642</c:v>
                </c:pt>
                <c:pt idx="552">
                  <c:v>12.698946908593642</c:v>
                </c:pt>
                <c:pt idx="553">
                  <c:v>12.698946908593642</c:v>
                </c:pt>
                <c:pt idx="554">
                  <c:v>12.698946908593642</c:v>
                </c:pt>
                <c:pt idx="555">
                  <c:v>12.698946908593642</c:v>
                </c:pt>
                <c:pt idx="556">
                  <c:v>12.698946908593642</c:v>
                </c:pt>
                <c:pt idx="557">
                  <c:v>12.698946908593642</c:v>
                </c:pt>
                <c:pt idx="558">
                  <c:v>12.698946908593642</c:v>
                </c:pt>
                <c:pt idx="559">
                  <c:v>12.698946908593642</c:v>
                </c:pt>
                <c:pt idx="560">
                  <c:v>12.698946908593642</c:v>
                </c:pt>
                <c:pt idx="561">
                  <c:v>12.699266240589699</c:v>
                </c:pt>
                <c:pt idx="562">
                  <c:v>13.712375710758968</c:v>
                </c:pt>
                <c:pt idx="563">
                  <c:v>13.714836105790392</c:v>
                </c:pt>
                <c:pt idx="564">
                  <c:v>13.716311556110227</c:v>
                </c:pt>
                <c:pt idx="565">
                  <c:v>13.717197051451398</c:v>
                </c:pt>
                <c:pt idx="566">
                  <c:v>13.717728734593642</c:v>
                </c:pt>
                <c:pt idx="567">
                  <c:v>13.718048066589699</c:v>
                </c:pt>
                <c:pt idx="568">
                  <c:v>13.718239891841874</c:v>
                </c:pt>
                <c:pt idx="569">
                  <c:v>13.718355134545027</c:v>
                </c:pt>
                <c:pt idx="570">
                  <c:v>13.718424373055214</c:v>
                </c:pt>
                <c:pt idx="571">
                  <c:v>13.71846597350091</c:v>
                </c:pt>
                <c:pt idx="572">
                  <c:v>12.80008193045505</c:v>
                </c:pt>
                <c:pt idx="573">
                  <c:v>13.718490968772493</c:v>
                </c:pt>
                <c:pt idx="574">
                  <c:v>13.270623817485017</c:v>
                </c:pt>
                <c:pt idx="575">
                  <c:v>13.47399324201985</c:v>
                </c:pt>
                <c:pt idx="576">
                  <c:v>13.578868871630334</c:v>
                </c:pt>
                <c:pt idx="577">
                  <c:v>13.636971602218704</c:v>
                </c:pt>
                <c:pt idx="578">
                  <c:v>13.670325929725362</c:v>
                </c:pt>
                <c:pt idx="579">
                  <c:v>13.689844969872452</c:v>
                </c:pt>
                <c:pt idx="580">
                  <c:v>13.701392556890397</c:v>
                </c:pt>
                <c:pt idx="581">
                  <c:v>13.708267462585297</c:v>
                </c:pt>
                <c:pt idx="582">
                  <c:v>13.202984797758969</c:v>
                </c:pt>
                <c:pt idx="583">
                  <c:v>13.205445192790393</c:v>
                </c:pt>
                <c:pt idx="584">
                  <c:v>13.206920643110228</c:v>
                </c:pt>
                <c:pt idx="585">
                  <c:v>12.290691017455051</c:v>
                </c:pt>
                <c:pt idx="586">
                  <c:v>12.761232904485018</c:v>
                </c:pt>
                <c:pt idx="587">
                  <c:v>12.964602329019851</c:v>
                </c:pt>
                <c:pt idx="588">
                  <c:v>13.069477958630335</c:v>
                </c:pt>
                <c:pt idx="589">
                  <c:v>13.127580689218705</c:v>
                </c:pt>
                <c:pt idx="590">
                  <c:v>13.160935016725363</c:v>
                </c:pt>
                <c:pt idx="591">
                  <c:v>13.180454056872453</c:v>
                </c:pt>
                <c:pt idx="592">
                  <c:v>13.192001643890398</c:v>
                </c:pt>
                <c:pt idx="593">
                  <c:v>13.198876549585298</c:v>
                </c:pt>
                <c:pt idx="594">
                  <c:v>12.699266240589699</c:v>
                </c:pt>
                <c:pt idx="595">
                  <c:v>12.699266240589699</c:v>
                </c:pt>
                <c:pt idx="596">
                  <c:v>12.699266240589699</c:v>
                </c:pt>
                <c:pt idx="597">
                  <c:v>12.699266240589699</c:v>
                </c:pt>
                <c:pt idx="598">
                  <c:v>12.699266240589699</c:v>
                </c:pt>
                <c:pt idx="599">
                  <c:v>12.699266240589699</c:v>
                </c:pt>
                <c:pt idx="600">
                  <c:v>12.699266240589699</c:v>
                </c:pt>
                <c:pt idx="601">
                  <c:v>12.699266240589699</c:v>
                </c:pt>
                <c:pt idx="602">
                  <c:v>12.699266240589699</c:v>
                </c:pt>
                <c:pt idx="603">
                  <c:v>12.699266240589699</c:v>
                </c:pt>
                <c:pt idx="604">
                  <c:v>12.699266240589699</c:v>
                </c:pt>
                <c:pt idx="605">
                  <c:v>12.699266240589699</c:v>
                </c:pt>
                <c:pt idx="606">
                  <c:v>12.699266240589699</c:v>
                </c:pt>
                <c:pt idx="607">
                  <c:v>12.699458065841874</c:v>
                </c:pt>
                <c:pt idx="608">
                  <c:v>12.699458065841874</c:v>
                </c:pt>
                <c:pt idx="609">
                  <c:v>12.699458065841874</c:v>
                </c:pt>
                <c:pt idx="610">
                  <c:v>12.699458065841874</c:v>
                </c:pt>
                <c:pt idx="611">
                  <c:v>12.699458065841874</c:v>
                </c:pt>
                <c:pt idx="612">
                  <c:v>13.712375710758968</c:v>
                </c:pt>
                <c:pt idx="613">
                  <c:v>13.714836105790392</c:v>
                </c:pt>
                <c:pt idx="614">
                  <c:v>13.716311556110227</c:v>
                </c:pt>
                <c:pt idx="615">
                  <c:v>13.717197051451398</c:v>
                </c:pt>
                <c:pt idx="616">
                  <c:v>13.717728734593642</c:v>
                </c:pt>
                <c:pt idx="617">
                  <c:v>13.718048066589699</c:v>
                </c:pt>
                <c:pt idx="618">
                  <c:v>13.718239891841874</c:v>
                </c:pt>
                <c:pt idx="619">
                  <c:v>13.718355134545027</c:v>
                </c:pt>
                <c:pt idx="620">
                  <c:v>13.718424373055214</c:v>
                </c:pt>
                <c:pt idx="621">
                  <c:v>13.71846597350091</c:v>
                </c:pt>
                <c:pt idx="622">
                  <c:v>12.80008193045505</c:v>
                </c:pt>
                <c:pt idx="623">
                  <c:v>13.718490968772493</c:v>
                </c:pt>
                <c:pt idx="624">
                  <c:v>13.270623817485017</c:v>
                </c:pt>
                <c:pt idx="625">
                  <c:v>13.47399324201985</c:v>
                </c:pt>
                <c:pt idx="626">
                  <c:v>13.578868871630334</c:v>
                </c:pt>
                <c:pt idx="627">
                  <c:v>13.636971602218704</c:v>
                </c:pt>
                <c:pt idx="628">
                  <c:v>13.670325929725362</c:v>
                </c:pt>
                <c:pt idx="629">
                  <c:v>13.689844969872452</c:v>
                </c:pt>
                <c:pt idx="630">
                  <c:v>13.701392556890397</c:v>
                </c:pt>
                <c:pt idx="631">
                  <c:v>13.708267462585297</c:v>
                </c:pt>
                <c:pt idx="632">
                  <c:v>13.202984797758969</c:v>
                </c:pt>
                <c:pt idx="633">
                  <c:v>13.205445192790393</c:v>
                </c:pt>
                <c:pt idx="634">
                  <c:v>13.206920643110228</c:v>
                </c:pt>
                <c:pt idx="635">
                  <c:v>13.207806138451399</c:v>
                </c:pt>
                <c:pt idx="636">
                  <c:v>13.208337821593643</c:v>
                </c:pt>
                <c:pt idx="637">
                  <c:v>13.2086571535897</c:v>
                </c:pt>
                <c:pt idx="638">
                  <c:v>12.290691017455051</c:v>
                </c:pt>
                <c:pt idx="639">
                  <c:v>12.761232904485018</c:v>
                </c:pt>
                <c:pt idx="640">
                  <c:v>12.964602329019851</c:v>
                </c:pt>
                <c:pt idx="641">
                  <c:v>13.069477958630335</c:v>
                </c:pt>
                <c:pt idx="642">
                  <c:v>13.127580689218705</c:v>
                </c:pt>
                <c:pt idx="643">
                  <c:v>13.160935016725363</c:v>
                </c:pt>
                <c:pt idx="644">
                  <c:v>13.180454056872453</c:v>
                </c:pt>
                <c:pt idx="645">
                  <c:v>13.192001643890398</c:v>
                </c:pt>
                <c:pt idx="646">
                  <c:v>13.198876549585298</c:v>
                </c:pt>
                <c:pt idx="647">
                  <c:v>12.699458065841874</c:v>
                </c:pt>
                <c:pt idx="648">
                  <c:v>12.699458065841874</c:v>
                </c:pt>
                <c:pt idx="649">
                  <c:v>12.699458065841874</c:v>
                </c:pt>
                <c:pt idx="650">
                  <c:v>12.699458065841874</c:v>
                </c:pt>
                <c:pt idx="651">
                  <c:v>12.699458065841874</c:v>
                </c:pt>
                <c:pt idx="652">
                  <c:v>12.699458065841874</c:v>
                </c:pt>
                <c:pt idx="653">
                  <c:v>12.699458065841874</c:v>
                </c:pt>
                <c:pt idx="654">
                  <c:v>12.699458065841874</c:v>
                </c:pt>
                <c:pt idx="655">
                  <c:v>12.699458065841874</c:v>
                </c:pt>
                <c:pt idx="656">
                  <c:v>12.699458065841874</c:v>
                </c:pt>
                <c:pt idx="657">
                  <c:v>12.699573308545027</c:v>
                </c:pt>
                <c:pt idx="658">
                  <c:v>12.699573308545027</c:v>
                </c:pt>
                <c:pt idx="659">
                  <c:v>12.699573308545027</c:v>
                </c:pt>
                <c:pt idx="660">
                  <c:v>12.699573308545027</c:v>
                </c:pt>
                <c:pt idx="661">
                  <c:v>12.699573308545027</c:v>
                </c:pt>
                <c:pt idx="662">
                  <c:v>12.699573308545027</c:v>
                </c:pt>
                <c:pt idx="663">
                  <c:v>12.699573308545027</c:v>
                </c:pt>
                <c:pt idx="664">
                  <c:v>12.699573308545027</c:v>
                </c:pt>
                <c:pt idx="665">
                  <c:v>12.699573308545027</c:v>
                </c:pt>
                <c:pt idx="666">
                  <c:v>13.712375710758968</c:v>
                </c:pt>
                <c:pt idx="667">
                  <c:v>13.714836105790392</c:v>
                </c:pt>
                <c:pt idx="668">
                  <c:v>13.716311556110227</c:v>
                </c:pt>
                <c:pt idx="669">
                  <c:v>13.717197051451398</c:v>
                </c:pt>
                <c:pt idx="670">
                  <c:v>13.717728734593642</c:v>
                </c:pt>
                <c:pt idx="671">
                  <c:v>13.718048066589699</c:v>
                </c:pt>
                <c:pt idx="672">
                  <c:v>13.718239891841874</c:v>
                </c:pt>
                <c:pt idx="673">
                  <c:v>13.718355134545027</c:v>
                </c:pt>
                <c:pt idx="674">
                  <c:v>13.718424373055214</c:v>
                </c:pt>
                <c:pt idx="675">
                  <c:v>13.71846597350091</c:v>
                </c:pt>
                <c:pt idx="676">
                  <c:v>12.80008193045505</c:v>
                </c:pt>
                <c:pt idx="677">
                  <c:v>13.718490968772493</c:v>
                </c:pt>
                <c:pt idx="678">
                  <c:v>13.270623817485017</c:v>
                </c:pt>
                <c:pt idx="679">
                  <c:v>13.47399324201985</c:v>
                </c:pt>
                <c:pt idx="680">
                  <c:v>13.578868871630334</c:v>
                </c:pt>
                <c:pt idx="681">
                  <c:v>13.636971602218704</c:v>
                </c:pt>
                <c:pt idx="682">
                  <c:v>13.670325929725362</c:v>
                </c:pt>
                <c:pt idx="683">
                  <c:v>13.689844969872452</c:v>
                </c:pt>
                <c:pt idx="684">
                  <c:v>13.701392556890397</c:v>
                </c:pt>
                <c:pt idx="685">
                  <c:v>13.708267462585297</c:v>
                </c:pt>
                <c:pt idx="686">
                  <c:v>13.202984797758969</c:v>
                </c:pt>
                <c:pt idx="687">
                  <c:v>13.205445192790393</c:v>
                </c:pt>
                <c:pt idx="688">
                  <c:v>13.206920643110228</c:v>
                </c:pt>
                <c:pt idx="689">
                  <c:v>13.207806138451399</c:v>
                </c:pt>
                <c:pt idx="690">
                  <c:v>13.208337821593643</c:v>
                </c:pt>
                <c:pt idx="691">
                  <c:v>12.290691017455051</c:v>
                </c:pt>
                <c:pt idx="692">
                  <c:v>12.761232904485018</c:v>
                </c:pt>
                <c:pt idx="693">
                  <c:v>12.964602329019851</c:v>
                </c:pt>
                <c:pt idx="694">
                  <c:v>13.069477958630335</c:v>
                </c:pt>
                <c:pt idx="695">
                  <c:v>13.127580689218705</c:v>
                </c:pt>
                <c:pt idx="696">
                  <c:v>13.160935016725363</c:v>
                </c:pt>
                <c:pt idx="697">
                  <c:v>13.180454056872453</c:v>
                </c:pt>
                <c:pt idx="698">
                  <c:v>13.192001643890398</c:v>
                </c:pt>
                <c:pt idx="699">
                  <c:v>13.198876549585298</c:v>
                </c:pt>
                <c:pt idx="700">
                  <c:v>12.699573308545027</c:v>
                </c:pt>
                <c:pt idx="701">
                  <c:v>12.699573308545027</c:v>
                </c:pt>
                <c:pt idx="702">
                  <c:v>12.699573308545027</c:v>
                </c:pt>
                <c:pt idx="703">
                  <c:v>12.699573308545027</c:v>
                </c:pt>
                <c:pt idx="704">
                  <c:v>12.699642547055214</c:v>
                </c:pt>
                <c:pt idx="705">
                  <c:v>12.699642547055214</c:v>
                </c:pt>
                <c:pt idx="706">
                  <c:v>12.699642547055214</c:v>
                </c:pt>
                <c:pt idx="707">
                  <c:v>12.699642547055214</c:v>
                </c:pt>
                <c:pt idx="708">
                  <c:v>12.699642547055214</c:v>
                </c:pt>
                <c:pt idx="709">
                  <c:v>12.699642547055214</c:v>
                </c:pt>
                <c:pt idx="710">
                  <c:v>12.699642547055214</c:v>
                </c:pt>
                <c:pt idx="711">
                  <c:v>12.699642547055214</c:v>
                </c:pt>
                <c:pt idx="712">
                  <c:v>12.699642547055214</c:v>
                </c:pt>
                <c:pt idx="713">
                  <c:v>12.699642547055214</c:v>
                </c:pt>
                <c:pt idx="714">
                  <c:v>12.699642547055214</c:v>
                </c:pt>
                <c:pt idx="715">
                  <c:v>12.699642547055214</c:v>
                </c:pt>
                <c:pt idx="716">
                  <c:v>13.712375710758968</c:v>
                </c:pt>
                <c:pt idx="717">
                  <c:v>13.714836105790392</c:v>
                </c:pt>
                <c:pt idx="718">
                  <c:v>13.716311556110227</c:v>
                </c:pt>
                <c:pt idx="719">
                  <c:v>13.717197051451398</c:v>
                </c:pt>
                <c:pt idx="720">
                  <c:v>13.717728734593642</c:v>
                </c:pt>
                <c:pt idx="721">
                  <c:v>13.718048066589699</c:v>
                </c:pt>
                <c:pt idx="722">
                  <c:v>13.718239891841874</c:v>
                </c:pt>
                <c:pt idx="723">
                  <c:v>13.718355134545027</c:v>
                </c:pt>
                <c:pt idx="724">
                  <c:v>13.718424373055214</c:v>
                </c:pt>
                <c:pt idx="725">
                  <c:v>13.71846597350091</c:v>
                </c:pt>
                <c:pt idx="726">
                  <c:v>12.80008193045505</c:v>
                </c:pt>
                <c:pt idx="727">
                  <c:v>13.718490968772493</c:v>
                </c:pt>
                <c:pt idx="728">
                  <c:v>13.270623817485017</c:v>
                </c:pt>
                <c:pt idx="729">
                  <c:v>13.47399324201985</c:v>
                </c:pt>
                <c:pt idx="730">
                  <c:v>13.578868871630334</c:v>
                </c:pt>
                <c:pt idx="731">
                  <c:v>13.636971602218704</c:v>
                </c:pt>
                <c:pt idx="732">
                  <c:v>13.670325929725362</c:v>
                </c:pt>
                <c:pt idx="733">
                  <c:v>13.689844969872452</c:v>
                </c:pt>
                <c:pt idx="734">
                  <c:v>13.701392556890397</c:v>
                </c:pt>
                <c:pt idx="735">
                  <c:v>13.708267462585297</c:v>
                </c:pt>
                <c:pt idx="736">
                  <c:v>13.202984797758969</c:v>
                </c:pt>
                <c:pt idx="737">
                  <c:v>13.205445192790393</c:v>
                </c:pt>
                <c:pt idx="738">
                  <c:v>13.206920643110228</c:v>
                </c:pt>
                <c:pt idx="739">
                  <c:v>13.207806138451399</c:v>
                </c:pt>
                <c:pt idx="740">
                  <c:v>12.290691017455051</c:v>
                </c:pt>
                <c:pt idx="741">
                  <c:v>12.761232904485018</c:v>
                </c:pt>
                <c:pt idx="742">
                  <c:v>12.964602329019851</c:v>
                </c:pt>
                <c:pt idx="743">
                  <c:v>13.069477958630335</c:v>
                </c:pt>
                <c:pt idx="744">
                  <c:v>13.127580689218705</c:v>
                </c:pt>
                <c:pt idx="745">
                  <c:v>13.160935016725363</c:v>
                </c:pt>
                <c:pt idx="746">
                  <c:v>13.180454056872453</c:v>
                </c:pt>
                <c:pt idx="747">
                  <c:v>13.192001643890398</c:v>
                </c:pt>
                <c:pt idx="748">
                  <c:v>13.198876549585298</c:v>
                </c:pt>
                <c:pt idx="749">
                  <c:v>12.699642547055214</c:v>
                </c:pt>
                <c:pt idx="750">
                  <c:v>12.699684147500911</c:v>
                </c:pt>
                <c:pt idx="751">
                  <c:v>12.699684147500911</c:v>
                </c:pt>
                <c:pt idx="752">
                  <c:v>12.699684147500911</c:v>
                </c:pt>
                <c:pt idx="753">
                  <c:v>12.699684147500911</c:v>
                </c:pt>
                <c:pt idx="754">
                  <c:v>12.699684147500911</c:v>
                </c:pt>
                <c:pt idx="755">
                  <c:v>12.699684147500911</c:v>
                </c:pt>
                <c:pt idx="756">
                  <c:v>12.699684147500911</c:v>
                </c:pt>
                <c:pt idx="757">
                  <c:v>12.699684147500911</c:v>
                </c:pt>
                <c:pt idx="758">
                  <c:v>12.699684147500911</c:v>
                </c:pt>
                <c:pt idx="759">
                  <c:v>12.699684147500911</c:v>
                </c:pt>
                <c:pt idx="760">
                  <c:v>12.699684147500911</c:v>
                </c:pt>
                <c:pt idx="761">
                  <c:v>12.699709142772493</c:v>
                </c:pt>
                <c:pt idx="762">
                  <c:v>12.699709142772493</c:v>
                </c:pt>
                <c:pt idx="763">
                  <c:v>12.699709142772493</c:v>
                </c:pt>
                <c:pt idx="764">
                  <c:v>12.699709142772493</c:v>
                </c:pt>
                <c:pt idx="765">
                  <c:v>12.699709142772493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4-4A1D-A272-735B16451CAE}"/>
            </c:ext>
          </c:extLst>
        </c:ser>
        <c:ser>
          <c:idx val="1"/>
          <c:order val="1"/>
          <c:tx>
            <c:v>Reality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Sheet1!$O$40:$O$805</c:f>
              <c:numCache>
                <c:formatCode>General</c:formatCode>
                <c:ptCount val="766"/>
                <c:pt idx="0">
                  <c:v>-0.91844666491232885</c:v>
                </c:pt>
                <c:pt idx="1">
                  <c:v>-0.91844666491232885</c:v>
                </c:pt>
                <c:pt idx="2">
                  <c:v>-0.91844666491232885</c:v>
                </c:pt>
                <c:pt idx="3">
                  <c:v>-0.91844666491232885</c:v>
                </c:pt>
                <c:pt idx="4">
                  <c:v>-0.91844666491232885</c:v>
                </c:pt>
                <c:pt idx="5">
                  <c:v>-0.91844666491232885</c:v>
                </c:pt>
                <c:pt idx="6">
                  <c:v>-0.91844666491232885</c:v>
                </c:pt>
                <c:pt idx="7">
                  <c:v>-0.91844666491232885</c:v>
                </c:pt>
                <c:pt idx="8">
                  <c:v>-0.91844666491232885</c:v>
                </c:pt>
                <c:pt idx="9">
                  <c:v>-0.91844666491232885</c:v>
                </c:pt>
                <c:pt idx="10">
                  <c:v>-0.91844666491232885</c:v>
                </c:pt>
                <c:pt idx="11">
                  <c:v>-0.91844666491232885</c:v>
                </c:pt>
                <c:pt idx="12">
                  <c:v>-0.91844666491232885</c:v>
                </c:pt>
                <c:pt idx="13">
                  <c:v>-0.91844666491232885</c:v>
                </c:pt>
                <c:pt idx="14">
                  <c:v>-0.44790477788236172</c:v>
                </c:pt>
                <c:pt idx="15">
                  <c:v>-0.44790477788236172</c:v>
                </c:pt>
                <c:pt idx="16">
                  <c:v>-0.44790477788236172</c:v>
                </c:pt>
                <c:pt idx="17">
                  <c:v>-0.44790477788236172</c:v>
                </c:pt>
                <c:pt idx="18">
                  <c:v>-6.1528846084108338E-3</c:v>
                </c:pt>
                <c:pt idx="19">
                  <c:v>-3.6924895769882078E-3</c:v>
                </c:pt>
                <c:pt idx="20">
                  <c:v>-2.217039257152143E-3</c:v>
                </c:pt>
                <c:pt idx="21">
                  <c:v>-1.3315439159814054E-3</c:v>
                </c:pt>
                <c:pt idx="22">
                  <c:v>-7.9986077373698648E-4</c:v>
                </c:pt>
                <c:pt idx="23">
                  <c:v>-4.8052877768070632E-4</c:v>
                </c:pt>
                <c:pt idx="24">
                  <c:v>-2.8870352550614285E-4</c:v>
                </c:pt>
                <c:pt idx="25">
                  <c:v>-1.7346082235250424E-4</c:v>
                </c:pt>
                <c:pt idx="26">
                  <c:v>-1.0422231216581739E-4</c:v>
                </c:pt>
                <c:pt idx="27">
                  <c:v>-6.2621866469215342E-5</c:v>
                </c:pt>
                <c:pt idx="28">
                  <c:v>-0.91844666491232885</c:v>
                </c:pt>
                <c:pt idx="29">
                  <c:v>-3.7626594887278363E-5</c:v>
                </c:pt>
                <c:pt idx="30">
                  <c:v>-0.44790477788236172</c:v>
                </c:pt>
                <c:pt idx="31">
                  <c:v>-0.24453535334753071</c:v>
                </c:pt>
                <c:pt idx="32">
                  <c:v>-0.13965972373704474</c:v>
                </c:pt>
                <c:pt idx="33">
                  <c:v>-8.1556993148675705E-2</c:v>
                </c:pt>
                <c:pt idx="34">
                  <c:v>-4.8202665642017063E-2</c:v>
                </c:pt>
                <c:pt idx="35">
                  <c:v>-2.8683625494928373E-2</c:v>
                </c:pt>
                <c:pt idx="36">
                  <c:v>-1.7136038476981676E-2</c:v>
                </c:pt>
                <c:pt idx="37">
                  <c:v>-1.0261132782081569E-2</c:v>
                </c:pt>
                <c:pt idx="38">
                  <c:v>-6.1528846084108338E-3</c:v>
                </c:pt>
                <c:pt idx="39">
                  <c:v>-3.6924895769882078E-3</c:v>
                </c:pt>
                <c:pt idx="40">
                  <c:v>-2.217039257152143E-3</c:v>
                </c:pt>
                <c:pt idx="41">
                  <c:v>-1.3315439159814054E-3</c:v>
                </c:pt>
                <c:pt idx="42">
                  <c:v>-7.9986077373698648E-4</c:v>
                </c:pt>
                <c:pt idx="43">
                  <c:v>-4.8052877768070632E-4</c:v>
                </c:pt>
                <c:pt idx="44">
                  <c:v>-2.8870352550614285E-4</c:v>
                </c:pt>
                <c:pt idx="45">
                  <c:v>-1.0422231216581739E-4</c:v>
                </c:pt>
                <c:pt idx="46">
                  <c:v>-0.91844666491232885</c:v>
                </c:pt>
                <c:pt idx="47">
                  <c:v>-0.44790477788236172</c:v>
                </c:pt>
                <c:pt idx="48">
                  <c:v>-0.24453535334753071</c:v>
                </c:pt>
                <c:pt idx="49">
                  <c:v>-0.13965972373704474</c:v>
                </c:pt>
                <c:pt idx="50">
                  <c:v>-8.1556993148675705E-2</c:v>
                </c:pt>
                <c:pt idx="51">
                  <c:v>-4.8202665642017063E-2</c:v>
                </c:pt>
                <c:pt idx="52">
                  <c:v>-2.8683625494928373E-2</c:v>
                </c:pt>
                <c:pt idx="53">
                  <c:v>-1.7136038476981676E-2</c:v>
                </c:pt>
                <c:pt idx="54">
                  <c:v>-1.0261132782081569E-2</c:v>
                </c:pt>
                <c:pt idx="55">
                  <c:v>-0.44790477788236172</c:v>
                </c:pt>
                <c:pt idx="56">
                  <c:v>-0.44790477788236172</c:v>
                </c:pt>
                <c:pt idx="57">
                  <c:v>-0.44790477788236172</c:v>
                </c:pt>
                <c:pt idx="58">
                  <c:v>-0.44790477788236172</c:v>
                </c:pt>
                <c:pt idx="59">
                  <c:v>-0.44790477788236172</c:v>
                </c:pt>
                <c:pt idx="60">
                  <c:v>-0.44790477788236172</c:v>
                </c:pt>
                <c:pt idx="61">
                  <c:v>-0.44790477788236172</c:v>
                </c:pt>
                <c:pt idx="62">
                  <c:v>-0.44790477788236172</c:v>
                </c:pt>
                <c:pt idx="63">
                  <c:v>-0.44790477788236172</c:v>
                </c:pt>
                <c:pt idx="64">
                  <c:v>-0.44790477788236172</c:v>
                </c:pt>
                <c:pt idx="65">
                  <c:v>-0.44790477788236172</c:v>
                </c:pt>
                <c:pt idx="66">
                  <c:v>-0.24453535334753071</c:v>
                </c:pt>
                <c:pt idx="67">
                  <c:v>-0.24453535334753071</c:v>
                </c:pt>
                <c:pt idx="68">
                  <c:v>-0.24453535334753071</c:v>
                </c:pt>
                <c:pt idx="69">
                  <c:v>-0.24453535334753071</c:v>
                </c:pt>
                <c:pt idx="70">
                  <c:v>-0.24453535334753071</c:v>
                </c:pt>
                <c:pt idx="71">
                  <c:v>-0.24453535334753071</c:v>
                </c:pt>
                <c:pt idx="72">
                  <c:v>-0.24453535334753071</c:v>
                </c:pt>
                <c:pt idx="73">
                  <c:v>-0.24453535334753071</c:v>
                </c:pt>
                <c:pt idx="74">
                  <c:v>-6.1528846084108338E-3</c:v>
                </c:pt>
                <c:pt idx="75">
                  <c:v>-3.6924895769882078E-3</c:v>
                </c:pt>
                <c:pt idx="76">
                  <c:v>-2.217039257152143E-3</c:v>
                </c:pt>
                <c:pt idx="77">
                  <c:v>-1.3315439159814054E-3</c:v>
                </c:pt>
                <c:pt idx="78">
                  <c:v>-7.9986077373698648E-4</c:v>
                </c:pt>
                <c:pt idx="79">
                  <c:v>-4.8052877768070632E-4</c:v>
                </c:pt>
                <c:pt idx="80">
                  <c:v>-2.8870352550614285E-4</c:v>
                </c:pt>
                <c:pt idx="81">
                  <c:v>-1.7346082235250424E-4</c:v>
                </c:pt>
                <c:pt idx="82">
                  <c:v>-1.0422231216581739E-4</c:v>
                </c:pt>
                <c:pt idx="83">
                  <c:v>-6.2621866469215342E-5</c:v>
                </c:pt>
                <c:pt idx="84">
                  <c:v>-0.91844666491232885</c:v>
                </c:pt>
                <c:pt idx="85">
                  <c:v>-3.7626594887278363E-5</c:v>
                </c:pt>
                <c:pt idx="86">
                  <c:v>-0.44790477788236172</c:v>
                </c:pt>
                <c:pt idx="87">
                  <c:v>-0.24453535334753071</c:v>
                </c:pt>
                <c:pt idx="88">
                  <c:v>-0.13965972373704474</c:v>
                </c:pt>
                <c:pt idx="89">
                  <c:v>-8.1556993148675705E-2</c:v>
                </c:pt>
                <c:pt idx="90">
                  <c:v>-4.8202665642017063E-2</c:v>
                </c:pt>
                <c:pt idx="91">
                  <c:v>-2.8683625494928373E-2</c:v>
                </c:pt>
                <c:pt idx="92">
                  <c:v>-1.7136038476981676E-2</c:v>
                </c:pt>
                <c:pt idx="93">
                  <c:v>-1.0261132782081569E-2</c:v>
                </c:pt>
                <c:pt idx="94">
                  <c:v>-6.1528846084108338E-3</c:v>
                </c:pt>
                <c:pt idx="95">
                  <c:v>-3.6924895769882078E-3</c:v>
                </c:pt>
                <c:pt idx="96">
                  <c:v>-2.217039257152143E-3</c:v>
                </c:pt>
                <c:pt idx="97">
                  <c:v>-1.3315439159814054E-3</c:v>
                </c:pt>
                <c:pt idx="98">
                  <c:v>-7.9986077373698648E-4</c:v>
                </c:pt>
                <c:pt idx="99">
                  <c:v>-2.8870352550614285E-4</c:v>
                </c:pt>
                <c:pt idx="100">
                  <c:v>-0.91844666491232885</c:v>
                </c:pt>
                <c:pt idx="101">
                  <c:v>-0.44790477788236172</c:v>
                </c:pt>
                <c:pt idx="102">
                  <c:v>-0.24453535334753071</c:v>
                </c:pt>
                <c:pt idx="103">
                  <c:v>-0.13965972373704474</c:v>
                </c:pt>
                <c:pt idx="104">
                  <c:v>-8.1556993148675705E-2</c:v>
                </c:pt>
                <c:pt idx="105">
                  <c:v>-4.8202665642017063E-2</c:v>
                </c:pt>
                <c:pt idx="106">
                  <c:v>-2.8683625494928373E-2</c:v>
                </c:pt>
                <c:pt idx="107">
                  <c:v>-1.7136038476981676E-2</c:v>
                </c:pt>
                <c:pt idx="108">
                  <c:v>-1.0261132782081569E-2</c:v>
                </c:pt>
                <c:pt idx="109">
                  <c:v>-0.24453535334753071</c:v>
                </c:pt>
                <c:pt idx="110">
                  <c:v>-0.24453535334753071</c:v>
                </c:pt>
                <c:pt idx="111">
                  <c:v>-0.24453535334753071</c:v>
                </c:pt>
                <c:pt idx="112">
                  <c:v>-0.24453535334753071</c:v>
                </c:pt>
                <c:pt idx="113">
                  <c:v>-0.24453535334753071</c:v>
                </c:pt>
                <c:pt idx="114">
                  <c:v>-0.24453535334753071</c:v>
                </c:pt>
                <c:pt idx="115">
                  <c:v>-0.24453535334753071</c:v>
                </c:pt>
                <c:pt idx="116">
                  <c:v>-0.13965972373704474</c:v>
                </c:pt>
                <c:pt idx="117">
                  <c:v>-0.13965972373704474</c:v>
                </c:pt>
                <c:pt idx="118">
                  <c:v>-0.13965972373704474</c:v>
                </c:pt>
                <c:pt idx="119">
                  <c:v>-0.13965972373704474</c:v>
                </c:pt>
                <c:pt idx="120">
                  <c:v>-0.13965972373704474</c:v>
                </c:pt>
                <c:pt idx="121">
                  <c:v>-0.13965972373704474</c:v>
                </c:pt>
                <c:pt idx="122">
                  <c:v>-0.13965972373704474</c:v>
                </c:pt>
                <c:pt idx="123">
                  <c:v>-0.13965972373704474</c:v>
                </c:pt>
                <c:pt idx="124">
                  <c:v>-0.13965972373704474</c:v>
                </c:pt>
                <c:pt idx="125">
                  <c:v>-0.13965972373704474</c:v>
                </c:pt>
                <c:pt idx="126">
                  <c:v>-0.13965972373704474</c:v>
                </c:pt>
                <c:pt idx="127">
                  <c:v>-0.13965972373704474</c:v>
                </c:pt>
                <c:pt idx="128">
                  <c:v>-6.1528846084108338E-3</c:v>
                </c:pt>
                <c:pt idx="129">
                  <c:v>-3.6924895769882078E-3</c:v>
                </c:pt>
                <c:pt idx="130">
                  <c:v>-2.217039257152143E-3</c:v>
                </c:pt>
                <c:pt idx="131">
                  <c:v>-1.3315439159814054E-3</c:v>
                </c:pt>
                <c:pt idx="132">
                  <c:v>-7.9986077373698648E-4</c:v>
                </c:pt>
                <c:pt idx="133">
                  <c:v>-4.8052877768070632E-4</c:v>
                </c:pt>
                <c:pt idx="134">
                  <c:v>-2.8870352550614285E-4</c:v>
                </c:pt>
                <c:pt idx="135">
                  <c:v>-1.7346082235250424E-4</c:v>
                </c:pt>
                <c:pt idx="136">
                  <c:v>-1.0422231216581739E-4</c:v>
                </c:pt>
                <c:pt idx="137">
                  <c:v>-6.2621866469215342E-5</c:v>
                </c:pt>
                <c:pt idx="138">
                  <c:v>-0.91844666491232885</c:v>
                </c:pt>
                <c:pt idx="139">
                  <c:v>-3.7626594887278363E-5</c:v>
                </c:pt>
                <c:pt idx="140">
                  <c:v>-0.44790477788236172</c:v>
                </c:pt>
                <c:pt idx="141">
                  <c:v>-0.24453535334753071</c:v>
                </c:pt>
                <c:pt idx="142">
                  <c:v>-0.13965972373704474</c:v>
                </c:pt>
                <c:pt idx="143">
                  <c:v>-8.1556993148675705E-2</c:v>
                </c:pt>
                <c:pt idx="144">
                  <c:v>-4.8202665642017063E-2</c:v>
                </c:pt>
                <c:pt idx="145">
                  <c:v>-2.8683625494928373E-2</c:v>
                </c:pt>
                <c:pt idx="146">
                  <c:v>-1.7136038476981676E-2</c:v>
                </c:pt>
                <c:pt idx="147">
                  <c:v>-1.0261132782081569E-2</c:v>
                </c:pt>
                <c:pt idx="148">
                  <c:v>-6.1528846084108338E-3</c:v>
                </c:pt>
                <c:pt idx="149">
                  <c:v>-3.6924895769882078E-3</c:v>
                </c:pt>
                <c:pt idx="150">
                  <c:v>-2.217039257152143E-3</c:v>
                </c:pt>
                <c:pt idx="151">
                  <c:v>-1.3315439159814054E-3</c:v>
                </c:pt>
                <c:pt idx="152">
                  <c:v>-7.9986077373698648E-4</c:v>
                </c:pt>
                <c:pt idx="153">
                  <c:v>-2.8870352550614285E-4</c:v>
                </c:pt>
                <c:pt idx="154">
                  <c:v>-0.91844666491232885</c:v>
                </c:pt>
                <c:pt idx="155">
                  <c:v>-0.44790477788236172</c:v>
                </c:pt>
                <c:pt idx="156">
                  <c:v>-0.24453535334753071</c:v>
                </c:pt>
                <c:pt idx="157">
                  <c:v>-0.13965972373704474</c:v>
                </c:pt>
                <c:pt idx="158">
                  <c:v>-8.1556993148675705E-2</c:v>
                </c:pt>
                <c:pt idx="159">
                  <c:v>-4.8202665642017063E-2</c:v>
                </c:pt>
                <c:pt idx="160">
                  <c:v>-2.8683625494928373E-2</c:v>
                </c:pt>
                <c:pt idx="161">
                  <c:v>-1.7136038476981676E-2</c:v>
                </c:pt>
                <c:pt idx="162">
                  <c:v>-1.0261132782081569E-2</c:v>
                </c:pt>
                <c:pt idx="163">
                  <c:v>-0.13965972373704474</c:v>
                </c:pt>
                <c:pt idx="164">
                  <c:v>-0.13965972373704474</c:v>
                </c:pt>
                <c:pt idx="165">
                  <c:v>-0.13965972373704474</c:v>
                </c:pt>
                <c:pt idx="166">
                  <c:v>-8.1556993148675705E-2</c:v>
                </c:pt>
                <c:pt idx="167">
                  <c:v>-8.1556993148675705E-2</c:v>
                </c:pt>
                <c:pt idx="168">
                  <c:v>-8.1556993148675705E-2</c:v>
                </c:pt>
                <c:pt idx="169">
                  <c:v>-8.1556993148675705E-2</c:v>
                </c:pt>
                <c:pt idx="170">
                  <c:v>-8.1556993148675705E-2</c:v>
                </c:pt>
                <c:pt idx="171">
                  <c:v>-8.1556993148675705E-2</c:v>
                </c:pt>
                <c:pt idx="172">
                  <c:v>-8.1556993148675705E-2</c:v>
                </c:pt>
                <c:pt idx="173">
                  <c:v>-8.1556993148675705E-2</c:v>
                </c:pt>
                <c:pt idx="174">
                  <c:v>-8.1556993148675705E-2</c:v>
                </c:pt>
                <c:pt idx="175">
                  <c:v>-8.1556993148675705E-2</c:v>
                </c:pt>
                <c:pt idx="176">
                  <c:v>-8.1556993148675705E-2</c:v>
                </c:pt>
                <c:pt idx="177">
                  <c:v>-8.1556993148675705E-2</c:v>
                </c:pt>
                <c:pt idx="178">
                  <c:v>-8.1556993148675705E-2</c:v>
                </c:pt>
                <c:pt idx="179">
                  <c:v>-8.1556993148675705E-2</c:v>
                </c:pt>
                <c:pt idx="180">
                  <c:v>-8.1556993148675705E-2</c:v>
                </c:pt>
                <c:pt idx="181">
                  <c:v>-4.8202665642017063E-2</c:v>
                </c:pt>
                <c:pt idx="182">
                  <c:v>-1.4923330163633615</c:v>
                </c:pt>
                <c:pt idx="183">
                  <c:v>-6.1528846084108338E-3</c:v>
                </c:pt>
                <c:pt idx="184">
                  <c:v>-3.6924895769882078E-3</c:v>
                </c:pt>
                <c:pt idx="185">
                  <c:v>-2.217039257152143E-3</c:v>
                </c:pt>
                <c:pt idx="186">
                  <c:v>-1.3315439159814054E-3</c:v>
                </c:pt>
                <c:pt idx="187">
                  <c:v>-7.9986077373698648E-4</c:v>
                </c:pt>
                <c:pt idx="188">
                  <c:v>-4.8052877768070632E-4</c:v>
                </c:pt>
                <c:pt idx="189">
                  <c:v>-2.8870352550614285E-4</c:v>
                </c:pt>
                <c:pt idx="190">
                  <c:v>-1.7346082235250424E-4</c:v>
                </c:pt>
                <c:pt idx="191">
                  <c:v>-1.0422231216581739E-4</c:v>
                </c:pt>
                <c:pt idx="192">
                  <c:v>-6.2621866469215342E-5</c:v>
                </c:pt>
                <c:pt idx="193">
                  <c:v>-0.91844666491232885</c:v>
                </c:pt>
                <c:pt idx="194">
                  <c:v>-3.7626594887278363E-5</c:v>
                </c:pt>
                <c:pt idx="195">
                  <c:v>-0.44790477788236172</c:v>
                </c:pt>
                <c:pt idx="196">
                  <c:v>-0.24453535334753071</c:v>
                </c:pt>
                <c:pt idx="197">
                  <c:v>-0.13965972373704474</c:v>
                </c:pt>
                <c:pt idx="198">
                  <c:v>-8.1556993148675705E-2</c:v>
                </c:pt>
                <c:pt idx="199">
                  <c:v>-4.8202665642017063E-2</c:v>
                </c:pt>
                <c:pt idx="200">
                  <c:v>-2.8683625494928373E-2</c:v>
                </c:pt>
                <c:pt idx="201">
                  <c:v>-1.7136038476981676E-2</c:v>
                </c:pt>
                <c:pt idx="202">
                  <c:v>-1.0261132782081569E-2</c:v>
                </c:pt>
                <c:pt idx="203">
                  <c:v>-6.1528846084108338E-3</c:v>
                </c:pt>
                <c:pt idx="204">
                  <c:v>-3.6924895769882078E-3</c:v>
                </c:pt>
                <c:pt idx="205">
                  <c:v>-2.217039257152143E-3</c:v>
                </c:pt>
                <c:pt idx="206">
                  <c:v>-1.3315439159814054E-3</c:v>
                </c:pt>
                <c:pt idx="207">
                  <c:v>-7.9986077373698648E-4</c:v>
                </c:pt>
                <c:pt idx="208">
                  <c:v>-1.0422231216581739E-4</c:v>
                </c:pt>
                <c:pt idx="209">
                  <c:v>-0.91844666491232885</c:v>
                </c:pt>
                <c:pt idx="210">
                  <c:v>-0.44790477788236172</c:v>
                </c:pt>
                <c:pt idx="211">
                  <c:v>-0.24453535334753071</c:v>
                </c:pt>
                <c:pt idx="212">
                  <c:v>-0.13965972373704474</c:v>
                </c:pt>
                <c:pt idx="213">
                  <c:v>-8.1556993148675705E-2</c:v>
                </c:pt>
                <c:pt idx="214">
                  <c:v>-4.8202665642017063E-2</c:v>
                </c:pt>
                <c:pt idx="215">
                  <c:v>-2.8683625494928373E-2</c:v>
                </c:pt>
                <c:pt idx="216">
                  <c:v>-1.7136038476981676E-2</c:v>
                </c:pt>
                <c:pt idx="217">
                  <c:v>-1.0261132782081569E-2</c:v>
                </c:pt>
                <c:pt idx="218">
                  <c:v>-4.8202665642017063E-2</c:v>
                </c:pt>
                <c:pt idx="219">
                  <c:v>-4.8202665642017063E-2</c:v>
                </c:pt>
                <c:pt idx="220">
                  <c:v>-4.8202665642017063E-2</c:v>
                </c:pt>
                <c:pt idx="221">
                  <c:v>-4.8202665642017063E-2</c:v>
                </c:pt>
                <c:pt idx="222">
                  <c:v>-4.8202665642017063E-2</c:v>
                </c:pt>
                <c:pt idx="223">
                  <c:v>-4.8202665642017063E-2</c:v>
                </c:pt>
                <c:pt idx="224">
                  <c:v>-4.8202665642017063E-2</c:v>
                </c:pt>
                <c:pt idx="225">
                  <c:v>-4.8202665642017063E-2</c:v>
                </c:pt>
                <c:pt idx="226">
                  <c:v>-4.8202665642017063E-2</c:v>
                </c:pt>
                <c:pt idx="227">
                  <c:v>-4.8202665642017063E-2</c:v>
                </c:pt>
                <c:pt idx="228">
                  <c:v>-4.8202665642017063E-2</c:v>
                </c:pt>
                <c:pt idx="229">
                  <c:v>-4.8202665642017063E-2</c:v>
                </c:pt>
                <c:pt idx="230">
                  <c:v>-4.8202665642017063E-2</c:v>
                </c:pt>
                <c:pt idx="231">
                  <c:v>-4.8202665642017063E-2</c:v>
                </c:pt>
                <c:pt idx="232">
                  <c:v>-2.8683625494928373E-2</c:v>
                </c:pt>
                <c:pt idx="233">
                  <c:v>-2.8683625494928373E-2</c:v>
                </c:pt>
                <c:pt idx="234">
                  <c:v>-2.8683625494928373E-2</c:v>
                </c:pt>
                <c:pt idx="235">
                  <c:v>-2.8683625494928373E-2</c:v>
                </c:pt>
                <c:pt idx="236">
                  <c:v>-2.8683625494928373E-2</c:v>
                </c:pt>
                <c:pt idx="237">
                  <c:v>-6.1528846084108338E-3</c:v>
                </c:pt>
                <c:pt idx="238">
                  <c:v>-3.6924895769882078E-3</c:v>
                </c:pt>
                <c:pt idx="239">
                  <c:v>-2.217039257152143E-3</c:v>
                </c:pt>
                <c:pt idx="240">
                  <c:v>-1.3315439159814054E-3</c:v>
                </c:pt>
                <c:pt idx="241">
                  <c:v>-7.9986077373698648E-4</c:v>
                </c:pt>
                <c:pt idx="242">
                  <c:v>-4.8052877768070632E-4</c:v>
                </c:pt>
                <c:pt idx="243">
                  <c:v>-2.8870352550614285E-4</c:v>
                </c:pt>
                <c:pt idx="244">
                  <c:v>-1.7346082235250424E-4</c:v>
                </c:pt>
                <c:pt idx="245">
                  <c:v>-1.0422231216581739E-4</c:v>
                </c:pt>
                <c:pt idx="246">
                  <c:v>-6.2621866469215342E-5</c:v>
                </c:pt>
                <c:pt idx="247">
                  <c:v>-0.91844666491232885</c:v>
                </c:pt>
                <c:pt idx="248">
                  <c:v>-3.7626594887278363E-5</c:v>
                </c:pt>
                <c:pt idx="249">
                  <c:v>-0.44790477788236172</c:v>
                </c:pt>
                <c:pt idx="250">
                  <c:v>-0.24453535334753071</c:v>
                </c:pt>
                <c:pt idx="251">
                  <c:v>-0.13965972373704474</c:v>
                </c:pt>
                <c:pt idx="252">
                  <c:v>-8.1556993148675705E-2</c:v>
                </c:pt>
                <c:pt idx="253">
                  <c:v>-4.8202665642017063E-2</c:v>
                </c:pt>
                <c:pt idx="254">
                  <c:v>-2.8683625494928373E-2</c:v>
                </c:pt>
                <c:pt idx="255">
                  <c:v>-1.7136038476981676E-2</c:v>
                </c:pt>
                <c:pt idx="256">
                  <c:v>-1.0261132782081569E-2</c:v>
                </c:pt>
                <c:pt idx="257">
                  <c:v>-6.1528846084108338E-3</c:v>
                </c:pt>
                <c:pt idx="258">
                  <c:v>-3.6924895769882078E-3</c:v>
                </c:pt>
                <c:pt idx="259">
                  <c:v>-2.217039257152143E-3</c:v>
                </c:pt>
                <c:pt idx="260">
                  <c:v>-1.3315439159814054E-3</c:v>
                </c:pt>
                <c:pt idx="261">
                  <c:v>-7.9986077373698648E-4</c:v>
                </c:pt>
                <c:pt idx="262">
                  <c:v>-4.8052877768070632E-4</c:v>
                </c:pt>
                <c:pt idx="263">
                  <c:v>-2.8870352550614285E-4</c:v>
                </c:pt>
                <c:pt idx="264">
                  <c:v>-1.0422231216581739E-4</c:v>
                </c:pt>
                <c:pt idx="265">
                  <c:v>-0.91844666491232885</c:v>
                </c:pt>
                <c:pt idx="266">
                  <c:v>-0.44790477788236172</c:v>
                </c:pt>
                <c:pt idx="267">
                  <c:v>-0.24453535334753071</c:v>
                </c:pt>
                <c:pt idx="268">
                  <c:v>-0.13965972373704474</c:v>
                </c:pt>
                <c:pt idx="269">
                  <c:v>-8.1556993148675705E-2</c:v>
                </c:pt>
                <c:pt idx="270">
                  <c:v>-4.8202665642017063E-2</c:v>
                </c:pt>
                <c:pt idx="271">
                  <c:v>-2.8683625494928373E-2</c:v>
                </c:pt>
                <c:pt idx="272">
                  <c:v>-1.7136038476981676E-2</c:v>
                </c:pt>
                <c:pt idx="273">
                  <c:v>-1.0261132782081569E-2</c:v>
                </c:pt>
                <c:pt idx="274">
                  <c:v>-2.8683625494928373E-2</c:v>
                </c:pt>
                <c:pt idx="275">
                  <c:v>-2.8683625494928373E-2</c:v>
                </c:pt>
                <c:pt idx="276">
                  <c:v>-2.8683625494928373E-2</c:v>
                </c:pt>
                <c:pt idx="277">
                  <c:v>-2.8683625494928373E-2</c:v>
                </c:pt>
                <c:pt idx="278">
                  <c:v>-2.8683625494928373E-2</c:v>
                </c:pt>
                <c:pt idx="279">
                  <c:v>-2.8683625494928373E-2</c:v>
                </c:pt>
                <c:pt idx="280">
                  <c:v>-2.8683625494928373E-2</c:v>
                </c:pt>
                <c:pt idx="281">
                  <c:v>-2.8683625494928373E-2</c:v>
                </c:pt>
                <c:pt idx="282">
                  <c:v>-2.8683625494928373E-2</c:v>
                </c:pt>
                <c:pt idx="283">
                  <c:v>-2.8683625494928373E-2</c:v>
                </c:pt>
                <c:pt idx="284">
                  <c:v>-1.7136038476981676E-2</c:v>
                </c:pt>
                <c:pt idx="285">
                  <c:v>-1.7136038476981676E-2</c:v>
                </c:pt>
                <c:pt idx="286">
                  <c:v>-1.7136038476981676E-2</c:v>
                </c:pt>
                <c:pt idx="287">
                  <c:v>-1.7136038476981676E-2</c:v>
                </c:pt>
                <c:pt idx="288">
                  <c:v>-1.7136038476981676E-2</c:v>
                </c:pt>
                <c:pt idx="289">
                  <c:v>-1.7136038476981676E-2</c:v>
                </c:pt>
                <c:pt idx="290">
                  <c:v>-1.7136038476981676E-2</c:v>
                </c:pt>
                <c:pt idx="291">
                  <c:v>-1.7136038476981676E-2</c:v>
                </c:pt>
                <c:pt idx="292">
                  <c:v>-1.7136038476981676E-2</c:v>
                </c:pt>
                <c:pt idx="293">
                  <c:v>-1.7136038476981676E-2</c:v>
                </c:pt>
                <c:pt idx="294">
                  <c:v>-6.1528846084108338E-3</c:v>
                </c:pt>
                <c:pt idx="295">
                  <c:v>-3.6924895769882078E-3</c:v>
                </c:pt>
                <c:pt idx="296">
                  <c:v>-2.217039257152143E-3</c:v>
                </c:pt>
                <c:pt idx="297">
                  <c:v>-1.3315439159814054E-3</c:v>
                </c:pt>
                <c:pt idx="298">
                  <c:v>-7.9986077373698648E-4</c:v>
                </c:pt>
                <c:pt idx="299">
                  <c:v>-4.8052877768070632E-4</c:v>
                </c:pt>
                <c:pt idx="300">
                  <c:v>-2.8870352550614285E-4</c:v>
                </c:pt>
                <c:pt idx="301">
                  <c:v>-1.7346082235250424E-4</c:v>
                </c:pt>
                <c:pt idx="302">
                  <c:v>-1.0422231216581739E-4</c:v>
                </c:pt>
                <c:pt idx="303">
                  <c:v>-6.2621866469215342E-5</c:v>
                </c:pt>
                <c:pt idx="304">
                  <c:v>-0.91844666491232885</c:v>
                </c:pt>
                <c:pt idx="305">
                  <c:v>-3.7626594887278363E-5</c:v>
                </c:pt>
                <c:pt idx="306">
                  <c:v>-0.44790477788236172</c:v>
                </c:pt>
                <c:pt idx="307">
                  <c:v>-0.24453535334753071</c:v>
                </c:pt>
                <c:pt idx="308">
                  <c:v>-0.13965972373704474</c:v>
                </c:pt>
                <c:pt idx="309">
                  <c:v>-8.1556993148675705E-2</c:v>
                </c:pt>
                <c:pt idx="310">
                  <c:v>-4.8202665642017063E-2</c:v>
                </c:pt>
                <c:pt idx="311">
                  <c:v>-2.8683625494928373E-2</c:v>
                </c:pt>
                <c:pt idx="312">
                  <c:v>-1.7136038476981676E-2</c:v>
                </c:pt>
                <c:pt idx="313">
                  <c:v>-1.0261132782081569E-2</c:v>
                </c:pt>
                <c:pt idx="314">
                  <c:v>-6.1528846084108338E-3</c:v>
                </c:pt>
                <c:pt idx="315">
                  <c:v>-3.6924895769882078E-3</c:v>
                </c:pt>
                <c:pt idx="316">
                  <c:v>-2.217039257152143E-3</c:v>
                </c:pt>
                <c:pt idx="317">
                  <c:v>-1.3315439159814054E-3</c:v>
                </c:pt>
                <c:pt idx="318">
                  <c:v>-7.9986077373698648E-4</c:v>
                </c:pt>
                <c:pt idx="319">
                  <c:v>-4.8052877768070632E-4</c:v>
                </c:pt>
                <c:pt idx="320">
                  <c:v>-1.7346082235250424E-4</c:v>
                </c:pt>
                <c:pt idx="321">
                  <c:v>-1.0422231216581739E-4</c:v>
                </c:pt>
                <c:pt idx="322">
                  <c:v>-0.91844666491232885</c:v>
                </c:pt>
                <c:pt idx="323">
                  <c:v>-0.44790477788236172</c:v>
                </c:pt>
                <c:pt idx="324">
                  <c:v>-0.24453535334753071</c:v>
                </c:pt>
                <c:pt idx="325">
                  <c:v>-0.13965972373704474</c:v>
                </c:pt>
                <c:pt idx="326">
                  <c:v>-8.1556993148675705E-2</c:v>
                </c:pt>
                <c:pt idx="327">
                  <c:v>-4.8202665642017063E-2</c:v>
                </c:pt>
                <c:pt idx="328">
                  <c:v>-2.8683625494928373E-2</c:v>
                </c:pt>
                <c:pt idx="329">
                  <c:v>-1.7136038476981676E-2</c:v>
                </c:pt>
                <c:pt idx="330">
                  <c:v>-1.0261132782081569E-2</c:v>
                </c:pt>
                <c:pt idx="331">
                  <c:v>-1.7136038476981676E-2</c:v>
                </c:pt>
                <c:pt idx="332">
                  <c:v>-1.7136038476981676E-2</c:v>
                </c:pt>
                <c:pt idx="333">
                  <c:v>-1.7136038476981676E-2</c:v>
                </c:pt>
                <c:pt idx="334">
                  <c:v>-1.7136038476981676E-2</c:v>
                </c:pt>
                <c:pt idx="335">
                  <c:v>-1.7136038476981676E-2</c:v>
                </c:pt>
                <c:pt idx="336">
                  <c:v>-1.0261132782081569E-2</c:v>
                </c:pt>
                <c:pt idx="337">
                  <c:v>-1.0261132782081569E-2</c:v>
                </c:pt>
                <c:pt idx="338">
                  <c:v>-1.0261132782081569E-2</c:v>
                </c:pt>
                <c:pt idx="339">
                  <c:v>-1.0261132782081569E-2</c:v>
                </c:pt>
                <c:pt idx="340">
                  <c:v>-1.0261132782081569E-2</c:v>
                </c:pt>
                <c:pt idx="341">
                  <c:v>-1.0261132782081569E-2</c:v>
                </c:pt>
                <c:pt idx="342">
                  <c:v>-1.0261132782081569E-2</c:v>
                </c:pt>
                <c:pt idx="343">
                  <c:v>-1.0261132782081569E-2</c:v>
                </c:pt>
                <c:pt idx="344">
                  <c:v>-1.0261132782081569E-2</c:v>
                </c:pt>
                <c:pt idx="345">
                  <c:v>-1.0261132782081569E-2</c:v>
                </c:pt>
                <c:pt idx="346">
                  <c:v>-1.0261132782081569E-2</c:v>
                </c:pt>
                <c:pt idx="347">
                  <c:v>-1.0261132782081569E-2</c:v>
                </c:pt>
                <c:pt idx="348">
                  <c:v>-1.0261132782081569E-2</c:v>
                </c:pt>
                <c:pt idx="349">
                  <c:v>-1.0261132782081569E-2</c:v>
                </c:pt>
                <c:pt idx="350">
                  <c:v>-1.0261132782081569E-2</c:v>
                </c:pt>
                <c:pt idx="351">
                  <c:v>-6.1528846084108338E-3</c:v>
                </c:pt>
                <c:pt idx="352">
                  <c:v>-3.6924895769882078E-3</c:v>
                </c:pt>
                <c:pt idx="353">
                  <c:v>-2.217039257152143E-3</c:v>
                </c:pt>
                <c:pt idx="354">
                  <c:v>-1.3315439159814054E-3</c:v>
                </c:pt>
                <c:pt idx="355">
                  <c:v>-7.9986077373698648E-4</c:v>
                </c:pt>
                <c:pt idx="356">
                  <c:v>-4.8052877768070632E-4</c:v>
                </c:pt>
                <c:pt idx="357">
                  <c:v>-2.8870352550614285E-4</c:v>
                </c:pt>
                <c:pt idx="358">
                  <c:v>-1.7346082235250424E-4</c:v>
                </c:pt>
                <c:pt idx="359">
                  <c:v>-1.0422231216581739E-4</c:v>
                </c:pt>
                <c:pt idx="360">
                  <c:v>-6.2621866469215342E-5</c:v>
                </c:pt>
                <c:pt idx="361">
                  <c:v>-0.91844666491232885</c:v>
                </c:pt>
                <c:pt idx="362">
                  <c:v>-3.7626594887278363E-5</c:v>
                </c:pt>
                <c:pt idx="363">
                  <c:v>-0.44790477788236172</c:v>
                </c:pt>
                <c:pt idx="364">
                  <c:v>-0.24453535334753071</c:v>
                </c:pt>
                <c:pt idx="365">
                  <c:v>-0.13965972373704474</c:v>
                </c:pt>
                <c:pt idx="366">
                  <c:v>-8.1556993148675705E-2</c:v>
                </c:pt>
                <c:pt idx="367">
                  <c:v>-4.8202665642017063E-2</c:v>
                </c:pt>
                <c:pt idx="368">
                  <c:v>-2.8683625494928373E-2</c:v>
                </c:pt>
                <c:pt idx="369">
                  <c:v>-1.7136038476981676E-2</c:v>
                </c:pt>
                <c:pt idx="370">
                  <c:v>-1.0261132782081569E-2</c:v>
                </c:pt>
                <c:pt idx="371">
                  <c:v>-6.1528846084108338E-3</c:v>
                </c:pt>
                <c:pt idx="372">
                  <c:v>-3.6924895769882078E-3</c:v>
                </c:pt>
                <c:pt idx="373">
                  <c:v>-2.217039257152143E-3</c:v>
                </c:pt>
                <c:pt idx="374">
                  <c:v>-1.3315439159814054E-3</c:v>
                </c:pt>
                <c:pt idx="375">
                  <c:v>-7.9986077373698648E-4</c:v>
                </c:pt>
                <c:pt idx="376">
                  <c:v>-1.0422231216581739E-4</c:v>
                </c:pt>
                <c:pt idx="377">
                  <c:v>-0.91844666491232885</c:v>
                </c:pt>
                <c:pt idx="378">
                  <c:v>-0.44790477788236172</c:v>
                </c:pt>
                <c:pt idx="379">
                  <c:v>-0.24453535334753071</c:v>
                </c:pt>
                <c:pt idx="380">
                  <c:v>-0.13965972373704474</c:v>
                </c:pt>
                <c:pt idx="381">
                  <c:v>-8.1556993148675705E-2</c:v>
                </c:pt>
                <c:pt idx="382">
                  <c:v>-4.8202665642017063E-2</c:v>
                </c:pt>
                <c:pt idx="383">
                  <c:v>-2.8683625494928373E-2</c:v>
                </c:pt>
                <c:pt idx="384">
                  <c:v>-1.7136038476981676E-2</c:v>
                </c:pt>
                <c:pt idx="385">
                  <c:v>-1.0261132782081569E-2</c:v>
                </c:pt>
                <c:pt idx="386">
                  <c:v>-6.1528846084108338E-3</c:v>
                </c:pt>
                <c:pt idx="387">
                  <c:v>-6.1528846084108338E-3</c:v>
                </c:pt>
                <c:pt idx="388">
                  <c:v>-6.1528846084108338E-3</c:v>
                </c:pt>
                <c:pt idx="389">
                  <c:v>-6.1528846084108338E-3</c:v>
                </c:pt>
                <c:pt idx="390">
                  <c:v>-6.1528846084108338E-3</c:v>
                </c:pt>
                <c:pt idx="391">
                  <c:v>-6.1528846084108338E-3</c:v>
                </c:pt>
                <c:pt idx="392">
                  <c:v>-6.1528846084108338E-3</c:v>
                </c:pt>
                <c:pt idx="393">
                  <c:v>-6.1528846084108338E-3</c:v>
                </c:pt>
                <c:pt idx="394">
                  <c:v>-6.1528846084108338E-3</c:v>
                </c:pt>
                <c:pt idx="395">
                  <c:v>-6.1528846084108338E-3</c:v>
                </c:pt>
                <c:pt idx="396">
                  <c:v>-6.1528846084108338E-3</c:v>
                </c:pt>
                <c:pt idx="397">
                  <c:v>-6.1528846084108338E-3</c:v>
                </c:pt>
                <c:pt idx="398">
                  <c:v>-6.1528846084108338E-3</c:v>
                </c:pt>
                <c:pt idx="399">
                  <c:v>-6.1528846084108338E-3</c:v>
                </c:pt>
                <c:pt idx="400">
                  <c:v>-6.1528846084108338E-3</c:v>
                </c:pt>
                <c:pt idx="401">
                  <c:v>-3.6924895769882078E-3</c:v>
                </c:pt>
                <c:pt idx="402">
                  <c:v>-3.6924895769882078E-3</c:v>
                </c:pt>
                <c:pt idx="403">
                  <c:v>-3.6924895769882078E-3</c:v>
                </c:pt>
                <c:pt idx="404">
                  <c:v>-3.6924895769882078E-3</c:v>
                </c:pt>
                <c:pt idx="405">
                  <c:v>-3.6924895769882078E-3</c:v>
                </c:pt>
                <c:pt idx="406">
                  <c:v>-6.1528846084108338E-3</c:v>
                </c:pt>
                <c:pt idx="407">
                  <c:v>-3.6924895769882078E-3</c:v>
                </c:pt>
                <c:pt idx="408">
                  <c:v>-2.217039257152143E-3</c:v>
                </c:pt>
                <c:pt idx="409">
                  <c:v>-1.3315439159814054E-3</c:v>
                </c:pt>
                <c:pt idx="410">
                  <c:v>-7.9986077373698648E-4</c:v>
                </c:pt>
                <c:pt idx="411">
                  <c:v>-4.8052877768070632E-4</c:v>
                </c:pt>
                <c:pt idx="412">
                  <c:v>-2.8870352550614285E-4</c:v>
                </c:pt>
                <c:pt idx="413">
                  <c:v>-1.7346082235250424E-4</c:v>
                </c:pt>
                <c:pt idx="414">
                  <c:v>-1.0422231216581739E-4</c:v>
                </c:pt>
                <c:pt idx="415">
                  <c:v>-6.2621866469215342E-5</c:v>
                </c:pt>
                <c:pt idx="416">
                  <c:v>-0.91844666491232885</c:v>
                </c:pt>
                <c:pt idx="417">
                  <c:v>-3.7626594887278363E-5</c:v>
                </c:pt>
                <c:pt idx="418">
                  <c:v>-0.44790477788236172</c:v>
                </c:pt>
                <c:pt idx="419">
                  <c:v>-0.24453535334753071</c:v>
                </c:pt>
                <c:pt idx="420">
                  <c:v>-0.13965972373704474</c:v>
                </c:pt>
                <c:pt idx="421">
                  <c:v>-8.1556993148675705E-2</c:v>
                </c:pt>
                <c:pt idx="422">
                  <c:v>-4.8202665642017063E-2</c:v>
                </c:pt>
                <c:pt idx="423">
                  <c:v>-2.8683625494928373E-2</c:v>
                </c:pt>
                <c:pt idx="424">
                  <c:v>-1.7136038476981676E-2</c:v>
                </c:pt>
                <c:pt idx="425">
                  <c:v>-1.0261132782081569E-2</c:v>
                </c:pt>
                <c:pt idx="426">
                  <c:v>-6.1528846084108338E-3</c:v>
                </c:pt>
                <c:pt idx="427">
                  <c:v>-3.6924895769882078E-3</c:v>
                </c:pt>
                <c:pt idx="428">
                  <c:v>-2.217039257152143E-3</c:v>
                </c:pt>
                <c:pt idx="429">
                  <c:v>-0.91844666491232885</c:v>
                </c:pt>
                <c:pt idx="430">
                  <c:v>-0.44790477788236172</c:v>
                </c:pt>
                <c:pt idx="431">
                  <c:v>-0.24453535334753071</c:v>
                </c:pt>
                <c:pt idx="432">
                  <c:v>-0.13965972373704474</c:v>
                </c:pt>
                <c:pt idx="433">
                  <c:v>-8.1556993148675705E-2</c:v>
                </c:pt>
                <c:pt idx="434">
                  <c:v>-4.8202665642017063E-2</c:v>
                </c:pt>
                <c:pt idx="435">
                  <c:v>-2.8683625494928373E-2</c:v>
                </c:pt>
                <c:pt idx="436">
                  <c:v>-1.7136038476981676E-2</c:v>
                </c:pt>
                <c:pt idx="437">
                  <c:v>-1.0261132782081569E-2</c:v>
                </c:pt>
                <c:pt idx="438">
                  <c:v>-3.6924895769882078E-3</c:v>
                </c:pt>
                <c:pt idx="439">
                  <c:v>-3.6924895769882078E-3</c:v>
                </c:pt>
                <c:pt idx="440">
                  <c:v>-3.6924895769882078E-3</c:v>
                </c:pt>
                <c:pt idx="441">
                  <c:v>-3.6924895769882078E-3</c:v>
                </c:pt>
                <c:pt idx="442">
                  <c:v>-3.6924895769882078E-3</c:v>
                </c:pt>
                <c:pt idx="443">
                  <c:v>-3.6924895769882078E-3</c:v>
                </c:pt>
                <c:pt idx="444">
                  <c:v>-3.6924895769882078E-3</c:v>
                </c:pt>
                <c:pt idx="445">
                  <c:v>-3.6924895769882078E-3</c:v>
                </c:pt>
                <c:pt idx="446">
                  <c:v>-3.6924895769882078E-3</c:v>
                </c:pt>
                <c:pt idx="447">
                  <c:v>-3.6924895769882078E-3</c:v>
                </c:pt>
                <c:pt idx="448">
                  <c:v>-2.217039257152143E-3</c:v>
                </c:pt>
                <c:pt idx="449">
                  <c:v>-2.217039257152143E-3</c:v>
                </c:pt>
                <c:pt idx="450">
                  <c:v>-2.217039257152143E-3</c:v>
                </c:pt>
                <c:pt idx="451">
                  <c:v>-2.217039257152143E-3</c:v>
                </c:pt>
                <c:pt idx="452">
                  <c:v>-2.217039257152143E-3</c:v>
                </c:pt>
                <c:pt idx="453">
                  <c:v>-2.217039257152143E-3</c:v>
                </c:pt>
                <c:pt idx="454">
                  <c:v>-2.217039257152143E-3</c:v>
                </c:pt>
                <c:pt idx="455">
                  <c:v>-2.217039257152143E-3</c:v>
                </c:pt>
                <c:pt idx="456">
                  <c:v>-6.1528846084108338E-3</c:v>
                </c:pt>
                <c:pt idx="457">
                  <c:v>-3.6924895769882078E-3</c:v>
                </c:pt>
                <c:pt idx="458">
                  <c:v>-2.217039257152143E-3</c:v>
                </c:pt>
                <c:pt idx="459">
                  <c:v>-1.3315439159814054E-3</c:v>
                </c:pt>
                <c:pt idx="460">
                  <c:v>-7.9986077373698648E-4</c:v>
                </c:pt>
                <c:pt idx="461">
                  <c:v>-4.8052877768070632E-4</c:v>
                </c:pt>
                <c:pt idx="462">
                  <c:v>-2.8870352550614285E-4</c:v>
                </c:pt>
                <c:pt idx="463">
                  <c:v>-1.7346082235250424E-4</c:v>
                </c:pt>
                <c:pt idx="464">
                  <c:v>-1.0422231216581739E-4</c:v>
                </c:pt>
                <c:pt idx="465">
                  <c:v>-6.2621866469215342E-5</c:v>
                </c:pt>
                <c:pt idx="466">
                  <c:v>-0.91844666491232885</c:v>
                </c:pt>
                <c:pt idx="467">
                  <c:v>-3.7626594887278363E-5</c:v>
                </c:pt>
                <c:pt idx="468">
                  <c:v>-0.44790477788236172</c:v>
                </c:pt>
                <c:pt idx="469">
                  <c:v>-0.24453535334753071</c:v>
                </c:pt>
                <c:pt idx="470">
                  <c:v>-0.13965972373704474</c:v>
                </c:pt>
                <c:pt idx="471">
                  <c:v>-8.1556993148675705E-2</c:v>
                </c:pt>
                <c:pt idx="472">
                  <c:v>-4.8202665642017063E-2</c:v>
                </c:pt>
                <c:pt idx="473">
                  <c:v>-2.8683625494928373E-2</c:v>
                </c:pt>
                <c:pt idx="474">
                  <c:v>-1.7136038476981676E-2</c:v>
                </c:pt>
                <c:pt idx="475">
                  <c:v>-1.0261132782081569E-2</c:v>
                </c:pt>
                <c:pt idx="476">
                  <c:v>-6.1528846084108338E-3</c:v>
                </c:pt>
                <c:pt idx="477">
                  <c:v>-3.6924895769882078E-3</c:v>
                </c:pt>
                <c:pt idx="478">
                  <c:v>-2.217039257152143E-3</c:v>
                </c:pt>
                <c:pt idx="479">
                  <c:v>-1.3315439159814054E-3</c:v>
                </c:pt>
                <c:pt idx="480">
                  <c:v>-7.9986077373698648E-4</c:v>
                </c:pt>
                <c:pt idx="481">
                  <c:v>-1.0422231216581739E-4</c:v>
                </c:pt>
                <c:pt idx="482">
                  <c:v>-0.91844666491232885</c:v>
                </c:pt>
                <c:pt idx="483">
                  <c:v>-0.44790477788236172</c:v>
                </c:pt>
                <c:pt idx="484">
                  <c:v>-0.24453535334753071</c:v>
                </c:pt>
                <c:pt idx="485">
                  <c:v>-0.13965972373704474</c:v>
                </c:pt>
                <c:pt idx="486">
                  <c:v>-8.1556993148675705E-2</c:v>
                </c:pt>
                <c:pt idx="487">
                  <c:v>-4.8202665642017063E-2</c:v>
                </c:pt>
                <c:pt idx="488">
                  <c:v>-2.8683625494928373E-2</c:v>
                </c:pt>
                <c:pt idx="489">
                  <c:v>-1.7136038476981676E-2</c:v>
                </c:pt>
                <c:pt idx="490">
                  <c:v>-1.0261132782081569E-2</c:v>
                </c:pt>
                <c:pt idx="491">
                  <c:v>-2.217039257152143E-3</c:v>
                </c:pt>
                <c:pt idx="492">
                  <c:v>-2.217039257152143E-3</c:v>
                </c:pt>
                <c:pt idx="493">
                  <c:v>-2.217039257152143E-3</c:v>
                </c:pt>
                <c:pt idx="494">
                  <c:v>-2.217039257152143E-3</c:v>
                </c:pt>
                <c:pt idx="495">
                  <c:v>-2.217039257152143E-3</c:v>
                </c:pt>
                <c:pt idx="496">
                  <c:v>-2.217039257152143E-3</c:v>
                </c:pt>
                <c:pt idx="497">
                  <c:v>-2.217039257152143E-3</c:v>
                </c:pt>
                <c:pt idx="498">
                  <c:v>-1.3315439159814054E-3</c:v>
                </c:pt>
                <c:pt idx="499">
                  <c:v>-1.3315439159814054E-3</c:v>
                </c:pt>
                <c:pt idx="500">
                  <c:v>-1.3315439159814054E-3</c:v>
                </c:pt>
                <c:pt idx="501">
                  <c:v>-1.3315439159814054E-3</c:v>
                </c:pt>
                <c:pt idx="502">
                  <c:v>-1.3315439159814054E-3</c:v>
                </c:pt>
                <c:pt idx="503">
                  <c:v>-1.3315439159814054E-3</c:v>
                </c:pt>
                <c:pt idx="504">
                  <c:v>-1.3315439159814054E-3</c:v>
                </c:pt>
                <c:pt idx="505">
                  <c:v>-1.3315439159814054E-3</c:v>
                </c:pt>
                <c:pt idx="506">
                  <c:v>-1.3315439159814054E-3</c:v>
                </c:pt>
                <c:pt idx="507">
                  <c:v>-1.3315439159814054E-3</c:v>
                </c:pt>
                <c:pt idx="508">
                  <c:v>-1.3315439159814054E-3</c:v>
                </c:pt>
                <c:pt idx="509">
                  <c:v>-1.3315439159814054E-3</c:v>
                </c:pt>
                <c:pt idx="510">
                  <c:v>-6.1528846084108338E-3</c:v>
                </c:pt>
                <c:pt idx="511">
                  <c:v>-3.6924895769882078E-3</c:v>
                </c:pt>
                <c:pt idx="512">
                  <c:v>-2.217039257152143E-3</c:v>
                </c:pt>
                <c:pt idx="513">
                  <c:v>-1.3315439159814054E-3</c:v>
                </c:pt>
                <c:pt idx="514">
                  <c:v>-7.9986077373698648E-4</c:v>
                </c:pt>
                <c:pt idx="515">
                  <c:v>-4.8052877768070632E-4</c:v>
                </c:pt>
                <c:pt idx="516">
                  <c:v>-2.8870352550614285E-4</c:v>
                </c:pt>
                <c:pt idx="517">
                  <c:v>-1.7346082235250424E-4</c:v>
                </c:pt>
                <c:pt idx="518">
                  <c:v>-1.0422231216581739E-4</c:v>
                </c:pt>
                <c:pt idx="519">
                  <c:v>-6.2621866469215342E-5</c:v>
                </c:pt>
                <c:pt idx="520">
                  <c:v>-0.91844666491232885</c:v>
                </c:pt>
                <c:pt idx="521">
                  <c:v>-3.7626594887278363E-5</c:v>
                </c:pt>
                <c:pt idx="522">
                  <c:v>-0.44790477788236172</c:v>
                </c:pt>
                <c:pt idx="523">
                  <c:v>-0.24453535334753071</c:v>
                </c:pt>
                <c:pt idx="524">
                  <c:v>-0.13965972373704474</c:v>
                </c:pt>
                <c:pt idx="525">
                  <c:v>-8.1556993148675705E-2</c:v>
                </c:pt>
                <c:pt idx="526">
                  <c:v>-4.8202665642017063E-2</c:v>
                </c:pt>
                <c:pt idx="527">
                  <c:v>-2.8683625494928373E-2</c:v>
                </c:pt>
                <c:pt idx="528">
                  <c:v>-1.7136038476981676E-2</c:v>
                </c:pt>
                <c:pt idx="529">
                  <c:v>-1.0261132782081569E-2</c:v>
                </c:pt>
                <c:pt idx="530">
                  <c:v>-6.1528846084108338E-3</c:v>
                </c:pt>
                <c:pt idx="531">
                  <c:v>-3.6924895769882078E-3</c:v>
                </c:pt>
                <c:pt idx="532">
                  <c:v>-2.217039257152143E-3</c:v>
                </c:pt>
                <c:pt idx="533">
                  <c:v>-1.3315439159814054E-3</c:v>
                </c:pt>
                <c:pt idx="534">
                  <c:v>-0.91844666491232885</c:v>
                </c:pt>
                <c:pt idx="535">
                  <c:v>-0.44790477788236172</c:v>
                </c:pt>
                <c:pt idx="536">
                  <c:v>-0.24453535334753071</c:v>
                </c:pt>
                <c:pt idx="537">
                  <c:v>-0.13965972373704474</c:v>
                </c:pt>
                <c:pt idx="538">
                  <c:v>-8.1556993148675705E-2</c:v>
                </c:pt>
                <c:pt idx="539">
                  <c:v>-4.8202665642017063E-2</c:v>
                </c:pt>
                <c:pt idx="540">
                  <c:v>-2.8683625494928373E-2</c:v>
                </c:pt>
                <c:pt idx="541">
                  <c:v>-1.7136038476981676E-2</c:v>
                </c:pt>
                <c:pt idx="542">
                  <c:v>-1.0261132782081569E-2</c:v>
                </c:pt>
                <c:pt idx="543">
                  <c:v>-1.3315439159814054E-3</c:v>
                </c:pt>
                <c:pt idx="544">
                  <c:v>-1.3315439159814054E-3</c:v>
                </c:pt>
                <c:pt idx="545">
                  <c:v>-1.3315439159814054E-3</c:v>
                </c:pt>
                <c:pt idx="546">
                  <c:v>-7.9986077373698648E-4</c:v>
                </c:pt>
                <c:pt idx="547">
                  <c:v>-7.9986077373698648E-4</c:v>
                </c:pt>
                <c:pt idx="548">
                  <c:v>-7.9986077373698648E-4</c:v>
                </c:pt>
                <c:pt idx="549">
                  <c:v>-7.9986077373698648E-4</c:v>
                </c:pt>
                <c:pt idx="550">
                  <c:v>-7.9986077373698648E-4</c:v>
                </c:pt>
                <c:pt idx="551">
                  <c:v>-7.9986077373698648E-4</c:v>
                </c:pt>
                <c:pt idx="552">
                  <c:v>-7.9986077373698648E-4</c:v>
                </c:pt>
                <c:pt idx="553">
                  <c:v>-7.9986077373698648E-4</c:v>
                </c:pt>
                <c:pt idx="554">
                  <c:v>-7.9986077373698648E-4</c:v>
                </c:pt>
                <c:pt idx="555">
                  <c:v>-7.9986077373698648E-4</c:v>
                </c:pt>
                <c:pt idx="556">
                  <c:v>-7.9986077373698648E-4</c:v>
                </c:pt>
                <c:pt idx="557">
                  <c:v>-7.9986077373698648E-4</c:v>
                </c:pt>
                <c:pt idx="558">
                  <c:v>-7.9986077373698648E-4</c:v>
                </c:pt>
                <c:pt idx="559">
                  <c:v>-7.9986077373698648E-4</c:v>
                </c:pt>
                <c:pt idx="560">
                  <c:v>-7.9986077373698648E-4</c:v>
                </c:pt>
                <c:pt idx="561">
                  <c:v>-4.8052877768070632E-4</c:v>
                </c:pt>
                <c:pt idx="562">
                  <c:v>-6.1528846084108338E-3</c:v>
                </c:pt>
                <c:pt idx="563">
                  <c:v>-3.6924895769882078E-3</c:v>
                </c:pt>
                <c:pt idx="564">
                  <c:v>-2.217039257152143E-3</c:v>
                </c:pt>
                <c:pt idx="565">
                  <c:v>-1.3315439159814054E-3</c:v>
                </c:pt>
                <c:pt idx="566">
                  <c:v>-7.9986077373698648E-4</c:v>
                </c:pt>
                <c:pt idx="567">
                  <c:v>-4.8052877768070632E-4</c:v>
                </c:pt>
                <c:pt idx="568">
                  <c:v>-2.8870352550614285E-4</c:v>
                </c:pt>
                <c:pt idx="569">
                  <c:v>-1.7346082235250424E-4</c:v>
                </c:pt>
                <c:pt idx="570">
                  <c:v>-1.0422231216581739E-4</c:v>
                </c:pt>
                <c:pt idx="571">
                  <c:v>-6.2621866469215342E-5</c:v>
                </c:pt>
                <c:pt idx="572">
                  <c:v>-0.91844666491232885</c:v>
                </c:pt>
                <c:pt idx="573">
                  <c:v>-3.7626594887278363E-5</c:v>
                </c:pt>
                <c:pt idx="574">
                  <c:v>-0.44790477788236172</c:v>
                </c:pt>
                <c:pt idx="575">
                  <c:v>-0.24453535334753071</c:v>
                </c:pt>
                <c:pt idx="576">
                  <c:v>-0.13965972373704474</c:v>
                </c:pt>
                <c:pt idx="577">
                  <c:v>-8.1556993148675705E-2</c:v>
                </c:pt>
                <c:pt idx="578">
                  <c:v>-4.8202665642017063E-2</c:v>
                </c:pt>
                <c:pt idx="579">
                  <c:v>-2.8683625494928373E-2</c:v>
                </c:pt>
                <c:pt idx="580">
                  <c:v>-1.7136038476981676E-2</c:v>
                </c:pt>
                <c:pt idx="581">
                  <c:v>-1.0261132782081569E-2</c:v>
                </c:pt>
                <c:pt idx="582">
                  <c:v>-6.1528846084108338E-3</c:v>
                </c:pt>
                <c:pt idx="583">
                  <c:v>-3.6924895769882078E-3</c:v>
                </c:pt>
                <c:pt idx="584">
                  <c:v>-2.217039257152143E-3</c:v>
                </c:pt>
                <c:pt idx="585">
                  <c:v>-0.91844666491232885</c:v>
                </c:pt>
                <c:pt idx="586">
                  <c:v>-0.44790477788236172</c:v>
                </c:pt>
                <c:pt idx="587">
                  <c:v>-0.24453535334753071</c:v>
                </c:pt>
                <c:pt idx="588">
                  <c:v>-0.13965972373704474</c:v>
                </c:pt>
                <c:pt idx="589">
                  <c:v>-8.1556993148675705E-2</c:v>
                </c:pt>
                <c:pt idx="590">
                  <c:v>-4.8202665642017063E-2</c:v>
                </c:pt>
                <c:pt idx="591">
                  <c:v>-2.8683625494928373E-2</c:v>
                </c:pt>
                <c:pt idx="592">
                  <c:v>-1.7136038476981676E-2</c:v>
                </c:pt>
                <c:pt idx="593">
                  <c:v>-1.0261132782081569E-2</c:v>
                </c:pt>
                <c:pt idx="594">
                  <c:v>-4.8052877768070632E-4</c:v>
                </c:pt>
                <c:pt idx="595">
                  <c:v>-4.8052877768070632E-4</c:v>
                </c:pt>
                <c:pt idx="596">
                  <c:v>-4.8052877768070632E-4</c:v>
                </c:pt>
                <c:pt idx="597">
                  <c:v>-4.8052877768070632E-4</c:v>
                </c:pt>
                <c:pt idx="598">
                  <c:v>-4.8052877768070632E-4</c:v>
                </c:pt>
                <c:pt idx="599">
                  <c:v>-4.8052877768070632E-4</c:v>
                </c:pt>
                <c:pt idx="600">
                  <c:v>-4.8052877768070632E-4</c:v>
                </c:pt>
                <c:pt idx="601">
                  <c:v>-4.8052877768070632E-4</c:v>
                </c:pt>
                <c:pt idx="602">
                  <c:v>-4.8052877768070632E-4</c:v>
                </c:pt>
                <c:pt idx="603">
                  <c:v>-4.8052877768070632E-4</c:v>
                </c:pt>
                <c:pt idx="604">
                  <c:v>-4.8052877768070632E-4</c:v>
                </c:pt>
                <c:pt idx="605">
                  <c:v>-4.8052877768070632E-4</c:v>
                </c:pt>
                <c:pt idx="606">
                  <c:v>-4.8052877768070632E-4</c:v>
                </c:pt>
                <c:pt idx="607">
                  <c:v>-2.8870352550614285E-4</c:v>
                </c:pt>
                <c:pt idx="608">
                  <c:v>-2.8870352550614285E-4</c:v>
                </c:pt>
                <c:pt idx="609">
                  <c:v>-2.8870352550614285E-4</c:v>
                </c:pt>
                <c:pt idx="610">
                  <c:v>-2.8870352550614285E-4</c:v>
                </c:pt>
                <c:pt idx="611">
                  <c:v>-2.8870352550614285E-4</c:v>
                </c:pt>
                <c:pt idx="612">
                  <c:v>-6.1528846084108338E-3</c:v>
                </c:pt>
                <c:pt idx="613">
                  <c:v>-3.6924895769882078E-3</c:v>
                </c:pt>
                <c:pt idx="614">
                  <c:v>-2.217039257152143E-3</c:v>
                </c:pt>
                <c:pt idx="615">
                  <c:v>-1.3315439159814054E-3</c:v>
                </c:pt>
                <c:pt idx="616">
                  <c:v>-7.9986077373698648E-4</c:v>
                </c:pt>
                <c:pt idx="617">
                  <c:v>-4.8052877768070632E-4</c:v>
                </c:pt>
                <c:pt idx="618">
                  <c:v>-2.8870352550614285E-4</c:v>
                </c:pt>
                <c:pt idx="619">
                  <c:v>-1.7346082235250424E-4</c:v>
                </c:pt>
                <c:pt idx="620">
                  <c:v>-1.0422231216581739E-4</c:v>
                </c:pt>
                <c:pt idx="621">
                  <c:v>-6.2621866469215342E-5</c:v>
                </c:pt>
                <c:pt idx="622">
                  <c:v>-0.91844666491232885</c:v>
                </c:pt>
                <c:pt idx="623">
                  <c:v>-3.7626594887278363E-5</c:v>
                </c:pt>
                <c:pt idx="624">
                  <c:v>-0.44790477788236172</c:v>
                </c:pt>
                <c:pt idx="625">
                  <c:v>-0.24453535334753071</c:v>
                </c:pt>
                <c:pt idx="626">
                  <c:v>-0.13965972373704474</c:v>
                </c:pt>
                <c:pt idx="627">
                  <c:v>-8.1556993148675705E-2</c:v>
                </c:pt>
                <c:pt idx="628">
                  <c:v>-4.8202665642017063E-2</c:v>
                </c:pt>
                <c:pt idx="629">
                  <c:v>-2.8683625494928373E-2</c:v>
                </c:pt>
                <c:pt idx="630">
                  <c:v>-1.7136038476981676E-2</c:v>
                </c:pt>
                <c:pt idx="631">
                  <c:v>-1.0261132782081569E-2</c:v>
                </c:pt>
                <c:pt idx="632">
                  <c:v>-6.1528846084108338E-3</c:v>
                </c:pt>
                <c:pt idx="633">
                  <c:v>-3.6924895769882078E-3</c:v>
                </c:pt>
                <c:pt idx="634">
                  <c:v>-2.217039257152143E-3</c:v>
                </c:pt>
                <c:pt idx="635">
                  <c:v>-1.3315439159814054E-3</c:v>
                </c:pt>
                <c:pt idx="636">
                  <c:v>-7.9986077373698648E-4</c:v>
                </c:pt>
                <c:pt idx="637">
                  <c:v>-4.8052877768070632E-4</c:v>
                </c:pt>
                <c:pt idx="638">
                  <c:v>-0.91844666491232885</c:v>
                </c:pt>
                <c:pt idx="639">
                  <c:v>-0.44790477788236172</c:v>
                </c:pt>
                <c:pt idx="640">
                  <c:v>-0.24453535334753071</c:v>
                </c:pt>
                <c:pt idx="641">
                  <c:v>-0.13965972373704474</c:v>
                </c:pt>
                <c:pt idx="642">
                  <c:v>-8.1556993148675705E-2</c:v>
                </c:pt>
                <c:pt idx="643">
                  <c:v>-4.8202665642017063E-2</c:v>
                </c:pt>
                <c:pt idx="644">
                  <c:v>-2.8683625494928373E-2</c:v>
                </c:pt>
                <c:pt idx="645">
                  <c:v>-1.7136038476981676E-2</c:v>
                </c:pt>
                <c:pt idx="646">
                  <c:v>-1.0261132782081569E-2</c:v>
                </c:pt>
                <c:pt idx="647">
                  <c:v>-2.8870352550614285E-4</c:v>
                </c:pt>
                <c:pt idx="648">
                  <c:v>-2.8870352550614285E-4</c:v>
                </c:pt>
                <c:pt idx="649">
                  <c:v>-2.8870352550614285E-4</c:v>
                </c:pt>
                <c:pt idx="650">
                  <c:v>-2.8870352550614285E-4</c:v>
                </c:pt>
                <c:pt idx="651">
                  <c:v>-2.8870352550614285E-4</c:v>
                </c:pt>
                <c:pt idx="652">
                  <c:v>-2.8870352550614285E-4</c:v>
                </c:pt>
                <c:pt idx="653">
                  <c:v>-2.8870352550614285E-4</c:v>
                </c:pt>
                <c:pt idx="654">
                  <c:v>-2.8870352550614285E-4</c:v>
                </c:pt>
                <c:pt idx="655">
                  <c:v>-2.8870352550614285E-4</c:v>
                </c:pt>
                <c:pt idx="656">
                  <c:v>-2.8870352550614285E-4</c:v>
                </c:pt>
                <c:pt idx="657">
                  <c:v>-1.7346082235250424E-4</c:v>
                </c:pt>
                <c:pt idx="658">
                  <c:v>-1.7346082235250424E-4</c:v>
                </c:pt>
                <c:pt idx="659">
                  <c:v>-1.7346082235250424E-4</c:v>
                </c:pt>
                <c:pt idx="660">
                  <c:v>-1.7346082235250424E-4</c:v>
                </c:pt>
                <c:pt idx="661">
                  <c:v>-1.7346082235250424E-4</c:v>
                </c:pt>
                <c:pt idx="662">
                  <c:v>-1.7346082235250424E-4</c:v>
                </c:pt>
                <c:pt idx="663">
                  <c:v>-1.7346082235250424E-4</c:v>
                </c:pt>
                <c:pt idx="664">
                  <c:v>-1.7346082235250424E-4</c:v>
                </c:pt>
                <c:pt idx="665">
                  <c:v>-1.7346082235250424E-4</c:v>
                </c:pt>
                <c:pt idx="666">
                  <c:v>-6.1528846084108338E-3</c:v>
                </c:pt>
                <c:pt idx="667">
                  <c:v>-3.6924895769882078E-3</c:v>
                </c:pt>
                <c:pt idx="668">
                  <c:v>-2.217039257152143E-3</c:v>
                </c:pt>
                <c:pt idx="669">
                  <c:v>-1.3315439159814054E-3</c:v>
                </c:pt>
                <c:pt idx="670">
                  <c:v>-7.9986077373698648E-4</c:v>
                </c:pt>
                <c:pt idx="671">
                  <c:v>-4.8052877768070632E-4</c:v>
                </c:pt>
                <c:pt idx="672">
                  <c:v>-2.8870352550614285E-4</c:v>
                </c:pt>
                <c:pt idx="673">
                  <c:v>-1.7346082235250424E-4</c:v>
                </c:pt>
                <c:pt idx="674">
                  <c:v>-1.0422231216581739E-4</c:v>
                </c:pt>
                <c:pt idx="675">
                  <c:v>-6.2621866469215342E-5</c:v>
                </c:pt>
                <c:pt idx="676">
                  <c:v>-0.91844666491232885</c:v>
                </c:pt>
                <c:pt idx="677">
                  <c:v>-3.7626594887278363E-5</c:v>
                </c:pt>
                <c:pt idx="678">
                  <c:v>-0.44790477788236172</c:v>
                </c:pt>
                <c:pt idx="679">
                  <c:v>-0.24453535334753071</c:v>
                </c:pt>
                <c:pt idx="680">
                  <c:v>-0.13965972373704474</c:v>
                </c:pt>
                <c:pt idx="681">
                  <c:v>-8.1556993148675705E-2</c:v>
                </c:pt>
                <c:pt idx="682">
                  <c:v>-4.8202665642017063E-2</c:v>
                </c:pt>
                <c:pt idx="683">
                  <c:v>-2.8683625494928373E-2</c:v>
                </c:pt>
                <c:pt idx="684">
                  <c:v>-1.7136038476981676E-2</c:v>
                </c:pt>
                <c:pt idx="685">
                  <c:v>-1.0261132782081569E-2</c:v>
                </c:pt>
                <c:pt idx="686">
                  <c:v>-6.1528846084108338E-3</c:v>
                </c:pt>
                <c:pt idx="687">
                  <c:v>-3.6924895769882078E-3</c:v>
                </c:pt>
                <c:pt idx="688">
                  <c:v>-2.217039257152143E-3</c:v>
                </c:pt>
                <c:pt idx="689">
                  <c:v>-1.3315439159814054E-3</c:v>
                </c:pt>
                <c:pt idx="690">
                  <c:v>-7.9986077373698648E-4</c:v>
                </c:pt>
                <c:pt idx="691">
                  <c:v>-0.91844666491232885</c:v>
                </c:pt>
                <c:pt idx="692">
                  <c:v>-0.44790477788236172</c:v>
                </c:pt>
                <c:pt idx="693">
                  <c:v>-0.24453535334753071</c:v>
                </c:pt>
                <c:pt idx="694">
                  <c:v>-0.13965972373704474</c:v>
                </c:pt>
                <c:pt idx="695">
                  <c:v>-8.1556993148675705E-2</c:v>
                </c:pt>
                <c:pt idx="696">
                  <c:v>-4.8202665642017063E-2</c:v>
                </c:pt>
                <c:pt idx="697">
                  <c:v>-2.8683625494928373E-2</c:v>
                </c:pt>
                <c:pt idx="698">
                  <c:v>-1.7136038476981676E-2</c:v>
                </c:pt>
                <c:pt idx="699">
                  <c:v>-1.0261132782081569E-2</c:v>
                </c:pt>
                <c:pt idx="700">
                  <c:v>-1.7346082235250424E-4</c:v>
                </c:pt>
                <c:pt idx="701">
                  <c:v>-1.7346082235250424E-4</c:v>
                </c:pt>
                <c:pt idx="702">
                  <c:v>-1.7346082235250424E-4</c:v>
                </c:pt>
                <c:pt idx="703">
                  <c:v>-1.7346082235250424E-4</c:v>
                </c:pt>
                <c:pt idx="704">
                  <c:v>-1.0422231216581739E-4</c:v>
                </c:pt>
                <c:pt idx="705">
                  <c:v>-1.0422231216581739E-4</c:v>
                </c:pt>
                <c:pt idx="706">
                  <c:v>-1.0422231216581739E-4</c:v>
                </c:pt>
                <c:pt idx="707">
                  <c:v>-1.0422231216581739E-4</c:v>
                </c:pt>
                <c:pt idx="708">
                  <c:v>-1.0422231216581739E-4</c:v>
                </c:pt>
                <c:pt idx="709">
                  <c:v>-1.0422231216581739E-4</c:v>
                </c:pt>
                <c:pt idx="710">
                  <c:v>-1.0422231216581739E-4</c:v>
                </c:pt>
                <c:pt idx="711">
                  <c:v>-1.0422231216581739E-4</c:v>
                </c:pt>
                <c:pt idx="712">
                  <c:v>-1.0422231216581739E-4</c:v>
                </c:pt>
                <c:pt idx="713">
                  <c:v>-1.0422231216581739E-4</c:v>
                </c:pt>
                <c:pt idx="714">
                  <c:v>-1.0422231216581739E-4</c:v>
                </c:pt>
                <c:pt idx="715">
                  <c:v>-1.0422231216581739E-4</c:v>
                </c:pt>
                <c:pt idx="716">
                  <c:v>-6.1528846084108338E-3</c:v>
                </c:pt>
                <c:pt idx="717">
                  <c:v>-3.6924895769882078E-3</c:v>
                </c:pt>
                <c:pt idx="718">
                  <c:v>-2.217039257152143E-3</c:v>
                </c:pt>
                <c:pt idx="719">
                  <c:v>-1.3315439159814054E-3</c:v>
                </c:pt>
                <c:pt idx="720">
                  <c:v>-7.9986077373698648E-4</c:v>
                </c:pt>
                <c:pt idx="721">
                  <c:v>-4.8052877768070632E-4</c:v>
                </c:pt>
                <c:pt idx="722">
                  <c:v>-2.8870352550614285E-4</c:v>
                </c:pt>
                <c:pt idx="723">
                  <c:v>-1.7346082235250424E-4</c:v>
                </c:pt>
                <c:pt idx="724">
                  <c:v>-1.0422231216581739E-4</c:v>
                </c:pt>
                <c:pt idx="725">
                  <c:v>-6.2621866469215342E-5</c:v>
                </c:pt>
                <c:pt idx="726">
                  <c:v>-0.91844666491232885</c:v>
                </c:pt>
                <c:pt idx="727">
                  <c:v>-3.7626594887278363E-5</c:v>
                </c:pt>
                <c:pt idx="728">
                  <c:v>-0.44790477788236172</c:v>
                </c:pt>
                <c:pt idx="729">
                  <c:v>-0.24453535334753071</c:v>
                </c:pt>
                <c:pt idx="730">
                  <c:v>-0.13965972373704474</c:v>
                </c:pt>
                <c:pt idx="731">
                  <c:v>-8.1556993148675705E-2</c:v>
                </c:pt>
                <c:pt idx="732">
                  <c:v>-4.8202665642017063E-2</c:v>
                </c:pt>
                <c:pt idx="733">
                  <c:v>-2.8683625494928373E-2</c:v>
                </c:pt>
                <c:pt idx="734">
                  <c:v>-1.7136038476981676E-2</c:v>
                </c:pt>
                <c:pt idx="735">
                  <c:v>-1.0261132782081569E-2</c:v>
                </c:pt>
                <c:pt idx="736">
                  <c:v>-6.1528846084108338E-3</c:v>
                </c:pt>
                <c:pt idx="737">
                  <c:v>-3.6924895769882078E-3</c:v>
                </c:pt>
                <c:pt idx="738">
                  <c:v>-2.217039257152143E-3</c:v>
                </c:pt>
                <c:pt idx="739">
                  <c:v>-1.3315439159814054E-3</c:v>
                </c:pt>
                <c:pt idx="740">
                  <c:v>-0.91844666491232885</c:v>
                </c:pt>
                <c:pt idx="741">
                  <c:v>-0.44790477788236172</c:v>
                </c:pt>
                <c:pt idx="742">
                  <c:v>-0.24453535334753071</c:v>
                </c:pt>
                <c:pt idx="743">
                  <c:v>-0.13965972373704474</c:v>
                </c:pt>
                <c:pt idx="744">
                  <c:v>-8.1556993148675705E-2</c:v>
                </c:pt>
                <c:pt idx="745">
                  <c:v>-4.8202665642017063E-2</c:v>
                </c:pt>
                <c:pt idx="746">
                  <c:v>-2.8683625494928373E-2</c:v>
                </c:pt>
                <c:pt idx="747">
                  <c:v>-1.7136038476981676E-2</c:v>
                </c:pt>
                <c:pt idx="748">
                  <c:v>-1.0261132782081569E-2</c:v>
                </c:pt>
                <c:pt idx="749">
                  <c:v>-1.0422231216581739E-4</c:v>
                </c:pt>
                <c:pt idx="750">
                  <c:v>-6.2621866469215342E-5</c:v>
                </c:pt>
                <c:pt idx="751">
                  <c:v>-6.2621866469215342E-5</c:v>
                </c:pt>
                <c:pt idx="752">
                  <c:v>-6.2621866469215342E-5</c:v>
                </c:pt>
                <c:pt idx="753">
                  <c:v>-6.2621866469215342E-5</c:v>
                </c:pt>
                <c:pt idx="754">
                  <c:v>-6.2621866469215342E-5</c:v>
                </c:pt>
                <c:pt idx="755">
                  <c:v>-6.2621866469215342E-5</c:v>
                </c:pt>
                <c:pt idx="756">
                  <c:v>-6.2621866469215342E-5</c:v>
                </c:pt>
                <c:pt idx="757">
                  <c:v>-6.2621866469215342E-5</c:v>
                </c:pt>
                <c:pt idx="758">
                  <c:v>-6.2621866469215342E-5</c:v>
                </c:pt>
                <c:pt idx="759">
                  <c:v>-6.2621866469215342E-5</c:v>
                </c:pt>
                <c:pt idx="760">
                  <c:v>-6.2621866469215342E-5</c:v>
                </c:pt>
                <c:pt idx="761">
                  <c:v>-3.7626594887278363E-5</c:v>
                </c:pt>
                <c:pt idx="762">
                  <c:v>-3.7626594887278363E-5</c:v>
                </c:pt>
                <c:pt idx="763">
                  <c:v>-3.7626594887278363E-5</c:v>
                </c:pt>
                <c:pt idx="764">
                  <c:v>-3.7626594887278363E-5</c:v>
                </c:pt>
                <c:pt idx="765">
                  <c:v>-3.7626594887278363E-5</c:v>
                </c:pt>
              </c:numCache>
            </c:numRef>
          </c:xVal>
          <c:yVal>
            <c:numRef>
              <c:f>Sheet1!$Q$40:$Q$805</c:f>
              <c:numCache>
                <c:formatCode>General</c:formatCode>
                <c:ptCount val="766"/>
                <c:pt idx="0">
                  <c:v>11.887581879788366</c:v>
                </c:pt>
                <c:pt idx="1">
                  <c:v>11.621800582313547</c:v>
                </c:pt>
                <c:pt idx="2">
                  <c:v>11.557882401271497</c:v>
                </c:pt>
                <c:pt idx="3">
                  <c:v>12.214765640227816</c:v>
                </c:pt>
                <c:pt idx="4">
                  <c:v>12.03172273308174</c:v>
                </c:pt>
                <c:pt idx="5">
                  <c:v>11.909233490344063</c:v>
                </c:pt>
                <c:pt idx="6">
                  <c:v>11.668179818711021</c:v>
                </c:pt>
                <c:pt idx="7">
                  <c:v>11.591490800667014</c:v>
                </c:pt>
                <c:pt idx="8">
                  <c:v>12.245010196721891</c:v>
                </c:pt>
                <c:pt idx="9">
                  <c:v>12.11198629281888</c:v>
                </c:pt>
                <c:pt idx="10">
                  <c:v>11.821785894805679</c:v>
                </c:pt>
                <c:pt idx="11">
                  <c:v>11.726401679804585</c:v>
                </c:pt>
                <c:pt idx="12">
                  <c:v>11.503282309540859</c:v>
                </c:pt>
                <c:pt idx="13">
                  <c:v>12.141583569303515</c:v>
                </c:pt>
                <c:pt idx="14">
                  <c:v>12.31134097343884</c:v>
                </c:pt>
                <c:pt idx="15">
                  <c:v>12.100490330554475</c:v>
                </c:pt>
                <c:pt idx="16">
                  <c:v>11.940015989065811</c:v>
                </c:pt>
                <c:pt idx="17">
                  <c:v>11.919098313904094</c:v>
                </c:pt>
                <c:pt idx="18">
                  <c:v>13.331549525115575</c:v>
                </c:pt>
                <c:pt idx="19">
                  <c:v>13.440789696219877</c:v>
                </c:pt>
                <c:pt idx="20">
                  <c:v>13.285001005132191</c:v>
                </c:pt>
                <c:pt idx="21">
                  <c:v>13.515808952263868</c:v>
                </c:pt>
                <c:pt idx="22">
                  <c:v>13.431086241339964</c:v>
                </c:pt>
                <c:pt idx="23">
                  <c:v>13.454672355536319</c:v>
                </c:pt>
                <c:pt idx="24">
                  <c:v>13.434129026680381</c:v>
                </c:pt>
                <c:pt idx="25">
                  <c:v>13.384296303781996</c:v>
                </c:pt>
                <c:pt idx="26">
                  <c:v>13.493283283911047</c:v>
                </c:pt>
                <c:pt idx="27">
                  <c:v>13.389246933931929</c:v>
                </c:pt>
                <c:pt idx="28">
                  <c:v>13.272242937887748</c:v>
                </c:pt>
                <c:pt idx="29">
                  <c:v>13.467154659681395</c:v>
                </c:pt>
                <c:pt idx="30">
                  <c:v>13.244186300382527</c:v>
                </c:pt>
                <c:pt idx="31">
                  <c:v>13.412397702788699</c:v>
                </c:pt>
                <c:pt idx="32">
                  <c:v>13.512815074625413</c:v>
                </c:pt>
                <c:pt idx="33">
                  <c:v>13.378011459959433</c:v>
                </c:pt>
                <c:pt idx="34">
                  <c:v>13.524988828500145</c:v>
                </c:pt>
                <c:pt idx="35">
                  <c:v>13.287002850329804</c:v>
                </c:pt>
                <c:pt idx="36">
                  <c:v>13.505564765085552</c:v>
                </c:pt>
                <c:pt idx="37">
                  <c:v>13.537129086194806</c:v>
                </c:pt>
                <c:pt idx="38">
                  <c:v>12.944543553269728</c:v>
                </c:pt>
                <c:pt idx="39">
                  <c:v>12.967205417140422</c:v>
                </c:pt>
                <c:pt idx="40">
                  <c:v>12.923012879076094</c:v>
                </c:pt>
                <c:pt idx="41">
                  <c:v>12.944591391121637</c:v>
                </c:pt>
                <c:pt idx="42">
                  <c:v>12.961831350002743</c:v>
                </c:pt>
                <c:pt idx="43">
                  <c:v>12.949388017011067</c:v>
                </c:pt>
                <c:pt idx="44">
                  <c:v>12.955529548219507</c:v>
                </c:pt>
                <c:pt idx="45">
                  <c:v>12.916083404418854</c:v>
                </c:pt>
                <c:pt idx="46">
                  <c:v>12.387665304242454</c:v>
                </c:pt>
                <c:pt idx="47">
                  <c:v>12.592999124409914</c:v>
                </c:pt>
                <c:pt idx="48">
                  <c:v>12.834256370547378</c:v>
                </c:pt>
                <c:pt idx="49">
                  <c:v>12.891074351225301</c:v>
                </c:pt>
                <c:pt idx="50">
                  <c:v>12.913129409367976</c:v>
                </c:pt>
                <c:pt idx="51">
                  <c:v>12.974159202005145</c:v>
                </c:pt>
                <c:pt idx="52">
                  <c:v>12.934891199706614</c:v>
                </c:pt>
                <c:pt idx="53">
                  <c:v>12.930126897769934</c:v>
                </c:pt>
                <c:pt idx="54">
                  <c:v>12.95132072550817</c:v>
                </c:pt>
                <c:pt idx="55">
                  <c:v>12.540700516103504</c:v>
                </c:pt>
                <c:pt idx="56">
                  <c:v>12.326685469777686</c:v>
                </c:pt>
                <c:pt idx="57">
                  <c:v>12.174935084046336</c:v>
                </c:pt>
                <c:pt idx="58">
                  <c:v>11.953839704867322</c:v>
                </c:pt>
                <c:pt idx="59">
                  <c:v>11.914058009062757</c:v>
                </c:pt>
                <c:pt idx="60">
                  <c:v>12.521986425520309</c:v>
                </c:pt>
                <c:pt idx="61">
                  <c:v>12.298440699478205</c:v>
                </c:pt>
                <c:pt idx="62">
                  <c:v>12.178628242303231</c:v>
                </c:pt>
                <c:pt idx="63">
                  <c:v>12.105452649167786</c:v>
                </c:pt>
                <c:pt idx="64">
                  <c:v>11.877075968704158</c:v>
                </c:pt>
                <c:pt idx="65">
                  <c:v>12.52170259425251</c:v>
                </c:pt>
                <c:pt idx="66">
                  <c:v>12.616239296212463</c:v>
                </c:pt>
                <c:pt idx="67">
                  <c:v>12.462449635448889</c:v>
                </c:pt>
                <c:pt idx="68">
                  <c:v>12.214630841228551</c:v>
                </c:pt>
                <c:pt idx="69">
                  <c:v>12.114255428696666</c:v>
                </c:pt>
                <c:pt idx="70">
                  <c:v>12.786791192395116</c:v>
                </c:pt>
                <c:pt idx="71">
                  <c:v>12.617490271366913</c:v>
                </c:pt>
                <c:pt idx="72">
                  <c:v>12.429678591523485</c:v>
                </c:pt>
                <c:pt idx="73">
                  <c:v>12.294502442190996</c:v>
                </c:pt>
                <c:pt idx="74">
                  <c:v>13.445596977924279</c:v>
                </c:pt>
                <c:pt idx="75">
                  <c:v>13.348656891891309</c:v>
                </c:pt>
                <c:pt idx="76">
                  <c:v>13.279298079642299</c:v>
                </c:pt>
                <c:pt idx="77">
                  <c:v>13.393583827603326</c:v>
                </c:pt>
                <c:pt idx="78">
                  <c:v>13.212217923173037</c:v>
                </c:pt>
                <c:pt idx="79">
                  <c:v>13.438707621045117</c:v>
                </c:pt>
                <c:pt idx="80">
                  <c:v>13.325877869241793</c:v>
                </c:pt>
                <c:pt idx="81">
                  <c:v>13.277180827062598</c:v>
                </c:pt>
                <c:pt idx="82">
                  <c:v>13.334439701865181</c:v>
                </c:pt>
                <c:pt idx="83">
                  <c:v>13.213042557024655</c:v>
                </c:pt>
                <c:pt idx="84">
                  <c:v>13.044407432027066</c:v>
                </c:pt>
                <c:pt idx="85">
                  <c:v>13.31047969666789</c:v>
                </c:pt>
                <c:pt idx="86">
                  <c:v>13.253514290183606</c:v>
                </c:pt>
                <c:pt idx="87">
                  <c:v>13.326594516856593</c:v>
                </c:pt>
                <c:pt idx="88">
                  <c:v>13.436452551138727</c:v>
                </c:pt>
                <c:pt idx="89">
                  <c:v>13.293057322691865</c:v>
                </c:pt>
                <c:pt idx="90">
                  <c:v>13.34050113179687</c:v>
                </c:pt>
                <c:pt idx="91">
                  <c:v>13.38962886354566</c:v>
                </c:pt>
                <c:pt idx="92">
                  <c:v>13.388910069009333</c:v>
                </c:pt>
                <c:pt idx="93">
                  <c:v>13.333123301300654</c:v>
                </c:pt>
                <c:pt idx="94">
                  <c:v>12.823629728900745</c:v>
                </c:pt>
                <c:pt idx="95">
                  <c:v>12.811839292970749</c:v>
                </c:pt>
                <c:pt idx="96">
                  <c:v>12.84562587551099</c:v>
                </c:pt>
                <c:pt idx="97">
                  <c:v>12.813172447304877</c:v>
                </c:pt>
                <c:pt idx="98">
                  <c:v>12.824362707261471</c:v>
                </c:pt>
                <c:pt idx="99">
                  <c:v>12.804953468164136</c:v>
                </c:pt>
                <c:pt idx="100">
                  <c:v>12.235696425757691</c:v>
                </c:pt>
                <c:pt idx="101">
                  <c:v>12.451570212070731</c:v>
                </c:pt>
                <c:pt idx="102">
                  <c:v>12.626443254495227</c:v>
                </c:pt>
                <c:pt idx="103">
                  <c:v>12.717580828849384</c:v>
                </c:pt>
                <c:pt idx="104">
                  <c:v>12.793679981576057</c:v>
                </c:pt>
                <c:pt idx="105">
                  <c:v>12.826608607299709</c:v>
                </c:pt>
                <c:pt idx="106">
                  <c:v>12.782859739545659</c:v>
                </c:pt>
                <c:pt idx="107">
                  <c:v>12.793780050069051</c:v>
                </c:pt>
                <c:pt idx="108">
                  <c:v>12.78846112404527</c:v>
                </c:pt>
                <c:pt idx="109">
                  <c:v>12.128344335238335</c:v>
                </c:pt>
                <c:pt idx="110">
                  <c:v>12.780348247936265</c:v>
                </c:pt>
                <c:pt idx="111">
                  <c:v>12.589801401500821</c:v>
                </c:pt>
                <c:pt idx="112">
                  <c:v>12.436159618007023</c:v>
                </c:pt>
                <c:pt idx="113">
                  <c:v>12.284319915369396</c:v>
                </c:pt>
                <c:pt idx="114">
                  <c:v>12.100861012955377</c:v>
                </c:pt>
                <c:pt idx="115">
                  <c:v>12.777687877031086</c:v>
                </c:pt>
                <c:pt idx="116">
                  <c:v>12.74038939204514</c:v>
                </c:pt>
                <c:pt idx="117">
                  <c:v>12.603076002958083</c:v>
                </c:pt>
                <c:pt idx="118">
                  <c:v>12.402907372837685</c:v>
                </c:pt>
                <c:pt idx="119">
                  <c:v>12.313914091832959</c:v>
                </c:pt>
                <c:pt idx="120">
                  <c:v>12.894632007375527</c:v>
                </c:pt>
                <c:pt idx="121">
                  <c:v>12.726414868081374</c:v>
                </c:pt>
                <c:pt idx="122">
                  <c:v>12.556072468587731</c:v>
                </c:pt>
                <c:pt idx="123">
                  <c:v>12.440079855041581</c:v>
                </c:pt>
                <c:pt idx="124">
                  <c:v>12.316557840384789</c:v>
                </c:pt>
                <c:pt idx="125">
                  <c:v>12.892910869661073</c:v>
                </c:pt>
                <c:pt idx="126">
                  <c:v>12.733031562961196</c:v>
                </c:pt>
                <c:pt idx="127">
                  <c:v>12.577193903818424</c:v>
                </c:pt>
                <c:pt idx="128">
                  <c:v>13.334549544934543</c:v>
                </c:pt>
                <c:pt idx="129">
                  <c:v>13.246829593002049</c:v>
                </c:pt>
                <c:pt idx="130">
                  <c:v>13.255325746815846</c:v>
                </c:pt>
                <c:pt idx="131">
                  <c:v>13.207107259711522</c:v>
                </c:pt>
                <c:pt idx="132">
                  <c:v>13.221629119646245</c:v>
                </c:pt>
                <c:pt idx="133">
                  <c:v>13.224762662383169</c:v>
                </c:pt>
                <c:pt idx="134">
                  <c:v>13.344249542139256</c:v>
                </c:pt>
                <c:pt idx="135">
                  <c:v>13.266362709436724</c:v>
                </c:pt>
                <c:pt idx="136">
                  <c:v>13.195861313073626</c:v>
                </c:pt>
                <c:pt idx="137">
                  <c:v>13.310422200068404</c:v>
                </c:pt>
                <c:pt idx="138">
                  <c:v>13.023278143691947</c:v>
                </c:pt>
                <c:pt idx="139">
                  <c:v>13.278884120953252</c:v>
                </c:pt>
                <c:pt idx="140">
                  <c:v>12.928025690211877</c:v>
                </c:pt>
                <c:pt idx="141">
                  <c:v>13.313778823575143</c:v>
                </c:pt>
                <c:pt idx="142">
                  <c:v>13.341983400537615</c:v>
                </c:pt>
                <c:pt idx="143">
                  <c:v>13.255056617965023</c:v>
                </c:pt>
                <c:pt idx="144">
                  <c:v>13.234348397182702</c:v>
                </c:pt>
                <c:pt idx="145">
                  <c:v>13.164975206526581</c:v>
                </c:pt>
                <c:pt idx="146">
                  <c:v>13.183521642125704</c:v>
                </c:pt>
                <c:pt idx="147">
                  <c:v>13.197336909010509</c:v>
                </c:pt>
                <c:pt idx="148">
                  <c:v>12.697480899132925</c:v>
                </c:pt>
                <c:pt idx="149">
                  <c:v>12.710382658480421</c:v>
                </c:pt>
                <c:pt idx="150">
                  <c:v>12.690485763271633</c:v>
                </c:pt>
                <c:pt idx="151">
                  <c:v>12.689062321611535</c:v>
                </c:pt>
                <c:pt idx="152">
                  <c:v>12.680097942175966</c:v>
                </c:pt>
                <c:pt idx="153">
                  <c:v>12.714589799228273</c:v>
                </c:pt>
                <c:pt idx="154">
                  <c:v>12.196269687409611</c:v>
                </c:pt>
                <c:pt idx="155">
                  <c:v>12.333417102540841</c:v>
                </c:pt>
                <c:pt idx="156">
                  <c:v>12.503592368415141</c:v>
                </c:pt>
                <c:pt idx="157">
                  <c:v>12.662759254157104</c:v>
                </c:pt>
                <c:pt idx="158">
                  <c:v>12.678339669021765</c:v>
                </c:pt>
                <c:pt idx="159">
                  <c:v>12.698668974488072</c:v>
                </c:pt>
                <c:pt idx="160">
                  <c:v>12.705991844224048</c:v>
                </c:pt>
                <c:pt idx="161">
                  <c:v>12.745476782522077</c:v>
                </c:pt>
                <c:pt idx="162">
                  <c:v>12.694861055964259</c:v>
                </c:pt>
                <c:pt idx="163">
                  <c:v>12.452288588903134</c:v>
                </c:pt>
                <c:pt idx="164">
                  <c:v>12.295566946760658</c:v>
                </c:pt>
                <c:pt idx="165">
                  <c:v>12.884999428181892</c:v>
                </c:pt>
                <c:pt idx="166">
                  <c:v>12.780070711319281</c:v>
                </c:pt>
                <c:pt idx="167">
                  <c:v>12.659697483252645</c:v>
                </c:pt>
                <c:pt idx="168">
                  <c:v>12.486756280950081</c:v>
                </c:pt>
                <c:pt idx="169">
                  <c:v>12.353762850141587</c:v>
                </c:pt>
                <c:pt idx="170">
                  <c:v>12.924141774698048</c:v>
                </c:pt>
                <c:pt idx="171">
                  <c:v>12.796593942498665</c:v>
                </c:pt>
                <c:pt idx="172">
                  <c:v>12.62625281199198</c:v>
                </c:pt>
                <c:pt idx="173">
                  <c:v>12.514398818713566</c:v>
                </c:pt>
                <c:pt idx="174">
                  <c:v>12.37461770419668</c:v>
                </c:pt>
                <c:pt idx="175">
                  <c:v>12.930150283541618</c:v>
                </c:pt>
                <c:pt idx="176">
                  <c:v>12.787416356190525</c:v>
                </c:pt>
                <c:pt idx="177">
                  <c:v>12.642651340103745</c:v>
                </c:pt>
                <c:pt idx="178">
                  <c:v>12.524716150095134</c:v>
                </c:pt>
                <c:pt idx="179">
                  <c:v>12.345064033278268</c:v>
                </c:pt>
                <c:pt idx="180">
                  <c:v>12.92754547765847</c:v>
                </c:pt>
                <c:pt idx="181">
                  <c:v>12.809458099672769</c:v>
                </c:pt>
                <c:pt idx="182">
                  <c:v>13.278840899917972</c:v>
                </c:pt>
                <c:pt idx="183">
                  <c:v>13.632973288726063</c:v>
                </c:pt>
                <c:pt idx="184">
                  <c:v>13.577907186907186</c:v>
                </c:pt>
                <c:pt idx="185">
                  <c:v>13.631551463737448</c:v>
                </c:pt>
                <c:pt idx="186">
                  <c:v>13.674627426266202</c:v>
                </c:pt>
                <c:pt idx="187">
                  <c:v>13.747586264790529</c:v>
                </c:pt>
                <c:pt idx="188">
                  <c:v>13.679668544882599</c:v>
                </c:pt>
                <c:pt idx="189">
                  <c:v>13.741590838882139</c:v>
                </c:pt>
                <c:pt idx="190">
                  <c:v>13.642499704871986</c:v>
                </c:pt>
                <c:pt idx="191">
                  <c:v>13.671486959581749</c:v>
                </c:pt>
                <c:pt idx="192">
                  <c:v>13.670708384497805</c:v>
                </c:pt>
                <c:pt idx="193">
                  <c:v>13.465394586787085</c:v>
                </c:pt>
                <c:pt idx="194">
                  <c:v>13.663383658844012</c:v>
                </c:pt>
                <c:pt idx="195">
                  <c:v>13.572878825630472</c:v>
                </c:pt>
                <c:pt idx="196">
                  <c:v>13.658876540413083</c:v>
                </c:pt>
                <c:pt idx="197">
                  <c:v>13.528787951011559</c:v>
                </c:pt>
                <c:pt idx="198">
                  <c:v>13.689660089939833</c:v>
                </c:pt>
                <c:pt idx="199">
                  <c:v>13.678927432507765</c:v>
                </c:pt>
                <c:pt idx="200">
                  <c:v>13.632020743523022</c:v>
                </c:pt>
                <c:pt idx="201">
                  <c:v>13.590431977062297</c:v>
                </c:pt>
                <c:pt idx="202">
                  <c:v>13.66839780169977</c:v>
                </c:pt>
                <c:pt idx="203">
                  <c:v>13.237970792558258</c:v>
                </c:pt>
                <c:pt idx="204">
                  <c:v>13.236744314435967</c:v>
                </c:pt>
                <c:pt idx="205">
                  <c:v>13.244311988193209</c:v>
                </c:pt>
                <c:pt idx="206">
                  <c:v>13.270018009440715</c:v>
                </c:pt>
                <c:pt idx="207">
                  <c:v>13.249931696895031</c:v>
                </c:pt>
                <c:pt idx="208">
                  <c:v>13.235987179338707</c:v>
                </c:pt>
                <c:pt idx="209">
                  <c:v>12.781177798898323</c:v>
                </c:pt>
                <c:pt idx="210">
                  <c:v>12.922393660310535</c:v>
                </c:pt>
                <c:pt idx="211">
                  <c:v>13.083136086397413</c:v>
                </c:pt>
                <c:pt idx="212">
                  <c:v>13.17784887921805</c:v>
                </c:pt>
                <c:pt idx="213">
                  <c:v>13.217252691475275</c:v>
                </c:pt>
                <c:pt idx="214">
                  <c:v>13.217157241849907</c:v>
                </c:pt>
                <c:pt idx="215">
                  <c:v>13.228971791023511</c:v>
                </c:pt>
                <c:pt idx="216">
                  <c:v>13.222739085366578</c:v>
                </c:pt>
                <c:pt idx="217">
                  <c:v>13.259255922035941</c:v>
                </c:pt>
                <c:pt idx="218">
                  <c:v>12.65675756070921</c:v>
                </c:pt>
                <c:pt idx="219">
                  <c:v>12.544942883753061</c:v>
                </c:pt>
                <c:pt idx="220">
                  <c:v>12.413120299922976</c:v>
                </c:pt>
                <c:pt idx="221">
                  <c:v>12.96020314615488</c:v>
                </c:pt>
                <c:pt idx="222">
                  <c:v>12.796541076974201</c:v>
                </c:pt>
                <c:pt idx="223">
                  <c:v>12.661774490857553</c:v>
                </c:pt>
                <c:pt idx="224">
                  <c:v>12.549332856990935</c:v>
                </c:pt>
                <c:pt idx="225">
                  <c:v>12.418424854189912</c:v>
                </c:pt>
                <c:pt idx="226">
                  <c:v>12.941159321973071</c:v>
                </c:pt>
                <c:pt idx="227">
                  <c:v>12.829284264294177</c:v>
                </c:pt>
                <c:pt idx="228">
                  <c:v>12.674979644477895</c:v>
                </c:pt>
                <c:pt idx="229">
                  <c:v>12.507253372073791</c:v>
                </c:pt>
                <c:pt idx="230">
                  <c:v>12.418280279484359</c:v>
                </c:pt>
                <c:pt idx="231">
                  <c:v>12.948917701141541</c:v>
                </c:pt>
                <c:pt idx="232">
                  <c:v>12.835812852511069</c:v>
                </c:pt>
                <c:pt idx="233">
                  <c:v>12.69261056841548</c:v>
                </c:pt>
                <c:pt idx="234">
                  <c:v>12.556117365732387</c:v>
                </c:pt>
                <c:pt idx="235">
                  <c:v>12.45017807822034</c:v>
                </c:pt>
                <c:pt idx="236">
                  <c:v>12.974746632490179</c:v>
                </c:pt>
                <c:pt idx="237">
                  <c:v>13.494622418758683</c:v>
                </c:pt>
                <c:pt idx="238">
                  <c:v>13.483903827079679</c:v>
                </c:pt>
                <c:pt idx="239">
                  <c:v>13.5523005250955</c:v>
                </c:pt>
                <c:pt idx="240">
                  <c:v>13.583481560420328</c:v>
                </c:pt>
                <c:pt idx="241">
                  <c:v>13.691620619754344</c:v>
                </c:pt>
                <c:pt idx="242">
                  <c:v>13.535916302963903</c:v>
                </c:pt>
                <c:pt idx="243">
                  <c:v>13.505388344966192</c:v>
                </c:pt>
                <c:pt idx="244">
                  <c:v>13.513660365500353</c:v>
                </c:pt>
                <c:pt idx="245">
                  <c:v>13.46241957944205</c:v>
                </c:pt>
                <c:pt idx="246">
                  <c:v>13.50735837101629</c:v>
                </c:pt>
                <c:pt idx="247">
                  <c:v>13.202720537601719</c:v>
                </c:pt>
                <c:pt idx="248">
                  <c:v>13.592072436456025</c:v>
                </c:pt>
                <c:pt idx="249">
                  <c:v>13.157843457721199</c:v>
                </c:pt>
                <c:pt idx="250">
                  <c:v>13.427205731214332</c:v>
                </c:pt>
                <c:pt idx="251">
                  <c:v>13.679033716905188</c:v>
                </c:pt>
                <c:pt idx="252">
                  <c:v>13.544228232055371</c:v>
                </c:pt>
                <c:pt idx="253">
                  <c:v>13.576792208524479</c:v>
                </c:pt>
                <c:pt idx="254">
                  <c:v>13.545314134346079</c:v>
                </c:pt>
                <c:pt idx="255">
                  <c:v>13.528884880597335</c:v>
                </c:pt>
                <c:pt idx="256">
                  <c:v>13.553085065612395</c:v>
                </c:pt>
                <c:pt idx="257">
                  <c:v>13.069007047579731</c:v>
                </c:pt>
                <c:pt idx="258">
                  <c:v>13.110626301217978</c:v>
                </c:pt>
                <c:pt idx="259">
                  <c:v>13.099109915037811</c:v>
                </c:pt>
                <c:pt idx="260">
                  <c:v>13.09196597945267</c:v>
                </c:pt>
                <c:pt idx="261">
                  <c:v>13.062023767686837</c:v>
                </c:pt>
                <c:pt idx="262">
                  <c:v>13.066743322706484</c:v>
                </c:pt>
                <c:pt idx="263">
                  <c:v>13.073729321579355</c:v>
                </c:pt>
                <c:pt idx="264">
                  <c:v>13.085028626314054</c:v>
                </c:pt>
                <c:pt idx="265">
                  <c:v>12.589249000099771</c:v>
                </c:pt>
                <c:pt idx="266">
                  <c:v>12.76779249893797</c:v>
                </c:pt>
                <c:pt idx="267">
                  <c:v>13.000763110921319</c:v>
                </c:pt>
                <c:pt idx="268">
                  <c:v>13.009691856693363</c:v>
                </c:pt>
                <c:pt idx="269">
                  <c:v>13.032390908560734</c:v>
                </c:pt>
                <c:pt idx="270">
                  <c:v>13.068620162621615</c:v>
                </c:pt>
                <c:pt idx="271">
                  <c:v>13.105934479180828</c:v>
                </c:pt>
                <c:pt idx="272">
                  <c:v>13.056502824260752</c:v>
                </c:pt>
                <c:pt idx="273">
                  <c:v>13.107843922220633</c:v>
                </c:pt>
                <c:pt idx="274">
                  <c:v>12.807871552161629</c:v>
                </c:pt>
                <c:pt idx="275">
                  <c:v>12.700528228837168</c:v>
                </c:pt>
                <c:pt idx="276">
                  <c:v>12.531399611036035</c:v>
                </c:pt>
                <c:pt idx="277">
                  <c:v>12.43433888842622</c:v>
                </c:pt>
                <c:pt idx="278">
                  <c:v>12.961563583463509</c:v>
                </c:pt>
                <c:pt idx="279">
                  <c:v>12.83045576913741</c:v>
                </c:pt>
                <c:pt idx="280">
                  <c:v>12.69340065882376</c:v>
                </c:pt>
                <c:pt idx="281">
                  <c:v>12.551339301561178</c:v>
                </c:pt>
                <c:pt idx="282">
                  <c:v>12.398670322511428</c:v>
                </c:pt>
                <c:pt idx="283">
                  <c:v>12.954471714115552</c:v>
                </c:pt>
                <c:pt idx="284">
                  <c:v>12.822072301867101</c:v>
                </c:pt>
                <c:pt idx="285">
                  <c:v>12.68176295538324</c:v>
                </c:pt>
                <c:pt idx="286">
                  <c:v>12.559735635084882</c:v>
                </c:pt>
                <c:pt idx="287">
                  <c:v>12.420381659386175</c:v>
                </c:pt>
                <c:pt idx="288">
                  <c:v>12.986735079123306</c:v>
                </c:pt>
                <c:pt idx="289">
                  <c:v>12.827606638276276</c:v>
                </c:pt>
                <c:pt idx="290">
                  <c:v>12.68851010937095</c:v>
                </c:pt>
                <c:pt idx="291">
                  <c:v>12.561751148711668</c:v>
                </c:pt>
                <c:pt idx="292">
                  <c:v>12.468018865898635</c:v>
                </c:pt>
                <c:pt idx="293">
                  <c:v>12.967474883709347</c:v>
                </c:pt>
                <c:pt idx="294">
                  <c:v>13.436738015085345</c:v>
                </c:pt>
                <c:pt idx="295">
                  <c:v>13.449680359934346</c:v>
                </c:pt>
                <c:pt idx="296">
                  <c:v>13.391029671838826</c:v>
                </c:pt>
                <c:pt idx="297">
                  <c:v>13.532585231768808</c:v>
                </c:pt>
                <c:pt idx="298">
                  <c:v>13.432660211892342</c:v>
                </c:pt>
                <c:pt idx="299">
                  <c:v>13.523316678534833</c:v>
                </c:pt>
                <c:pt idx="300">
                  <c:v>13.404032735539332</c:v>
                </c:pt>
                <c:pt idx="301">
                  <c:v>13.389682649290677</c:v>
                </c:pt>
                <c:pt idx="302">
                  <c:v>13.45084819773515</c:v>
                </c:pt>
                <c:pt idx="303">
                  <c:v>13.426552773229727</c:v>
                </c:pt>
                <c:pt idx="304">
                  <c:v>13.190651681528646</c:v>
                </c:pt>
                <c:pt idx="305">
                  <c:v>13.464474908912988</c:v>
                </c:pt>
                <c:pt idx="306">
                  <c:v>13.330176530036839</c:v>
                </c:pt>
                <c:pt idx="307">
                  <c:v>13.497054326442614</c:v>
                </c:pt>
                <c:pt idx="308">
                  <c:v>13.422388546922971</c:v>
                </c:pt>
                <c:pt idx="309">
                  <c:v>13.467632958380099</c:v>
                </c:pt>
                <c:pt idx="310">
                  <c:v>13.441135715943947</c:v>
                </c:pt>
                <c:pt idx="311">
                  <c:v>13.532396799060267</c:v>
                </c:pt>
                <c:pt idx="312">
                  <c:v>13.486534496356404</c:v>
                </c:pt>
                <c:pt idx="313">
                  <c:v>13.451467680702493</c:v>
                </c:pt>
                <c:pt idx="314">
                  <c:v>12.940010003264208</c:v>
                </c:pt>
                <c:pt idx="315">
                  <c:v>12.936657193657316</c:v>
                </c:pt>
                <c:pt idx="316">
                  <c:v>12.929570115387207</c:v>
                </c:pt>
                <c:pt idx="317">
                  <c:v>12.926387344183528</c:v>
                </c:pt>
                <c:pt idx="318">
                  <c:v>12.929922929073653</c:v>
                </c:pt>
                <c:pt idx="319">
                  <c:v>12.928811983721967</c:v>
                </c:pt>
                <c:pt idx="320">
                  <c:v>12.932863575262591</c:v>
                </c:pt>
                <c:pt idx="321">
                  <c:v>12.924861742826742</c:v>
                </c:pt>
                <c:pt idx="322">
                  <c:v>12.233417418276444</c:v>
                </c:pt>
                <c:pt idx="323">
                  <c:v>12.552580509048498</c:v>
                </c:pt>
                <c:pt idx="324">
                  <c:v>12.82920555864694</c:v>
                </c:pt>
                <c:pt idx="325">
                  <c:v>12.875777519023185</c:v>
                </c:pt>
                <c:pt idx="326">
                  <c:v>12.916605216574917</c:v>
                </c:pt>
                <c:pt idx="327">
                  <c:v>12.905472717951417</c:v>
                </c:pt>
                <c:pt idx="328">
                  <c:v>12.938827399499475</c:v>
                </c:pt>
                <c:pt idx="329">
                  <c:v>12.94249826787186</c:v>
                </c:pt>
                <c:pt idx="330">
                  <c:v>12.934127930584005</c:v>
                </c:pt>
                <c:pt idx="331">
                  <c:v>12.835746900470594</c:v>
                </c:pt>
                <c:pt idx="332">
                  <c:v>12.683206297364011</c:v>
                </c:pt>
                <c:pt idx="333">
                  <c:v>12.557402815427174</c:v>
                </c:pt>
                <c:pt idx="334">
                  <c:v>12.413415220942687</c:v>
                </c:pt>
                <c:pt idx="335">
                  <c:v>12.96695192443652</c:v>
                </c:pt>
                <c:pt idx="336">
                  <c:v>12.819078504273119</c:v>
                </c:pt>
                <c:pt idx="337">
                  <c:v>12.692211969253368</c:v>
                </c:pt>
                <c:pt idx="338">
                  <c:v>12.586971621536472</c:v>
                </c:pt>
                <c:pt idx="339">
                  <c:v>12.438813900185243</c:v>
                </c:pt>
                <c:pt idx="340">
                  <c:v>12.987615368430745</c:v>
                </c:pt>
                <c:pt idx="341">
                  <c:v>12.828891870739479</c:v>
                </c:pt>
                <c:pt idx="342">
                  <c:v>12.707628637250487</c:v>
                </c:pt>
                <c:pt idx="343">
                  <c:v>12.558961349751092</c:v>
                </c:pt>
                <c:pt idx="344">
                  <c:v>12.429014393283415</c:v>
                </c:pt>
                <c:pt idx="345">
                  <c:v>12.980938668879418</c:v>
                </c:pt>
                <c:pt idx="346">
                  <c:v>12.833583641139988</c:v>
                </c:pt>
                <c:pt idx="347">
                  <c:v>12.695601082693418</c:v>
                </c:pt>
                <c:pt idx="348">
                  <c:v>12.567655143925345</c:v>
                </c:pt>
                <c:pt idx="349">
                  <c:v>12.439005451755222</c:v>
                </c:pt>
                <c:pt idx="350">
                  <c:v>12.975707396012922</c:v>
                </c:pt>
                <c:pt idx="351">
                  <c:v>13.313785637305806</c:v>
                </c:pt>
                <c:pt idx="352">
                  <c:v>13.329355205969994</c:v>
                </c:pt>
                <c:pt idx="353">
                  <c:v>13.332930409111651</c:v>
                </c:pt>
                <c:pt idx="354">
                  <c:v>13.39941047085938</c:v>
                </c:pt>
                <c:pt idx="355">
                  <c:v>13.505628991452786</c:v>
                </c:pt>
                <c:pt idx="356">
                  <c:v>13.343499274007845</c:v>
                </c:pt>
                <c:pt idx="357">
                  <c:v>13.398005388158865</c:v>
                </c:pt>
                <c:pt idx="358">
                  <c:v>13.241476788696255</c:v>
                </c:pt>
                <c:pt idx="359">
                  <c:v>13.408428341140326</c:v>
                </c:pt>
                <c:pt idx="360">
                  <c:v>13.338959016978412</c:v>
                </c:pt>
                <c:pt idx="361">
                  <c:v>13.177665246330784</c:v>
                </c:pt>
                <c:pt idx="362">
                  <c:v>13.281507142863719</c:v>
                </c:pt>
                <c:pt idx="363">
                  <c:v>13.271598902223582</c:v>
                </c:pt>
                <c:pt idx="364">
                  <c:v>13.29987784254144</c:v>
                </c:pt>
                <c:pt idx="365">
                  <c:v>13.359017062088228</c:v>
                </c:pt>
                <c:pt idx="366">
                  <c:v>13.422353715920528</c:v>
                </c:pt>
                <c:pt idx="367">
                  <c:v>13.44385357908555</c:v>
                </c:pt>
                <c:pt idx="368">
                  <c:v>13.506286597402729</c:v>
                </c:pt>
                <c:pt idx="369">
                  <c:v>13.39618144529458</c:v>
                </c:pt>
                <c:pt idx="370">
                  <c:v>13.417921671677025</c:v>
                </c:pt>
                <c:pt idx="371">
                  <c:v>12.840613613827998</c:v>
                </c:pt>
                <c:pt idx="372">
                  <c:v>12.847461828349951</c:v>
                </c:pt>
                <c:pt idx="373">
                  <c:v>12.834387158228976</c:v>
                </c:pt>
                <c:pt idx="374">
                  <c:v>12.814622529317184</c:v>
                </c:pt>
                <c:pt idx="375">
                  <c:v>12.826306037038917</c:v>
                </c:pt>
                <c:pt idx="376">
                  <c:v>12.800306125132762</c:v>
                </c:pt>
                <c:pt idx="377">
                  <c:v>12.090030458124053</c:v>
                </c:pt>
                <c:pt idx="378">
                  <c:v>12.417492246329338</c:v>
                </c:pt>
                <c:pt idx="379">
                  <c:v>12.674101237548278</c:v>
                </c:pt>
                <c:pt idx="380">
                  <c:v>12.789034840815976</c:v>
                </c:pt>
                <c:pt idx="381">
                  <c:v>12.772740543921413</c:v>
                </c:pt>
                <c:pt idx="382">
                  <c:v>12.793478373718449</c:v>
                </c:pt>
                <c:pt idx="383">
                  <c:v>12.840125323621901</c:v>
                </c:pt>
                <c:pt idx="384">
                  <c:v>12.823972034338777</c:v>
                </c:pt>
                <c:pt idx="385">
                  <c:v>12.81115569050821</c:v>
                </c:pt>
                <c:pt idx="386">
                  <c:v>12.8233425286416</c:v>
                </c:pt>
                <c:pt idx="387">
                  <c:v>12.717166897662334</c:v>
                </c:pt>
                <c:pt idx="388">
                  <c:v>12.563840741360602</c:v>
                </c:pt>
                <c:pt idx="389">
                  <c:v>12.469281454615595</c:v>
                </c:pt>
                <c:pt idx="390">
                  <c:v>12.957894426909684</c:v>
                </c:pt>
                <c:pt idx="391">
                  <c:v>12.829944809848723</c:v>
                </c:pt>
                <c:pt idx="392">
                  <c:v>12.683354109472544</c:v>
                </c:pt>
                <c:pt idx="393">
                  <c:v>12.569152489410968</c:v>
                </c:pt>
                <c:pt idx="394">
                  <c:v>12.427545535666841</c:v>
                </c:pt>
                <c:pt idx="395">
                  <c:v>12.984399015617663</c:v>
                </c:pt>
                <c:pt idx="396">
                  <c:v>12.84606043557511</c:v>
                </c:pt>
                <c:pt idx="397">
                  <c:v>12.690497005662642</c:v>
                </c:pt>
                <c:pt idx="398">
                  <c:v>12.565625048061291</c:v>
                </c:pt>
                <c:pt idx="399">
                  <c:v>12.450379322752283</c:v>
                </c:pt>
                <c:pt idx="400">
                  <c:v>12.983423790826933</c:v>
                </c:pt>
                <c:pt idx="401">
                  <c:v>12.843672590061727</c:v>
                </c:pt>
                <c:pt idx="402">
                  <c:v>12.69957273415042</c:v>
                </c:pt>
                <c:pt idx="403">
                  <c:v>12.555008229711548</c:v>
                </c:pt>
                <c:pt idx="404">
                  <c:v>12.436051930092924</c:v>
                </c:pt>
                <c:pt idx="405">
                  <c:v>12.98890193227628</c:v>
                </c:pt>
                <c:pt idx="406">
                  <c:v>13.207234920448105</c:v>
                </c:pt>
                <c:pt idx="407">
                  <c:v>13.273821047333328</c:v>
                </c:pt>
                <c:pt idx="408">
                  <c:v>13.105081809198465</c:v>
                </c:pt>
                <c:pt idx="409">
                  <c:v>13.347446909178993</c:v>
                </c:pt>
                <c:pt idx="410">
                  <c:v>13.279988909191673</c:v>
                </c:pt>
                <c:pt idx="411">
                  <c:v>13.232269360156279</c:v>
                </c:pt>
                <c:pt idx="412">
                  <c:v>13.250647744648347</c:v>
                </c:pt>
                <c:pt idx="413">
                  <c:v>13.327626150167431</c:v>
                </c:pt>
                <c:pt idx="414">
                  <c:v>13.16481786952297</c:v>
                </c:pt>
                <c:pt idx="415">
                  <c:v>13.303935446485857</c:v>
                </c:pt>
                <c:pt idx="416">
                  <c:v>12.811786142623479</c:v>
                </c:pt>
                <c:pt idx="417">
                  <c:v>13.156044192949583</c:v>
                </c:pt>
                <c:pt idx="418">
                  <c:v>13.066398228669724</c:v>
                </c:pt>
                <c:pt idx="419">
                  <c:v>13.235285245597471</c:v>
                </c:pt>
                <c:pt idx="420">
                  <c:v>13.366920165345716</c:v>
                </c:pt>
                <c:pt idx="421">
                  <c:v>13.396135262684904</c:v>
                </c:pt>
                <c:pt idx="422">
                  <c:v>13.298767016649149</c:v>
                </c:pt>
                <c:pt idx="423">
                  <c:v>13.285261724524133</c:v>
                </c:pt>
                <c:pt idx="424">
                  <c:v>13.366568709927993</c:v>
                </c:pt>
                <c:pt idx="425">
                  <c:v>13.337839184641719</c:v>
                </c:pt>
                <c:pt idx="426">
                  <c:v>12.722668800459441</c:v>
                </c:pt>
                <c:pt idx="427">
                  <c:v>12.733310872241589</c:v>
                </c:pt>
                <c:pt idx="428">
                  <c:v>12.706699328613633</c:v>
                </c:pt>
                <c:pt idx="429">
                  <c:v>12.207284704689611</c:v>
                </c:pt>
                <c:pt idx="430">
                  <c:v>12.49446075674042</c:v>
                </c:pt>
                <c:pt idx="431">
                  <c:v>12.50620757881652</c:v>
                </c:pt>
                <c:pt idx="432">
                  <c:v>12.685740513811439</c:v>
                </c:pt>
                <c:pt idx="433">
                  <c:v>12.63364780143166</c:v>
                </c:pt>
                <c:pt idx="434">
                  <c:v>12.716665486804422</c:v>
                </c:pt>
                <c:pt idx="435">
                  <c:v>12.716721126907379</c:v>
                </c:pt>
                <c:pt idx="436">
                  <c:v>12.704375772290073</c:v>
                </c:pt>
                <c:pt idx="437">
                  <c:v>12.740720437110596</c:v>
                </c:pt>
                <c:pt idx="438">
                  <c:v>12.859091936716892</c:v>
                </c:pt>
                <c:pt idx="439">
                  <c:v>12.691326711581674</c:v>
                </c:pt>
                <c:pt idx="440">
                  <c:v>12.572497052401939</c:v>
                </c:pt>
                <c:pt idx="441">
                  <c:v>12.464425815147766</c:v>
                </c:pt>
                <c:pt idx="442">
                  <c:v>12.974817272559953</c:v>
                </c:pt>
                <c:pt idx="443">
                  <c:v>12.816635377459345</c:v>
                </c:pt>
                <c:pt idx="444">
                  <c:v>12.683814119973379</c:v>
                </c:pt>
                <c:pt idx="445">
                  <c:v>12.594176666994578</c:v>
                </c:pt>
                <c:pt idx="446">
                  <c:v>12.452633570516793</c:v>
                </c:pt>
                <c:pt idx="447">
                  <c:v>12.963053058687377</c:v>
                </c:pt>
                <c:pt idx="448">
                  <c:v>12.841560153861762</c:v>
                </c:pt>
                <c:pt idx="449">
                  <c:v>12.701790529793595</c:v>
                </c:pt>
                <c:pt idx="450">
                  <c:v>12.556940049205265</c:v>
                </c:pt>
                <c:pt idx="451">
                  <c:v>12.453340153341498</c:v>
                </c:pt>
                <c:pt idx="452">
                  <c:v>12.981510494359737</c:v>
                </c:pt>
                <c:pt idx="453">
                  <c:v>12.822654831832072</c:v>
                </c:pt>
                <c:pt idx="454">
                  <c:v>12.69082610793582</c:v>
                </c:pt>
                <c:pt idx="455">
                  <c:v>12.568441371533366</c:v>
                </c:pt>
                <c:pt idx="456">
                  <c:v>13.76869467363122</c:v>
                </c:pt>
                <c:pt idx="457">
                  <c:v>13.704627690149687</c:v>
                </c:pt>
                <c:pt idx="458">
                  <c:v>13.624204379423574</c:v>
                </c:pt>
                <c:pt idx="459">
                  <c:v>13.663115146884444</c:v>
                </c:pt>
                <c:pt idx="460">
                  <c:v>13.636445647097757</c:v>
                </c:pt>
                <c:pt idx="461">
                  <c:v>13.719039296500441</c:v>
                </c:pt>
                <c:pt idx="462">
                  <c:v>13.67325475052607</c:v>
                </c:pt>
                <c:pt idx="463">
                  <c:v>13.688793569600858</c:v>
                </c:pt>
                <c:pt idx="464">
                  <c:v>13.635013238916384</c:v>
                </c:pt>
                <c:pt idx="465">
                  <c:v>13.587053981997634</c:v>
                </c:pt>
                <c:pt idx="466">
                  <c:v>13.482190569145368</c:v>
                </c:pt>
                <c:pt idx="467">
                  <c:v>13.741164079731776</c:v>
                </c:pt>
                <c:pt idx="468">
                  <c:v>13.644653325356972</c:v>
                </c:pt>
                <c:pt idx="469">
                  <c:v>13.723996108034116</c:v>
                </c:pt>
                <c:pt idx="470">
                  <c:v>13.658930240013609</c:v>
                </c:pt>
                <c:pt idx="471">
                  <c:v>13.693361961209987</c:v>
                </c:pt>
                <c:pt idx="472">
                  <c:v>13.674497759972816</c:v>
                </c:pt>
                <c:pt idx="473">
                  <c:v>13.639263092888248</c:v>
                </c:pt>
                <c:pt idx="474">
                  <c:v>13.664855496180676</c:v>
                </c:pt>
                <c:pt idx="475">
                  <c:v>13.720272026633136</c:v>
                </c:pt>
                <c:pt idx="476">
                  <c:v>13.216345153907918</c:v>
                </c:pt>
                <c:pt idx="477">
                  <c:v>13.2541172578021</c:v>
                </c:pt>
                <c:pt idx="478">
                  <c:v>13.24261817156941</c:v>
                </c:pt>
                <c:pt idx="479">
                  <c:v>13.232872537565559</c:v>
                </c:pt>
                <c:pt idx="480">
                  <c:v>13.239452045198693</c:v>
                </c:pt>
                <c:pt idx="481">
                  <c:v>13.234449127283455</c:v>
                </c:pt>
                <c:pt idx="482">
                  <c:v>12.711287185366952</c:v>
                </c:pt>
                <c:pt idx="483">
                  <c:v>12.949394312357708</c:v>
                </c:pt>
                <c:pt idx="484">
                  <c:v>13.117527102255956</c:v>
                </c:pt>
                <c:pt idx="485">
                  <c:v>13.183192072231744</c:v>
                </c:pt>
                <c:pt idx="486">
                  <c:v>13.198929016119964</c:v>
                </c:pt>
                <c:pt idx="487">
                  <c:v>13.234988552002122</c:v>
                </c:pt>
                <c:pt idx="488">
                  <c:v>13.237496848818955</c:v>
                </c:pt>
                <c:pt idx="489">
                  <c:v>13.248364427157542</c:v>
                </c:pt>
                <c:pt idx="490">
                  <c:v>13.2254117190769</c:v>
                </c:pt>
                <c:pt idx="491">
                  <c:v>12.465832314635989</c:v>
                </c:pt>
                <c:pt idx="492">
                  <c:v>12.984585820857617</c:v>
                </c:pt>
                <c:pt idx="493">
                  <c:v>12.815592136603994</c:v>
                </c:pt>
                <c:pt idx="494">
                  <c:v>12.6996221659557</c:v>
                </c:pt>
                <c:pt idx="495">
                  <c:v>12.557910667725766</c:v>
                </c:pt>
                <c:pt idx="496">
                  <c:v>12.450098642299581</c:v>
                </c:pt>
                <c:pt idx="497">
                  <c:v>12.998158352861585</c:v>
                </c:pt>
                <c:pt idx="498">
                  <c:v>12.847348252821035</c:v>
                </c:pt>
                <c:pt idx="499">
                  <c:v>12.688154915747443</c:v>
                </c:pt>
                <c:pt idx="500">
                  <c:v>12.55461934670031</c:v>
                </c:pt>
                <c:pt idx="501">
                  <c:v>12.452425164988188</c:v>
                </c:pt>
                <c:pt idx="502">
                  <c:v>12.987945951682672</c:v>
                </c:pt>
                <c:pt idx="503">
                  <c:v>12.847259540497591</c:v>
                </c:pt>
                <c:pt idx="504">
                  <c:v>12.69338105127637</c:v>
                </c:pt>
                <c:pt idx="505">
                  <c:v>12.536198635114328</c:v>
                </c:pt>
                <c:pt idx="506">
                  <c:v>12.449656810975833</c:v>
                </c:pt>
                <c:pt idx="507">
                  <c:v>12.994200347131146</c:v>
                </c:pt>
                <c:pt idx="508">
                  <c:v>12.844203683256985</c:v>
                </c:pt>
                <c:pt idx="509">
                  <c:v>12.709973958694111</c:v>
                </c:pt>
                <c:pt idx="510">
                  <c:v>13.544847348002827</c:v>
                </c:pt>
                <c:pt idx="511">
                  <c:v>13.49474811450669</c:v>
                </c:pt>
                <c:pt idx="512">
                  <c:v>13.595692855129558</c:v>
                </c:pt>
                <c:pt idx="513">
                  <c:v>13.574081787773446</c:v>
                </c:pt>
                <c:pt idx="514">
                  <c:v>13.451081861155444</c:v>
                </c:pt>
                <c:pt idx="515">
                  <c:v>13.5621441596965</c:v>
                </c:pt>
                <c:pt idx="516">
                  <c:v>13.591988720108732</c:v>
                </c:pt>
                <c:pt idx="517">
                  <c:v>13.594451174886805</c:v>
                </c:pt>
                <c:pt idx="518">
                  <c:v>13.534684501299619</c:v>
                </c:pt>
                <c:pt idx="519">
                  <c:v>13.588596404230064</c:v>
                </c:pt>
                <c:pt idx="520">
                  <c:v>13.238355129759187</c:v>
                </c:pt>
                <c:pt idx="521">
                  <c:v>13.676461609356139</c:v>
                </c:pt>
                <c:pt idx="522">
                  <c:v>13.531034464598468</c:v>
                </c:pt>
                <c:pt idx="523">
                  <c:v>13.595346004152573</c:v>
                </c:pt>
                <c:pt idx="524">
                  <c:v>13.603632453299834</c:v>
                </c:pt>
                <c:pt idx="525">
                  <c:v>13.569679319300077</c:v>
                </c:pt>
                <c:pt idx="526">
                  <c:v>13.454186628289813</c:v>
                </c:pt>
                <c:pt idx="527">
                  <c:v>13.631228770052052</c:v>
                </c:pt>
                <c:pt idx="528">
                  <c:v>13.596654847208569</c:v>
                </c:pt>
                <c:pt idx="529">
                  <c:v>13.434010415604986</c:v>
                </c:pt>
                <c:pt idx="530">
                  <c:v>13.092304128070024</c:v>
                </c:pt>
                <c:pt idx="531">
                  <c:v>13.126612067823155</c:v>
                </c:pt>
                <c:pt idx="532">
                  <c:v>13.12324261546124</c:v>
                </c:pt>
                <c:pt idx="533">
                  <c:v>13.072384576481044</c:v>
                </c:pt>
                <c:pt idx="534">
                  <c:v>12.610180319407892</c:v>
                </c:pt>
                <c:pt idx="535">
                  <c:v>12.76185941153723</c:v>
                </c:pt>
                <c:pt idx="536">
                  <c:v>12.946222587019976</c:v>
                </c:pt>
                <c:pt idx="537">
                  <c:v>13.056648147896938</c:v>
                </c:pt>
                <c:pt idx="538">
                  <c:v>13.049836931977659</c:v>
                </c:pt>
                <c:pt idx="539">
                  <c:v>13.097306598118315</c:v>
                </c:pt>
                <c:pt idx="540">
                  <c:v>13.06505688857829</c:v>
                </c:pt>
                <c:pt idx="541">
                  <c:v>13.08380200211206</c:v>
                </c:pt>
                <c:pt idx="542">
                  <c:v>13.096186234246026</c:v>
                </c:pt>
                <c:pt idx="543">
                  <c:v>12.565299570269127</c:v>
                </c:pt>
                <c:pt idx="544">
                  <c:v>12.433273091706795</c:v>
                </c:pt>
                <c:pt idx="545">
                  <c:v>12.984329086504545</c:v>
                </c:pt>
                <c:pt idx="546">
                  <c:v>12.857127562880514</c:v>
                </c:pt>
                <c:pt idx="547">
                  <c:v>12.707552427803982</c:v>
                </c:pt>
                <c:pt idx="548">
                  <c:v>12.550405502260233</c:v>
                </c:pt>
                <c:pt idx="549">
                  <c:v>12.47187586021645</c:v>
                </c:pt>
                <c:pt idx="550">
                  <c:v>12.997633112411805</c:v>
                </c:pt>
                <c:pt idx="551">
                  <c:v>12.830075809386662</c:v>
                </c:pt>
                <c:pt idx="552">
                  <c:v>12.699961891253222</c:v>
                </c:pt>
                <c:pt idx="553">
                  <c:v>12.568252341283236</c:v>
                </c:pt>
                <c:pt idx="554">
                  <c:v>12.45960920870621</c:v>
                </c:pt>
                <c:pt idx="555">
                  <c:v>12.991960935817218</c:v>
                </c:pt>
                <c:pt idx="556">
                  <c:v>12.846756572830675</c:v>
                </c:pt>
                <c:pt idx="557">
                  <c:v>12.695376807753389</c:v>
                </c:pt>
                <c:pt idx="558">
                  <c:v>12.539757807937196</c:v>
                </c:pt>
                <c:pt idx="559">
                  <c:v>12.456420715954362</c:v>
                </c:pt>
                <c:pt idx="560">
                  <c:v>12.996964520058535</c:v>
                </c:pt>
                <c:pt idx="561">
                  <c:v>12.824878762234176</c:v>
                </c:pt>
                <c:pt idx="562">
                  <c:v>13.461481256938244</c:v>
                </c:pt>
                <c:pt idx="563">
                  <c:v>13.354649386954245</c:v>
                </c:pt>
                <c:pt idx="564">
                  <c:v>13.417701305561792</c:v>
                </c:pt>
                <c:pt idx="565">
                  <c:v>13.481816767155189</c:v>
                </c:pt>
                <c:pt idx="566">
                  <c:v>13.433345626017656</c:v>
                </c:pt>
                <c:pt idx="567">
                  <c:v>13.435907593132434</c:v>
                </c:pt>
                <c:pt idx="568">
                  <c:v>13.398217084244122</c:v>
                </c:pt>
                <c:pt idx="569">
                  <c:v>13.408057753095131</c:v>
                </c:pt>
                <c:pt idx="570">
                  <c:v>13.464667570985714</c:v>
                </c:pt>
                <c:pt idx="571">
                  <c:v>13.404450893167128</c:v>
                </c:pt>
                <c:pt idx="572">
                  <c:v>13.295486855356776</c:v>
                </c:pt>
                <c:pt idx="573">
                  <c:v>13.469399243830447</c:v>
                </c:pt>
                <c:pt idx="574">
                  <c:v>13.174979733784232</c:v>
                </c:pt>
                <c:pt idx="575">
                  <c:v>13.458626347773745</c:v>
                </c:pt>
                <c:pt idx="576">
                  <c:v>13.461296038839297</c:v>
                </c:pt>
                <c:pt idx="577">
                  <c:v>13.388771181964408</c:v>
                </c:pt>
                <c:pt idx="578">
                  <c:v>13.455528653267601</c:v>
                </c:pt>
                <c:pt idx="579">
                  <c:v>13.474286928060485</c:v>
                </c:pt>
                <c:pt idx="580">
                  <c:v>13.449390241753612</c:v>
                </c:pt>
                <c:pt idx="581">
                  <c:v>13.508714665006439</c:v>
                </c:pt>
                <c:pt idx="582">
                  <c:v>12.944862261354888</c:v>
                </c:pt>
                <c:pt idx="583">
                  <c:v>12.938346443109767</c:v>
                </c:pt>
                <c:pt idx="584">
                  <c:v>12.919378603192721</c:v>
                </c:pt>
                <c:pt idx="585">
                  <c:v>12.474942754483813</c:v>
                </c:pt>
                <c:pt idx="586">
                  <c:v>12.622090992310016</c:v>
                </c:pt>
                <c:pt idx="587">
                  <c:v>12.829025282706041</c:v>
                </c:pt>
                <c:pt idx="588">
                  <c:v>12.902786833498283</c:v>
                </c:pt>
                <c:pt idx="589">
                  <c:v>12.926132803673987</c:v>
                </c:pt>
                <c:pt idx="590">
                  <c:v>12.935111144903045</c:v>
                </c:pt>
                <c:pt idx="591">
                  <c:v>12.902445119111212</c:v>
                </c:pt>
                <c:pt idx="592">
                  <c:v>12.908860975116859</c:v>
                </c:pt>
                <c:pt idx="593">
                  <c:v>12.947683375855444</c:v>
                </c:pt>
                <c:pt idx="594">
                  <c:v>12.679393122948257</c:v>
                </c:pt>
                <c:pt idx="595">
                  <c:v>12.56076270563968</c:v>
                </c:pt>
                <c:pt idx="596">
                  <c:v>12.452939441603196</c:v>
                </c:pt>
                <c:pt idx="597">
                  <c:v>12.979931839151901</c:v>
                </c:pt>
                <c:pt idx="598">
                  <c:v>12.833788696963207</c:v>
                </c:pt>
                <c:pt idx="599">
                  <c:v>12.703137142268478</c:v>
                </c:pt>
                <c:pt idx="600">
                  <c:v>12.56728516607933</c:v>
                </c:pt>
                <c:pt idx="601">
                  <c:v>12.46024758478463</c:v>
                </c:pt>
                <c:pt idx="602">
                  <c:v>12.997317503574031</c:v>
                </c:pt>
                <c:pt idx="603">
                  <c:v>12.839684835191488</c:v>
                </c:pt>
                <c:pt idx="604">
                  <c:v>12.696938752915536</c:v>
                </c:pt>
                <c:pt idx="605">
                  <c:v>12.535814643209712</c:v>
                </c:pt>
                <c:pt idx="606">
                  <c:v>13.008995448703313</c:v>
                </c:pt>
                <c:pt idx="607">
                  <c:v>12.84331814821191</c:v>
                </c:pt>
                <c:pt idx="608">
                  <c:v>12.685895812113108</c:v>
                </c:pt>
                <c:pt idx="609">
                  <c:v>12.58634901117089</c:v>
                </c:pt>
                <c:pt idx="610">
                  <c:v>12.434746355888018</c:v>
                </c:pt>
                <c:pt idx="611">
                  <c:v>12.985416886249194</c:v>
                </c:pt>
                <c:pt idx="612">
                  <c:v>13.394791725203902</c:v>
                </c:pt>
                <c:pt idx="613">
                  <c:v>13.314686443197273</c:v>
                </c:pt>
                <c:pt idx="614">
                  <c:v>13.424743112198858</c:v>
                </c:pt>
                <c:pt idx="615">
                  <c:v>13.386415803586187</c:v>
                </c:pt>
                <c:pt idx="616">
                  <c:v>13.409440876763622</c:v>
                </c:pt>
                <c:pt idx="617">
                  <c:v>13.319413669955123</c:v>
                </c:pt>
                <c:pt idx="618">
                  <c:v>13.495294856906739</c:v>
                </c:pt>
                <c:pt idx="619">
                  <c:v>13.322652023840499</c:v>
                </c:pt>
                <c:pt idx="620">
                  <c:v>13.495029450187067</c:v>
                </c:pt>
                <c:pt idx="621">
                  <c:v>13.388628299482688</c:v>
                </c:pt>
                <c:pt idx="622">
                  <c:v>13.000184026977303</c:v>
                </c:pt>
                <c:pt idx="623">
                  <c:v>13.432074182319976</c:v>
                </c:pt>
                <c:pt idx="624">
                  <c:v>13.121701812418463</c:v>
                </c:pt>
                <c:pt idx="625">
                  <c:v>13.323801285865125</c:v>
                </c:pt>
                <c:pt idx="626">
                  <c:v>13.29892388903291</c:v>
                </c:pt>
                <c:pt idx="627">
                  <c:v>13.318614635112802</c:v>
                </c:pt>
                <c:pt idx="628">
                  <c:v>13.435078849835277</c:v>
                </c:pt>
                <c:pt idx="629">
                  <c:v>13.328237107873546</c:v>
                </c:pt>
                <c:pt idx="630">
                  <c:v>13.386872537015647</c:v>
                </c:pt>
                <c:pt idx="631">
                  <c:v>13.394640064161838</c:v>
                </c:pt>
                <c:pt idx="632">
                  <c:v>12.813405080397047</c:v>
                </c:pt>
                <c:pt idx="633">
                  <c:v>12.814368345707168</c:v>
                </c:pt>
                <c:pt idx="634">
                  <c:v>12.797727235633484</c:v>
                </c:pt>
                <c:pt idx="635">
                  <c:v>12.821987008766188</c:v>
                </c:pt>
                <c:pt idx="636">
                  <c:v>12.803771185788081</c:v>
                </c:pt>
                <c:pt idx="637">
                  <c:v>12.778535795410619</c:v>
                </c:pt>
                <c:pt idx="638">
                  <c:v>12.373455147412347</c:v>
                </c:pt>
                <c:pt idx="639">
                  <c:v>12.53646122165887</c:v>
                </c:pt>
                <c:pt idx="640">
                  <c:v>12.590229187465201</c:v>
                </c:pt>
                <c:pt idx="641">
                  <c:v>12.767657991184224</c:v>
                </c:pt>
                <c:pt idx="642">
                  <c:v>12.80159172863908</c:v>
                </c:pt>
                <c:pt idx="643">
                  <c:v>12.808618233345394</c:v>
                </c:pt>
                <c:pt idx="644">
                  <c:v>12.838767426973753</c:v>
                </c:pt>
                <c:pt idx="645">
                  <c:v>12.818205616859645</c:v>
                </c:pt>
                <c:pt idx="646">
                  <c:v>12.807309872596266</c:v>
                </c:pt>
                <c:pt idx="647">
                  <c:v>12.829797859117367</c:v>
                </c:pt>
                <c:pt idx="648">
                  <c:v>12.688322988426375</c:v>
                </c:pt>
                <c:pt idx="649">
                  <c:v>12.561905255154947</c:v>
                </c:pt>
                <c:pt idx="650">
                  <c:v>12.456943467126626</c:v>
                </c:pt>
                <c:pt idx="651">
                  <c:v>13.009812805016933</c:v>
                </c:pt>
                <c:pt idx="652">
                  <c:v>12.835178456685476</c:v>
                </c:pt>
                <c:pt idx="653">
                  <c:v>12.687209598222529</c:v>
                </c:pt>
                <c:pt idx="654">
                  <c:v>12.584421966839631</c:v>
                </c:pt>
                <c:pt idx="655">
                  <c:v>12.443924008955321</c:v>
                </c:pt>
                <c:pt idx="656">
                  <c:v>12.997692362528767</c:v>
                </c:pt>
                <c:pt idx="657">
                  <c:v>12.850663775845133</c:v>
                </c:pt>
                <c:pt idx="658">
                  <c:v>12.685456606886397</c:v>
                </c:pt>
                <c:pt idx="659">
                  <c:v>12.563075280622295</c:v>
                </c:pt>
                <c:pt idx="660">
                  <c:v>12.438954889264114</c:v>
                </c:pt>
                <c:pt idx="661">
                  <c:v>13.001405621289141</c:v>
                </c:pt>
                <c:pt idx="662">
                  <c:v>12.847709810588665</c:v>
                </c:pt>
                <c:pt idx="663">
                  <c:v>12.673466168911288</c:v>
                </c:pt>
                <c:pt idx="664">
                  <c:v>12.561690279163308</c:v>
                </c:pt>
                <c:pt idx="665">
                  <c:v>12.988484352591311</c:v>
                </c:pt>
                <c:pt idx="666">
                  <c:v>13.280571460285145</c:v>
                </c:pt>
                <c:pt idx="667">
                  <c:v>13.147264514300776</c:v>
                </c:pt>
                <c:pt idx="668">
                  <c:v>13.197570088009542</c:v>
                </c:pt>
                <c:pt idx="669">
                  <c:v>13.320044133321518</c:v>
                </c:pt>
                <c:pt idx="670">
                  <c:v>13.220775004291125</c:v>
                </c:pt>
                <c:pt idx="671">
                  <c:v>13.298946601833062</c:v>
                </c:pt>
                <c:pt idx="672">
                  <c:v>13.373293877649854</c:v>
                </c:pt>
                <c:pt idx="673">
                  <c:v>13.22598274112649</c:v>
                </c:pt>
                <c:pt idx="674">
                  <c:v>13.19400403853372</c:v>
                </c:pt>
                <c:pt idx="675">
                  <c:v>13.349345061095995</c:v>
                </c:pt>
                <c:pt idx="676">
                  <c:v>12.807730961003726</c:v>
                </c:pt>
                <c:pt idx="677">
                  <c:v>13.319169028350217</c:v>
                </c:pt>
                <c:pt idx="678">
                  <c:v>13.113158918847249</c:v>
                </c:pt>
                <c:pt idx="679">
                  <c:v>13.161719522636272</c:v>
                </c:pt>
                <c:pt idx="680">
                  <c:v>13.331216305235715</c:v>
                </c:pt>
                <c:pt idx="681">
                  <c:v>13.253934634117025</c:v>
                </c:pt>
                <c:pt idx="682">
                  <c:v>13.378646880845562</c:v>
                </c:pt>
                <c:pt idx="683">
                  <c:v>13.227119162689597</c:v>
                </c:pt>
                <c:pt idx="684">
                  <c:v>13.243900654402816</c:v>
                </c:pt>
                <c:pt idx="685">
                  <c:v>13.258333298799341</c:v>
                </c:pt>
                <c:pt idx="686">
                  <c:v>12.687427691255252</c:v>
                </c:pt>
                <c:pt idx="687">
                  <c:v>12.722441767577878</c:v>
                </c:pt>
                <c:pt idx="688">
                  <c:v>12.722057345348045</c:v>
                </c:pt>
                <c:pt idx="689">
                  <c:v>12.711790364634272</c:v>
                </c:pt>
                <c:pt idx="690">
                  <c:v>12.708192054404188</c:v>
                </c:pt>
                <c:pt idx="691">
                  <c:v>12.150622675967849</c:v>
                </c:pt>
                <c:pt idx="692">
                  <c:v>12.286566661271978</c:v>
                </c:pt>
                <c:pt idx="693">
                  <c:v>12.527190142037034</c:v>
                </c:pt>
                <c:pt idx="694">
                  <c:v>12.672455257423406</c:v>
                </c:pt>
                <c:pt idx="695">
                  <c:v>12.671965856695246</c:v>
                </c:pt>
                <c:pt idx="696">
                  <c:v>12.691566217364276</c:v>
                </c:pt>
                <c:pt idx="697">
                  <c:v>12.70628147530827</c:v>
                </c:pt>
                <c:pt idx="698">
                  <c:v>12.717051319283417</c:v>
                </c:pt>
                <c:pt idx="699">
                  <c:v>12.738615507554472</c:v>
                </c:pt>
                <c:pt idx="700">
                  <c:v>12.840276908587846</c:v>
                </c:pt>
                <c:pt idx="701">
                  <c:v>12.69302756175678</c:v>
                </c:pt>
                <c:pt idx="702">
                  <c:v>12.54977536941983</c:v>
                </c:pt>
                <c:pt idx="703">
                  <c:v>13.003691837282231</c:v>
                </c:pt>
                <c:pt idx="704">
                  <c:v>12.858573235716907</c:v>
                </c:pt>
                <c:pt idx="705">
                  <c:v>12.700737985974204</c:v>
                </c:pt>
                <c:pt idx="706">
                  <c:v>12.602105512078731</c:v>
                </c:pt>
                <c:pt idx="707">
                  <c:v>12.435069939811017</c:v>
                </c:pt>
                <c:pt idx="708">
                  <c:v>13.014686525777158</c:v>
                </c:pt>
                <c:pt idx="709">
                  <c:v>12.837102618405765</c:v>
                </c:pt>
                <c:pt idx="710">
                  <c:v>12.68966647557845</c:v>
                </c:pt>
                <c:pt idx="711">
                  <c:v>12.571201221817551</c:v>
                </c:pt>
                <c:pt idx="712">
                  <c:v>12.466134037729283</c:v>
                </c:pt>
                <c:pt idx="713">
                  <c:v>12.989203696943422</c:v>
                </c:pt>
                <c:pt idx="714">
                  <c:v>12.83627938920209</c:v>
                </c:pt>
                <c:pt idx="715">
                  <c:v>12.57664439217845</c:v>
                </c:pt>
                <c:pt idx="716">
                  <c:v>13.738166868935778</c:v>
                </c:pt>
                <c:pt idx="717">
                  <c:v>13.647000089402372</c:v>
                </c:pt>
                <c:pt idx="718">
                  <c:v>13.592866892373873</c:v>
                </c:pt>
                <c:pt idx="719">
                  <c:v>13.689871192350923</c:v>
                </c:pt>
                <c:pt idx="720">
                  <c:v>13.59850413073231</c:v>
                </c:pt>
                <c:pt idx="721">
                  <c:v>13.738638324820599</c:v>
                </c:pt>
                <c:pt idx="722">
                  <c:v>13.658236171951165</c:v>
                </c:pt>
                <c:pt idx="723">
                  <c:v>13.714481298470666</c:v>
                </c:pt>
                <c:pt idx="724">
                  <c:v>13.720531781684734</c:v>
                </c:pt>
                <c:pt idx="725">
                  <c:v>13.632394425338536</c:v>
                </c:pt>
                <c:pt idx="726">
                  <c:v>13.54607043813829</c:v>
                </c:pt>
                <c:pt idx="727">
                  <c:v>13.640084631211609</c:v>
                </c:pt>
                <c:pt idx="728">
                  <c:v>13.559832837353259</c:v>
                </c:pt>
                <c:pt idx="729">
                  <c:v>13.633376015642023</c:v>
                </c:pt>
                <c:pt idx="730">
                  <c:v>13.592244421386798</c:v>
                </c:pt>
                <c:pt idx="731">
                  <c:v>13.597094942575943</c:v>
                </c:pt>
                <c:pt idx="732">
                  <c:v>13.668823937989568</c:v>
                </c:pt>
                <c:pt idx="733">
                  <c:v>13.600014681679959</c:v>
                </c:pt>
                <c:pt idx="734">
                  <c:v>13.761163557812315</c:v>
                </c:pt>
                <c:pt idx="735">
                  <c:v>13.675988086613641</c:v>
                </c:pt>
                <c:pt idx="736">
                  <c:v>13.249485939236861</c:v>
                </c:pt>
                <c:pt idx="737">
                  <c:v>13.254009902418941</c:v>
                </c:pt>
                <c:pt idx="738">
                  <c:v>13.232055365974412</c:v>
                </c:pt>
                <c:pt idx="739">
                  <c:v>13.225102466674388</c:v>
                </c:pt>
                <c:pt idx="740">
                  <c:v>12.723605882575512</c:v>
                </c:pt>
                <c:pt idx="741">
                  <c:v>12.887427874504006</c:v>
                </c:pt>
                <c:pt idx="742">
                  <c:v>13.117320059127294</c:v>
                </c:pt>
                <c:pt idx="743">
                  <c:v>13.162676048481417</c:v>
                </c:pt>
                <c:pt idx="744">
                  <c:v>13.219145796840937</c:v>
                </c:pt>
                <c:pt idx="745">
                  <c:v>13.227538620880324</c:v>
                </c:pt>
                <c:pt idx="746">
                  <c:v>13.25452703728371</c:v>
                </c:pt>
                <c:pt idx="747">
                  <c:v>13.24612873011044</c:v>
                </c:pt>
                <c:pt idx="748">
                  <c:v>13.226559401715212</c:v>
                </c:pt>
                <c:pt idx="749">
                  <c:v>12.387960364896946</c:v>
                </c:pt>
                <c:pt idx="750">
                  <c:v>12.86184420228212</c:v>
                </c:pt>
                <c:pt idx="751">
                  <c:v>12.575906171667699</c:v>
                </c:pt>
                <c:pt idx="752">
                  <c:v>12.425485129661768</c:v>
                </c:pt>
                <c:pt idx="753">
                  <c:v>12.986413083653058</c:v>
                </c:pt>
                <c:pt idx="754">
                  <c:v>12.850684414324787</c:v>
                </c:pt>
                <c:pt idx="755">
                  <c:v>12.680896003699742</c:v>
                </c:pt>
                <c:pt idx="756">
                  <c:v>12.568375945937559</c:v>
                </c:pt>
                <c:pt idx="757">
                  <c:v>12.440453476649129</c:v>
                </c:pt>
                <c:pt idx="758">
                  <c:v>12.979168193775317</c:v>
                </c:pt>
                <c:pt idx="759">
                  <c:v>12.847248902953531</c:v>
                </c:pt>
                <c:pt idx="760">
                  <c:v>12.554465506909427</c:v>
                </c:pt>
                <c:pt idx="761">
                  <c:v>12.697326746668244</c:v>
                </c:pt>
                <c:pt idx="762">
                  <c:v>12.830400984905445</c:v>
                </c:pt>
                <c:pt idx="763">
                  <c:v>12.680540088836064</c:v>
                </c:pt>
                <c:pt idx="764">
                  <c:v>12.600571643709575</c:v>
                </c:pt>
                <c:pt idx="765">
                  <c:v>12.698023186621441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C4-4A1D-A272-735B1645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0112"/>
        <c:axId val="696689128"/>
      </c:scatterChart>
      <c:valAx>
        <c:axId val="6966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9128"/>
        <c:crosses val="autoZero"/>
        <c:crossBetween val="midCat"/>
      </c:valAx>
      <c:valAx>
        <c:axId val="6966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press: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46719160104989"/>
                  <c:y val="4.2131452318460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temp!$H$3:$H$1006</c:f>
              <c:numCache>
                <c:formatCode>General</c:formatCode>
                <c:ptCount val="222"/>
                <c:pt idx="0">
                  <c:v>271719.46214999998</c:v>
                </c:pt>
                <c:pt idx="1">
                  <c:v>239825.12820000001</c:v>
                </c:pt>
                <c:pt idx="2">
                  <c:v>206013.38589999999</c:v>
                </c:pt>
                <c:pt idx="3">
                  <c:v>198048.98684999999</c:v>
                </c:pt>
                <c:pt idx="4">
                  <c:v>355463.48159999988</c:v>
                </c:pt>
                <c:pt idx="5">
                  <c:v>293387.34165000002</c:v>
                </c:pt>
                <c:pt idx="6">
                  <c:v>205544.41445000001</c:v>
                </c:pt>
                <c:pt idx="7">
                  <c:v>178087.53145000001</c:v>
                </c:pt>
                <c:pt idx="8">
                  <c:v>200242.5588</c:v>
                </c:pt>
                <c:pt idx="9">
                  <c:v>331468.20960000012</c:v>
                </c:pt>
                <c:pt idx="10">
                  <c:v>299593.04599999991</c:v>
                </c:pt>
                <c:pt idx="11">
                  <c:v>261697.03390000001</c:v>
                </c:pt>
                <c:pt idx="12">
                  <c:v>236441.27499999999</c:v>
                </c:pt>
                <c:pt idx="13">
                  <c:v>189211.87085000001</c:v>
                </c:pt>
                <c:pt idx="14">
                  <c:v>335576.71990000003</c:v>
                </c:pt>
                <c:pt idx="15">
                  <c:v>329178.76225000003</c:v>
                </c:pt>
                <c:pt idx="16">
                  <c:v>294489.64625000011</c:v>
                </c:pt>
                <c:pt idx="17">
                  <c:v>255651.43460000001</c:v>
                </c:pt>
                <c:pt idx="18">
                  <c:v>227161.63750000001</c:v>
                </c:pt>
                <c:pt idx="19">
                  <c:v>409377.77350000001</c:v>
                </c:pt>
                <c:pt idx="20">
                  <c:v>350737.19819999998</c:v>
                </c:pt>
                <c:pt idx="21">
                  <c:v>282824.12274999998</c:v>
                </c:pt>
                <c:pt idx="22">
                  <c:v>247086.1268</c:v>
                </c:pt>
                <c:pt idx="23">
                  <c:v>266855.01014999987</c:v>
                </c:pt>
                <c:pt idx="24">
                  <c:v>420581.81790000002</c:v>
                </c:pt>
                <c:pt idx="25">
                  <c:v>348662.4047999999</c:v>
                </c:pt>
                <c:pt idx="26">
                  <c:v>303182.73615000001</c:v>
                </c:pt>
                <c:pt idx="27">
                  <c:v>278301.74609999999</c:v>
                </c:pt>
                <c:pt idx="28">
                  <c:v>216764.47214999999</c:v>
                </c:pt>
                <c:pt idx="29">
                  <c:v>395310.9204</c:v>
                </c:pt>
                <c:pt idx="30">
                  <c:v>405098.57475000003</c:v>
                </c:pt>
                <c:pt idx="31">
                  <c:v>374840.68345000001</c:v>
                </c:pt>
                <c:pt idx="32">
                  <c:v>304505.14254999999</c:v>
                </c:pt>
                <c:pt idx="33">
                  <c:v>269302.98645000003</c:v>
                </c:pt>
                <c:pt idx="34">
                  <c:v>480766.06835000002</c:v>
                </c:pt>
                <c:pt idx="35">
                  <c:v>442751.13135000021</c:v>
                </c:pt>
                <c:pt idx="36">
                  <c:v>372952.20685000008</c:v>
                </c:pt>
                <c:pt idx="37">
                  <c:v>319368.61180000007</c:v>
                </c:pt>
                <c:pt idx="38">
                  <c:v>270008.19215000002</c:v>
                </c:pt>
                <c:pt idx="39">
                  <c:v>497587.70039999991</c:v>
                </c:pt>
                <c:pt idx="40">
                  <c:v>419249.96114999999</c:v>
                </c:pt>
                <c:pt idx="41">
                  <c:v>372884.97859999997</c:v>
                </c:pt>
                <c:pt idx="42">
                  <c:v>293675.05719999998</c:v>
                </c:pt>
                <c:pt idx="43">
                  <c:v>275733.51199999999</c:v>
                </c:pt>
                <c:pt idx="44">
                  <c:v>497484.68894999998</c:v>
                </c:pt>
                <c:pt idx="45">
                  <c:v>452260.59769999998</c:v>
                </c:pt>
                <c:pt idx="46">
                  <c:v>396755.04385000007</c:v>
                </c:pt>
                <c:pt idx="47">
                  <c:v>333560.93085</c:v>
                </c:pt>
                <c:pt idx="48">
                  <c:v>315766.80274999997</c:v>
                </c:pt>
                <c:pt idx="49">
                  <c:v>528526.84580000013</c:v>
                </c:pt>
                <c:pt idx="50">
                  <c:v>446722.04489999992</c:v>
                </c:pt>
                <c:pt idx="51">
                  <c:v>390732.13170000003</c:v>
                </c:pt>
                <c:pt idx="52">
                  <c:v>358267.3738</c:v>
                </c:pt>
                <c:pt idx="53">
                  <c:v>323107.54835</c:v>
                </c:pt>
                <c:pt idx="54">
                  <c:v>531358.42485000018</c:v>
                </c:pt>
                <c:pt idx="55">
                  <c:v>468198.74235000001</c:v>
                </c:pt>
                <c:pt idx="56">
                  <c:v>401429.35070000013</c:v>
                </c:pt>
                <c:pt idx="57">
                  <c:v>350690.0245</c:v>
                </c:pt>
                <c:pt idx="58">
                  <c:v>318843.36979999999</c:v>
                </c:pt>
                <c:pt idx="59">
                  <c:v>520568.12825000013</c:v>
                </c:pt>
                <c:pt idx="60">
                  <c:v>465077.97655000002</c:v>
                </c:pt>
                <c:pt idx="61">
                  <c:v>405602.70864999999</c:v>
                </c:pt>
                <c:pt idx="62">
                  <c:v>359935.44740000012</c:v>
                </c:pt>
                <c:pt idx="63">
                  <c:v>320725.10645000002</c:v>
                </c:pt>
                <c:pt idx="64">
                  <c:v>549768.57255000016</c:v>
                </c:pt>
                <c:pt idx="65">
                  <c:v>456978.17359999998</c:v>
                </c:pt>
                <c:pt idx="66">
                  <c:v>407014.95839999989</c:v>
                </c:pt>
                <c:pt idx="67">
                  <c:v>352476.96230000007</c:v>
                </c:pt>
                <c:pt idx="68">
                  <c:v>306706.88589999999</c:v>
                </c:pt>
                <c:pt idx="69">
                  <c:v>539786.52490000008</c:v>
                </c:pt>
                <c:pt idx="70">
                  <c:v>465020.57549999998</c:v>
                </c:pt>
                <c:pt idx="71">
                  <c:v>410911.36105000012</c:v>
                </c:pt>
                <c:pt idx="72">
                  <c:v>362794.46059999999</c:v>
                </c:pt>
                <c:pt idx="73">
                  <c:v>318687.36580000003</c:v>
                </c:pt>
                <c:pt idx="74">
                  <c:v>550810.32814999996</c:v>
                </c:pt>
                <c:pt idx="75">
                  <c:v>476376.47204999992</c:v>
                </c:pt>
                <c:pt idx="76">
                  <c:v>431127.52285000001</c:v>
                </c:pt>
                <c:pt idx="77">
                  <c:v>371984.92465000012</c:v>
                </c:pt>
                <c:pt idx="78">
                  <c:v>327311.95124999998</c:v>
                </c:pt>
                <c:pt idx="79">
                  <c:v>549716.09985000012</c:v>
                </c:pt>
                <c:pt idx="80">
                  <c:v>473837.71214999992</c:v>
                </c:pt>
                <c:pt idx="81">
                  <c:v>402508.99279999989</c:v>
                </c:pt>
                <c:pt idx="82">
                  <c:v>359862.8888999999</c:v>
                </c:pt>
                <c:pt idx="83">
                  <c:v>333255.74819999997</c:v>
                </c:pt>
                <c:pt idx="84">
                  <c:v>559606.17255000002</c:v>
                </c:pt>
                <c:pt idx="85">
                  <c:v>487627.26809999999</c:v>
                </c:pt>
                <c:pt idx="86">
                  <c:v>414617.27505</c:v>
                </c:pt>
                <c:pt idx="87">
                  <c:v>365352.61450000008</c:v>
                </c:pt>
                <c:pt idx="88">
                  <c:v>324995.37075</c:v>
                </c:pt>
                <c:pt idx="89">
                  <c:v>555452.63609999989</c:v>
                </c:pt>
                <c:pt idx="90">
                  <c:v>479362.39425000001</c:v>
                </c:pt>
                <c:pt idx="91">
                  <c:v>414526.092</c:v>
                </c:pt>
                <c:pt idx="92">
                  <c:v>356061.85314999998</c:v>
                </c:pt>
                <c:pt idx="93">
                  <c:v>329717.61145000003</c:v>
                </c:pt>
                <c:pt idx="94">
                  <c:v>556249.2649500001</c:v>
                </c:pt>
                <c:pt idx="95">
                  <c:v>491852.66004999989</c:v>
                </c:pt>
                <c:pt idx="96">
                  <c:v>416160.96500000003</c:v>
                </c:pt>
                <c:pt idx="97">
                  <c:v>377047.07410000003</c:v>
                </c:pt>
                <c:pt idx="98">
                  <c:v>333274.29109999997</c:v>
                </c:pt>
                <c:pt idx="99">
                  <c:v>561011.59279999987</c:v>
                </c:pt>
                <c:pt idx="100">
                  <c:v>472152.30310000002</c:v>
                </c:pt>
                <c:pt idx="101">
                  <c:v>401292.19994999998</c:v>
                </c:pt>
                <c:pt idx="102">
                  <c:v>376535.43060000002</c:v>
                </c:pt>
                <c:pt idx="103">
                  <c:v>329813.12174999999</c:v>
                </c:pt>
                <c:pt idx="104">
                  <c:v>570647.54409999994</c:v>
                </c:pt>
                <c:pt idx="105">
                  <c:v>477920.56095000007</c:v>
                </c:pt>
                <c:pt idx="106">
                  <c:v>412555.86164999998</c:v>
                </c:pt>
                <c:pt idx="107">
                  <c:v>359971.46740000002</c:v>
                </c:pt>
                <c:pt idx="108">
                  <c:v>342996.93235000002</c:v>
                </c:pt>
                <c:pt idx="109">
                  <c:v>552793.10879999993</c:v>
                </c:pt>
                <c:pt idx="110">
                  <c:v>468130.70695000008</c:v>
                </c:pt>
                <c:pt idx="111">
                  <c:v>417691.44449999998</c:v>
                </c:pt>
                <c:pt idx="112">
                  <c:v>371005.45104999997</c:v>
                </c:pt>
                <c:pt idx="113">
                  <c:v>329185.19439999998</c:v>
                </c:pt>
                <c:pt idx="114">
                  <c:v>567141.67950000009</c:v>
                </c:pt>
                <c:pt idx="115">
                  <c:v>481086.32465000008</c:v>
                </c:pt>
                <c:pt idx="116">
                  <c:v>403875.10985000012</c:v>
                </c:pt>
                <c:pt idx="117">
                  <c:v>368872.23515000002</c:v>
                </c:pt>
                <c:pt idx="118">
                  <c:v>333384.35389999999</c:v>
                </c:pt>
                <c:pt idx="119">
                  <c:v>565875.13884999999</c:v>
                </c:pt>
                <c:pt idx="120">
                  <c:v>480903.71840000001</c:v>
                </c:pt>
                <c:pt idx="121">
                  <c:v>421392.81315</c:v>
                </c:pt>
                <c:pt idx="122">
                  <c:v>358061.88874999998</c:v>
                </c:pt>
                <c:pt idx="123">
                  <c:v>326067.94404999999</c:v>
                </c:pt>
                <c:pt idx="124">
                  <c:v>573352.46114999987</c:v>
                </c:pt>
                <c:pt idx="125">
                  <c:v>492792.72189999989</c:v>
                </c:pt>
                <c:pt idx="126">
                  <c:v>414209.81774999999</c:v>
                </c:pt>
                <c:pt idx="127">
                  <c:v>366280.85830000002</c:v>
                </c:pt>
                <c:pt idx="128">
                  <c:v>341369.39409999998</c:v>
                </c:pt>
                <c:pt idx="129">
                  <c:v>554272.49835000001</c:v>
                </c:pt>
                <c:pt idx="130">
                  <c:v>487081.25404999987</c:v>
                </c:pt>
                <c:pt idx="131">
                  <c:v>419862.84435000003</c:v>
                </c:pt>
                <c:pt idx="132">
                  <c:v>364874.91405000002</c:v>
                </c:pt>
                <c:pt idx="133">
                  <c:v>340651.59129999997</c:v>
                </c:pt>
                <c:pt idx="134">
                  <c:v>554908.99245000002</c:v>
                </c:pt>
                <c:pt idx="135">
                  <c:v>486959.57799999992</c:v>
                </c:pt>
                <c:pt idx="136">
                  <c:v>418546.61695</c:v>
                </c:pt>
                <c:pt idx="137">
                  <c:v>370878.47559999989</c:v>
                </c:pt>
                <c:pt idx="138">
                  <c:v>326923.31089999998</c:v>
                </c:pt>
                <c:pt idx="139">
                  <c:v>561277.54375000019</c:v>
                </c:pt>
                <c:pt idx="140">
                  <c:v>474021.06829999998</c:v>
                </c:pt>
                <c:pt idx="141">
                  <c:v>416653.40964999999</c:v>
                </c:pt>
                <c:pt idx="142">
                  <c:v>377231.22744999989</c:v>
                </c:pt>
                <c:pt idx="143">
                  <c:v>335262.40425000002</c:v>
                </c:pt>
                <c:pt idx="144">
                  <c:v>549269.86325000005</c:v>
                </c:pt>
                <c:pt idx="145">
                  <c:v>485194.01850000001</c:v>
                </c:pt>
                <c:pt idx="146">
                  <c:v>418680.03240000003</c:v>
                </c:pt>
                <c:pt idx="147">
                  <c:v>367105.69410000002</c:v>
                </c:pt>
                <c:pt idx="148">
                  <c:v>323653.14825000003</c:v>
                </c:pt>
                <c:pt idx="149">
                  <c:v>567778.09254999983</c:v>
                </c:pt>
                <c:pt idx="150">
                  <c:v>480886.72954999987</c:v>
                </c:pt>
                <c:pt idx="151">
                  <c:v>428139.95429999998</c:v>
                </c:pt>
                <c:pt idx="152">
                  <c:v>366531.33439999999</c:v>
                </c:pt>
                <c:pt idx="153">
                  <c:v>331168.52325000003</c:v>
                </c:pt>
                <c:pt idx="154">
                  <c:v>560589.57109999983</c:v>
                </c:pt>
                <c:pt idx="155">
                  <c:v>494165.76730000001</c:v>
                </c:pt>
                <c:pt idx="156">
                  <c:v>415258.78934999998</c:v>
                </c:pt>
                <c:pt idx="157">
                  <c:v>379823.45374999999</c:v>
                </c:pt>
                <c:pt idx="158">
                  <c:v>338849.34319999989</c:v>
                </c:pt>
                <c:pt idx="159">
                  <c:v>570413.75234999997</c:v>
                </c:pt>
                <c:pt idx="160">
                  <c:v>502128.86444999999</c:v>
                </c:pt>
                <c:pt idx="161">
                  <c:v>415960.85785000009</c:v>
                </c:pt>
                <c:pt idx="162">
                  <c:v>367459.48465</c:v>
                </c:pt>
                <c:pt idx="163">
                  <c:v>335186.29729999998</c:v>
                </c:pt>
                <c:pt idx="164">
                  <c:v>570352.51864999998</c:v>
                </c:pt>
                <c:pt idx="165">
                  <c:v>488885.41645000002</c:v>
                </c:pt>
                <c:pt idx="166">
                  <c:v>409631.34639999998</c:v>
                </c:pt>
                <c:pt idx="167">
                  <c:v>379126.75555000012</c:v>
                </c:pt>
                <c:pt idx="168">
                  <c:v>324644.41780000011</c:v>
                </c:pt>
                <c:pt idx="169">
                  <c:v>564848.02305000008</c:v>
                </c:pt>
                <c:pt idx="170">
                  <c:v>488507.40795000002</c:v>
                </c:pt>
                <c:pt idx="171">
                  <c:v>412326.22175000003</c:v>
                </c:pt>
                <c:pt idx="172">
                  <c:v>374889.71120000008</c:v>
                </c:pt>
                <c:pt idx="173">
                  <c:v>329950.96404999989</c:v>
                </c:pt>
                <c:pt idx="174">
                  <c:v>563892.08389999985</c:v>
                </c:pt>
                <c:pt idx="175">
                  <c:v>500439.81235000002</c:v>
                </c:pt>
                <c:pt idx="176">
                  <c:v>408145.33500000002</c:v>
                </c:pt>
                <c:pt idx="177">
                  <c:v>361395.1495</c:v>
                </c:pt>
                <c:pt idx="178">
                  <c:v>335057.46899999998</c:v>
                </c:pt>
                <c:pt idx="179">
                  <c:v>557967.14850000001</c:v>
                </c:pt>
                <c:pt idx="180">
                  <c:v>471759.80810000002</c:v>
                </c:pt>
                <c:pt idx="181">
                  <c:v>418566.6398</c:v>
                </c:pt>
                <c:pt idx="182">
                  <c:v>367020.30310000002</c:v>
                </c:pt>
                <c:pt idx="183">
                  <c:v>324182.63414999988</c:v>
                </c:pt>
                <c:pt idx="184">
                  <c:v>579556.25345000008</c:v>
                </c:pt>
                <c:pt idx="185">
                  <c:v>485029.97855</c:v>
                </c:pt>
                <c:pt idx="186">
                  <c:v>411015.96795000002</c:v>
                </c:pt>
                <c:pt idx="187">
                  <c:v>367552.89870000002</c:v>
                </c:pt>
                <c:pt idx="188">
                  <c:v>558423.28975</c:v>
                </c:pt>
                <c:pt idx="189">
                  <c:v>475624.79495000013</c:v>
                </c:pt>
                <c:pt idx="190">
                  <c:v>370269.72619999998</c:v>
                </c:pt>
                <c:pt idx="191">
                  <c:v>331635.03950000001</c:v>
                </c:pt>
                <c:pt idx="192">
                  <c:v>554101.11475000018</c:v>
                </c:pt>
                <c:pt idx="193">
                  <c:v>482772.26175000012</c:v>
                </c:pt>
                <c:pt idx="194">
                  <c:v>425845.27284999989</c:v>
                </c:pt>
                <c:pt idx="195">
                  <c:v>371150.42115000013</c:v>
                </c:pt>
                <c:pt idx="196">
                  <c:v>321289.52484999999</c:v>
                </c:pt>
                <c:pt idx="197">
                  <c:v>568031.24040000013</c:v>
                </c:pt>
                <c:pt idx="198">
                  <c:v>470722.3777500001</c:v>
                </c:pt>
                <c:pt idx="199">
                  <c:v>412471.72175000003</c:v>
                </c:pt>
                <c:pt idx="200">
                  <c:v>371872.39010000002</c:v>
                </c:pt>
                <c:pt idx="201">
                  <c:v>562109.55365000002</c:v>
                </c:pt>
                <c:pt idx="202">
                  <c:v>363586.01784999989</c:v>
                </c:pt>
                <c:pt idx="203">
                  <c:v>330443.85814999993</c:v>
                </c:pt>
                <c:pt idx="204">
                  <c:v>460204.80580000009</c:v>
                </c:pt>
                <c:pt idx="205">
                  <c:v>420579.17019999988</c:v>
                </c:pt>
                <c:pt idx="206">
                  <c:v>472949.22864999989</c:v>
                </c:pt>
                <c:pt idx="207">
                  <c:v>412013.74265000009</c:v>
                </c:pt>
                <c:pt idx="208">
                  <c:v>354525.58535000012</c:v>
                </c:pt>
                <c:pt idx="209">
                  <c:v>471343.15039999993</c:v>
                </c:pt>
                <c:pt idx="210">
                  <c:v>423170.11835</c:v>
                </c:pt>
                <c:pt idx="211">
                  <c:v>364016.13339999999</c:v>
                </c:pt>
                <c:pt idx="212">
                  <c:v>332564.73080000002</c:v>
                </c:pt>
                <c:pt idx="213">
                  <c:v>476264.81930000009</c:v>
                </c:pt>
                <c:pt idx="214">
                  <c:v>413686.44030000002</c:v>
                </c:pt>
                <c:pt idx="215">
                  <c:v>481127.58504999988</c:v>
                </c:pt>
                <c:pt idx="216">
                  <c:v>406802.6284499999</c:v>
                </c:pt>
                <c:pt idx="217">
                  <c:v>560165.28969999996</c:v>
                </c:pt>
                <c:pt idx="218">
                  <c:v>481676.79885000002</c:v>
                </c:pt>
                <c:pt idx="219">
                  <c:v>410389.3995</c:v>
                </c:pt>
                <c:pt idx="220">
                  <c:v>362328.35044999991</c:v>
                </c:pt>
                <c:pt idx="221">
                  <c:v>559304.3885499998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E-4217-8959-86646972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dens: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10148731408573"/>
                  <c:y val="0.13944253062117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temp!$L$3:$L$1006</c:f>
              <c:numCache>
                <c:formatCode>General</c:formatCode>
                <c:ptCount val="222"/>
                <c:pt idx="0">
                  <c:v>2.2958955223880597</c:v>
                </c:pt>
                <c:pt idx="1">
                  <c:v>2.1022307692307676</c:v>
                </c:pt>
                <c:pt idx="2">
                  <c:v>1.8950735294117649</c:v>
                </c:pt>
                <c:pt idx="3">
                  <c:v>1.8423015873015858</c:v>
                </c:pt>
                <c:pt idx="4">
                  <c:v>2.7828461538461537</c:v>
                </c:pt>
                <c:pt idx="5">
                  <c:v>2.4444531249999999</c:v>
                </c:pt>
                <c:pt idx="6">
                  <c:v>1.9293478260869548</c:v>
                </c:pt>
                <c:pt idx="7">
                  <c:v>1.8019014084507028</c:v>
                </c:pt>
                <c:pt idx="8">
                  <c:v>1.7846825396825396</c:v>
                </c:pt>
                <c:pt idx="9">
                  <c:v>2.5490298507462703</c:v>
                </c:pt>
                <c:pt idx="10">
                  <c:v>2.4710156249999984</c:v>
                </c:pt>
                <c:pt idx="11">
                  <c:v>2.3602307692307689</c:v>
                </c:pt>
                <c:pt idx="12">
                  <c:v>2.1517424242424239</c:v>
                </c:pt>
                <c:pt idx="13">
                  <c:v>1.8471969696969699</c:v>
                </c:pt>
                <c:pt idx="14">
                  <c:v>2.5926515151515166</c:v>
                </c:pt>
                <c:pt idx="15">
                  <c:v>2.6238636363636365</c:v>
                </c:pt>
                <c:pt idx="16">
                  <c:v>2.4771323529411764</c:v>
                </c:pt>
                <c:pt idx="17">
                  <c:v>2.3278985507246377</c:v>
                </c:pt>
                <c:pt idx="18">
                  <c:v>2.0747727272727254</c:v>
                </c:pt>
                <c:pt idx="19">
                  <c:v>3.2363846153846154</c:v>
                </c:pt>
                <c:pt idx="20">
                  <c:v>2.8521323529411751</c:v>
                </c:pt>
                <c:pt idx="21">
                  <c:v>2.8432835820895539</c:v>
                </c:pt>
                <c:pt idx="22">
                  <c:v>2.4692361111111127</c:v>
                </c:pt>
                <c:pt idx="23">
                  <c:v>2.4252272727272746</c:v>
                </c:pt>
                <c:pt idx="24">
                  <c:v>3.2952985074626882</c:v>
                </c:pt>
                <c:pt idx="25">
                  <c:v>2.8738970588235295</c:v>
                </c:pt>
                <c:pt idx="26">
                  <c:v>2.7161363636363651</c:v>
                </c:pt>
                <c:pt idx="27">
                  <c:v>2.4427611940298495</c:v>
                </c:pt>
                <c:pt idx="28">
                  <c:v>2.0969852941176472</c:v>
                </c:pt>
                <c:pt idx="29">
                  <c:v>3.0096268656716401</c:v>
                </c:pt>
                <c:pt idx="30">
                  <c:v>3.385579710144929</c:v>
                </c:pt>
                <c:pt idx="31">
                  <c:v>3.3176865671641806</c:v>
                </c:pt>
                <c:pt idx="32">
                  <c:v>2.7171323529411779</c:v>
                </c:pt>
                <c:pt idx="33">
                  <c:v>2.4403472222222207</c:v>
                </c:pt>
                <c:pt idx="34">
                  <c:v>3.7377205882352955</c:v>
                </c:pt>
                <c:pt idx="35">
                  <c:v>3.6791129032258083</c:v>
                </c:pt>
                <c:pt idx="36">
                  <c:v>3.2387121212121199</c:v>
                </c:pt>
                <c:pt idx="37">
                  <c:v>3.1780985915492961</c:v>
                </c:pt>
                <c:pt idx="38">
                  <c:v>2.8939230769230768</c:v>
                </c:pt>
                <c:pt idx="39">
                  <c:v>3.9135606060606047</c:v>
                </c:pt>
                <c:pt idx="40">
                  <c:v>3.5075000000000003</c:v>
                </c:pt>
                <c:pt idx="41">
                  <c:v>3.2827611940298493</c:v>
                </c:pt>
                <c:pt idx="42">
                  <c:v>2.5649999999999986</c:v>
                </c:pt>
                <c:pt idx="43">
                  <c:v>2.528071428571427</c:v>
                </c:pt>
                <c:pt idx="44">
                  <c:v>3.9086231884057985</c:v>
                </c:pt>
                <c:pt idx="45">
                  <c:v>3.7829710144927531</c:v>
                </c:pt>
                <c:pt idx="46">
                  <c:v>3.5411363636363649</c:v>
                </c:pt>
                <c:pt idx="47">
                  <c:v>3.0654861111111122</c:v>
                </c:pt>
                <c:pt idx="48">
                  <c:v>2.8510317460317474</c:v>
                </c:pt>
                <c:pt idx="49">
                  <c:v>4.2282835820895537</c:v>
                </c:pt>
                <c:pt idx="50">
                  <c:v>3.7370289855072452</c:v>
                </c:pt>
                <c:pt idx="51">
                  <c:v>3.4420422535211253</c:v>
                </c:pt>
                <c:pt idx="52">
                  <c:v>3.2252985074626883</c:v>
                </c:pt>
                <c:pt idx="53">
                  <c:v>3.0780714285714299</c:v>
                </c:pt>
                <c:pt idx="54">
                  <c:v>4.1769402985074597</c:v>
                </c:pt>
                <c:pt idx="55">
                  <c:v>3.9315671641791048</c:v>
                </c:pt>
                <c:pt idx="56">
                  <c:v>3.548333333333332</c:v>
                </c:pt>
                <c:pt idx="57">
                  <c:v>3.1893076923076906</c:v>
                </c:pt>
                <c:pt idx="58">
                  <c:v>3.0035606060606064</c:v>
                </c:pt>
                <c:pt idx="59">
                  <c:v>4.1071739130434795</c:v>
                </c:pt>
                <c:pt idx="60">
                  <c:v>3.8370714285714329</c:v>
                </c:pt>
                <c:pt idx="61">
                  <c:v>3.5733571428571427</c:v>
                </c:pt>
                <c:pt idx="62">
                  <c:v>3.3031538461538474</c:v>
                </c:pt>
                <c:pt idx="63">
                  <c:v>3.0635915492957744</c:v>
                </c:pt>
                <c:pt idx="64">
                  <c:v>4.3334090909090905</c:v>
                </c:pt>
                <c:pt idx="65">
                  <c:v>3.7519285714285697</c:v>
                </c:pt>
                <c:pt idx="66">
                  <c:v>3.6116197183098593</c:v>
                </c:pt>
                <c:pt idx="67">
                  <c:v>3.2691911764705894</c:v>
                </c:pt>
                <c:pt idx="68">
                  <c:v>2.8277857142857159</c:v>
                </c:pt>
                <c:pt idx="69">
                  <c:v>4.2965</c:v>
                </c:pt>
                <c:pt idx="70">
                  <c:v>3.9689999999999985</c:v>
                </c:pt>
                <c:pt idx="71">
                  <c:v>3.5788805970149271</c:v>
                </c:pt>
                <c:pt idx="72">
                  <c:v>3.3853787878787878</c:v>
                </c:pt>
                <c:pt idx="73">
                  <c:v>2.9249264705882356</c:v>
                </c:pt>
                <c:pt idx="74">
                  <c:v>4.4440151515151545</c:v>
                </c:pt>
                <c:pt idx="75">
                  <c:v>4.1520422535211274</c:v>
                </c:pt>
                <c:pt idx="76">
                  <c:v>3.731349206349206</c:v>
                </c:pt>
                <c:pt idx="77">
                  <c:v>3.4452142857142873</c:v>
                </c:pt>
                <c:pt idx="78">
                  <c:v>3.0235606060606059</c:v>
                </c:pt>
                <c:pt idx="79">
                  <c:v>4.3780147058823529</c:v>
                </c:pt>
                <c:pt idx="80">
                  <c:v>3.9837500000000015</c:v>
                </c:pt>
                <c:pt idx="81">
                  <c:v>3.5253076923076936</c:v>
                </c:pt>
                <c:pt idx="82">
                  <c:v>3.3603571428571426</c:v>
                </c:pt>
                <c:pt idx="83">
                  <c:v>3.0992968749999998</c:v>
                </c:pt>
                <c:pt idx="84">
                  <c:v>4.3924999999999983</c:v>
                </c:pt>
                <c:pt idx="85">
                  <c:v>4.1905223880597031</c:v>
                </c:pt>
                <c:pt idx="86">
                  <c:v>3.7742307692307677</c:v>
                </c:pt>
                <c:pt idx="87">
                  <c:v>3.3880985915492969</c:v>
                </c:pt>
                <c:pt idx="88">
                  <c:v>2.9675373134328358</c:v>
                </c:pt>
                <c:pt idx="89">
                  <c:v>4.4564925373134319</c:v>
                </c:pt>
                <c:pt idx="90">
                  <c:v>3.9632575757575754</c:v>
                </c:pt>
                <c:pt idx="91">
                  <c:v>3.6703424657534272</c:v>
                </c:pt>
                <c:pt idx="92">
                  <c:v>3.1696376811594207</c:v>
                </c:pt>
                <c:pt idx="93">
                  <c:v>3.113208955223882</c:v>
                </c:pt>
                <c:pt idx="94">
                  <c:v>4.4814788732394391</c:v>
                </c:pt>
                <c:pt idx="95">
                  <c:v>4.2458955223880608</c:v>
                </c:pt>
                <c:pt idx="96">
                  <c:v>3.8239855072463755</c:v>
                </c:pt>
                <c:pt idx="97">
                  <c:v>3.4947794117647044</c:v>
                </c:pt>
                <c:pt idx="98">
                  <c:v>3.1310714285714289</c:v>
                </c:pt>
                <c:pt idx="99">
                  <c:v>4.5224264705882362</c:v>
                </c:pt>
                <c:pt idx="100">
                  <c:v>4.1155970149253731</c:v>
                </c:pt>
                <c:pt idx="101">
                  <c:v>3.5011029411764705</c:v>
                </c:pt>
                <c:pt idx="102">
                  <c:v>3.5067910447761208</c:v>
                </c:pt>
                <c:pt idx="103">
                  <c:v>3.2297761194029881</c:v>
                </c:pt>
                <c:pt idx="104">
                  <c:v>4.6476515151515168</c:v>
                </c:pt>
                <c:pt idx="105">
                  <c:v>3.9503676470588269</c:v>
                </c:pt>
                <c:pt idx="106">
                  <c:v>3.6324626865671661</c:v>
                </c:pt>
                <c:pt idx="107">
                  <c:v>3.3022307692307709</c:v>
                </c:pt>
                <c:pt idx="108">
                  <c:v>3.2403787878787864</c:v>
                </c:pt>
                <c:pt idx="109">
                  <c:v>4.6471126760563353</c:v>
                </c:pt>
                <c:pt idx="110">
                  <c:v>3.9749305555555572</c:v>
                </c:pt>
                <c:pt idx="111">
                  <c:v>4.1197826086956537</c:v>
                </c:pt>
                <c:pt idx="112">
                  <c:v>3.5275735294117663</c:v>
                </c:pt>
                <c:pt idx="113">
                  <c:v>3.1220714285714286</c:v>
                </c:pt>
                <c:pt idx="114">
                  <c:v>4.3973880597014956</c:v>
                </c:pt>
                <c:pt idx="115">
                  <c:v>3.977573529411766</c:v>
                </c:pt>
                <c:pt idx="116">
                  <c:v>3.5893283582089568</c:v>
                </c:pt>
                <c:pt idx="117">
                  <c:v>3.3206923076923096</c:v>
                </c:pt>
                <c:pt idx="118">
                  <c:v>3.1774615384615386</c:v>
                </c:pt>
                <c:pt idx="119">
                  <c:v>4.4867424242424256</c:v>
                </c:pt>
                <c:pt idx="120">
                  <c:v>3.9561029411764737</c:v>
                </c:pt>
                <c:pt idx="121">
                  <c:v>3.7706617647058818</c:v>
                </c:pt>
                <c:pt idx="122">
                  <c:v>3.2282835820895537</c:v>
                </c:pt>
                <c:pt idx="123">
                  <c:v>2.9930597014925371</c:v>
                </c:pt>
                <c:pt idx="124">
                  <c:v>4.5299242424242427</c:v>
                </c:pt>
                <c:pt idx="125">
                  <c:v>4.1494531249999973</c:v>
                </c:pt>
                <c:pt idx="126">
                  <c:v>3.6581884057970999</c:v>
                </c:pt>
                <c:pt idx="127">
                  <c:v>3.3224999999999985</c:v>
                </c:pt>
                <c:pt idx="128">
                  <c:v>3.1397761194029852</c:v>
                </c:pt>
                <c:pt idx="129">
                  <c:v>4.4221323529411762</c:v>
                </c:pt>
                <c:pt idx="130">
                  <c:v>4.1697727272727274</c:v>
                </c:pt>
                <c:pt idx="131">
                  <c:v>3.8162878787878771</c:v>
                </c:pt>
                <c:pt idx="132">
                  <c:v>3.328134328358209</c:v>
                </c:pt>
                <c:pt idx="133">
                  <c:v>3.2340769230769233</c:v>
                </c:pt>
                <c:pt idx="134">
                  <c:v>4.5343382352941211</c:v>
                </c:pt>
                <c:pt idx="135">
                  <c:v>4.1290151515151532</c:v>
                </c:pt>
                <c:pt idx="136">
                  <c:v>3.734926470588237</c:v>
                </c:pt>
                <c:pt idx="137">
                  <c:v>3.3718656716417907</c:v>
                </c:pt>
                <c:pt idx="138">
                  <c:v>3.0090298507462672</c:v>
                </c:pt>
                <c:pt idx="139">
                  <c:v>4.6091791044776134</c:v>
                </c:pt>
                <c:pt idx="140">
                  <c:v>3.9200724637681179</c:v>
                </c:pt>
                <c:pt idx="141">
                  <c:v>3.6757246376811592</c:v>
                </c:pt>
                <c:pt idx="142">
                  <c:v>3.5732031250000014</c:v>
                </c:pt>
                <c:pt idx="143">
                  <c:v>3.2809848484848501</c:v>
                </c:pt>
                <c:pt idx="144">
                  <c:v>4.2544029850746279</c:v>
                </c:pt>
                <c:pt idx="145">
                  <c:v>4.1411718749999986</c:v>
                </c:pt>
                <c:pt idx="146">
                  <c:v>3.7171538461538476</c:v>
                </c:pt>
                <c:pt idx="147">
                  <c:v>3.3100757575757576</c:v>
                </c:pt>
                <c:pt idx="148">
                  <c:v>2.948257575757574</c:v>
                </c:pt>
                <c:pt idx="149">
                  <c:v>4.6502307692307676</c:v>
                </c:pt>
                <c:pt idx="150">
                  <c:v>3.9928030303030297</c:v>
                </c:pt>
                <c:pt idx="151">
                  <c:v>4.0394354838709692</c:v>
                </c:pt>
                <c:pt idx="152">
                  <c:v>3.4550735294117665</c:v>
                </c:pt>
                <c:pt idx="153">
                  <c:v>3.1739855072463756</c:v>
                </c:pt>
                <c:pt idx="154">
                  <c:v>4.5270895522388033</c:v>
                </c:pt>
                <c:pt idx="155">
                  <c:v>4.1229365079365099</c:v>
                </c:pt>
                <c:pt idx="156">
                  <c:v>3.6393382352941193</c:v>
                </c:pt>
                <c:pt idx="157">
                  <c:v>3.5270161290322584</c:v>
                </c:pt>
                <c:pt idx="158">
                  <c:v>3.1597500000000016</c:v>
                </c:pt>
                <c:pt idx="159">
                  <c:v>4.5897761194029867</c:v>
                </c:pt>
                <c:pt idx="160">
                  <c:v>4.1949218750000048</c:v>
                </c:pt>
                <c:pt idx="161">
                  <c:v>3.6118656716417923</c:v>
                </c:pt>
                <c:pt idx="162">
                  <c:v>3.6171323529411779</c:v>
                </c:pt>
                <c:pt idx="163">
                  <c:v>3.2935507246376798</c:v>
                </c:pt>
                <c:pt idx="164">
                  <c:v>4.5912878787878775</c:v>
                </c:pt>
                <c:pt idx="165">
                  <c:v>4.1064393939393957</c:v>
                </c:pt>
                <c:pt idx="166">
                  <c:v>3.6750000000000016</c:v>
                </c:pt>
                <c:pt idx="167">
                  <c:v>3.5988281249999998</c:v>
                </c:pt>
                <c:pt idx="168">
                  <c:v>3.0635416666666679</c:v>
                </c:pt>
                <c:pt idx="169">
                  <c:v>4.4706617647058797</c:v>
                </c:pt>
                <c:pt idx="170">
                  <c:v>4.2048550724637659</c:v>
                </c:pt>
                <c:pt idx="171">
                  <c:v>3.6103846153846169</c:v>
                </c:pt>
                <c:pt idx="172">
                  <c:v>3.4435074626865654</c:v>
                </c:pt>
                <c:pt idx="173">
                  <c:v>3.1880434782608682</c:v>
                </c:pt>
                <c:pt idx="174">
                  <c:v>4.541716417910445</c:v>
                </c:pt>
                <c:pt idx="175">
                  <c:v>4.3105303030303048</c:v>
                </c:pt>
                <c:pt idx="176">
                  <c:v>3.596304347826087</c:v>
                </c:pt>
                <c:pt idx="177">
                  <c:v>3.8643382352941167</c:v>
                </c:pt>
                <c:pt idx="178">
                  <c:v>3.173785714285716</c:v>
                </c:pt>
                <c:pt idx="179">
                  <c:v>4.4888805970149255</c:v>
                </c:pt>
                <c:pt idx="180">
                  <c:v>4.2484328358208989</c:v>
                </c:pt>
                <c:pt idx="181">
                  <c:v>3.6737500000000001</c:v>
                </c:pt>
                <c:pt idx="182">
                  <c:v>3.6716666666666669</c:v>
                </c:pt>
                <c:pt idx="183">
                  <c:v>2.9534057971014507</c:v>
                </c:pt>
                <c:pt idx="184">
                  <c:v>4.7002238805970116</c:v>
                </c:pt>
                <c:pt idx="185">
                  <c:v>4.1194696969696967</c:v>
                </c:pt>
                <c:pt idx="186">
                  <c:v>3.8060769230769247</c:v>
                </c:pt>
                <c:pt idx="187">
                  <c:v>3.4213076923076939</c:v>
                </c:pt>
                <c:pt idx="188">
                  <c:v>4.599927536231883</c:v>
                </c:pt>
                <c:pt idx="189">
                  <c:v>4.0818656716417916</c:v>
                </c:pt>
                <c:pt idx="190">
                  <c:v>3.3591911764705897</c:v>
                </c:pt>
                <c:pt idx="191">
                  <c:v>3.0614179104477612</c:v>
                </c:pt>
                <c:pt idx="192">
                  <c:v>4.3892028985507237</c:v>
                </c:pt>
                <c:pt idx="193">
                  <c:v>4.0600735294117634</c:v>
                </c:pt>
                <c:pt idx="194">
                  <c:v>3.8583593750000014</c:v>
                </c:pt>
                <c:pt idx="195">
                  <c:v>3.5735074626865644</c:v>
                </c:pt>
                <c:pt idx="196">
                  <c:v>3.0270714285714289</c:v>
                </c:pt>
                <c:pt idx="197">
                  <c:v>4.6197794117647044</c:v>
                </c:pt>
                <c:pt idx="198">
                  <c:v>3.8770289855072435</c:v>
                </c:pt>
                <c:pt idx="199">
                  <c:v>3.9811029411764718</c:v>
                </c:pt>
                <c:pt idx="200">
                  <c:v>3.3709848484848499</c:v>
                </c:pt>
                <c:pt idx="201">
                  <c:v>4.5461940298507431</c:v>
                </c:pt>
                <c:pt idx="202">
                  <c:v>3.5897794117647059</c:v>
                </c:pt>
                <c:pt idx="203">
                  <c:v>3.1425735294117634</c:v>
                </c:pt>
                <c:pt idx="204">
                  <c:v>4.0106338028169031</c:v>
                </c:pt>
                <c:pt idx="205">
                  <c:v>3.7521323529411768</c:v>
                </c:pt>
                <c:pt idx="206">
                  <c:v>4.3199264705882383</c:v>
                </c:pt>
                <c:pt idx="207">
                  <c:v>3.6690714285714274</c:v>
                </c:pt>
                <c:pt idx="208">
                  <c:v>3.1547101449275363</c:v>
                </c:pt>
                <c:pt idx="209">
                  <c:v>3.8858088235294104</c:v>
                </c:pt>
                <c:pt idx="210">
                  <c:v>3.8617424242424243</c:v>
                </c:pt>
                <c:pt idx="211">
                  <c:v>3.3433088235294104</c:v>
                </c:pt>
                <c:pt idx="212">
                  <c:v>3.0918656716417892</c:v>
                </c:pt>
                <c:pt idx="213">
                  <c:v>3.9886029411764716</c:v>
                </c:pt>
                <c:pt idx="214">
                  <c:v>3.6502238805970135</c:v>
                </c:pt>
                <c:pt idx="215">
                  <c:v>3.9691911764705896</c:v>
                </c:pt>
                <c:pt idx="216">
                  <c:v>4.0229104477611957</c:v>
                </c:pt>
                <c:pt idx="217">
                  <c:v>4.7076086956521719</c:v>
                </c:pt>
                <c:pt idx="218">
                  <c:v>4.0384558823529417</c:v>
                </c:pt>
                <c:pt idx="219">
                  <c:v>3.5188281250000002</c:v>
                </c:pt>
                <c:pt idx="220">
                  <c:v>3.2774264705882352</c:v>
                </c:pt>
                <c:pt idx="221">
                  <c:v>4.3836029411764699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4-475F-A037-0E46430D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press: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8792650918635"/>
                  <c:y val="7.91821595217264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temp!$M$3:$M$1006</c:f>
              <c:numCache>
                <c:formatCode>General</c:formatCode>
                <c:ptCount val="222"/>
                <c:pt idx="0">
                  <c:v>1E-3</c:v>
                </c:pt>
                <c:pt idx="1">
                  <c:v>6.6666666666666664E-4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2E-3</c:v>
                </c:pt>
                <c:pt idx="5">
                  <c:v>1E-3</c:v>
                </c:pt>
                <c:pt idx="6">
                  <c:v>6.6666666666666664E-4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2E-3</c:v>
                </c:pt>
                <c:pt idx="10">
                  <c:v>1E-3</c:v>
                </c:pt>
                <c:pt idx="11">
                  <c:v>6.6666666666666664E-4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2E-3</c:v>
                </c:pt>
                <c:pt idx="15">
                  <c:v>1E-3</c:v>
                </c:pt>
                <c:pt idx="16">
                  <c:v>6.6666666666666664E-4</c:v>
                </c:pt>
                <c:pt idx="17">
                  <c:v>5.0000000000000001E-4</c:v>
                </c:pt>
                <c:pt idx="18">
                  <c:v>4.0000000000000002E-4</c:v>
                </c:pt>
                <c:pt idx="19">
                  <c:v>2E-3</c:v>
                </c:pt>
                <c:pt idx="20">
                  <c:v>1E-3</c:v>
                </c:pt>
                <c:pt idx="21">
                  <c:v>6.6666666666666664E-4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2E-3</c:v>
                </c:pt>
                <c:pt idx="25">
                  <c:v>1E-3</c:v>
                </c:pt>
                <c:pt idx="26">
                  <c:v>6.6666666666666664E-4</c:v>
                </c:pt>
                <c:pt idx="27">
                  <c:v>5.0000000000000001E-4</c:v>
                </c:pt>
                <c:pt idx="28">
                  <c:v>4.0000000000000002E-4</c:v>
                </c:pt>
                <c:pt idx="29">
                  <c:v>2E-3</c:v>
                </c:pt>
                <c:pt idx="30">
                  <c:v>1E-3</c:v>
                </c:pt>
                <c:pt idx="31">
                  <c:v>6.6666666666666664E-4</c:v>
                </c:pt>
                <c:pt idx="32">
                  <c:v>5.0000000000000001E-4</c:v>
                </c:pt>
                <c:pt idx="33">
                  <c:v>4.0000000000000002E-4</c:v>
                </c:pt>
                <c:pt idx="34">
                  <c:v>2E-3</c:v>
                </c:pt>
                <c:pt idx="35">
                  <c:v>1E-3</c:v>
                </c:pt>
                <c:pt idx="36">
                  <c:v>6.6666666666666664E-4</c:v>
                </c:pt>
                <c:pt idx="37">
                  <c:v>5.0000000000000001E-4</c:v>
                </c:pt>
                <c:pt idx="38">
                  <c:v>4.0000000000000002E-4</c:v>
                </c:pt>
                <c:pt idx="39">
                  <c:v>2E-3</c:v>
                </c:pt>
                <c:pt idx="40">
                  <c:v>1E-3</c:v>
                </c:pt>
                <c:pt idx="41">
                  <c:v>6.6666666666666664E-4</c:v>
                </c:pt>
                <c:pt idx="42">
                  <c:v>5.0000000000000001E-4</c:v>
                </c:pt>
                <c:pt idx="43">
                  <c:v>4.0000000000000002E-4</c:v>
                </c:pt>
                <c:pt idx="44">
                  <c:v>2E-3</c:v>
                </c:pt>
                <c:pt idx="45">
                  <c:v>1E-3</c:v>
                </c:pt>
                <c:pt idx="46">
                  <c:v>6.6666666666666664E-4</c:v>
                </c:pt>
                <c:pt idx="47">
                  <c:v>5.0000000000000001E-4</c:v>
                </c:pt>
                <c:pt idx="48">
                  <c:v>4.0000000000000002E-4</c:v>
                </c:pt>
                <c:pt idx="49">
                  <c:v>2E-3</c:v>
                </c:pt>
                <c:pt idx="50">
                  <c:v>1E-3</c:v>
                </c:pt>
                <c:pt idx="51">
                  <c:v>6.6666666666666664E-4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2E-3</c:v>
                </c:pt>
                <c:pt idx="55">
                  <c:v>1E-3</c:v>
                </c:pt>
                <c:pt idx="56">
                  <c:v>6.6666666666666664E-4</c:v>
                </c:pt>
                <c:pt idx="57">
                  <c:v>5.0000000000000001E-4</c:v>
                </c:pt>
                <c:pt idx="58">
                  <c:v>4.0000000000000002E-4</c:v>
                </c:pt>
                <c:pt idx="59">
                  <c:v>2E-3</c:v>
                </c:pt>
                <c:pt idx="60">
                  <c:v>1E-3</c:v>
                </c:pt>
                <c:pt idx="61">
                  <c:v>6.6666666666666664E-4</c:v>
                </c:pt>
                <c:pt idx="62">
                  <c:v>5.0000000000000001E-4</c:v>
                </c:pt>
                <c:pt idx="63">
                  <c:v>4.0000000000000002E-4</c:v>
                </c:pt>
                <c:pt idx="64">
                  <c:v>2E-3</c:v>
                </c:pt>
                <c:pt idx="65">
                  <c:v>1E-3</c:v>
                </c:pt>
                <c:pt idx="66">
                  <c:v>6.6666666666666664E-4</c:v>
                </c:pt>
                <c:pt idx="67">
                  <c:v>5.0000000000000001E-4</c:v>
                </c:pt>
                <c:pt idx="68">
                  <c:v>4.0000000000000002E-4</c:v>
                </c:pt>
                <c:pt idx="69">
                  <c:v>2E-3</c:v>
                </c:pt>
                <c:pt idx="70">
                  <c:v>1E-3</c:v>
                </c:pt>
                <c:pt idx="71">
                  <c:v>6.6666666666666664E-4</c:v>
                </c:pt>
                <c:pt idx="72">
                  <c:v>5.0000000000000001E-4</c:v>
                </c:pt>
                <c:pt idx="73">
                  <c:v>4.0000000000000002E-4</c:v>
                </c:pt>
                <c:pt idx="74">
                  <c:v>2E-3</c:v>
                </c:pt>
                <c:pt idx="75">
                  <c:v>1E-3</c:v>
                </c:pt>
                <c:pt idx="76">
                  <c:v>6.6666666666666664E-4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2E-3</c:v>
                </c:pt>
                <c:pt idx="80">
                  <c:v>1E-3</c:v>
                </c:pt>
                <c:pt idx="81">
                  <c:v>6.6666666666666664E-4</c:v>
                </c:pt>
                <c:pt idx="82">
                  <c:v>5.0000000000000001E-4</c:v>
                </c:pt>
                <c:pt idx="83">
                  <c:v>4.0000000000000002E-4</c:v>
                </c:pt>
                <c:pt idx="84">
                  <c:v>2E-3</c:v>
                </c:pt>
                <c:pt idx="85">
                  <c:v>1E-3</c:v>
                </c:pt>
                <c:pt idx="86">
                  <c:v>6.6666666666666664E-4</c:v>
                </c:pt>
                <c:pt idx="87">
                  <c:v>5.0000000000000001E-4</c:v>
                </c:pt>
                <c:pt idx="88">
                  <c:v>4.0000000000000002E-4</c:v>
                </c:pt>
                <c:pt idx="89">
                  <c:v>2E-3</c:v>
                </c:pt>
                <c:pt idx="90">
                  <c:v>1E-3</c:v>
                </c:pt>
                <c:pt idx="91">
                  <c:v>6.6666666666666664E-4</c:v>
                </c:pt>
                <c:pt idx="92">
                  <c:v>5.0000000000000001E-4</c:v>
                </c:pt>
                <c:pt idx="93">
                  <c:v>4.0000000000000002E-4</c:v>
                </c:pt>
                <c:pt idx="94">
                  <c:v>2E-3</c:v>
                </c:pt>
                <c:pt idx="95">
                  <c:v>1E-3</c:v>
                </c:pt>
                <c:pt idx="96">
                  <c:v>6.6666666666666664E-4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2E-3</c:v>
                </c:pt>
                <c:pt idx="100">
                  <c:v>1E-3</c:v>
                </c:pt>
                <c:pt idx="101">
                  <c:v>6.6666666666666664E-4</c:v>
                </c:pt>
                <c:pt idx="102">
                  <c:v>5.0000000000000001E-4</c:v>
                </c:pt>
                <c:pt idx="103">
                  <c:v>4.0000000000000002E-4</c:v>
                </c:pt>
                <c:pt idx="104">
                  <c:v>2E-3</c:v>
                </c:pt>
                <c:pt idx="105">
                  <c:v>1E-3</c:v>
                </c:pt>
                <c:pt idx="106">
                  <c:v>6.6666666666666664E-4</c:v>
                </c:pt>
                <c:pt idx="107">
                  <c:v>5.0000000000000001E-4</c:v>
                </c:pt>
                <c:pt idx="108">
                  <c:v>4.0000000000000002E-4</c:v>
                </c:pt>
                <c:pt idx="109">
                  <c:v>2E-3</c:v>
                </c:pt>
                <c:pt idx="110">
                  <c:v>1E-3</c:v>
                </c:pt>
                <c:pt idx="111">
                  <c:v>6.6666666666666664E-4</c:v>
                </c:pt>
                <c:pt idx="112">
                  <c:v>5.0000000000000001E-4</c:v>
                </c:pt>
                <c:pt idx="113">
                  <c:v>4.0000000000000002E-4</c:v>
                </c:pt>
                <c:pt idx="114">
                  <c:v>2E-3</c:v>
                </c:pt>
                <c:pt idx="115">
                  <c:v>1E-3</c:v>
                </c:pt>
                <c:pt idx="116">
                  <c:v>6.6666666666666664E-4</c:v>
                </c:pt>
                <c:pt idx="117">
                  <c:v>5.0000000000000001E-4</c:v>
                </c:pt>
                <c:pt idx="118">
                  <c:v>4.0000000000000002E-4</c:v>
                </c:pt>
                <c:pt idx="119">
                  <c:v>2E-3</c:v>
                </c:pt>
                <c:pt idx="120">
                  <c:v>1E-3</c:v>
                </c:pt>
                <c:pt idx="121">
                  <c:v>6.6666666666666664E-4</c:v>
                </c:pt>
                <c:pt idx="122">
                  <c:v>5.0000000000000001E-4</c:v>
                </c:pt>
                <c:pt idx="123">
                  <c:v>4.0000000000000002E-4</c:v>
                </c:pt>
                <c:pt idx="124">
                  <c:v>2E-3</c:v>
                </c:pt>
                <c:pt idx="125">
                  <c:v>1E-3</c:v>
                </c:pt>
                <c:pt idx="126">
                  <c:v>6.6666666666666664E-4</c:v>
                </c:pt>
                <c:pt idx="127">
                  <c:v>5.0000000000000001E-4</c:v>
                </c:pt>
                <c:pt idx="128">
                  <c:v>4.0000000000000002E-4</c:v>
                </c:pt>
                <c:pt idx="129">
                  <c:v>2E-3</c:v>
                </c:pt>
                <c:pt idx="130">
                  <c:v>1E-3</c:v>
                </c:pt>
                <c:pt idx="131">
                  <c:v>6.6666666666666664E-4</c:v>
                </c:pt>
                <c:pt idx="132">
                  <c:v>5.0000000000000001E-4</c:v>
                </c:pt>
                <c:pt idx="133">
                  <c:v>4.0000000000000002E-4</c:v>
                </c:pt>
                <c:pt idx="134">
                  <c:v>2E-3</c:v>
                </c:pt>
                <c:pt idx="135">
                  <c:v>1E-3</c:v>
                </c:pt>
                <c:pt idx="136">
                  <c:v>6.6666666666666664E-4</c:v>
                </c:pt>
                <c:pt idx="137">
                  <c:v>5.0000000000000001E-4</c:v>
                </c:pt>
                <c:pt idx="138">
                  <c:v>4.0000000000000002E-4</c:v>
                </c:pt>
                <c:pt idx="139">
                  <c:v>2E-3</c:v>
                </c:pt>
                <c:pt idx="140">
                  <c:v>1E-3</c:v>
                </c:pt>
                <c:pt idx="141">
                  <c:v>6.6666666666666664E-4</c:v>
                </c:pt>
                <c:pt idx="142">
                  <c:v>5.0000000000000001E-4</c:v>
                </c:pt>
                <c:pt idx="143">
                  <c:v>4.0000000000000002E-4</c:v>
                </c:pt>
                <c:pt idx="144">
                  <c:v>2E-3</c:v>
                </c:pt>
                <c:pt idx="145">
                  <c:v>1E-3</c:v>
                </c:pt>
                <c:pt idx="146">
                  <c:v>6.6666666666666664E-4</c:v>
                </c:pt>
                <c:pt idx="147">
                  <c:v>5.0000000000000001E-4</c:v>
                </c:pt>
                <c:pt idx="148">
                  <c:v>4.0000000000000002E-4</c:v>
                </c:pt>
                <c:pt idx="149">
                  <c:v>2E-3</c:v>
                </c:pt>
                <c:pt idx="150">
                  <c:v>1E-3</c:v>
                </c:pt>
                <c:pt idx="151">
                  <c:v>6.6666666666666664E-4</c:v>
                </c:pt>
                <c:pt idx="152">
                  <c:v>5.0000000000000001E-4</c:v>
                </c:pt>
                <c:pt idx="153">
                  <c:v>4.0000000000000002E-4</c:v>
                </c:pt>
                <c:pt idx="154">
                  <c:v>2E-3</c:v>
                </c:pt>
                <c:pt idx="155">
                  <c:v>1E-3</c:v>
                </c:pt>
                <c:pt idx="156">
                  <c:v>6.6666666666666664E-4</c:v>
                </c:pt>
                <c:pt idx="157">
                  <c:v>5.0000000000000001E-4</c:v>
                </c:pt>
                <c:pt idx="158">
                  <c:v>4.0000000000000002E-4</c:v>
                </c:pt>
                <c:pt idx="159">
                  <c:v>2E-3</c:v>
                </c:pt>
                <c:pt idx="160">
                  <c:v>1E-3</c:v>
                </c:pt>
                <c:pt idx="161">
                  <c:v>6.6666666666666664E-4</c:v>
                </c:pt>
                <c:pt idx="162">
                  <c:v>5.0000000000000001E-4</c:v>
                </c:pt>
                <c:pt idx="163">
                  <c:v>4.0000000000000002E-4</c:v>
                </c:pt>
                <c:pt idx="164">
                  <c:v>2E-3</c:v>
                </c:pt>
                <c:pt idx="165">
                  <c:v>1E-3</c:v>
                </c:pt>
                <c:pt idx="166">
                  <c:v>6.6666666666666664E-4</c:v>
                </c:pt>
                <c:pt idx="167">
                  <c:v>5.0000000000000001E-4</c:v>
                </c:pt>
                <c:pt idx="168">
                  <c:v>4.0000000000000002E-4</c:v>
                </c:pt>
                <c:pt idx="169">
                  <c:v>2E-3</c:v>
                </c:pt>
                <c:pt idx="170">
                  <c:v>1E-3</c:v>
                </c:pt>
                <c:pt idx="171">
                  <c:v>6.6666666666666664E-4</c:v>
                </c:pt>
                <c:pt idx="172">
                  <c:v>5.0000000000000001E-4</c:v>
                </c:pt>
                <c:pt idx="173">
                  <c:v>4.0000000000000002E-4</c:v>
                </c:pt>
                <c:pt idx="174">
                  <c:v>2E-3</c:v>
                </c:pt>
                <c:pt idx="175">
                  <c:v>1E-3</c:v>
                </c:pt>
                <c:pt idx="176">
                  <c:v>6.6666666666666664E-4</c:v>
                </c:pt>
                <c:pt idx="177">
                  <c:v>5.0000000000000001E-4</c:v>
                </c:pt>
                <c:pt idx="178">
                  <c:v>4.0000000000000002E-4</c:v>
                </c:pt>
                <c:pt idx="179">
                  <c:v>2E-3</c:v>
                </c:pt>
                <c:pt idx="180">
                  <c:v>1E-3</c:v>
                </c:pt>
                <c:pt idx="181">
                  <c:v>6.6666666666666664E-4</c:v>
                </c:pt>
                <c:pt idx="182">
                  <c:v>5.0000000000000001E-4</c:v>
                </c:pt>
                <c:pt idx="183">
                  <c:v>4.0000000000000002E-4</c:v>
                </c:pt>
                <c:pt idx="184">
                  <c:v>2E-3</c:v>
                </c:pt>
                <c:pt idx="185">
                  <c:v>1E-3</c:v>
                </c:pt>
                <c:pt idx="186">
                  <c:v>6.6666666666666664E-4</c:v>
                </c:pt>
                <c:pt idx="187">
                  <c:v>5.0000000000000001E-4</c:v>
                </c:pt>
                <c:pt idx="188">
                  <c:v>2E-3</c:v>
                </c:pt>
                <c:pt idx="189">
                  <c:v>1E-3</c:v>
                </c:pt>
                <c:pt idx="190">
                  <c:v>5.0000000000000001E-4</c:v>
                </c:pt>
                <c:pt idx="191">
                  <c:v>4.0000000000000002E-4</c:v>
                </c:pt>
                <c:pt idx="192">
                  <c:v>2E-3</c:v>
                </c:pt>
                <c:pt idx="193">
                  <c:v>1E-3</c:v>
                </c:pt>
                <c:pt idx="194">
                  <c:v>6.6666666666666664E-4</c:v>
                </c:pt>
                <c:pt idx="195">
                  <c:v>5.0000000000000001E-4</c:v>
                </c:pt>
                <c:pt idx="196">
                  <c:v>4.0000000000000002E-4</c:v>
                </c:pt>
                <c:pt idx="197">
                  <c:v>2E-3</c:v>
                </c:pt>
                <c:pt idx="198">
                  <c:v>1E-3</c:v>
                </c:pt>
                <c:pt idx="199">
                  <c:v>6.6666666666666664E-4</c:v>
                </c:pt>
                <c:pt idx="200">
                  <c:v>5.0000000000000001E-4</c:v>
                </c:pt>
                <c:pt idx="201">
                  <c:v>2E-3</c:v>
                </c:pt>
                <c:pt idx="202">
                  <c:v>5.0000000000000001E-4</c:v>
                </c:pt>
                <c:pt idx="203">
                  <c:v>4.0000000000000002E-4</c:v>
                </c:pt>
                <c:pt idx="204">
                  <c:v>1E-3</c:v>
                </c:pt>
                <c:pt idx="205">
                  <c:v>6.6666666666666664E-4</c:v>
                </c:pt>
                <c:pt idx="206">
                  <c:v>1E-3</c:v>
                </c:pt>
                <c:pt idx="207">
                  <c:v>6.6666666666666664E-4</c:v>
                </c:pt>
                <c:pt idx="208">
                  <c:v>5.0000000000000001E-4</c:v>
                </c:pt>
                <c:pt idx="209">
                  <c:v>1E-3</c:v>
                </c:pt>
                <c:pt idx="210">
                  <c:v>6.6666666666666664E-4</c:v>
                </c:pt>
                <c:pt idx="211">
                  <c:v>5.0000000000000001E-4</c:v>
                </c:pt>
                <c:pt idx="212">
                  <c:v>4.0000000000000002E-4</c:v>
                </c:pt>
                <c:pt idx="213">
                  <c:v>1E-3</c:v>
                </c:pt>
                <c:pt idx="214">
                  <c:v>6.6666666666666664E-4</c:v>
                </c:pt>
                <c:pt idx="215">
                  <c:v>1E-3</c:v>
                </c:pt>
                <c:pt idx="216">
                  <c:v>6.6666666666666664E-4</c:v>
                </c:pt>
                <c:pt idx="217">
                  <c:v>2E-3</c:v>
                </c:pt>
                <c:pt idx="218">
                  <c:v>1E-3</c:v>
                </c:pt>
                <c:pt idx="219">
                  <c:v>6.6666666666666664E-4</c:v>
                </c:pt>
                <c:pt idx="220">
                  <c:v>5.0000000000000001E-4</c:v>
                </c:pt>
                <c:pt idx="22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C-4BE5-AD22-B1F9ADB5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dens: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0236220472441"/>
                  <c:y val="0.4682291666666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temp!$N$3:$N$1006</c:f>
              <c:numCache>
                <c:formatCode>General</c:formatCode>
                <c:ptCount val="222"/>
                <c:pt idx="0">
                  <c:v>0.43555988948480417</c:v>
                </c:pt>
                <c:pt idx="1">
                  <c:v>0.47568516960005891</c:v>
                </c:pt>
                <c:pt idx="2">
                  <c:v>0.52768401039847901</c:v>
                </c:pt>
                <c:pt idx="3">
                  <c:v>0.54279929349933276</c:v>
                </c:pt>
                <c:pt idx="4">
                  <c:v>0.35934433479835254</c:v>
                </c:pt>
                <c:pt idx="5">
                  <c:v>0.40908945635846466</c:v>
                </c:pt>
                <c:pt idx="6">
                  <c:v>0.51830985915493</c:v>
                </c:pt>
                <c:pt idx="7">
                  <c:v>0.55496932035799473</c:v>
                </c:pt>
                <c:pt idx="8">
                  <c:v>0.56032374260683948</c:v>
                </c:pt>
                <c:pt idx="9">
                  <c:v>0.39230611587668679</c:v>
                </c:pt>
                <c:pt idx="10">
                  <c:v>0.40469189667710037</c:v>
                </c:pt>
                <c:pt idx="11">
                  <c:v>0.42368738389336119</c:v>
                </c:pt>
                <c:pt idx="12">
                  <c:v>0.46473964017885444</c:v>
                </c:pt>
                <c:pt idx="13">
                  <c:v>0.54136078415289335</c:v>
                </c:pt>
                <c:pt idx="14">
                  <c:v>0.38570551967974731</c:v>
                </c:pt>
                <c:pt idx="15">
                  <c:v>0.38111736682546554</c:v>
                </c:pt>
                <c:pt idx="16">
                  <c:v>0.40369259995844342</c:v>
                </c:pt>
                <c:pt idx="17">
                  <c:v>0.42957198443579764</c:v>
                </c:pt>
                <c:pt idx="18">
                  <c:v>0.48198050169788631</c:v>
                </c:pt>
                <c:pt idx="19">
                  <c:v>0.30898676110569723</c:v>
                </c:pt>
                <c:pt idx="20">
                  <c:v>0.35061486503905764</c:v>
                </c:pt>
                <c:pt idx="21">
                  <c:v>0.35170603674540662</c:v>
                </c:pt>
                <c:pt idx="22">
                  <c:v>0.40498354754338078</c:v>
                </c:pt>
                <c:pt idx="23">
                  <c:v>0.41233248992596727</c:v>
                </c:pt>
                <c:pt idx="24">
                  <c:v>0.30346264465430156</c:v>
                </c:pt>
                <c:pt idx="25">
                  <c:v>0.34795957528463606</c:v>
                </c:pt>
                <c:pt idx="26">
                  <c:v>0.36817002761275186</c:v>
                </c:pt>
                <c:pt idx="27">
                  <c:v>0.40937280420370903</c:v>
                </c:pt>
                <c:pt idx="28">
                  <c:v>0.4768750657456432</c:v>
                </c:pt>
                <c:pt idx="29">
                  <c:v>0.33226710307719032</c:v>
                </c:pt>
                <c:pt idx="30">
                  <c:v>0.29537039018856603</c:v>
                </c:pt>
                <c:pt idx="31">
                  <c:v>0.30141485030478876</c:v>
                </c:pt>
                <c:pt idx="32">
                  <c:v>0.36803507157740895</c:v>
                </c:pt>
                <c:pt idx="33">
                  <c:v>0.40977775248285503</c:v>
                </c:pt>
                <c:pt idx="34">
                  <c:v>0.26754273798516703</c:v>
                </c:pt>
                <c:pt idx="35">
                  <c:v>0.27180465136669502</c:v>
                </c:pt>
                <c:pt idx="36">
                  <c:v>0.30876470725830985</c:v>
                </c:pt>
                <c:pt idx="37">
                  <c:v>0.31465354871590329</c:v>
                </c:pt>
                <c:pt idx="38">
                  <c:v>0.34555168655803942</c:v>
                </c:pt>
                <c:pt idx="39">
                  <c:v>0.25552178710389289</c:v>
                </c:pt>
                <c:pt idx="40">
                  <c:v>0.28510334996436204</c:v>
                </c:pt>
                <c:pt idx="41">
                  <c:v>0.30462160994794169</c:v>
                </c:pt>
                <c:pt idx="42">
                  <c:v>0.3898635477582848</c:v>
                </c:pt>
                <c:pt idx="43">
                  <c:v>0.39555844376006583</c:v>
                </c:pt>
                <c:pt idx="44">
                  <c:v>0.25584456515693643</c:v>
                </c:pt>
                <c:pt idx="45">
                  <c:v>0.2643424959295087</c:v>
                </c:pt>
                <c:pt idx="46">
                  <c:v>0.28239522495346886</c:v>
                </c:pt>
                <c:pt idx="47">
                  <c:v>0.32621253652900789</c:v>
                </c:pt>
                <c:pt idx="48">
                  <c:v>0.35075021573921983</c:v>
                </c:pt>
                <c:pt idx="49">
                  <c:v>0.23650258564393997</c:v>
                </c:pt>
                <c:pt idx="50">
                  <c:v>0.2675922514591535</c:v>
                </c:pt>
                <c:pt idx="51">
                  <c:v>0.29052519589991216</c:v>
                </c:pt>
                <c:pt idx="52">
                  <c:v>0.31004882112034043</c:v>
                </c:pt>
                <c:pt idx="53">
                  <c:v>0.3248787506091475</c:v>
                </c:pt>
                <c:pt idx="54">
                  <c:v>0.23940969430598005</c:v>
                </c:pt>
                <c:pt idx="55">
                  <c:v>0.25435149858588157</c:v>
                </c:pt>
                <c:pt idx="56">
                  <c:v>0.28182245185533122</c:v>
                </c:pt>
                <c:pt idx="57">
                  <c:v>0.31354767130556443</c:v>
                </c:pt>
                <c:pt idx="58">
                  <c:v>0.33293817943350063</c:v>
                </c:pt>
                <c:pt idx="59">
                  <c:v>0.24347641983803517</c:v>
                </c:pt>
                <c:pt idx="60">
                  <c:v>0.26061542471006505</c:v>
                </c:pt>
                <c:pt idx="61">
                  <c:v>0.2798488816039339</c:v>
                </c:pt>
                <c:pt idx="62">
                  <c:v>0.30274097016837043</c:v>
                </c:pt>
                <c:pt idx="63">
                  <c:v>0.32641427028021058</c:v>
                </c:pt>
                <c:pt idx="64">
                  <c:v>0.23076519641265014</c:v>
                </c:pt>
                <c:pt idx="65">
                  <c:v>0.26652959430388196</c:v>
                </c:pt>
                <c:pt idx="66">
                  <c:v>0.27688407916544799</c:v>
                </c:pt>
                <c:pt idx="67">
                  <c:v>0.30588605744360214</c:v>
                </c:pt>
                <c:pt idx="68">
                  <c:v>0.35363358508676634</c:v>
                </c:pt>
                <c:pt idx="69">
                  <c:v>0.2327475852438031</c:v>
                </c:pt>
                <c:pt idx="70">
                  <c:v>0.25195263290501396</c:v>
                </c:pt>
                <c:pt idx="71">
                  <c:v>0.27941697770919771</c:v>
                </c:pt>
                <c:pt idx="72">
                  <c:v>0.29538792042428447</c:v>
                </c:pt>
                <c:pt idx="73">
                  <c:v>0.34188893637346335</c:v>
                </c:pt>
                <c:pt idx="74">
                  <c:v>0.22502173505395393</c:v>
                </c:pt>
                <c:pt idx="75">
                  <c:v>0.24084533319764578</c:v>
                </c:pt>
                <c:pt idx="76">
                  <c:v>0.26799957460384988</c:v>
                </c:pt>
                <c:pt idx="77">
                  <c:v>0.29025770737876544</c:v>
                </c:pt>
                <c:pt idx="78">
                  <c:v>0.33073588734935233</c:v>
                </c:pt>
                <c:pt idx="79">
                  <c:v>0.22841403402697302</c:v>
                </c:pt>
                <c:pt idx="80">
                  <c:v>0.2510197678067147</c:v>
                </c:pt>
                <c:pt idx="81">
                  <c:v>0.28366318270090979</c:v>
                </c:pt>
                <c:pt idx="82">
                  <c:v>0.29758741630353919</c:v>
                </c:pt>
                <c:pt idx="83">
                  <c:v>0.3226538277331048</c:v>
                </c:pt>
                <c:pt idx="84">
                  <c:v>0.22766078542970983</c:v>
                </c:pt>
                <c:pt idx="85">
                  <c:v>0.23863373283707007</c:v>
                </c:pt>
                <c:pt idx="86">
                  <c:v>0.26495465199225526</c:v>
                </c:pt>
                <c:pt idx="87">
                  <c:v>0.2951507971150048</c:v>
                </c:pt>
                <c:pt idx="88">
                  <c:v>0.33697975606689301</c:v>
                </c:pt>
                <c:pt idx="89">
                  <c:v>0.22439171425222304</c:v>
                </c:pt>
                <c:pt idx="90">
                  <c:v>0.25231769091082867</c:v>
                </c:pt>
                <c:pt idx="91">
                  <c:v>0.27245413999664081</c:v>
                </c:pt>
                <c:pt idx="92">
                  <c:v>0.31549347294300539</c:v>
                </c:pt>
                <c:pt idx="93">
                  <c:v>0.32121197593307271</c:v>
                </c:pt>
                <c:pt idx="94">
                  <c:v>0.22314062573659965</c:v>
                </c:pt>
                <c:pt idx="95">
                  <c:v>0.23552157483082867</c:v>
                </c:pt>
                <c:pt idx="96">
                  <c:v>0.26150726724905732</c:v>
                </c:pt>
                <c:pt idx="97">
                  <c:v>0.28614109280649719</c:v>
                </c:pt>
                <c:pt idx="98">
                  <c:v>0.31937949127409598</c:v>
                </c:pt>
                <c:pt idx="99">
                  <c:v>0.22112023412730669</c:v>
                </c:pt>
                <c:pt idx="100">
                  <c:v>0.24297811383705961</c:v>
                </c:pt>
                <c:pt idx="101">
                  <c:v>0.28562427806363544</c:v>
                </c:pt>
                <c:pt idx="102">
                  <c:v>0.28516098827435027</c:v>
                </c:pt>
                <c:pt idx="103">
                  <c:v>0.30961898380276781</c:v>
                </c:pt>
                <c:pt idx="104">
                  <c:v>0.21516243133547402</c:v>
                </c:pt>
                <c:pt idx="105">
                  <c:v>0.25314099581200539</c:v>
                </c:pt>
                <c:pt idx="106">
                  <c:v>0.27529532614278363</c:v>
                </c:pt>
                <c:pt idx="107">
                  <c:v>0.30282559575112378</c:v>
                </c:pt>
                <c:pt idx="108">
                  <c:v>0.30860589624295715</c:v>
                </c:pt>
                <c:pt idx="109">
                  <c:v>0.21518737971480109</c:v>
                </c:pt>
                <c:pt idx="110">
                  <c:v>0.25157672216495736</c:v>
                </c:pt>
                <c:pt idx="111">
                  <c:v>0.24273125428737261</c:v>
                </c:pt>
                <c:pt idx="112">
                  <c:v>0.28348097967691493</c:v>
                </c:pt>
                <c:pt idx="113">
                  <c:v>0.32030016701365849</c:v>
                </c:pt>
                <c:pt idx="114">
                  <c:v>0.22740772168010168</c:v>
                </c:pt>
                <c:pt idx="115">
                  <c:v>0.25140955726037517</c:v>
                </c:pt>
                <c:pt idx="116">
                  <c:v>0.27860365511362445</c:v>
                </c:pt>
                <c:pt idx="117">
                  <c:v>0.3011420232111004</c:v>
                </c:pt>
                <c:pt idx="118">
                  <c:v>0.31471663398455468</c:v>
                </c:pt>
                <c:pt idx="119">
                  <c:v>0.22287885183621775</c:v>
                </c:pt>
                <c:pt idx="120">
                  <c:v>0.25277400888426277</c:v>
                </c:pt>
                <c:pt idx="121">
                  <c:v>0.26520543671145264</c:v>
                </c:pt>
                <c:pt idx="122">
                  <c:v>0.30976213042372669</c:v>
                </c:pt>
                <c:pt idx="123">
                  <c:v>0.33410626573914781</c:v>
                </c:pt>
                <c:pt idx="124">
                  <c:v>0.22075424366585833</c:v>
                </c:pt>
                <c:pt idx="125">
                  <c:v>0.24099561312672996</c:v>
                </c:pt>
                <c:pt idx="126">
                  <c:v>0.27335934869163886</c:v>
                </c:pt>
                <c:pt idx="127">
                  <c:v>0.30097817908201668</c:v>
                </c:pt>
                <c:pt idx="128">
                  <c:v>0.31849404606279563</c:v>
                </c:pt>
                <c:pt idx="129">
                  <c:v>0.22613524883191169</c:v>
                </c:pt>
                <c:pt idx="130">
                  <c:v>0.23982122417833979</c:v>
                </c:pt>
                <c:pt idx="131">
                  <c:v>0.26203473945409439</c:v>
                </c:pt>
                <c:pt idx="132">
                  <c:v>0.30046864138843421</c:v>
                </c:pt>
                <c:pt idx="133">
                  <c:v>0.30920724020645529</c:v>
                </c:pt>
                <c:pt idx="134">
                  <c:v>0.22053934843595424</c:v>
                </c:pt>
                <c:pt idx="135">
                  <c:v>0.24218850338513467</c:v>
                </c:pt>
                <c:pt idx="136">
                  <c:v>0.26774288807953528</c:v>
                </c:pt>
                <c:pt idx="137">
                  <c:v>0.29657171945200633</c:v>
                </c:pt>
                <c:pt idx="138">
                  <c:v>0.33233302745467641</c:v>
                </c:pt>
                <c:pt idx="139">
                  <c:v>0.21695837313601987</c:v>
                </c:pt>
                <c:pt idx="140">
                  <c:v>0.25509732517514822</c:v>
                </c:pt>
                <c:pt idx="141">
                  <c:v>0.27205519960571711</c:v>
                </c:pt>
                <c:pt idx="142">
                  <c:v>0.27986094409340351</c:v>
                </c:pt>
                <c:pt idx="143">
                  <c:v>0.30478653397677141</c:v>
                </c:pt>
                <c:pt idx="144">
                  <c:v>0.23505060604465955</c:v>
                </c:pt>
                <c:pt idx="145">
                  <c:v>0.24147754070217151</c:v>
                </c:pt>
                <c:pt idx="146">
                  <c:v>0.26902303251039866</c:v>
                </c:pt>
                <c:pt idx="147">
                  <c:v>0.30210788913555947</c:v>
                </c:pt>
                <c:pt idx="148">
                  <c:v>0.33918339029216044</c:v>
                </c:pt>
                <c:pt idx="149">
                  <c:v>0.21504309132714677</c:v>
                </c:pt>
                <c:pt idx="150">
                  <c:v>0.25045062138317054</c:v>
                </c:pt>
                <c:pt idx="151">
                  <c:v>0.24755934436702662</c:v>
                </c:pt>
                <c:pt idx="152">
                  <c:v>0.28942944093298417</c:v>
                </c:pt>
                <c:pt idx="153">
                  <c:v>0.31506129997032045</c:v>
                </c:pt>
                <c:pt idx="154">
                  <c:v>0.22089247152300426</c:v>
                </c:pt>
                <c:pt idx="155">
                  <c:v>0.24254557354328271</c:v>
                </c:pt>
                <c:pt idx="156">
                  <c:v>0.27477522982119396</c:v>
                </c:pt>
                <c:pt idx="157">
                  <c:v>0.28352578026752029</c:v>
                </c:pt>
                <c:pt idx="158">
                  <c:v>0.31648073423530326</c:v>
                </c:pt>
                <c:pt idx="159">
                  <c:v>0.21787555078614043</c:v>
                </c:pt>
                <c:pt idx="160">
                  <c:v>0.23838346214731326</c:v>
                </c:pt>
                <c:pt idx="161">
                  <c:v>0.27686522448810919</c:v>
                </c:pt>
                <c:pt idx="162">
                  <c:v>0.27646209826601337</c:v>
                </c:pt>
                <c:pt idx="163">
                  <c:v>0.3036236826472466</c:v>
                </c:pt>
                <c:pt idx="164">
                  <c:v>0.21780381156670248</c:v>
                </c:pt>
                <c:pt idx="165">
                  <c:v>0.24351997048242771</c:v>
                </c:pt>
                <c:pt idx="166">
                  <c:v>0.27210884353741482</c:v>
                </c:pt>
                <c:pt idx="167">
                  <c:v>0.2778682296754586</c:v>
                </c:pt>
                <c:pt idx="168">
                  <c:v>0.32641958517511038</c:v>
                </c:pt>
                <c:pt idx="169">
                  <c:v>0.22368053157020457</c:v>
                </c:pt>
                <c:pt idx="170">
                  <c:v>0.237820325021111</c:v>
                </c:pt>
                <c:pt idx="171">
                  <c:v>0.27697880046873324</c:v>
                </c:pt>
                <c:pt idx="172">
                  <c:v>0.29040157770409397</c:v>
                </c:pt>
                <c:pt idx="173">
                  <c:v>0.31367200818274815</c:v>
                </c:pt>
                <c:pt idx="174">
                  <c:v>0.22018107428646558</c:v>
                </c:pt>
                <c:pt idx="175">
                  <c:v>0.23199001739925121</c:v>
                </c:pt>
                <c:pt idx="176">
                  <c:v>0.27806322916036996</c:v>
                </c:pt>
                <c:pt idx="177">
                  <c:v>0.25877651983636196</c:v>
                </c:pt>
                <c:pt idx="178">
                  <c:v>0.31508113339184823</c:v>
                </c:pt>
                <c:pt idx="179">
                  <c:v>0.22277268873335437</c:v>
                </c:pt>
                <c:pt idx="180">
                  <c:v>0.23538091306715364</c:v>
                </c:pt>
                <c:pt idx="181">
                  <c:v>0.27220142905750255</c:v>
                </c:pt>
                <c:pt idx="182">
                  <c:v>0.27235587834770764</c:v>
                </c:pt>
                <c:pt idx="183">
                  <c:v>0.33859214368083995</c:v>
                </c:pt>
                <c:pt idx="184">
                  <c:v>0.21275582299985726</c:v>
                </c:pt>
                <c:pt idx="185">
                  <c:v>0.24274969196535301</c:v>
                </c:pt>
                <c:pt idx="186">
                  <c:v>0.26273772711655441</c:v>
                </c:pt>
                <c:pt idx="187">
                  <c:v>0.29228590057782661</c:v>
                </c:pt>
                <c:pt idx="188">
                  <c:v>0.2173947289654847</c:v>
                </c:pt>
                <c:pt idx="189">
                  <c:v>0.24498601385816404</c:v>
                </c:pt>
                <c:pt idx="190">
                  <c:v>0.29769070810988274</c:v>
                </c:pt>
                <c:pt idx="191">
                  <c:v>0.32664602783804209</c:v>
                </c:pt>
                <c:pt idx="192">
                  <c:v>0.22783180069670309</c:v>
                </c:pt>
                <c:pt idx="193">
                  <c:v>0.24630095803828539</c:v>
                </c:pt>
                <c:pt idx="194">
                  <c:v>0.25917751635045649</c:v>
                </c:pt>
                <c:pt idx="195">
                  <c:v>0.27983710974209064</c:v>
                </c:pt>
                <c:pt idx="196">
                  <c:v>0.33035229712829467</c:v>
                </c:pt>
                <c:pt idx="197">
                  <c:v>0.21646055165608244</c:v>
                </c:pt>
                <c:pt idx="198">
                  <c:v>0.25792946189933291</c:v>
                </c:pt>
                <c:pt idx="199">
                  <c:v>0.25118667233067982</c:v>
                </c:pt>
                <c:pt idx="200">
                  <c:v>0.29664921230644747</c:v>
                </c:pt>
                <c:pt idx="201">
                  <c:v>0.21996421477699912</c:v>
                </c:pt>
                <c:pt idx="202">
                  <c:v>0.27856864873722376</c:v>
                </c:pt>
                <c:pt idx="203">
                  <c:v>0.31821053370457908</c:v>
                </c:pt>
                <c:pt idx="204">
                  <c:v>0.24933714947937691</c:v>
                </c:pt>
                <c:pt idx="205">
                  <c:v>0.26651511885398499</c:v>
                </c:pt>
                <c:pt idx="206">
                  <c:v>0.23148542152473983</c:v>
                </c:pt>
                <c:pt idx="207">
                  <c:v>0.27254852337103597</c:v>
                </c:pt>
                <c:pt idx="208">
                  <c:v>0.31698633283564948</c:v>
                </c:pt>
                <c:pt idx="209">
                  <c:v>0.25734668003860212</c:v>
                </c:pt>
                <c:pt idx="210">
                  <c:v>0.25895046591466403</c:v>
                </c:pt>
                <c:pt idx="211">
                  <c:v>0.2991048846466825</c:v>
                </c:pt>
                <c:pt idx="212">
                  <c:v>0.3234293162124981</c:v>
                </c:pt>
                <c:pt idx="213">
                  <c:v>0.25071435155313848</c:v>
                </c:pt>
                <c:pt idx="214">
                  <c:v>0.27395579907182149</c:v>
                </c:pt>
                <c:pt idx="215">
                  <c:v>0.25194049758248266</c:v>
                </c:pt>
                <c:pt idx="216">
                  <c:v>0.24857625169272998</c:v>
                </c:pt>
                <c:pt idx="217">
                  <c:v>0.21242207342415156</c:v>
                </c:pt>
                <c:pt idx="218">
                  <c:v>0.24761939442492212</c:v>
                </c:pt>
                <c:pt idx="219">
                  <c:v>0.28418551985968338</c:v>
                </c:pt>
                <c:pt idx="220">
                  <c:v>0.30511744778228972</c:v>
                </c:pt>
                <c:pt idx="221">
                  <c:v>0.22812285086468628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7-4B9A-B009-151D7055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press: e^-1/T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0236220472441"/>
                  <c:y val="0.46822916666666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temp!$O$3:$O$1006</c:f>
              <c:numCache>
                <c:formatCode>General</c:formatCode>
                <c:ptCount val="222"/>
                <c:pt idx="0">
                  <c:v>0.99900049983337502</c:v>
                </c:pt>
                <c:pt idx="1">
                  <c:v>0.99933355550618108</c:v>
                </c:pt>
                <c:pt idx="2">
                  <c:v>0.99950012497916929</c:v>
                </c:pt>
                <c:pt idx="3">
                  <c:v>0.99960007998933442</c:v>
                </c:pt>
                <c:pt idx="4">
                  <c:v>0.99800199866733308</c:v>
                </c:pt>
                <c:pt idx="5">
                  <c:v>0.99900049983337502</c:v>
                </c:pt>
                <c:pt idx="6">
                  <c:v>0.99933355550618108</c:v>
                </c:pt>
                <c:pt idx="7">
                  <c:v>0.99950012497916929</c:v>
                </c:pt>
                <c:pt idx="8">
                  <c:v>0.99960007998933442</c:v>
                </c:pt>
                <c:pt idx="9">
                  <c:v>0.99800199866733308</c:v>
                </c:pt>
                <c:pt idx="10">
                  <c:v>0.99900049983337502</c:v>
                </c:pt>
                <c:pt idx="11">
                  <c:v>0.99933355550618108</c:v>
                </c:pt>
                <c:pt idx="12">
                  <c:v>0.99950012497916929</c:v>
                </c:pt>
                <c:pt idx="13">
                  <c:v>0.99960007998933442</c:v>
                </c:pt>
                <c:pt idx="14">
                  <c:v>0.99800199866733308</c:v>
                </c:pt>
                <c:pt idx="15">
                  <c:v>0.99900049983337502</c:v>
                </c:pt>
                <c:pt idx="16">
                  <c:v>0.99933355550618108</c:v>
                </c:pt>
                <c:pt idx="17">
                  <c:v>0.99950012497916929</c:v>
                </c:pt>
                <c:pt idx="18">
                  <c:v>0.99960007998933442</c:v>
                </c:pt>
                <c:pt idx="19">
                  <c:v>0.99800199866733308</c:v>
                </c:pt>
                <c:pt idx="20">
                  <c:v>0.99900049983337502</c:v>
                </c:pt>
                <c:pt idx="21">
                  <c:v>0.99933355550618108</c:v>
                </c:pt>
                <c:pt idx="22">
                  <c:v>0.99950012497916929</c:v>
                </c:pt>
                <c:pt idx="23">
                  <c:v>0.99960007998933442</c:v>
                </c:pt>
                <c:pt idx="24">
                  <c:v>0.99800199866733308</c:v>
                </c:pt>
                <c:pt idx="25">
                  <c:v>0.99900049983337502</c:v>
                </c:pt>
                <c:pt idx="26">
                  <c:v>0.99933355550618108</c:v>
                </c:pt>
                <c:pt idx="27">
                  <c:v>0.99950012497916929</c:v>
                </c:pt>
                <c:pt idx="28">
                  <c:v>0.99960007998933442</c:v>
                </c:pt>
                <c:pt idx="29">
                  <c:v>0.99800199866733308</c:v>
                </c:pt>
                <c:pt idx="30">
                  <c:v>0.99900049983337502</c:v>
                </c:pt>
                <c:pt idx="31">
                  <c:v>0.99933355550618108</c:v>
                </c:pt>
                <c:pt idx="32">
                  <c:v>0.99950012497916929</c:v>
                </c:pt>
                <c:pt idx="33">
                  <c:v>0.99960007998933442</c:v>
                </c:pt>
                <c:pt idx="34">
                  <c:v>0.99800199866733308</c:v>
                </c:pt>
                <c:pt idx="35">
                  <c:v>0.99900049983337502</c:v>
                </c:pt>
                <c:pt idx="36">
                  <c:v>0.99933355550618108</c:v>
                </c:pt>
                <c:pt idx="37">
                  <c:v>0.99950012497916929</c:v>
                </c:pt>
                <c:pt idx="38">
                  <c:v>0.99960007998933442</c:v>
                </c:pt>
                <c:pt idx="39">
                  <c:v>0.99800199866733308</c:v>
                </c:pt>
                <c:pt idx="40">
                  <c:v>0.99900049983337502</c:v>
                </c:pt>
                <c:pt idx="41">
                  <c:v>0.99933355550618108</c:v>
                </c:pt>
                <c:pt idx="42">
                  <c:v>0.99950012497916929</c:v>
                </c:pt>
                <c:pt idx="43">
                  <c:v>0.99960007998933442</c:v>
                </c:pt>
                <c:pt idx="44">
                  <c:v>0.99800199866733308</c:v>
                </c:pt>
                <c:pt idx="45">
                  <c:v>0.99900049983337502</c:v>
                </c:pt>
                <c:pt idx="46">
                  <c:v>0.99933355550618108</c:v>
                </c:pt>
                <c:pt idx="47">
                  <c:v>0.99950012497916929</c:v>
                </c:pt>
                <c:pt idx="48">
                  <c:v>0.99960007998933442</c:v>
                </c:pt>
                <c:pt idx="49">
                  <c:v>0.99800199866733308</c:v>
                </c:pt>
                <c:pt idx="50">
                  <c:v>0.99900049983337502</c:v>
                </c:pt>
                <c:pt idx="51">
                  <c:v>0.99933355550618108</c:v>
                </c:pt>
                <c:pt idx="52">
                  <c:v>0.99950012497916929</c:v>
                </c:pt>
                <c:pt idx="53">
                  <c:v>0.99960007998933442</c:v>
                </c:pt>
                <c:pt idx="54">
                  <c:v>0.99800199866733308</c:v>
                </c:pt>
                <c:pt idx="55">
                  <c:v>0.99900049983337502</c:v>
                </c:pt>
                <c:pt idx="56">
                  <c:v>0.99933355550618108</c:v>
                </c:pt>
                <c:pt idx="57">
                  <c:v>0.99950012497916929</c:v>
                </c:pt>
                <c:pt idx="58">
                  <c:v>0.99960007998933442</c:v>
                </c:pt>
                <c:pt idx="59">
                  <c:v>0.99800199866733308</c:v>
                </c:pt>
                <c:pt idx="60">
                  <c:v>0.99900049983337502</c:v>
                </c:pt>
                <c:pt idx="61">
                  <c:v>0.99933355550618108</c:v>
                </c:pt>
                <c:pt idx="62">
                  <c:v>0.99950012497916929</c:v>
                </c:pt>
                <c:pt idx="63">
                  <c:v>0.99960007998933442</c:v>
                </c:pt>
                <c:pt idx="64">
                  <c:v>0.99800199866733308</c:v>
                </c:pt>
                <c:pt idx="65">
                  <c:v>0.99900049983337502</c:v>
                </c:pt>
                <c:pt idx="66">
                  <c:v>0.99933355550618108</c:v>
                </c:pt>
                <c:pt idx="67">
                  <c:v>0.99950012497916929</c:v>
                </c:pt>
                <c:pt idx="68">
                  <c:v>0.99960007998933442</c:v>
                </c:pt>
                <c:pt idx="69">
                  <c:v>0.99800199866733308</c:v>
                </c:pt>
                <c:pt idx="70">
                  <c:v>0.99900049983337502</c:v>
                </c:pt>
                <c:pt idx="71">
                  <c:v>0.99933355550618108</c:v>
                </c:pt>
                <c:pt idx="72">
                  <c:v>0.99950012497916929</c:v>
                </c:pt>
                <c:pt idx="73">
                  <c:v>0.99960007998933442</c:v>
                </c:pt>
                <c:pt idx="74">
                  <c:v>0.99800199866733308</c:v>
                </c:pt>
                <c:pt idx="75">
                  <c:v>0.99900049983337502</c:v>
                </c:pt>
                <c:pt idx="76">
                  <c:v>0.99933355550618108</c:v>
                </c:pt>
                <c:pt idx="77">
                  <c:v>0.99950012497916929</c:v>
                </c:pt>
                <c:pt idx="78">
                  <c:v>0.99960007998933442</c:v>
                </c:pt>
                <c:pt idx="79">
                  <c:v>0.99800199866733308</c:v>
                </c:pt>
                <c:pt idx="80">
                  <c:v>0.99900049983337502</c:v>
                </c:pt>
                <c:pt idx="81">
                  <c:v>0.99933355550618108</c:v>
                </c:pt>
                <c:pt idx="82">
                  <c:v>0.99950012497916929</c:v>
                </c:pt>
                <c:pt idx="83">
                  <c:v>0.99960007998933442</c:v>
                </c:pt>
                <c:pt idx="84">
                  <c:v>0.99800199866733308</c:v>
                </c:pt>
                <c:pt idx="85">
                  <c:v>0.99900049983337502</c:v>
                </c:pt>
                <c:pt idx="86">
                  <c:v>0.99933355550618108</c:v>
                </c:pt>
                <c:pt idx="87">
                  <c:v>0.99950012497916929</c:v>
                </c:pt>
                <c:pt idx="88">
                  <c:v>0.99960007998933442</c:v>
                </c:pt>
                <c:pt idx="89">
                  <c:v>0.99800199866733308</c:v>
                </c:pt>
                <c:pt idx="90">
                  <c:v>0.99900049983337502</c:v>
                </c:pt>
                <c:pt idx="91">
                  <c:v>0.99933355550618108</c:v>
                </c:pt>
                <c:pt idx="92">
                  <c:v>0.99950012497916929</c:v>
                </c:pt>
                <c:pt idx="93">
                  <c:v>0.99960007998933442</c:v>
                </c:pt>
                <c:pt idx="94">
                  <c:v>0.99800199866733308</c:v>
                </c:pt>
                <c:pt idx="95">
                  <c:v>0.99900049983337502</c:v>
                </c:pt>
                <c:pt idx="96">
                  <c:v>0.99933355550618108</c:v>
                </c:pt>
                <c:pt idx="97">
                  <c:v>0.99950012497916929</c:v>
                </c:pt>
                <c:pt idx="98">
                  <c:v>0.99960007998933442</c:v>
                </c:pt>
                <c:pt idx="99">
                  <c:v>0.99800199866733308</c:v>
                </c:pt>
                <c:pt idx="100">
                  <c:v>0.99900049983337502</c:v>
                </c:pt>
                <c:pt idx="101">
                  <c:v>0.99933355550618108</c:v>
                </c:pt>
                <c:pt idx="102">
                  <c:v>0.99950012497916929</c:v>
                </c:pt>
                <c:pt idx="103">
                  <c:v>0.99960007998933442</c:v>
                </c:pt>
                <c:pt idx="104">
                  <c:v>0.99800199866733308</c:v>
                </c:pt>
                <c:pt idx="105">
                  <c:v>0.99900049983337502</c:v>
                </c:pt>
                <c:pt idx="106">
                  <c:v>0.99933355550618108</c:v>
                </c:pt>
                <c:pt idx="107">
                  <c:v>0.99950012497916929</c:v>
                </c:pt>
                <c:pt idx="108">
                  <c:v>0.99960007998933442</c:v>
                </c:pt>
                <c:pt idx="109">
                  <c:v>0.99800199866733308</c:v>
                </c:pt>
                <c:pt idx="110">
                  <c:v>0.99900049983337502</c:v>
                </c:pt>
                <c:pt idx="111">
                  <c:v>0.99933355550618108</c:v>
                </c:pt>
                <c:pt idx="112">
                  <c:v>0.99950012497916929</c:v>
                </c:pt>
                <c:pt idx="113">
                  <c:v>0.99960007998933442</c:v>
                </c:pt>
                <c:pt idx="114">
                  <c:v>0.99800199866733308</c:v>
                </c:pt>
                <c:pt idx="115">
                  <c:v>0.99900049983337502</c:v>
                </c:pt>
                <c:pt idx="116">
                  <c:v>0.99933355550618108</c:v>
                </c:pt>
                <c:pt idx="117">
                  <c:v>0.99950012497916929</c:v>
                </c:pt>
                <c:pt idx="118">
                  <c:v>0.99960007998933442</c:v>
                </c:pt>
                <c:pt idx="119">
                  <c:v>0.99800199866733308</c:v>
                </c:pt>
                <c:pt idx="120">
                  <c:v>0.99900049983337502</c:v>
                </c:pt>
                <c:pt idx="121">
                  <c:v>0.99933355550618108</c:v>
                </c:pt>
                <c:pt idx="122">
                  <c:v>0.99950012497916929</c:v>
                </c:pt>
                <c:pt idx="123">
                  <c:v>0.99960007998933442</c:v>
                </c:pt>
                <c:pt idx="124">
                  <c:v>0.99800199866733308</c:v>
                </c:pt>
                <c:pt idx="125">
                  <c:v>0.99900049983337502</c:v>
                </c:pt>
                <c:pt idx="126">
                  <c:v>0.99933355550618108</c:v>
                </c:pt>
                <c:pt idx="127">
                  <c:v>0.99950012497916929</c:v>
                </c:pt>
                <c:pt idx="128">
                  <c:v>0.99960007998933442</c:v>
                </c:pt>
                <c:pt idx="129">
                  <c:v>0.99800199866733308</c:v>
                </c:pt>
                <c:pt idx="130">
                  <c:v>0.99900049983337502</c:v>
                </c:pt>
                <c:pt idx="131">
                  <c:v>0.99933355550618108</c:v>
                </c:pt>
                <c:pt idx="132">
                  <c:v>0.99950012497916929</c:v>
                </c:pt>
                <c:pt idx="133">
                  <c:v>0.99960007998933442</c:v>
                </c:pt>
                <c:pt idx="134">
                  <c:v>0.99800199866733308</c:v>
                </c:pt>
                <c:pt idx="135">
                  <c:v>0.99900049983337502</c:v>
                </c:pt>
                <c:pt idx="136">
                  <c:v>0.99933355550618108</c:v>
                </c:pt>
                <c:pt idx="137">
                  <c:v>0.99950012497916929</c:v>
                </c:pt>
                <c:pt idx="138">
                  <c:v>0.99960007998933442</c:v>
                </c:pt>
                <c:pt idx="139">
                  <c:v>0.99800199866733308</c:v>
                </c:pt>
                <c:pt idx="140">
                  <c:v>0.99900049983337502</c:v>
                </c:pt>
                <c:pt idx="141">
                  <c:v>0.99933355550618108</c:v>
                </c:pt>
                <c:pt idx="142">
                  <c:v>0.99950012497916929</c:v>
                </c:pt>
                <c:pt idx="143">
                  <c:v>0.99960007998933442</c:v>
                </c:pt>
                <c:pt idx="144">
                  <c:v>0.99800199866733308</c:v>
                </c:pt>
                <c:pt idx="145">
                  <c:v>0.99900049983337502</c:v>
                </c:pt>
                <c:pt idx="146">
                  <c:v>0.99933355550618108</c:v>
                </c:pt>
                <c:pt idx="147">
                  <c:v>0.99950012497916929</c:v>
                </c:pt>
                <c:pt idx="148">
                  <c:v>0.99960007998933442</c:v>
                </c:pt>
                <c:pt idx="149">
                  <c:v>0.99800199866733308</c:v>
                </c:pt>
                <c:pt idx="150">
                  <c:v>0.99900049983337502</c:v>
                </c:pt>
                <c:pt idx="151">
                  <c:v>0.99933355550618108</c:v>
                </c:pt>
                <c:pt idx="152">
                  <c:v>0.99950012497916929</c:v>
                </c:pt>
                <c:pt idx="153">
                  <c:v>0.99960007998933442</c:v>
                </c:pt>
                <c:pt idx="154">
                  <c:v>0.99800199866733308</c:v>
                </c:pt>
                <c:pt idx="155">
                  <c:v>0.99900049983337502</c:v>
                </c:pt>
                <c:pt idx="156">
                  <c:v>0.99933355550618108</c:v>
                </c:pt>
                <c:pt idx="157">
                  <c:v>0.99950012497916929</c:v>
                </c:pt>
                <c:pt idx="158">
                  <c:v>0.99960007998933442</c:v>
                </c:pt>
                <c:pt idx="159">
                  <c:v>0.99800199866733308</c:v>
                </c:pt>
                <c:pt idx="160">
                  <c:v>0.99900049983337502</c:v>
                </c:pt>
                <c:pt idx="161">
                  <c:v>0.99933355550618108</c:v>
                </c:pt>
                <c:pt idx="162">
                  <c:v>0.99950012497916929</c:v>
                </c:pt>
                <c:pt idx="163">
                  <c:v>0.99960007998933442</c:v>
                </c:pt>
                <c:pt idx="164">
                  <c:v>0.99800199866733308</c:v>
                </c:pt>
                <c:pt idx="165">
                  <c:v>0.99900049983337502</c:v>
                </c:pt>
                <c:pt idx="166">
                  <c:v>0.99933355550618108</c:v>
                </c:pt>
                <c:pt idx="167">
                  <c:v>0.99950012497916929</c:v>
                </c:pt>
                <c:pt idx="168">
                  <c:v>0.99960007998933442</c:v>
                </c:pt>
                <c:pt idx="169">
                  <c:v>0.99800199866733308</c:v>
                </c:pt>
                <c:pt idx="170">
                  <c:v>0.99900049983337502</c:v>
                </c:pt>
                <c:pt idx="171">
                  <c:v>0.99933355550618108</c:v>
                </c:pt>
                <c:pt idx="172">
                  <c:v>0.99950012497916929</c:v>
                </c:pt>
                <c:pt idx="173">
                  <c:v>0.99960007998933442</c:v>
                </c:pt>
                <c:pt idx="174">
                  <c:v>0.99800199866733308</c:v>
                </c:pt>
                <c:pt idx="175">
                  <c:v>0.99900049983337502</c:v>
                </c:pt>
                <c:pt idx="176">
                  <c:v>0.99933355550618108</c:v>
                </c:pt>
                <c:pt idx="177">
                  <c:v>0.99950012497916929</c:v>
                </c:pt>
                <c:pt idx="178">
                  <c:v>0.99960007998933442</c:v>
                </c:pt>
                <c:pt idx="179">
                  <c:v>0.99800199866733308</c:v>
                </c:pt>
                <c:pt idx="180">
                  <c:v>0.99900049983337502</c:v>
                </c:pt>
                <c:pt idx="181">
                  <c:v>0.99933355550618108</c:v>
                </c:pt>
                <c:pt idx="182">
                  <c:v>0.99950012497916929</c:v>
                </c:pt>
                <c:pt idx="183">
                  <c:v>0.99960007998933442</c:v>
                </c:pt>
                <c:pt idx="184">
                  <c:v>0.99800199866733308</c:v>
                </c:pt>
                <c:pt idx="185">
                  <c:v>0.99900049983337502</c:v>
                </c:pt>
                <c:pt idx="186">
                  <c:v>0.99933355550618108</c:v>
                </c:pt>
                <c:pt idx="187">
                  <c:v>0.99950012497916929</c:v>
                </c:pt>
                <c:pt idx="188">
                  <c:v>0.99800199866733308</c:v>
                </c:pt>
                <c:pt idx="189">
                  <c:v>0.99900049983337502</c:v>
                </c:pt>
                <c:pt idx="190">
                  <c:v>0.99950012497916929</c:v>
                </c:pt>
                <c:pt idx="191">
                  <c:v>0.99960007998933442</c:v>
                </c:pt>
                <c:pt idx="192">
                  <c:v>0.99800199866733308</c:v>
                </c:pt>
                <c:pt idx="193">
                  <c:v>0.99900049983337502</c:v>
                </c:pt>
                <c:pt idx="194">
                  <c:v>0.99933355550618108</c:v>
                </c:pt>
                <c:pt idx="195">
                  <c:v>0.99950012497916929</c:v>
                </c:pt>
                <c:pt idx="196">
                  <c:v>0.99960007998933442</c:v>
                </c:pt>
                <c:pt idx="197">
                  <c:v>0.99800199866733308</c:v>
                </c:pt>
                <c:pt idx="198">
                  <c:v>0.99900049983337502</c:v>
                </c:pt>
                <c:pt idx="199">
                  <c:v>0.99933355550618108</c:v>
                </c:pt>
                <c:pt idx="200">
                  <c:v>0.99950012497916929</c:v>
                </c:pt>
                <c:pt idx="201">
                  <c:v>0.99800199866733308</c:v>
                </c:pt>
                <c:pt idx="202">
                  <c:v>0.99950012497916929</c:v>
                </c:pt>
                <c:pt idx="203">
                  <c:v>0.99960007998933442</c:v>
                </c:pt>
                <c:pt idx="204">
                  <c:v>0.99900049983337502</c:v>
                </c:pt>
                <c:pt idx="205">
                  <c:v>0.99933355550618108</c:v>
                </c:pt>
                <c:pt idx="206">
                  <c:v>0.99900049983337502</c:v>
                </c:pt>
                <c:pt idx="207">
                  <c:v>0.99933355550618108</c:v>
                </c:pt>
                <c:pt idx="208">
                  <c:v>0.99950012497916929</c:v>
                </c:pt>
                <c:pt idx="209">
                  <c:v>0.99900049983337502</c:v>
                </c:pt>
                <c:pt idx="210">
                  <c:v>0.99933355550618108</c:v>
                </c:pt>
                <c:pt idx="211">
                  <c:v>0.99950012497916929</c:v>
                </c:pt>
                <c:pt idx="212">
                  <c:v>0.99960007998933442</c:v>
                </c:pt>
                <c:pt idx="213">
                  <c:v>0.99900049983337502</c:v>
                </c:pt>
                <c:pt idx="214">
                  <c:v>0.99933355550618108</c:v>
                </c:pt>
                <c:pt idx="215">
                  <c:v>0.99900049983337502</c:v>
                </c:pt>
                <c:pt idx="216">
                  <c:v>0.99933355550618108</c:v>
                </c:pt>
                <c:pt idx="217">
                  <c:v>0.99800199866733308</c:v>
                </c:pt>
                <c:pt idx="218">
                  <c:v>0.99900049983337502</c:v>
                </c:pt>
                <c:pt idx="219">
                  <c:v>0.99933355550618108</c:v>
                </c:pt>
                <c:pt idx="220">
                  <c:v>0.99950012497916929</c:v>
                </c:pt>
                <c:pt idx="221">
                  <c:v>0.99800199866733308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0-4C94-A15C-5E22E36C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dens: e^-1/T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 -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7681539807524"/>
                  <c:y val="3.5869604841061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temp!$B$3:$B$1006</c:f>
              <c:numCache>
                <c:formatCode>General</c:formatCode>
                <c:ptCount val="22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2000</c:v>
                </c:pt>
                <c:pt idx="13">
                  <c:v>2500</c:v>
                </c:pt>
                <c:pt idx="14">
                  <c:v>500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500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500</c:v>
                </c:pt>
                <c:pt idx="30">
                  <c:v>1000</c:v>
                </c:pt>
                <c:pt idx="31">
                  <c:v>1500</c:v>
                </c:pt>
                <c:pt idx="32">
                  <c:v>2000</c:v>
                </c:pt>
                <c:pt idx="33">
                  <c:v>2500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500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2500</c:v>
                </c:pt>
                <c:pt idx="44">
                  <c:v>500</c:v>
                </c:pt>
                <c:pt idx="45">
                  <c:v>1000</c:v>
                </c:pt>
                <c:pt idx="46">
                  <c:v>1500</c:v>
                </c:pt>
                <c:pt idx="47">
                  <c:v>2000</c:v>
                </c:pt>
                <c:pt idx="48">
                  <c:v>2500</c:v>
                </c:pt>
                <c:pt idx="49">
                  <c:v>500</c:v>
                </c:pt>
                <c:pt idx="50">
                  <c:v>1000</c:v>
                </c:pt>
                <c:pt idx="51">
                  <c:v>1500</c:v>
                </c:pt>
                <c:pt idx="52">
                  <c:v>2000</c:v>
                </c:pt>
                <c:pt idx="53">
                  <c:v>2500</c:v>
                </c:pt>
                <c:pt idx="54">
                  <c:v>500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2500</c:v>
                </c:pt>
                <c:pt idx="59">
                  <c:v>500</c:v>
                </c:pt>
                <c:pt idx="60">
                  <c:v>1000</c:v>
                </c:pt>
                <c:pt idx="61">
                  <c:v>1500</c:v>
                </c:pt>
                <c:pt idx="62">
                  <c:v>2000</c:v>
                </c:pt>
                <c:pt idx="63">
                  <c:v>2500</c:v>
                </c:pt>
                <c:pt idx="64">
                  <c:v>500</c:v>
                </c:pt>
                <c:pt idx="65">
                  <c:v>1000</c:v>
                </c:pt>
                <c:pt idx="66">
                  <c:v>1500</c:v>
                </c:pt>
                <c:pt idx="67">
                  <c:v>2000</c:v>
                </c:pt>
                <c:pt idx="68">
                  <c:v>2500</c:v>
                </c:pt>
                <c:pt idx="69">
                  <c:v>500</c:v>
                </c:pt>
                <c:pt idx="70">
                  <c:v>1000</c:v>
                </c:pt>
                <c:pt idx="71">
                  <c:v>1500</c:v>
                </c:pt>
                <c:pt idx="72">
                  <c:v>2000</c:v>
                </c:pt>
                <c:pt idx="73">
                  <c:v>2500</c:v>
                </c:pt>
                <c:pt idx="74">
                  <c:v>500</c:v>
                </c:pt>
                <c:pt idx="75">
                  <c:v>1000</c:v>
                </c:pt>
                <c:pt idx="76">
                  <c:v>1500</c:v>
                </c:pt>
                <c:pt idx="77">
                  <c:v>2000</c:v>
                </c:pt>
                <c:pt idx="78">
                  <c:v>2500</c:v>
                </c:pt>
                <c:pt idx="79">
                  <c:v>500</c:v>
                </c:pt>
                <c:pt idx="80">
                  <c:v>1000</c:v>
                </c:pt>
                <c:pt idx="81">
                  <c:v>1500</c:v>
                </c:pt>
                <c:pt idx="82">
                  <c:v>2000</c:v>
                </c:pt>
                <c:pt idx="83">
                  <c:v>2500</c:v>
                </c:pt>
                <c:pt idx="84">
                  <c:v>500</c:v>
                </c:pt>
                <c:pt idx="85">
                  <c:v>1000</c:v>
                </c:pt>
                <c:pt idx="86">
                  <c:v>1500</c:v>
                </c:pt>
                <c:pt idx="87">
                  <c:v>2000</c:v>
                </c:pt>
                <c:pt idx="88">
                  <c:v>2500</c:v>
                </c:pt>
                <c:pt idx="89">
                  <c:v>500</c:v>
                </c:pt>
                <c:pt idx="90">
                  <c:v>1000</c:v>
                </c:pt>
                <c:pt idx="91">
                  <c:v>1500</c:v>
                </c:pt>
                <c:pt idx="92">
                  <c:v>2000</c:v>
                </c:pt>
                <c:pt idx="93">
                  <c:v>2500</c:v>
                </c:pt>
                <c:pt idx="94">
                  <c:v>500</c:v>
                </c:pt>
                <c:pt idx="95">
                  <c:v>1000</c:v>
                </c:pt>
                <c:pt idx="96">
                  <c:v>1500</c:v>
                </c:pt>
                <c:pt idx="97">
                  <c:v>2000</c:v>
                </c:pt>
                <c:pt idx="98">
                  <c:v>2500</c:v>
                </c:pt>
                <c:pt idx="99">
                  <c:v>500</c:v>
                </c:pt>
                <c:pt idx="100">
                  <c:v>1000</c:v>
                </c:pt>
                <c:pt idx="101">
                  <c:v>1500</c:v>
                </c:pt>
                <c:pt idx="102">
                  <c:v>2000</c:v>
                </c:pt>
                <c:pt idx="103">
                  <c:v>2500</c:v>
                </c:pt>
                <c:pt idx="104">
                  <c:v>500</c:v>
                </c:pt>
                <c:pt idx="105">
                  <c:v>1000</c:v>
                </c:pt>
                <c:pt idx="106">
                  <c:v>1500</c:v>
                </c:pt>
                <c:pt idx="107">
                  <c:v>2000</c:v>
                </c:pt>
                <c:pt idx="108">
                  <c:v>2500</c:v>
                </c:pt>
                <c:pt idx="109">
                  <c:v>500</c:v>
                </c:pt>
                <c:pt idx="110">
                  <c:v>1000</c:v>
                </c:pt>
                <c:pt idx="111">
                  <c:v>1500</c:v>
                </c:pt>
                <c:pt idx="112">
                  <c:v>2000</c:v>
                </c:pt>
                <c:pt idx="113">
                  <c:v>2500</c:v>
                </c:pt>
                <c:pt idx="114">
                  <c:v>500</c:v>
                </c:pt>
                <c:pt idx="115">
                  <c:v>1000</c:v>
                </c:pt>
                <c:pt idx="116">
                  <c:v>1500</c:v>
                </c:pt>
                <c:pt idx="117">
                  <c:v>2000</c:v>
                </c:pt>
                <c:pt idx="118">
                  <c:v>2500</c:v>
                </c:pt>
                <c:pt idx="119">
                  <c:v>500</c:v>
                </c:pt>
                <c:pt idx="120">
                  <c:v>1000</c:v>
                </c:pt>
                <c:pt idx="121">
                  <c:v>1500</c:v>
                </c:pt>
                <c:pt idx="122">
                  <c:v>2000</c:v>
                </c:pt>
                <c:pt idx="123">
                  <c:v>2500</c:v>
                </c:pt>
                <c:pt idx="124">
                  <c:v>500</c:v>
                </c:pt>
                <c:pt idx="125">
                  <c:v>1000</c:v>
                </c:pt>
                <c:pt idx="126">
                  <c:v>1500</c:v>
                </c:pt>
                <c:pt idx="127">
                  <c:v>2000</c:v>
                </c:pt>
                <c:pt idx="128">
                  <c:v>2500</c:v>
                </c:pt>
                <c:pt idx="129">
                  <c:v>500</c:v>
                </c:pt>
                <c:pt idx="130">
                  <c:v>1000</c:v>
                </c:pt>
                <c:pt idx="131">
                  <c:v>1500</c:v>
                </c:pt>
                <c:pt idx="132">
                  <c:v>2000</c:v>
                </c:pt>
                <c:pt idx="133">
                  <c:v>2500</c:v>
                </c:pt>
                <c:pt idx="134">
                  <c:v>500</c:v>
                </c:pt>
                <c:pt idx="135">
                  <c:v>1000</c:v>
                </c:pt>
                <c:pt idx="136">
                  <c:v>1500</c:v>
                </c:pt>
                <c:pt idx="137">
                  <c:v>2000</c:v>
                </c:pt>
                <c:pt idx="138">
                  <c:v>2500</c:v>
                </c:pt>
                <c:pt idx="139">
                  <c:v>500</c:v>
                </c:pt>
                <c:pt idx="140">
                  <c:v>1000</c:v>
                </c:pt>
                <c:pt idx="141">
                  <c:v>1500</c:v>
                </c:pt>
                <c:pt idx="142">
                  <c:v>2000</c:v>
                </c:pt>
                <c:pt idx="143">
                  <c:v>2500</c:v>
                </c:pt>
                <c:pt idx="144">
                  <c:v>500</c:v>
                </c:pt>
                <c:pt idx="145">
                  <c:v>1000</c:v>
                </c:pt>
                <c:pt idx="146">
                  <c:v>1500</c:v>
                </c:pt>
                <c:pt idx="147">
                  <c:v>2000</c:v>
                </c:pt>
                <c:pt idx="148">
                  <c:v>2500</c:v>
                </c:pt>
                <c:pt idx="149">
                  <c:v>500</c:v>
                </c:pt>
                <c:pt idx="150">
                  <c:v>1000</c:v>
                </c:pt>
                <c:pt idx="151">
                  <c:v>1500</c:v>
                </c:pt>
                <c:pt idx="152">
                  <c:v>2000</c:v>
                </c:pt>
                <c:pt idx="153">
                  <c:v>2500</c:v>
                </c:pt>
                <c:pt idx="154">
                  <c:v>500</c:v>
                </c:pt>
                <c:pt idx="155">
                  <c:v>1000</c:v>
                </c:pt>
                <c:pt idx="156">
                  <c:v>1500</c:v>
                </c:pt>
                <c:pt idx="157">
                  <c:v>2000</c:v>
                </c:pt>
                <c:pt idx="158">
                  <c:v>2500</c:v>
                </c:pt>
                <c:pt idx="159">
                  <c:v>500</c:v>
                </c:pt>
                <c:pt idx="160">
                  <c:v>1000</c:v>
                </c:pt>
                <c:pt idx="161">
                  <c:v>1500</c:v>
                </c:pt>
                <c:pt idx="162">
                  <c:v>2000</c:v>
                </c:pt>
                <c:pt idx="163">
                  <c:v>2500</c:v>
                </c:pt>
                <c:pt idx="164">
                  <c:v>500</c:v>
                </c:pt>
                <c:pt idx="165">
                  <c:v>1000</c:v>
                </c:pt>
                <c:pt idx="166">
                  <c:v>1500</c:v>
                </c:pt>
                <c:pt idx="167">
                  <c:v>2000</c:v>
                </c:pt>
                <c:pt idx="168">
                  <c:v>2500</c:v>
                </c:pt>
                <c:pt idx="169">
                  <c:v>500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500</c:v>
                </c:pt>
                <c:pt idx="175">
                  <c:v>1000</c:v>
                </c:pt>
                <c:pt idx="176">
                  <c:v>1500</c:v>
                </c:pt>
                <c:pt idx="177">
                  <c:v>2000</c:v>
                </c:pt>
                <c:pt idx="178">
                  <c:v>2500</c:v>
                </c:pt>
                <c:pt idx="179">
                  <c:v>500</c:v>
                </c:pt>
                <c:pt idx="180">
                  <c:v>1000</c:v>
                </c:pt>
                <c:pt idx="181">
                  <c:v>1500</c:v>
                </c:pt>
                <c:pt idx="182">
                  <c:v>2000</c:v>
                </c:pt>
                <c:pt idx="183">
                  <c:v>2500</c:v>
                </c:pt>
                <c:pt idx="184">
                  <c:v>500</c:v>
                </c:pt>
                <c:pt idx="185">
                  <c:v>1000</c:v>
                </c:pt>
                <c:pt idx="186">
                  <c:v>1500</c:v>
                </c:pt>
                <c:pt idx="187">
                  <c:v>2000</c:v>
                </c:pt>
                <c:pt idx="188">
                  <c:v>500</c:v>
                </c:pt>
                <c:pt idx="189">
                  <c:v>1000</c:v>
                </c:pt>
                <c:pt idx="190">
                  <c:v>2000</c:v>
                </c:pt>
                <c:pt idx="191">
                  <c:v>2500</c:v>
                </c:pt>
                <c:pt idx="192">
                  <c:v>500</c:v>
                </c:pt>
                <c:pt idx="193">
                  <c:v>1000</c:v>
                </c:pt>
                <c:pt idx="194">
                  <c:v>1500</c:v>
                </c:pt>
                <c:pt idx="195">
                  <c:v>2000</c:v>
                </c:pt>
                <c:pt idx="196">
                  <c:v>2500</c:v>
                </c:pt>
                <c:pt idx="197">
                  <c:v>500</c:v>
                </c:pt>
                <c:pt idx="198">
                  <c:v>1000</c:v>
                </c:pt>
                <c:pt idx="199">
                  <c:v>1500</c:v>
                </c:pt>
                <c:pt idx="200">
                  <c:v>2000</c:v>
                </c:pt>
                <c:pt idx="201">
                  <c:v>500</c:v>
                </c:pt>
                <c:pt idx="202">
                  <c:v>2000</c:v>
                </c:pt>
                <c:pt idx="203">
                  <c:v>2500</c:v>
                </c:pt>
                <c:pt idx="204">
                  <c:v>1000</c:v>
                </c:pt>
                <c:pt idx="205">
                  <c:v>1500</c:v>
                </c:pt>
                <c:pt idx="206">
                  <c:v>1000</c:v>
                </c:pt>
                <c:pt idx="207">
                  <c:v>1500</c:v>
                </c:pt>
                <c:pt idx="208">
                  <c:v>2000</c:v>
                </c:pt>
                <c:pt idx="209">
                  <c:v>1000</c:v>
                </c:pt>
                <c:pt idx="210">
                  <c:v>1500</c:v>
                </c:pt>
                <c:pt idx="211">
                  <c:v>2000</c:v>
                </c:pt>
                <c:pt idx="212">
                  <c:v>2500</c:v>
                </c:pt>
                <c:pt idx="213">
                  <c:v>1000</c:v>
                </c:pt>
                <c:pt idx="214">
                  <c:v>1500</c:v>
                </c:pt>
                <c:pt idx="215">
                  <c:v>1000</c:v>
                </c:pt>
                <c:pt idx="216">
                  <c:v>1500</c:v>
                </c:pt>
                <c:pt idx="217">
                  <c:v>500</c:v>
                </c:pt>
                <c:pt idx="218">
                  <c:v>1000</c:v>
                </c:pt>
                <c:pt idx="219">
                  <c:v>1500</c:v>
                </c:pt>
                <c:pt idx="220">
                  <c:v>2000</c:v>
                </c:pt>
                <c:pt idx="221">
                  <c:v>500</c:v>
                </c:pt>
              </c:numCache>
            </c:numRef>
          </c:xVal>
          <c:yVal>
            <c:numRef>
              <c:f>temp!$P$3:$P$1006</c:f>
              <c:numCache>
                <c:formatCode>General</c:formatCode>
                <c:ptCount val="222"/>
                <c:pt idx="0">
                  <c:v>0.64690237182916666</c:v>
                </c:pt>
                <c:pt idx="1">
                  <c:v>0.62145910567053086</c:v>
                </c:pt>
                <c:pt idx="2">
                  <c:v>0.5899697524688734</c:v>
                </c:pt>
                <c:pt idx="3">
                  <c:v>0.58111925007089471</c:v>
                </c:pt>
                <c:pt idx="4">
                  <c:v>0.69813391815725967</c:v>
                </c:pt>
                <c:pt idx="5">
                  <c:v>0.6642548078481052</c:v>
                </c:pt>
                <c:pt idx="6">
                  <c:v>0.59552622105673392</c:v>
                </c:pt>
                <c:pt idx="7">
                  <c:v>0.57408987379806742</c:v>
                </c:pt>
                <c:pt idx="8">
                  <c:v>0.57102416906820819</c:v>
                </c:pt>
                <c:pt idx="9">
                  <c:v>0.67549730185924894</c:v>
                </c:pt>
                <c:pt idx="10">
                  <c:v>0.66718234029072154</c:v>
                </c:pt>
                <c:pt idx="11">
                  <c:v>0.65462849733628514</c:v>
                </c:pt>
                <c:pt idx="12">
                  <c:v>0.6282986676249025</c:v>
                </c:pt>
                <c:pt idx="13">
                  <c:v>0.58195579708961398</c:v>
                </c:pt>
                <c:pt idx="14">
                  <c:v>0.67997073419970933</c:v>
                </c:pt>
                <c:pt idx="15">
                  <c:v>0.68309771190496071</c:v>
                </c:pt>
                <c:pt idx="16">
                  <c:v>0.66784938664722848</c:v>
                </c:pt>
                <c:pt idx="17">
                  <c:v>0.65078758233477785</c:v>
                </c:pt>
                <c:pt idx="18">
                  <c:v>0.61755910300125116</c:v>
                </c:pt>
                <c:pt idx="19">
                  <c:v>0.73419048983221646</c:v>
                </c:pt>
                <c:pt idx="20">
                  <c:v>0.70425493482845081</c:v>
                </c:pt>
                <c:pt idx="21">
                  <c:v>0.70348689087962879</c:v>
                </c:pt>
                <c:pt idx="22">
                  <c:v>0.66698778435579131</c:v>
                </c:pt>
                <c:pt idx="23">
                  <c:v>0.66210409650837987</c:v>
                </c:pt>
                <c:pt idx="24">
                  <c:v>0.73825746647958967</c:v>
                </c:pt>
                <c:pt idx="25">
                  <c:v>0.7061274206374204</c:v>
                </c:pt>
                <c:pt idx="26">
                  <c:v>0.69199951266035886</c:v>
                </c:pt>
                <c:pt idx="27">
                  <c:v>0.66406661934227107</c:v>
                </c:pt>
                <c:pt idx="28">
                  <c:v>0.620720073648929</c:v>
                </c:pt>
                <c:pt idx="29">
                  <c:v>0.71729570537461229</c:v>
                </c:pt>
                <c:pt idx="30">
                  <c:v>0.74425587133526139</c:v>
                </c:pt>
                <c:pt idx="31">
                  <c:v>0.73977081493229002</c:v>
                </c:pt>
                <c:pt idx="32">
                  <c:v>0.69209290847306926</c:v>
                </c:pt>
                <c:pt idx="33">
                  <c:v>0.66379776114803568</c:v>
                </c:pt>
                <c:pt idx="34">
                  <c:v>0.76525762435493194</c:v>
                </c:pt>
                <c:pt idx="35">
                  <c:v>0.76200310281605954</c:v>
                </c:pt>
                <c:pt idx="36">
                  <c:v>0.73435353775723855</c:v>
                </c:pt>
                <c:pt idx="37">
                  <c:v>0.73004175436445429</c:v>
                </c:pt>
                <c:pt idx="38">
                  <c:v>0.7078297455751309</c:v>
                </c:pt>
                <c:pt idx="39">
                  <c:v>0.77451226199757883</c:v>
                </c:pt>
                <c:pt idx="40">
                  <c:v>0.75193653768907365</c:v>
                </c:pt>
                <c:pt idx="41">
                  <c:v>0.73740234732059917</c:v>
                </c:pt>
                <c:pt idx="42">
                  <c:v>0.67714926672987885</c:v>
                </c:pt>
                <c:pt idx="43">
                  <c:v>0.67330393186185422</c:v>
                </c:pt>
                <c:pt idx="44">
                  <c:v>0.77426230677979235</c:v>
                </c:pt>
                <c:pt idx="45">
                  <c:v>0.76771055688323886</c:v>
                </c:pt>
                <c:pt idx="46">
                  <c:v>0.75397563565327352</c:v>
                </c:pt>
                <c:pt idx="47">
                  <c:v>0.72165179376401545</c:v>
                </c:pt>
                <c:pt idx="48">
                  <c:v>0.70415961988054709</c:v>
                </c:pt>
                <c:pt idx="49">
                  <c:v>0.7893838412337848</c:v>
                </c:pt>
                <c:pt idx="50">
                  <c:v>0.76521973472948679</c:v>
                </c:pt>
                <c:pt idx="51">
                  <c:v>0.74787068579979976</c:v>
                </c:pt>
                <c:pt idx="52">
                  <c:v>0.73341114939624796</c:v>
                </c:pt>
                <c:pt idx="53">
                  <c:v>0.72261496495487743</c:v>
                </c:pt>
                <c:pt idx="54">
                  <c:v>0.78709234905347947</c:v>
                </c:pt>
                <c:pt idx="55">
                  <c:v>0.77541919538821091</c:v>
                </c:pt>
                <c:pt idx="56">
                  <c:v>0.75440761631566822</c:v>
                </c:pt>
                <c:pt idx="57">
                  <c:v>0.73084953762151406</c:v>
                </c:pt>
                <c:pt idx="58">
                  <c:v>0.71681450666484958</c:v>
                </c:pt>
                <c:pt idx="59">
                  <c:v>0.7838979602552083</c:v>
                </c:pt>
                <c:pt idx="60">
                  <c:v>0.77057720759193704</c:v>
                </c:pt>
                <c:pt idx="61">
                  <c:v>0.75589796291277145</c:v>
                </c:pt>
                <c:pt idx="62">
                  <c:v>0.73879044035088681</c:v>
                </c:pt>
                <c:pt idx="63">
                  <c:v>0.72150622692396327</c:v>
                </c:pt>
                <c:pt idx="64">
                  <c:v>0.7939258607915114</c:v>
                </c:pt>
                <c:pt idx="65">
                  <c:v>0.76603333316749056</c:v>
                </c:pt>
                <c:pt idx="66">
                  <c:v>0.75814237651387772</c:v>
                </c:pt>
                <c:pt idx="67">
                  <c:v>0.73647053001041884</c:v>
                </c:pt>
                <c:pt idx="68">
                  <c:v>0.70213219193324117</c:v>
                </c:pt>
                <c:pt idx="69">
                  <c:v>0.7923535500128922</c:v>
                </c:pt>
                <c:pt idx="70">
                  <c:v>0.77728155476622474</c:v>
                </c:pt>
                <c:pt idx="71">
                  <c:v>0.75622450870009905</c:v>
                </c:pt>
                <c:pt idx="72">
                  <c:v>0.74424282446875967</c:v>
                </c:pt>
                <c:pt idx="73">
                  <c:v>0.71042710293817668</c:v>
                </c:pt>
                <c:pt idx="74">
                  <c:v>0.79849886315489238</c:v>
                </c:pt>
                <c:pt idx="75">
                  <c:v>0.78596317939972127</c:v>
                </c:pt>
                <c:pt idx="76">
                  <c:v>0.76490810649175855</c:v>
                </c:pt>
                <c:pt idx="77">
                  <c:v>0.7480707593810535</c:v>
                </c:pt>
                <c:pt idx="78">
                  <c:v>0.71839488116305739</c:v>
                </c:pt>
                <c:pt idx="79">
                  <c:v>0.79579470553023901</c:v>
                </c:pt>
                <c:pt idx="80">
                  <c:v>0.77800699191510803</c:v>
                </c:pt>
                <c:pt idx="81">
                  <c:v>0.75302023223824777</c:v>
                </c:pt>
                <c:pt idx="82">
                  <c:v>0.74260766436634174</c:v>
                </c:pt>
                <c:pt idx="83">
                  <c:v>0.7242245174220503</c:v>
                </c:pt>
                <c:pt idx="84">
                  <c:v>0.79639436259295682</c:v>
                </c:pt>
                <c:pt idx="85">
                  <c:v>0.78770333941064907</c:v>
                </c:pt>
                <c:pt idx="86">
                  <c:v>0.76724074202608616</c:v>
                </c:pt>
                <c:pt idx="87">
                  <c:v>0.74441932271530253</c:v>
                </c:pt>
                <c:pt idx="88">
                  <c:v>0.71392329237180652</c:v>
                </c:pt>
                <c:pt idx="89">
                  <c:v>0.79900209255468801</c:v>
                </c:pt>
                <c:pt idx="90">
                  <c:v>0.77699785369870888</c:v>
                </c:pt>
                <c:pt idx="91">
                  <c:v>0.76150835114998006</c:v>
                </c:pt>
                <c:pt idx="92">
                  <c:v>0.72942883204835207</c:v>
                </c:pt>
                <c:pt idx="93">
                  <c:v>0.72526949501649862</c:v>
                </c:pt>
                <c:pt idx="94">
                  <c:v>0.80000234046551166</c:v>
                </c:pt>
                <c:pt idx="95">
                  <c:v>0.79015861528645637</c:v>
                </c:pt>
                <c:pt idx="96">
                  <c:v>0.76989028041959628</c:v>
                </c:pt>
                <c:pt idx="97">
                  <c:v>0.75115662567339403</c:v>
                </c:pt>
                <c:pt idx="98">
                  <c:v>0.72659975871139471</c:v>
                </c:pt>
                <c:pt idx="99">
                  <c:v>0.80162029237946764</c:v>
                </c:pt>
                <c:pt idx="100">
                  <c:v>0.78428867865353236</c:v>
                </c:pt>
                <c:pt idx="101">
                  <c:v>0.75154493482504447</c:v>
                </c:pt>
                <c:pt idx="102">
                  <c:v>0.75189319858683112</c:v>
                </c:pt>
                <c:pt idx="103">
                  <c:v>0.73372646463965674</c:v>
                </c:pt>
                <c:pt idx="104">
                  <c:v>0.80641044321337763</c:v>
                </c:pt>
                <c:pt idx="105">
                  <c:v>0.77635841082190171</c:v>
                </c:pt>
                <c:pt idx="106">
                  <c:v>0.75934783484039237</c:v>
                </c:pt>
                <c:pt idx="107">
                  <c:v>0.73872792242468477</c:v>
                </c:pt>
                <c:pt idx="108">
                  <c:v>0.73447017044923057</c:v>
                </c:pt>
                <c:pt idx="109">
                  <c:v>0.8063903248307086</c:v>
                </c:pt>
                <c:pt idx="110">
                  <c:v>0.77757379817598615</c:v>
                </c:pt>
                <c:pt idx="111">
                  <c:v>0.78448231170266969</c:v>
                </c:pt>
                <c:pt idx="112">
                  <c:v>0.75315744730181111</c:v>
                </c:pt>
                <c:pt idx="113">
                  <c:v>0.72593110379558845</c:v>
                </c:pt>
                <c:pt idx="114">
                  <c:v>0.79659592663972245</c:v>
                </c:pt>
                <c:pt idx="115">
                  <c:v>0.77770379209067131</c:v>
                </c:pt>
                <c:pt idx="116">
                  <c:v>0.75683981336702721</c:v>
                </c:pt>
                <c:pt idx="117">
                  <c:v>0.73997267198850836</c:v>
                </c:pt>
                <c:pt idx="118">
                  <c:v>0.72999570093691513</c:v>
                </c:pt>
                <c:pt idx="119">
                  <c:v>0.80021178761119205</c:v>
                </c:pt>
                <c:pt idx="120">
                  <c:v>0.77664337649605675</c:v>
                </c:pt>
                <c:pt idx="121">
                  <c:v>0.76704835389705006</c:v>
                </c:pt>
                <c:pt idx="122">
                  <c:v>0.73362144169255472</c:v>
                </c:pt>
                <c:pt idx="123">
                  <c:v>0.71597769428561275</c:v>
                </c:pt>
                <c:pt idx="124">
                  <c:v>0.80191373145485778</c:v>
                </c:pt>
                <c:pt idx="125">
                  <c:v>0.78584507378353241</c:v>
                </c:pt>
                <c:pt idx="126">
                  <c:v>0.76081933906611821</c:v>
                </c:pt>
                <c:pt idx="127">
                  <c:v>0.74009392209928426</c:v>
                </c:pt>
                <c:pt idx="128">
                  <c:v>0.727243407904273</c:v>
                </c:pt>
                <c:pt idx="129">
                  <c:v>0.7976102185199283</c:v>
                </c:pt>
                <c:pt idx="130">
                  <c:v>0.78676850368013118</c:v>
                </c:pt>
                <c:pt idx="131">
                  <c:v>0.76948429177902156</c:v>
                </c:pt>
                <c:pt idx="132">
                  <c:v>0.74047112394050218</c:v>
                </c:pt>
                <c:pt idx="133">
                  <c:v>0.73402863401680118</c:v>
                </c:pt>
                <c:pt idx="134">
                  <c:v>0.80208607740804039</c:v>
                </c:pt>
                <c:pt idx="135">
                  <c:v>0.78490820575187081</c:v>
                </c:pt>
                <c:pt idx="136">
                  <c:v>0.76510447329631204</c:v>
                </c:pt>
                <c:pt idx="137">
                  <c:v>0.74336231181460433</c:v>
                </c:pt>
                <c:pt idx="138">
                  <c:v>0.71724841966041986</c:v>
                </c:pt>
                <c:pt idx="139">
                  <c:v>0.8049634767127466</c:v>
                </c:pt>
                <c:pt idx="140">
                  <c:v>0.77484108274715058</c:v>
                </c:pt>
                <c:pt idx="141">
                  <c:v>0.76181220819567375</c:v>
                </c:pt>
                <c:pt idx="142">
                  <c:v>0.7558888449565464</c:v>
                </c:pt>
                <c:pt idx="143">
                  <c:v>0.73728074198270732</c:v>
                </c:pt>
                <c:pt idx="144">
                  <c:v>0.79053084297731047</c:v>
                </c:pt>
                <c:pt idx="145">
                  <c:v>0.78546644461569781</c:v>
                </c:pt>
                <c:pt idx="146">
                  <c:v>0.7641256557134033</c:v>
                </c:pt>
                <c:pt idx="147">
                  <c:v>0.7392583026476417</c:v>
                </c:pt>
                <c:pt idx="148">
                  <c:v>0.71235179870506637</c:v>
                </c:pt>
                <c:pt idx="149">
                  <c:v>0.80650668598507824</c:v>
                </c:pt>
                <c:pt idx="150">
                  <c:v>0.77844991784494699</c:v>
                </c:pt>
                <c:pt idx="151">
                  <c:v>0.78070388905804367</c:v>
                </c:pt>
                <c:pt idx="152">
                  <c:v>0.74869061795871295</c:v>
                </c:pt>
                <c:pt idx="153">
                  <c:v>0.72974413960385476</c:v>
                </c:pt>
                <c:pt idx="154">
                  <c:v>0.80180289229884893</c:v>
                </c:pt>
                <c:pt idx="155">
                  <c:v>0.78462798848630033</c:v>
                </c:pt>
                <c:pt idx="156">
                  <c:v>0.75974287157577158</c:v>
                </c:pt>
                <c:pt idx="157">
                  <c:v>0.75312370615917035</c:v>
                </c:pt>
                <c:pt idx="158">
                  <c:v>0.72870905056164847</c:v>
                </c:pt>
                <c:pt idx="159">
                  <c:v>0.80422552067286723</c:v>
                </c:pt>
                <c:pt idx="160">
                  <c:v>0.78790050313984927</c:v>
                </c:pt>
                <c:pt idx="161">
                  <c:v>0.75815667117852403</c:v>
                </c:pt>
                <c:pt idx="162">
                  <c:v>0.75846236562571689</c:v>
                </c:pt>
                <c:pt idx="163">
                  <c:v>0.73813858855109959</c:v>
                </c:pt>
                <c:pt idx="164">
                  <c:v>0.80428321725350149</c:v>
                </c:pt>
                <c:pt idx="165">
                  <c:v>0.78386382173728386</c:v>
                </c:pt>
                <c:pt idx="166">
                  <c:v>0.7617713426897138</c:v>
                </c:pt>
                <c:pt idx="167">
                  <c:v>0.75739661733720021</c:v>
                </c:pt>
                <c:pt idx="168">
                  <c:v>0.72150239220438828</c:v>
                </c:pt>
                <c:pt idx="169">
                  <c:v>0.79957053111368015</c:v>
                </c:pt>
                <c:pt idx="170">
                  <c:v>0.78834432411922739</c:v>
                </c:pt>
                <c:pt idx="171">
                  <c:v>0.75807056768086545</c:v>
                </c:pt>
                <c:pt idx="172">
                  <c:v>0.74796314193919644</c:v>
                </c:pt>
                <c:pt idx="173">
                  <c:v>0.73075867172142328</c:v>
                </c:pt>
                <c:pt idx="174">
                  <c:v>0.80237349559942006</c:v>
                </c:pt>
                <c:pt idx="175">
                  <c:v>0.79295403901075756</c:v>
                </c:pt>
                <c:pt idx="176">
                  <c:v>0.7572489397859371</c:v>
                </c:pt>
                <c:pt idx="177">
                  <c:v>0.77199552945435534</c:v>
                </c:pt>
                <c:pt idx="178">
                  <c:v>0.72972966642425341</c:v>
                </c:pt>
                <c:pt idx="179">
                  <c:v>0.80029674508710757</c:v>
                </c:pt>
                <c:pt idx="180">
                  <c:v>0.7902697682081653</c:v>
                </c:pt>
                <c:pt idx="181">
                  <c:v>0.76170081695864411</c:v>
                </c:pt>
                <c:pt idx="182">
                  <c:v>0.76158318189267626</c:v>
                </c:pt>
                <c:pt idx="183">
                  <c:v>0.71277309882598028</c:v>
                </c:pt>
                <c:pt idx="184">
                  <c:v>0.80835349445178906</c:v>
                </c:pt>
                <c:pt idx="185">
                  <c:v>0.78446784780376599</c:v>
                </c:pt>
                <c:pt idx="186">
                  <c:v>0.76894354390725472</c:v>
                </c:pt>
                <c:pt idx="187">
                  <c:v>0.74655506493462032</c:v>
                </c:pt>
                <c:pt idx="188">
                  <c:v>0.80461230283113405</c:v>
                </c:pt>
                <c:pt idx="189">
                  <c:v>0.78271548533510926</c:v>
                </c:pt>
                <c:pt idx="190">
                  <c:v>0.74253096304066213</c:v>
                </c:pt>
                <c:pt idx="191">
                  <c:v>0.72133903177796888</c:v>
                </c:pt>
                <c:pt idx="192">
                  <c:v>0.79625817864350523</c:v>
                </c:pt>
                <c:pt idx="193">
                  <c:v>0.78168693455461213</c:v>
                </c:pt>
                <c:pt idx="194">
                  <c:v>0.77168602399759956</c:v>
                </c:pt>
                <c:pt idx="195">
                  <c:v>0.75590686129153362</c:v>
                </c:pt>
                <c:pt idx="196">
                  <c:v>0.71867050327392301</c:v>
                </c:pt>
                <c:pt idx="197">
                  <c:v>0.80536430458410335</c:v>
                </c:pt>
                <c:pt idx="198">
                  <c:v>0.77264973142930204</c:v>
                </c:pt>
                <c:pt idx="199">
                  <c:v>0.77787714986439516</c:v>
                </c:pt>
                <c:pt idx="200">
                  <c:v>0.74330470877911847</c:v>
                </c:pt>
                <c:pt idx="201">
                  <c:v>0.80254751679047776</c:v>
                </c:pt>
                <c:pt idx="202">
                  <c:v>0.75686630805014765</c:v>
                </c:pt>
                <c:pt idx="203">
                  <c:v>0.72744961962825028</c:v>
                </c:pt>
                <c:pt idx="204">
                  <c:v>0.7793171827049008</c:v>
                </c:pt>
                <c:pt idx="205">
                  <c:v>0.76604442192488142</c:v>
                </c:pt>
                <c:pt idx="206">
                  <c:v>0.79335426131428921</c:v>
                </c:pt>
                <c:pt idx="207">
                  <c:v>0.76143648081390414</c:v>
                </c:pt>
                <c:pt idx="208">
                  <c:v>0.72834070940985685</c:v>
                </c:pt>
                <c:pt idx="209">
                  <c:v>0.77310014891229883</c:v>
                </c:pt>
                <c:pt idx="210">
                  <c:v>0.77186125553808915</c:v>
                </c:pt>
                <c:pt idx="211">
                  <c:v>0.74148163531708455</c:v>
                </c:pt>
                <c:pt idx="212">
                  <c:v>0.72366310736394668</c:v>
                </c:pt>
                <c:pt idx="213">
                  <c:v>0.7782446441854205</c:v>
                </c:pt>
                <c:pt idx="214">
                  <c:v>0.76036568338708221</c:v>
                </c:pt>
                <c:pt idx="215">
                  <c:v>0.77729098738582336</c:v>
                </c:pt>
                <c:pt idx="216">
                  <c:v>0.77991038908040544</c:v>
                </c:pt>
                <c:pt idx="217">
                  <c:v>0.80862332711334606</c:v>
                </c:pt>
                <c:pt idx="218">
                  <c:v>0.78065700915189118</c:v>
                </c:pt>
                <c:pt idx="219">
                  <c:v>0.75262700449731246</c:v>
                </c:pt>
                <c:pt idx="220">
                  <c:v>0.73703680596976562</c:v>
                </c:pt>
                <c:pt idx="221">
                  <c:v>0.7960264612891762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9-4921-9E79-AA8CBF35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3864"/>
        <c:axId val="120444848"/>
      </c:scatterChart>
      <c:valAx>
        <c:axId val="1204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4848"/>
        <c:crosses val="autoZero"/>
        <c:crossBetween val="midCat"/>
      </c:valAx>
      <c:valAx>
        <c:axId val="120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39</xdr:row>
      <xdr:rowOff>133350</xdr:rowOff>
    </xdr:from>
    <xdr:to>
      <xdr:col>27</xdr:col>
      <xdr:colOff>373380</xdr:colOff>
      <xdr:row>272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C89BA-5C2D-4780-8F71-E193D336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259080</xdr:colOff>
      <xdr:row>273</xdr:row>
      <xdr:rowOff>3810</xdr:rowOff>
    </xdr:from>
    <xdr:to>
      <xdr:col>27</xdr:col>
      <xdr:colOff>563880</xdr:colOff>
      <xdr:row>489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DC821-6C21-4F51-B166-0C38F355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504009</xdr:colOff>
      <xdr:row>436</xdr:row>
      <xdr:rowOff>20138</xdr:rowOff>
    </xdr:from>
    <xdr:to>
      <xdr:col>29</xdr:col>
      <xdr:colOff>419100</xdr:colOff>
      <xdr:row>1005</xdr:row>
      <xdr:rowOff>74023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626B9-380F-4BDC-876A-18D60DC9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34290</xdr:rowOff>
    </xdr:from>
    <xdr:to>
      <xdr:col>6</xdr:col>
      <xdr:colOff>571500</xdr:colOff>
      <xdr:row>0</xdr:row>
      <xdr:rowOff>2228850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441B02-91F2-48C2-B681-85C639A9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2225040</xdr:rowOff>
    </xdr:from>
    <xdr:to>
      <xdr:col>6</xdr:col>
      <xdr:colOff>571500</xdr:colOff>
      <xdr:row>0</xdr:row>
      <xdr:rowOff>4419600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8F3358-ACE0-439F-834D-DD019E71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670560</xdr:colOff>
      <xdr:row>0</xdr:row>
      <xdr:rowOff>30480</xdr:rowOff>
    </xdr:from>
    <xdr:to>
      <xdr:col>13</xdr:col>
      <xdr:colOff>91440</xdr:colOff>
      <xdr:row>0</xdr:row>
      <xdr:rowOff>2225040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F0FE08-0AB1-41C2-8F17-8F86D820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670560</xdr:colOff>
      <xdr:row>0</xdr:row>
      <xdr:rowOff>2221230</xdr:rowOff>
    </xdr:from>
    <xdr:to>
      <xdr:col>13</xdr:col>
      <xdr:colOff>91440</xdr:colOff>
      <xdr:row>0</xdr:row>
      <xdr:rowOff>4415790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B88A3F-CE33-48CB-A30D-3F0EEF36D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190500</xdr:colOff>
      <xdr:row>0</xdr:row>
      <xdr:rowOff>30480</xdr:rowOff>
    </xdr:from>
    <xdr:to>
      <xdr:col>20</xdr:col>
      <xdr:colOff>495300</xdr:colOff>
      <xdr:row>0</xdr:row>
      <xdr:rowOff>2225040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EA52F0-4C66-461F-85C4-317C9294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0</xdr:row>
      <xdr:rowOff>2221230</xdr:rowOff>
    </xdr:from>
    <xdr:to>
      <xdr:col>20</xdr:col>
      <xdr:colOff>495300</xdr:colOff>
      <xdr:row>0</xdr:row>
      <xdr:rowOff>4415790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A16F44-2AB8-4613-8D8E-97D19DE86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601980</xdr:colOff>
      <xdr:row>0</xdr:row>
      <xdr:rowOff>38100</xdr:rowOff>
    </xdr:from>
    <xdr:to>
      <xdr:col>28</xdr:col>
      <xdr:colOff>297180</xdr:colOff>
      <xdr:row>0</xdr:row>
      <xdr:rowOff>2232660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E4C9-6A9E-437F-B5CA-215BB8FB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601980</xdr:colOff>
      <xdr:row>0</xdr:row>
      <xdr:rowOff>2228850</xdr:rowOff>
    </xdr:from>
    <xdr:to>
      <xdr:col>28</xdr:col>
      <xdr:colOff>297180</xdr:colOff>
      <xdr:row>0</xdr:row>
      <xdr:rowOff>4423410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42910D-8C9C-4AE4-A863-6FABCA48D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373380</xdr:colOff>
      <xdr:row>0</xdr:row>
      <xdr:rowOff>38100</xdr:rowOff>
    </xdr:from>
    <xdr:to>
      <xdr:col>36</xdr:col>
      <xdr:colOff>68580</xdr:colOff>
      <xdr:row>0</xdr:row>
      <xdr:rowOff>2232660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D6122F-B9F9-4CD7-8EAF-58388AFD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373380</xdr:colOff>
      <xdr:row>0</xdr:row>
      <xdr:rowOff>2225040</xdr:rowOff>
    </xdr:from>
    <xdr:to>
      <xdr:col>36</xdr:col>
      <xdr:colOff>68580</xdr:colOff>
      <xdr:row>0</xdr:row>
      <xdr:rowOff>4419600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B9D67DA-4366-4681-8067-1E12F8BA3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304800</xdr:colOff>
      <xdr:row>0</xdr:row>
      <xdr:rowOff>2202180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05A18-496B-4523-8D25-D43D2353D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2202180</xdr:rowOff>
    </xdr:from>
    <xdr:to>
      <xdr:col>7</xdr:col>
      <xdr:colOff>304800</xdr:colOff>
      <xdr:row>0</xdr:row>
      <xdr:rowOff>4396740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3149C-0792-4CFF-A1E1-F97199DA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0</xdr:row>
      <xdr:rowOff>2194560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6C4CA5-34DF-4E1E-88BA-E65784BD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2186940</xdr:rowOff>
    </xdr:from>
    <xdr:to>
      <xdr:col>22</xdr:col>
      <xdr:colOff>304800</xdr:colOff>
      <xdr:row>0</xdr:row>
      <xdr:rowOff>4381500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8DEF9D-7E4D-4A15-B723-7EAD6DD83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327660</xdr:colOff>
      <xdr:row>0</xdr:row>
      <xdr:rowOff>2186940</xdr:rowOff>
    </xdr:from>
    <xdr:to>
      <xdr:col>30</xdr:col>
      <xdr:colOff>22860</xdr:colOff>
      <xdr:row>0</xdr:row>
      <xdr:rowOff>4381500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68D182-E598-4327-A16B-08D664A4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</xdr:colOff>
      <xdr:row>0</xdr:row>
      <xdr:rowOff>0</xdr:rowOff>
    </xdr:from>
    <xdr:to>
      <xdr:col>22</xdr:col>
      <xdr:colOff>320040</xdr:colOff>
      <xdr:row>0</xdr:row>
      <xdr:rowOff>2194560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201CFE-1499-42AA-B9D7-20EACA8C2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312420</xdr:colOff>
      <xdr:row>0</xdr:row>
      <xdr:rowOff>2202180</xdr:rowOff>
    </xdr:from>
    <xdr:to>
      <xdr:col>15</xdr:col>
      <xdr:colOff>7620</xdr:colOff>
      <xdr:row>0</xdr:row>
      <xdr:rowOff>4396740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8DA0FB-6143-47E0-A614-6A1552EE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327660</xdr:colOff>
      <xdr:row>0</xdr:row>
      <xdr:rowOff>0</xdr:rowOff>
    </xdr:from>
    <xdr:to>
      <xdr:col>30</xdr:col>
      <xdr:colOff>22860</xdr:colOff>
      <xdr:row>0</xdr:row>
      <xdr:rowOff>2194560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8FB6FB-5856-4B38-BF3C-D9B87EE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304800</xdr:colOff>
      <xdr:row>0</xdr:row>
      <xdr:rowOff>2194560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76F419-1816-4FA2-ACE5-74B5E4B5A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0</xdr:row>
      <xdr:rowOff>2598420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9201A-D99D-4CD6-A120-F919A368D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2575559</xdr:rowOff>
    </xdr:from>
    <xdr:to>
      <xdr:col>8</xdr:col>
      <xdr:colOff>7620</xdr:colOff>
      <xdr:row>1</xdr:row>
      <xdr:rowOff>22588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8DD77-12F7-4C8D-8B2A-621B99697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BE27B-24B0-4C92-962D-A84F01C0005D}" name="Table1" displayName="Table1" ref="A1:Q1005" totalsRowShown="0" headerRowDxfId="30" headerRowBorderDxfId="29" tableBorderDxfId="28">
  <autoFilter ref="A1:Q1005" xr:uid="{839604B1-0C1E-4779-AD6D-6A08D9A07E2B}"/>
  <sortState xmlns:xlrd2="http://schemas.microsoft.com/office/spreadsheetml/2017/richdata2" ref="A39:K805">
    <sortCondition ref="F1:F1005"/>
  </sortState>
  <tableColumns count="17">
    <tableColumn id="1" xr3:uid="{2475BE8D-51E3-4D33-99F1-BE191313FAF5}" name="runNum"/>
    <tableColumn id="2" xr3:uid="{02A2EC9C-7CFE-478B-B242-DB9EAEA3F168}" name="temp(K)"/>
    <tableColumn id="3" xr3:uid="{314BF765-71F1-4A05-8233-2AFE702C2D84}" name="surfOrient"/>
    <tableColumn id="4" xr3:uid="{5D5E133E-A104-4CB8-A9A6-D396FEC719AC}" name="Rs(ao)"/>
    <tableColumn id="5" xr3:uid="{9574C3ED-54B4-4E3D-B487-0CC4E5964D42}" name="bubShape"/>
    <tableColumn id="6" xr3:uid="{3B179907-8D4B-4D3C-8B00-461FF82546AE}" name="lig(ao)"/>
    <tableColumn id="7" xr3:uid="{2AFE77A3-F7F4-4EA7-A3DC-76D4835CBC59}" name="maxPTime(ps)"/>
    <tableColumn id="8" xr3:uid="{9C9EC293-E8FF-4876-8CF9-1CAFB4399E71}" name="maxPress(bar)"/>
    <tableColumn id="9" xr3:uid="{475840CB-DBC9-4BC3-AC07-21F38BD2A44A}" name="maxPHe"/>
    <tableColumn id="10" xr3:uid="{19756FC8-91B7-44CE-8752-D6C8140B0669}" name="nv"/>
    <tableColumn id="11" xr3:uid="{51348D58-E0A4-4BDD-8CDC-CFC253CD22EE}" name="reliefType"/>
    <tableColumn id="12" xr3:uid="{0B65C34D-386F-4997-B0C8-9C6178E47CAD}" name="dens" dataDxfId="27">
      <calculatedColumnFormula>Table1[[#This Row],[maxPHe]]/Table1[[#This Row],[nv]]</calculatedColumnFormula>
    </tableColumn>
    <tableColumn id="13" xr3:uid="{DC406FDC-CB5B-4AAE-A713-9490EEA8480C}" name="ln(1-Pr/Pb)" dataDxfId="26">
      <calculatedColumnFormula>LN(1-Table1[[#This Row],[maxPress(bar)]]/327664.925)</calculatedColumnFormula>
    </tableColumn>
    <tableColumn id="14" xr3:uid="{E11B3A8F-AAF1-4F28-9C87-A6D93B0DEE7E}" name="-Cd" dataDxfId="25">
      <calculatedColumnFormula>-0.509390757*Table1[[#This Row],[lig(ao)]]</calculatedColumnFormula>
    </tableColumn>
    <tableColumn id="15" xr3:uid="{EB3C94FA-A551-4D1F-B8D0-ACA378FFD4F7}" name="ln(1-e^-Bl)" dataDxfId="24">
      <calculatedColumnFormula>LN(1-EXP(-$R$45*Table1[[#This Row],[lig(ao)]]))</calculatedColumnFormula>
    </tableColumn>
    <tableColumn id="16" xr3:uid="{E7E9ACE0-39AE-49C5-9D71-9346FE2AF8CE}" name="ln(Pr) (pred)" dataDxfId="23">
      <calculatedColumnFormula>Table1[[#This Row],[ln(1-e^-Bl)]]+LN($R$40)-$R$45*Table1[[#This Row],[Rs(ao)]]</calculatedColumnFormula>
    </tableColumn>
    <tableColumn id="17" xr3:uid="{1CBF5749-AC21-482B-8ED0-4F5F6DA2786F}" name="ln(Pr) (real)" dataDxfId="22">
      <calculatedColumnFormula>LN(Table1[[#This Row],[maxPress(bar)]])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2A040-DA6A-4157-8671-3506633A685D}" name="Table13" displayName="Table13" ref="A2:T1006" totalsRowShown="0" headerRowDxfId="21" headerRowBorderDxfId="20" tableBorderDxfId="19">
  <autoFilter ref="A2:T1006" xr:uid="{839604B1-0C1E-4779-AD6D-6A08D9A07E2B}">
    <filterColumn colId="3">
      <filters>
        <filter val="2"/>
      </filters>
    </filterColumn>
  </autoFilter>
  <sortState xmlns:xlrd2="http://schemas.microsoft.com/office/spreadsheetml/2017/richdata2" ref="A941:T976">
    <sortCondition ref="B2:B1006"/>
  </sortState>
  <tableColumns count="20">
    <tableColumn id="1" xr3:uid="{72FE7F83-3B55-4AE8-A6C7-35F13323F5AB}" name="runNum"/>
    <tableColumn id="2" xr3:uid="{1A95CDA3-113D-4ACC-9750-CB612604EF6F}" name="temp(K)"/>
    <tableColumn id="3" xr3:uid="{BA7508E0-EF30-4025-81FE-05072BC5ACDD}" name="surfOrient"/>
    <tableColumn id="4" xr3:uid="{A748F4EB-4EAE-4285-ACDE-B16C8BC7B68E}" name="Rs(ao)"/>
    <tableColumn id="5" xr3:uid="{7715F1C1-8941-4671-8159-CF6A66F085F7}" name="bubShape"/>
    <tableColumn id="6" xr3:uid="{A70B1B71-3085-43DA-9B5D-36A8D3C13EF2}" name="lig(ao)"/>
    <tableColumn id="7" xr3:uid="{6DED13C3-46AB-417A-A219-FA1BEB3ABFA3}" name="maxPTime(ps)"/>
    <tableColumn id="8" xr3:uid="{0ABC70A6-0E65-4275-89D5-41D381A24A72}" name="maxPress(bar)"/>
    <tableColumn id="9" xr3:uid="{CD23D2FA-BBD1-4CE2-8E66-6725629319EA}" name="maxPHe"/>
    <tableColumn id="10" xr3:uid="{FAC3C295-44DE-4750-8AB9-EB48B4442BF0}" name="nv"/>
    <tableColumn id="11" xr3:uid="{79B9CD2B-E773-4AA5-A045-EF75C545CF11}" name="reliefType"/>
    <tableColumn id="12" xr3:uid="{AF41DA9C-FBF7-44BC-BEC8-D39A00463F47}" name="dens" dataDxfId="18">
      <calculatedColumnFormula>Table13[[#This Row],[maxPHe]]/Table13[[#This Row],[nv]]</calculatedColumnFormula>
    </tableColumn>
    <tableColumn id="13" xr3:uid="{4976533E-53C4-408B-8E56-5E19F508A08A}" name="1/T" dataDxfId="17">
      <calculatedColumnFormula>1/Table13[[#This Row],[temp(K)]]</calculatedColumnFormula>
    </tableColumn>
    <tableColumn id="14" xr3:uid="{36A4D40B-83C9-4E2B-8D77-A06F6891E91A}" name="1/rho" dataDxfId="16">
      <calculatedColumnFormula>1/Table13[[#This Row],[dens]]</calculatedColumnFormula>
    </tableColumn>
    <tableColumn id="15" xr3:uid="{6CCE5423-2ED7-4E2E-B568-8F8C0EBDF305}" name="e^-1/T" dataDxfId="15">
      <calculatedColumnFormula>EXP(-1/Table13[[#This Row],[temp(K)]])</calculatedColumnFormula>
    </tableColumn>
    <tableColumn id="16" xr3:uid="{9DC23632-8840-4638-AEFE-24CCBBF8C38A}" name="e^-1/rho" dataDxfId="14">
      <calculatedColumnFormula>EXP(-1/Table13[[#This Row],[dens]])</calculatedColumnFormula>
    </tableColumn>
    <tableColumn id="17" xr3:uid="{8A674118-B966-4623-B632-E95330708B1E}" name="e^1/T" dataDxfId="13">
      <calculatedColumnFormula>EXP(1/Table13[[#This Row],[temp(K)]])</calculatedColumnFormula>
    </tableColumn>
    <tableColumn id="18" xr3:uid="{9B691869-CE75-4706-A397-881045A3E507}" name="e^1/rho" dataDxfId="12">
      <calculatedColumnFormula>EXP(1/Table13[[#This Row],[dens]])</calculatedColumnFormula>
    </tableColumn>
    <tableColumn id="19" xr3:uid="{FD0509BF-D0B7-4C0B-A030-02437578699C}" name="lnP" dataDxfId="11">
      <calculatedColumnFormula>LN(Table13[[#This Row],[maxPress(bar)]])</calculatedColumnFormula>
    </tableColumn>
    <tableColumn id="20" xr3:uid="{3E5C6168-9EA5-4B16-A000-3439ADA0DB76}" name="lnrho" dataDxfId="10">
      <calculatedColumnFormula>LN(Table13[[#This Row],[dens]])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1C9A70-7C95-4A73-BE53-630BFB28541B}" name="Table15" displayName="Table15" ref="A2:Q1006" totalsRowShown="0" headerRowDxfId="9" headerRowBorderDxfId="8" tableBorderDxfId="7">
  <autoFilter ref="A2:Q1006" xr:uid="{FFD24C92-6B89-4B99-AFDA-67AED72B337E}">
    <filterColumn colId="1">
      <filters>
        <filter val="1000"/>
      </filters>
    </filterColumn>
  </autoFilter>
  <sortState xmlns:xlrd2="http://schemas.microsoft.com/office/spreadsheetml/2017/richdata2" ref="A41:P946">
    <sortCondition ref="F2:F1006"/>
  </sortState>
  <tableColumns count="17">
    <tableColumn id="1" xr3:uid="{A43B3BC9-5C97-4949-BB5C-3F81FA9BBFA7}" name="runNum"/>
    <tableColumn id="2" xr3:uid="{83028B2B-B5E3-4A4E-B7FF-A07919FA22A2}" name="temp(K)"/>
    <tableColumn id="3" xr3:uid="{E6B42B4F-979E-493E-96ED-D0A9799022BF}" name="surfOrient"/>
    <tableColumn id="4" xr3:uid="{DDEC7F07-4AA4-475D-8865-9016DB340A38}" name="Rs(ao)"/>
    <tableColumn id="5" xr3:uid="{D49A43E3-4C13-475C-BC69-79BB92C48AF7}" name="bubShape"/>
    <tableColumn id="6" xr3:uid="{5AB273BE-C463-47E5-B1D0-8EBEFE1DD798}" name="lig(ao)"/>
    <tableColumn id="7" xr3:uid="{12AE50FC-F9C6-4F32-935D-71ACC340891D}" name="maxPTime(ps)"/>
    <tableColumn id="8" xr3:uid="{95B12A3C-F2AB-4A5F-AEEB-81B8CE93CCF9}" name="maxPress(bar)"/>
    <tableColumn id="9" xr3:uid="{68DA51C4-A626-4A4D-B850-E3906924F2B6}" name="maxPHe"/>
    <tableColumn id="10" xr3:uid="{3BB76631-AC07-463B-9445-935F3B7F1D72}" name="nv"/>
    <tableColumn id="11" xr3:uid="{1D7BD41D-360A-4318-85A4-53AA1299F9B3}" name="reliefType"/>
    <tableColumn id="12" xr3:uid="{C1DEB039-060A-4F9B-8162-88AED9CC8CBA}" name="dens" dataDxfId="6">
      <calculatedColumnFormula>Table15[[#This Row],[maxPHe]]/Table15[[#This Row],[nv]]</calculatedColumnFormula>
    </tableColumn>
    <tableColumn id="13" xr3:uid="{D684C2DB-F450-4036-832C-C833ABD26881}" name="lnP" dataDxfId="5">
      <calculatedColumnFormula>LN(Table15[[#This Row],[maxPress(bar)]])</calculatedColumnFormula>
    </tableColumn>
    <tableColumn id="14" xr3:uid="{A6D18E14-0D74-4412-ABFE-3CB7ADEBCC0C}" name="lnR" dataDxfId="4">
      <calculatedColumnFormula>LN(Table15[[#This Row],[Rs(ao)]])</calculatedColumnFormula>
    </tableColumn>
    <tableColumn id="15" xr3:uid="{4D9963A3-3A40-4309-B5AF-84FCED89F125}" name="ln(rho)" dataDxfId="3">
      <calculatedColumnFormula>LN(Table15[[#This Row],[dens]])</calculatedColumnFormula>
    </tableColumn>
    <tableColumn id="16" xr3:uid="{27262609-2A90-4536-8181-814697EECE18}" name="1/R" dataDxfId="2">
      <calculatedColumnFormula>1/Table15[[#This Row],[Rs(ao)]]</calculatedColumnFormula>
    </tableColumn>
    <tableColumn id="17" xr3:uid="{492743B1-F948-4524-BD0C-0D92538A4DD5}" name="ln(1/R)" dataDxfId="1">
      <calculatedColumnFormula>LN(Table15[[#This Row],[1/R]])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10576A-0C9E-445E-8B05-79D375454750}" name="Table5" displayName="Table5" ref="A2:C17" totalsRowShown="0">
  <autoFilter ref="A2:C17" xr:uid="{1B40B7BB-2BA8-4986-9A08-BB2DDB1D2411}">
    <filterColumn colId="1">
      <filters>
        <filter val="1500"/>
      </filters>
    </filterColumn>
  </autoFilter>
  <tableColumns count="3">
    <tableColumn id="1" xr3:uid="{A282000B-9981-45E6-977C-BDD1E1753240}" name="R"/>
    <tableColumn id="2" xr3:uid="{5EA7AB57-A50C-4C92-8074-540030CB7795}" name="T"/>
    <tableColumn id="3" xr3:uid="{39A3E3A3-2ECE-4E40-9D72-B2B432E61B45}" name="B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5"/>
  <sheetViews>
    <sheetView topLeftCell="D977" zoomScaleNormal="100" workbookViewId="0">
      <selection sqref="A1:Q1005"/>
    </sheetView>
  </sheetViews>
  <sheetFormatPr defaultRowHeight="14.4" x14ac:dyDescent="0.3"/>
  <cols>
    <col min="1" max="1" width="9.88671875" customWidth="1"/>
    <col min="2" max="2" width="9.77734375" customWidth="1"/>
    <col min="3" max="3" width="11.33203125" customWidth="1"/>
    <col min="4" max="4" width="8.21875" customWidth="1"/>
    <col min="5" max="5" width="11.44140625" customWidth="1"/>
    <col min="6" max="6" width="8.21875" customWidth="1"/>
    <col min="7" max="8" width="14.88671875" customWidth="1"/>
    <col min="9" max="9" width="9.77734375" customWidth="1"/>
    <col min="10" max="10" width="5.77734375" customWidth="1"/>
    <col min="11" max="11" width="12" bestFit="1" customWidth="1"/>
    <col min="13" max="13" width="11.33203125" customWidth="1"/>
    <col min="15" max="15" width="12.109375" customWidth="1"/>
    <col min="16" max="16" width="17.6640625" customWidth="1"/>
    <col min="17" max="17" width="12.2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2" t="s">
        <v>18</v>
      </c>
      <c r="O1" s="2" t="s">
        <v>19</v>
      </c>
      <c r="P1" s="2" t="s">
        <v>20</v>
      </c>
      <c r="Q1" s="1" t="s">
        <v>21</v>
      </c>
    </row>
    <row r="2" spans="1:17" x14ac:dyDescent="0.3">
      <c r="A2">
        <v>1</v>
      </c>
      <c r="B2">
        <v>1000</v>
      </c>
      <c r="C2" t="s">
        <v>11</v>
      </c>
      <c r="D2">
        <v>1</v>
      </c>
      <c r="E2" t="s">
        <v>12</v>
      </c>
      <c r="F2">
        <v>10</v>
      </c>
      <c r="G2">
        <v>131.48525000000001</v>
      </c>
      <c r="H2">
        <v>793997.40205000003</v>
      </c>
      <c r="I2">
        <v>50.79499999999998</v>
      </c>
      <c r="J2">
        <v>8</v>
      </c>
      <c r="K2" t="s">
        <v>13</v>
      </c>
      <c r="L2">
        <f>Table1[[#This Row],[maxPHe]]/Table1[[#This Row],[nv]]</f>
        <v>6.3493749999999975</v>
      </c>
      <c r="M2" t="e">
        <f>LN(1-Table1[[#This Row],[maxPress(bar)]]/327664.925)</f>
        <v>#NUM!</v>
      </c>
      <c r="N2">
        <f>-0.509390757*Table1[[#This Row],[lig(ao)]]</f>
        <v>-5.0939075700000007</v>
      </c>
      <c r="O2" s="3">
        <f>LN(1-EXP(-$R$45*Table1[[#This Row],[lig(ao)]]))</f>
        <v>-6.1528846084108338E-3</v>
      </c>
      <c r="P2" s="3">
        <f>Table1[[#This Row],[ln(1-e^-Bl)]]+LN($R$40)-$R$45*Table1[[#This Row],[Rs(ao)]]</f>
        <v>13.712375710758968</v>
      </c>
      <c r="Q2" s="3">
        <f>LN(Table1[[#This Row],[maxPress(bar)]])</f>
        <v>13.58483546824659</v>
      </c>
    </row>
    <row r="3" spans="1:17" x14ac:dyDescent="0.3">
      <c r="A3">
        <v>1</v>
      </c>
      <c r="B3">
        <v>1000</v>
      </c>
      <c r="C3" t="s">
        <v>11</v>
      </c>
      <c r="D3">
        <v>1</v>
      </c>
      <c r="E3" t="s">
        <v>12</v>
      </c>
      <c r="F3">
        <v>11</v>
      </c>
      <c r="G3">
        <v>89.009750000000025</v>
      </c>
      <c r="H3">
        <v>751993.62079999992</v>
      </c>
      <c r="I3">
        <v>44.305000000000007</v>
      </c>
      <c r="J3">
        <v>9</v>
      </c>
      <c r="K3" t="s">
        <v>13</v>
      </c>
      <c r="L3">
        <f>Table1[[#This Row],[maxPHe]]/Table1[[#This Row],[nv]]</f>
        <v>4.9227777777777781</v>
      </c>
      <c r="M3" t="e">
        <f>LN(1-Table1[[#This Row],[maxPress(bar)]]/327664.925)</f>
        <v>#NUM!</v>
      </c>
      <c r="N3">
        <f>-0.509390757*Table1[[#This Row],[lig(ao)]]</f>
        <v>-5.6032983270000001</v>
      </c>
      <c r="O3" s="3">
        <f>LN(1-EXP(-$R$45*Table1[[#This Row],[lig(ao)]]))</f>
        <v>-3.6924895769882078E-3</v>
      </c>
      <c r="P3" s="3">
        <f>Table1[[#This Row],[ln(1-e^-Bl)]]+LN($R$40)-$R$45*Table1[[#This Row],[Rs(ao)]]</f>
        <v>13.714836105790392</v>
      </c>
      <c r="Q3" s="3">
        <f>LN(Table1[[#This Row],[maxPress(bar)]])</f>
        <v>13.530483119917273</v>
      </c>
    </row>
    <row r="4" spans="1:17" x14ac:dyDescent="0.3">
      <c r="A4">
        <v>1</v>
      </c>
      <c r="B4">
        <v>1000</v>
      </c>
      <c r="C4" t="s">
        <v>11</v>
      </c>
      <c r="D4">
        <v>1</v>
      </c>
      <c r="E4" t="s">
        <v>12</v>
      </c>
      <c r="F4">
        <v>12</v>
      </c>
      <c r="G4">
        <v>137.47524999999999</v>
      </c>
      <c r="H4">
        <v>717141.33550000004</v>
      </c>
      <c r="I4">
        <v>56.99499999999999</v>
      </c>
      <c r="J4">
        <v>10</v>
      </c>
      <c r="K4" t="s">
        <v>14</v>
      </c>
      <c r="L4">
        <f>Table1[[#This Row],[maxPHe]]/Table1[[#This Row],[nv]]</f>
        <v>5.6994999999999987</v>
      </c>
      <c r="M4" t="e">
        <f>LN(1-Table1[[#This Row],[maxPress(bar)]]/327664.925)</f>
        <v>#NUM!</v>
      </c>
      <c r="N4">
        <f>-0.509390757*Table1[[#This Row],[lig(ao)]]</f>
        <v>-6.1126890840000003</v>
      </c>
      <c r="O4" s="3">
        <f>LN(1-EXP(-$R$45*Table1[[#This Row],[lig(ao)]]))</f>
        <v>-2.217039257152143E-3</v>
      </c>
      <c r="P4" s="3">
        <f>Table1[[#This Row],[ln(1-e^-Bl)]]+LN($R$40)-$R$45*Table1[[#This Row],[Rs(ao)]]</f>
        <v>13.716311556110227</v>
      </c>
      <c r="Q4" s="3">
        <f>LN(Table1[[#This Row],[maxPress(bar)]])</f>
        <v>13.483028220797598</v>
      </c>
    </row>
    <row r="5" spans="1:17" x14ac:dyDescent="0.3">
      <c r="A5">
        <v>1</v>
      </c>
      <c r="B5">
        <v>1000</v>
      </c>
      <c r="C5" t="s">
        <v>11</v>
      </c>
      <c r="D5">
        <v>1</v>
      </c>
      <c r="E5" t="s">
        <v>12</v>
      </c>
      <c r="F5">
        <v>13</v>
      </c>
      <c r="G5">
        <v>104.60375000000001</v>
      </c>
      <c r="H5">
        <v>777488.40285000019</v>
      </c>
      <c r="I5">
        <v>47.425000000000033</v>
      </c>
      <c r="J5">
        <v>9</v>
      </c>
      <c r="K5" t="s">
        <v>14</v>
      </c>
      <c r="L5">
        <f>Table1[[#This Row],[maxPHe]]/Table1[[#This Row],[nv]]</f>
        <v>5.2694444444444484</v>
      </c>
      <c r="M5" t="e">
        <f>LN(1-Table1[[#This Row],[maxPress(bar)]]/327664.925)</f>
        <v>#NUM!</v>
      </c>
      <c r="N5">
        <f>-0.509390757*Table1[[#This Row],[lig(ao)]]</f>
        <v>-6.6220798410000006</v>
      </c>
      <c r="O5" s="3">
        <f>LN(1-EXP(-$R$45*Table1[[#This Row],[lig(ao)]]))</f>
        <v>-1.3315439159814054E-3</v>
      </c>
      <c r="P5" s="3">
        <f>Table1[[#This Row],[ln(1-e^-Bl)]]+LN($R$40)-$R$45*Table1[[#This Row],[Rs(ao)]]</f>
        <v>13.717197051451398</v>
      </c>
      <c r="Q5" s="3">
        <f>LN(Table1[[#This Row],[maxPress(bar)]])</f>
        <v>13.563824006975729</v>
      </c>
    </row>
    <row r="6" spans="1:17" x14ac:dyDescent="0.3">
      <c r="A6">
        <v>1</v>
      </c>
      <c r="B6">
        <v>1000</v>
      </c>
      <c r="C6" t="s">
        <v>11</v>
      </c>
      <c r="D6">
        <v>1</v>
      </c>
      <c r="E6" t="s">
        <v>12</v>
      </c>
      <c r="F6">
        <v>14</v>
      </c>
      <c r="G6">
        <v>79.65325</v>
      </c>
      <c r="H6">
        <v>803003.97345000005</v>
      </c>
      <c r="I6">
        <v>40.434999999999988</v>
      </c>
      <c r="J6">
        <v>8</v>
      </c>
      <c r="K6" t="s">
        <v>13</v>
      </c>
      <c r="L6">
        <f>Table1[[#This Row],[maxPHe]]/Table1[[#This Row],[nv]]</f>
        <v>5.0543749999999985</v>
      </c>
      <c r="M6" t="e">
        <f>LN(1-Table1[[#This Row],[maxPress(bar)]]/327664.925)</f>
        <v>#NUM!</v>
      </c>
      <c r="N6">
        <f>-0.509390757*Table1[[#This Row],[lig(ao)]]</f>
        <v>-7.1314705979999999</v>
      </c>
      <c r="O6" s="3">
        <f>LN(1-EXP(-$R$45*Table1[[#This Row],[lig(ao)]]))</f>
        <v>-7.9986077373698648E-4</v>
      </c>
      <c r="P6" s="3">
        <f>Table1[[#This Row],[ln(1-e^-Bl)]]+LN($R$40)-$R$45*Table1[[#This Row],[Rs(ao)]]</f>
        <v>13.717728734593642</v>
      </c>
      <c r="Q6" s="3">
        <f>LN(Table1[[#This Row],[maxPress(bar)]])</f>
        <v>13.596114941173195</v>
      </c>
    </row>
    <row r="7" spans="1:17" x14ac:dyDescent="0.3">
      <c r="A7">
        <v>1</v>
      </c>
      <c r="B7">
        <v>1000</v>
      </c>
      <c r="C7" t="s">
        <v>11</v>
      </c>
      <c r="D7">
        <v>1</v>
      </c>
      <c r="E7" t="s">
        <v>12</v>
      </c>
      <c r="F7">
        <v>15</v>
      </c>
      <c r="G7">
        <v>115.19825</v>
      </c>
      <c r="H7">
        <v>804654.25025000004</v>
      </c>
      <c r="I7">
        <v>47.535000000000018</v>
      </c>
      <c r="J7">
        <v>8</v>
      </c>
      <c r="K7" t="s">
        <v>13</v>
      </c>
      <c r="L7">
        <f>Table1[[#This Row],[maxPHe]]/Table1[[#This Row],[nv]]</f>
        <v>5.9418750000000022</v>
      </c>
      <c r="M7" t="e">
        <f>LN(1-Table1[[#This Row],[maxPress(bar)]]/327664.925)</f>
        <v>#NUM!</v>
      </c>
      <c r="N7">
        <f>-0.509390757*Table1[[#This Row],[lig(ao)]]</f>
        <v>-7.6408613550000002</v>
      </c>
      <c r="O7" s="3">
        <f>LN(1-EXP(-$R$45*Table1[[#This Row],[lig(ao)]]))</f>
        <v>-4.8052877768070632E-4</v>
      </c>
      <c r="P7" s="3">
        <f>Table1[[#This Row],[ln(1-e^-Bl)]]+LN($R$40)-$R$45*Table1[[#This Row],[Rs(ao)]]</f>
        <v>13.718048066589699</v>
      </c>
      <c r="Q7" s="3">
        <f>LN(Table1[[#This Row],[maxPress(bar)]])</f>
        <v>13.598167961342925</v>
      </c>
    </row>
    <row r="8" spans="1:17" x14ac:dyDescent="0.3">
      <c r="A8">
        <v>1</v>
      </c>
      <c r="B8">
        <v>1000</v>
      </c>
      <c r="C8" t="s">
        <v>11</v>
      </c>
      <c r="D8">
        <v>1</v>
      </c>
      <c r="E8" t="s">
        <v>12</v>
      </c>
      <c r="F8">
        <v>16</v>
      </c>
      <c r="G8">
        <v>104.55425</v>
      </c>
      <c r="H8">
        <v>765433.73245000013</v>
      </c>
      <c r="I8">
        <v>45.414999999999978</v>
      </c>
      <c r="J8">
        <v>8</v>
      </c>
      <c r="K8" t="s">
        <v>13</v>
      </c>
      <c r="L8">
        <f>Table1[[#This Row],[maxPHe]]/Table1[[#This Row],[nv]]</f>
        <v>5.6768749999999972</v>
      </c>
      <c r="M8" t="e">
        <f>LN(1-Table1[[#This Row],[maxPress(bar)]]/327664.925)</f>
        <v>#NUM!</v>
      </c>
      <c r="N8">
        <f>-0.509390757*Table1[[#This Row],[lig(ao)]]</f>
        <v>-8.1502521120000004</v>
      </c>
      <c r="O8" s="3">
        <f>LN(1-EXP(-$R$45*Table1[[#This Row],[lig(ao)]]))</f>
        <v>-2.8870352550614285E-4</v>
      </c>
      <c r="P8" s="3">
        <f>Table1[[#This Row],[ln(1-e^-Bl)]]+LN($R$40)-$R$45*Table1[[#This Row],[Rs(ao)]]</f>
        <v>13.718239891841874</v>
      </c>
      <c r="Q8" s="3">
        <f>LN(Table1[[#This Row],[maxPress(bar)]])</f>
        <v>13.548197922664489</v>
      </c>
    </row>
    <row r="9" spans="1:17" x14ac:dyDescent="0.3">
      <c r="A9">
        <v>1</v>
      </c>
      <c r="B9">
        <v>1000</v>
      </c>
      <c r="C9" t="s">
        <v>11</v>
      </c>
      <c r="D9">
        <v>1</v>
      </c>
      <c r="E9" t="s">
        <v>12</v>
      </c>
      <c r="F9">
        <v>17</v>
      </c>
      <c r="G9">
        <v>64.356250000000003</v>
      </c>
      <c r="H9">
        <v>770884.64979999966</v>
      </c>
      <c r="I9">
        <v>37.374999999999993</v>
      </c>
      <c r="J9">
        <v>8</v>
      </c>
      <c r="K9" t="s">
        <v>13</v>
      </c>
      <c r="L9">
        <f>Table1[[#This Row],[maxPHe]]/Table1[[#This Row],[nv]]</f>
        <v>4.6718749999999991</v>
      </c>
      <c r="M9" t="e">
        <f>LN(1-Table1[[#This Row],[maxPress(bar)]]/327664.925)</f>
        <v>#NUM!</v>
      </c>
      <c r="N9">
        <f>-0.509390757*Table1[[#This Row],[lig(ao)]]</f>
        <v>-8.6596428690000007</v>
      </c>
      <c r="O9" s="3">
        <f>LN(1-EXP(-$R$45*Table1[[#This Row],[lig(ao)]]))</f>
        <v>-1.7346082235250424E-4</v>
      </c>
      <c r="P9" s="3">
        <f>Table1[[#This Row],[ln(1-e^-Bl)]]+LN($R$40)-$R$45*Table1[[#This Row],[Rs(ao)]]</f>
        <v>13.718355134545027</v>
      </c>
      <c r="Q9" s="3">
        <f>LN(Table1[[#This Row],[maxPress(bar)]])</f>
        <v>13.555294030198256</v>
      </c>
    </row>
    <row r="10" spans="1:17" x14ac:dyDescent="0.3">
      <c r="A10">
        <v>1</v>
      </c>
      <c r="B10">
        <v>1000</v>
      </c>
      <c r="C10" t="s">
        <v>11</v>
      </c>
      <c r="D10">
        <v>1</v>
      </c>
      <c r="E10" t="s">
        <v>12</v>
      </c>
      <c r="F10">
        <v>18</v>
      </c>
      <c r="G10">
        <v>130.59424999999999</v>
      </c>
      <c r="H10">
        <v>821190.7513499998</v>
      </c>
      <c r="I10">
        <v>47.614999999999988</v>
      </c>
      <c r="J10">
        <v>7</v>
      </c>
      <c r="K10" t="s">
        <v>13</v>
      </c>
      <c r="L10">
        <f>Table1[[#This Row],[maxPHe]]/Table1[[#This Row],[nv]]</f>
        <v>6.8021428571428553</v>
      </c>
      <c r="M10" t="e">
        <f>LN(1-Table1[[#This Row],[maxPress(bar)]]/327664.925)</f>
        <v>#NUM!</v>
      </c>
      <c r="N10">
        <f>-0.509390757*Table1[[#This Row],[lig(ao)]]</f>
        <v>-9.1690336260000009</v>
      </c>
      <c r="O10" s="3">
        <f>LN(1-EXP(-$R$45*Table1[[#This Row],[lig(ao)]]))</f>
        <v>-1.0422231216581739E-4</v>
      </c>
      <c r="P10" s="3">
        <f>Table1[[#This Row],[ln(1-e^-Bl)]]+LN($R$40)-$R$45*Table1[[#This Row],[Rs(ao)]]</f>
        <v>13.718424373055214</v>
      </c>
      <c r="Q10" s="3">
        <f>LN(Table1[[#This Row],[maxPress(bar)]])</f>
        <v>13.618510701703533</v>
      </c>
    </row>
    <row r="11" spans="1:17" x14ac:dyDescent="0.3">
      <c r="A11">
        <v>1</v>
      </c>
      <c r="B11">
        <v>1000</v>
      </c>
      <c r="C11" t="s">
        <v>11</v>
      </c>
      <c r="D11">
        <v>1</v>
      </c>
      <c r="E11" t="s">
        <v>12</v>
      </c>
      <c r="F11">
        <v>19</v>
      </c>
      <c r="G11">
        <v>143.16825</v>
      </c>
      <c r="H11">
        <v>744784.56485000008</v>
      </c>
      <c r="I11">
        <v>58.135000000000012</v>
      </c>
      <c r="J11">
        <v>10</v>
      </c>
      <c r="K11" t="s">
        <v>13</v>
      </c>
      <c r="L11">
        <f>Table1[[#This Row],[maxPHe]]/Table1[[#This Row],[nv]]</f>
        <v>5.8135000000000012</v>
      </c>
      <c r="M11" t="e">
        <f>LN(1-Table1[[#This Row],[maxPress(bar)]]/327664.925)</f>
        <v>#NUM!</v>
      </c>
      <c r="N11">
        <f>-0.509390757*Table1[[#This Row],[lig(ao)]]</f>
        <v>-9.6784243830000012</v>
      </c>
      <c r="O11" s="3">
        <f>LN(1-EXP(-$R$45*Table1[[#This Row],[lig(ao)]]))</f>
        <v>-6.2621866469215342E-5</v>
      </c>
      <c r="P11" s="3">
        <f>Table1[[#This Row],[ln(1-e^-Bl)]]+LN($R$40)-$R$45*Table1[[#This Row],[Rs(ao)]]</f>
        <v>13.71846597350091</v>
      </c>
      <c r="Q11" s="3">
        <f>LN(Table1[[#This Row],[maxPress(bar)]])</f>
        <v>13.520850280844645</v>
      </c>
    </row>
    <row r="12" spans="1:17" x14ac:dyDescent="0.3">
      <c r="A12">
        <v>1</v>
      </c>
      <c r="B12">
        <v>1000</v>
      </c>
      <c r="C12" t="s">
        <v>11</v>
      </c>
      <c r="D12">
        <v>1</v>
      </c>
      <c r="E12" t="s">
        <v>12</v>
      </c>
      <c r="F12">
        <v>1</v>
      </c>
      <c r="G12">
        <v>62.02975</v>
      </c>
      <c r="H12">
        <v>717056.35725000012</v>
      </c>
      <c r="I12">
        <v>24.90499999999999</v>
      </c>
      <c r="J12">
        <v>7</v>
      </c>
      <c r="K12" t="s">
        <v>14</v>
      </c>
      <c r="L12">
        <f>Table1[[#This Row],[maxPHe]]/Table1[[#This Row],[nv]]</f>
        <v>3.5578571428571415</v>
      </c>
      <c r="M12" t="e">
        <f>LN(1-Table1[[#This Row],[maxPress(bar)]]/327664.925)</f>
        <v>#NUM!</v>
      </c>
      <c r="N12">
        <f>-0.509390757*Table1[[#This Row],[lig(ao)]]</f>
        <v>-0.50939075700000003</v>
      </c>
      <c r="O12" s="3">
        <f>LN(1-EXP(-$R$45*Table1[[#This Row],[lig(ao)]]))</f>
        <v>-0.91844666491232885</v>
      </c>
      <c r="P12" s="3">
        <f>Table1[[#This Row],[ln(1-e^-Bl)]]+LN($R$40)-$R$45*Table1[[#This Row],[Rs(ao)]]</f>
        <v>12.80008193045505</v>
      </c>
      <c r="Q12" s="3">
        <f>LN(Table1[[#This Row],[maxPress(bar)]])</f>
        <v>13.482909717957259</v>
      </c>
    </row>
    <row r="13" spans="1:17" x14ac:dyDescent="0.3">
      <c r="A13">
        <v>1</v>
      </c>
      <c r="B13">
        <v>1000</v>
      </c>
      <c r="C13" t="s">
        <v>11</v>
      </c>
      <c r="D13">
        <v>1</v>
      </c>
      <c r="E13" t="s">
        <v>12</v>
      </c>
      <c r="F13">
        <v>20</v>
      </c>
      <c r="G13">
        <v>51.336750000000002</v>
      </c>
      <c r="H13">
        <v>903192.83785000013</v>
      </c>
      <c r="I13">
        <v>28.76499999999999</v>
      </c>
      <c r="J13">
        <v>6</v>
      </c>
      <c r="K13" t="s">
        <v>13</v>
      </c>
      <c r="L13">
        <f>Table1[[#This Row],[maxPHe]]/Table1[[#This Row],[nv]]</f>
        <v>4.7941666666666647</v>
      </c>
      <c r="M13" t="e">
        <f>LN(1-Table1[[#This Row],[maxPress(bar)]]/327664.925)</f>
        <v>#NUM!</v>
      </c>
      <c r="N13">
        <f>-0.509390757*Table1[[#This Row],[lig(ao)]]</f>
        <v>-10.187815140000001</v>
      </c>
      <c r="O13" s="3">
        <f>LN(1-EXP(-$R$45*Table1[[#This Row],[lig(ao)]]))</f>
        <v>-3.7626594887278363E-5</v>
      </c>
      <c r="P13" s="3">
        <f>Table1[[#This Row],[ln(1-e^-Bl)]]+LN($R$40)-$R$45*Table1[[#This Row],[Rs(ao)]]</f>
        <v>13.718490968772493</v>
      </c>
      <c r="Q13" s="3">
        <f>LN(Table1[[#This Row],[maxPress(bar)]])</f>
        <v>13.71369136203637</v>
      </c>
    </row>
    <row r="14" spans="1:17" x14ac:dyDescent="0.3">
      <c r="A14">
        <v>1</v>
      </c>
      <c r="B14">
        <v>1000</v>
      </c>
      <c r="C14" t="s">
        <v>11</v>
      </c>
      <c r="D14">
        <v>1</v>
      </c>
      <c r="E14" t="s">
        <v>12</v>
      </c>
      <c r="F14">
        <v>2</v>
      </c>
      <c r="G14">
        <v>93.61375000000001</v>
      </c>
      <c r="H14">
        <v>699938.93034999992</v>
      </c>
      <c r="I14">
        <v>35.224999999999987</v>
      </c>
      <c r="J14">
        <v>9</v>
      </c>
      <c r="K14" t="s">
        <v>14</v>
      </c>
      <c r="L14">
        <f>Table1[[#This Row],[maxPHe]]/Table1[[#This Row],[nv]]</f>
        <v>3.9138888888888874</v>
      </c>
      <c r="M14" t="e">
        <f>LN(1-Table1[[#This Row],[maxPress(bar)]]/327664.925)</f>
        <v>#NUM!</v>
      </c>
      <c r="N14">
        <f>-0.509390757*Table1[[#This Row],[lig(ao)]]</f>
        <v>-1.0187815140000001</v>
      </c>
      <c r="O14" s="3">
        <f>LN(1-EXP(-$R$45*Table1[[#This Row],[lig(ao)]]))</f>
        <v>-0.44790477788236172</v>
      </c>
      <c r="P14" s="3">
        <f>Table1[[#This Row],[ln(1-e^-Bl)]]+LN($R$40)-$R$45*Table1[[#This Row],[Rs(ao)]]</f>
        <v>13.270623817485017</v>
      </c>
      <c r="Q14" s="3">
        <f>LN(Table1[[#This Row],[maxPress(bar)]])</f>
        <v>13.458748367862563</v>
      </c>
    </row>
    <row r="15" spans="1:17" x14ac:dyDescent="0.3">
      <c r="A15">
        <v>1</v>
      </c>
      <c r="B15">
        <v>1000</v>
      </c>
      <c r="C15" t="s">
        <v>11</v>
      </c>
      <c r="D15">
        <v>1</v>
      </c>
      <c r="E15" t="s">
        <v>12</v>
      </c>
      <c r="F15">
        <v>3</v>
      </c>
      <c r="G15">
        <v>85.198250000000016</v>
      </c>
      <c r="H15">
        <v>724394.28824999998</v>
      </c>
      <c r="I15">
        <v>41.535000000000011</v>
      </c>
      <c r="J15">
        <v>9</v>
      </c>
      <c r="K15" t="s">
        <v>14</v>
      </c>
      <c r="L15">
        <f>Table1[[#This Row],[maxPHe]]/Table1[[#This Row],[nv]]</f>
        <v>4.6150000000000011</v>
      </c>
      <c r="M15" t="e">
        <f>LN(1-Table1[[#This Row],[maxPress(bar)]]/327664.925)</f>
        <v>#NUM!</v>
      </c>
      <c r="N15">
        <f>-0.509390757*Table1[[#This Row],[lig(ao)]]</f>
        <v>-1.5281722710000001</v>
      </c>
      <c r="O15" s="3">
        <f>LN(1-EXP(-$R$45*Table1[[#This Row],[lig(ao)]]))</f>
        <v>-0.24453535334753071</v>
      </c>
      <c r="P15" s="3">
        <f>Table1[[#This Row],[ln(1-e^-Bl)]]+LN($R$40)-$R$45*Table1[[#This Row],[Rs(ao)]]</f>
        <v>13.47399324201985</v>
      </c>
      <c r="Q15" s="3">
        <f>LN(Table1[[#This Row],[maxPress(bar)]])</f>
        <v>13.493091120159095</v>
      </c>
    </row>
    <row r="16" spans="1:17" x14ac:dyDescent="0.3">
      <c r="A16">
        <v>1</v>
      </c>
      <c r="B16">
        <v>1000</v>
      </c>
      <c r="C16" t="s">
        <v>11</v>
      </c>
      <c r="D16">
        <v>1</v>
      </c>
      <c r="E16" t="s">
        <v>12</v>
      </c>
      <c r="F16">
        <v>4</v>
      </c>
      <c r="G16">
        <v>119.45525000000001</v>
      </c>
      <c r="H16">
        <v>764000.98845000006</v>
      </c>
      <c r="I16">
        <v>45.394999999999968</v>
      </c>
      <c r="J16">
        <v>8</v>
      </c>
      <c r="K16" t="s">
        <v>14</v>
      </c>
      <c r="L16">
        <f>Table1[[#This Row],[maxPHe]]/Table1[[#This Row],[nv]]</f>
        <v>5.6743749999999959</v>
      </c>
      <c r="M16" t="e">
        <f>LN(1-Table1[[#This Row],[maxPress(bar)]]/327664.925)</f>
        <v>#NUM!</v>
      </c>
      <c r="N16">
        <f>-0.509390757*Table1[[#This Row],[lig(ao)]]</f>
        <v>-2.0375630280000001</v>
      </c>
      <c r="O16" s="3">
        <f>LN(1-EXP(-$R$45*Table1[[#This Row],[lig(ao)]]))</f>
        <v>-0.13965972373704474</v>
      </c>
      <c r="P16" s="3">
        <f>Table1[[#This Row],[ln(1-e^-Bl)]]+LN($R$40)-$R$45*Table1[[#This Row],[Rs(ao)]]</f>
        <v>13.578868871630334</v>
      </c>
      <c r="Q16" s="3">
        <f>LN(Table1[[#This Row],[maxPress(bar)]])</f>
        <v>13.546324361930543</v>
      </c>
    </row>
    <row r="17" spans="1:17" x14ac:dyDescent="0.3">
      <c r="A17">
        <v>1</v>
      </c>
      <c r="B17">
        <v>1000</v>
      </c>
      <c r="C17" t="s">
        <v>11</v>
      </c>
      <c r="D17">
        <v>1</v>
      </c>
      <c r="E17" t="s">
        <v>12</v>
      </c>
      <c r="F17">
        <v>5</v>
      </c>
      <c r="G17">
        <v>148.81174999999999</v>
      </c>
      <c r="H17">
        <v>769458.94680000003</v>
      </c>
      <c r="I17">
        <v>54.264999999999979</v>
      </c>
      <c r="J17">
        <v>8</v>
      </c>
      <c r="K17" t="s">
        <v>14</v>
      </c>
      <c r="L17">
        <f>Table1[[#This Row],[maxPHe]]/Table1[[#This Row],[nv]]</f>
        <v>6.7831249999999974</v>
      </c>
      <c r="M17" t="e">
        <f>LN(1-Table1[[#This Row],[maxPress(bar)]]/327664.925)</f>
        <v>#NUM!</v>
      </c>
      <c r="N17">
        <f>-0.509390757*Table1[[#This Row],[lig(ao)]]</f>
        <v>-2.5469537850000004</v>
      </c>
      <c r="O17" s="3">
        <f>LN(1-EXP(-$R$45*Table1[[#This Row],[lig(ao)]]))</f>
        <v>-8.1556993148675705E-2</v>
      </c>
      <c r="P17" s="3">
        <f>Table1[[#This Row],[ln(1-e^-Bl)]]+LN($R$40)-$R$45*Table1[[#This Row],[Rs(ao)]]</f>
        <v>13.636971602218704</v>
      </c>
      <c r="Q17" s="3">
        <f>LN(Table1[[#This Row],[maxPress(bar)]])</f>
        <v>13.553442880350554</v>
      </c>
    </row>
    <row r="18" spans="1:17" x14ac:dyDescent="0.3">
      <c r="A18">
        <v>1</v>
      </c>
      <c r="B18">
        <v>1000</v>
      </c>
      <c r="C18" t="s">
        <v>11</v>
      </c>
      <c r="D18">
        <v>1</v>
      </c>
      <c r="E18" t="s">
        <v>12</v>
      </c>
      <c r="F18">
        <v>6</v>
      </c>
      <c r="G18">
        <v>74.306750000000008</v>
      </c>
      <c r="H18">
        <v>774671.62185</v>
      </c>
      <c r="I18">
        <v>39.365000000000023</v>
      </c>
      <c r="J18">
        <v>8</v>
      </c>
      <c r="K18" t="s">
        <v>14</v>
      </c>
      <c r="L18">
        <f>Table1[[#This Row],[maxPHe]]/Table1[[#This Row],[nv]]</f>
        <v>4.9206250000000029</v>
      </c>
      <c r="M18" t="e">
        <f>LN(1-Table1[[#This Row],[maxPress(bar)]]/327664.925)</f>
        <v>#NUM!</v>
      </c>
      <c r="N18">
        <f>-0.509390757*Table1[[#This Row],[lig(ao)]]</f>
        <v>-3.0563445420000002</v>
      </c>
      <c r="O18" s="3">
        <f>LN(1-EXP(-$R$45*Table1[[#This Row],[lig(ao)]]))</f>
        <v>-4.8202665642017063E-2</v>
      </c>
      <c r="P18" s="3">
        <f>Table1[[#This Row],[ln(1-e^-Bl)]]+LN($R$40)-$R$45*Table1[[#This Row],[Rs(ao)]]</f>
        <v>13.670325929725362</v>
      </c>
      <c r="Q18" s="3">
        <f>LN(Table1[[#This Row],[maxPress(bar)]])</f>
        <v>13.560194504801515</v>
      </c>
    </row>
    <row r="19" spans="1:17" x14ac:dyDescent="0.3">
      <c r="A19">
        <v>1</v>
      </c>
      <c r="B19">
        <v>1000</v>
      </c>
      <c r="C19" t="s">
        <v>11</v>
      </c>
      <c r="D19">
        <v>1</v>
      </c>
      <c r="E19" t="s">
        <v>12</v>
      </c>
      <c r="F19">
        <v>7</v>
      </c>
      <c r="G19">
        <v>159.85124999999999</v>
      </c>
      <c r="H19">
        <v>728967.78134999995</v>
      </c>
      <c r="I19">
        <v>61.475000000000023</v>
      </c>
      <c r="J19">
        <v>10</v>
      </c>
      <c r="K19" t="s">
        <v>14</v>
      </c>
      <c r="L19">
        <f>Table1[[#This Row],[maxPHe]]/Table1[[#This Row],[nv]]</f>
        <v>6.1475000000000026</v>
      </c>
      <c r="M19" t="e">
        <f>LN(1-Table1[[#This Row],[maxPress(bar)]]/327664.925)</f>
        <v>#NUM!</v>
      </c>
      <c r="N19">
        <f>-0.509390757*Table1[[#This Row],[lig(ao)]]</f>
        <v>-3.565735299</v>
      </c>
      <c r="O19" s="3">
        <f>LN(1-EXP(-$R$45*Table1[[#This Row],[lig(ao)]]))</f>
        <v>-2.8683625494928373E-2</v>
      </c>
      <c r="P19" s="3">
        <f>Table1[[#This Row],[ln(1-e^-Bl)]]+LN($R$40)-$R$45*Table1[[#This Row],[Rs(ao)]]</f>
        <v>13.689844969872452</v>
      </c>
      <c r="Q19" s="3">
        <f>LN(Table1[[#This Row],[maxPress(bar)]])</f>
        <v>13.499384814335125</v>
      </c>
    </row>
    <row r="20" spans="1:17" x14ac:dyDescent="0.3">
      <c r="A20">
        <v>1</v>
      </c>
      <c r="B20">
        <v>1000</v>
      </c>
      <c r="C20" t="s">
        <v>11</v>
      </c>
      <c r="D20">
        <v>1</v>
      </c>
      <c r="E20" t="s">
        <v>12</v>
      </c>
      <c r="F20">
        <v>8</v>
      </c>
      <c r="G20">
        <v>100.09925</v>
      </c>
      <c r="H20">
        <v>774804.98320000013</v>
      </c>
      <c r="I20">
        <v>44.515000000000008</v>
      </c>
      <c r="J20">
        <v>8</v>
      </c>
      <c r="K20" t="s">
        <v>13</v>
      </c>
      <c r="L20">
        <f>Table1[[#This Row],[maxPHe]]/Table1[[#This Row],[nv]]</f>
        <v>5.564375000000001</v>
      </c>
      <c r="M20" t="e">
        <f>LN(1-Table1[[#This Row],[maxPress(bar)]]/327664.925)</f>
        <v>#NUM!</v>
      </c>
      <c r="N20">
        <f>-0.509390757*Table1[[#This Row],[lig(ao)]]</f>
        <v>-4.0751260560000002</v>
      </c>
      <c r="O20" s="3">
        <f>LN(1-EXP(-$R$45*Table1[[#This Row],[lig(ao)]]))</f>
        <v>-1.7136038476981676E-2</v>
      </c>
      <c r="P20" s="3">
        <f>Table1[[#This Row],[ln(1-e^-Bl)]]+LN($R$40)-$R$45*Table1[[#This Row],[Rs(ao)]]</f>
        <v>13.701392556890397</v>
      </c>
      <c r="Q20" s="3">
        <f>LN(Table1[[#This Row],[maxPress(bar)]])</f>
        <v>13.560366642089546</v>
      </c>
    </row>
    <row r="21" spans="1:17" x14ac:dyDescent="0.3">
      <c r="A21">
        <v>1</v>
      </c>
      <c r="B21">
        <v>1000</v>
      </c>
      <c r="C21" t="s">
        <v>11</v>
      </c>
      <c r="D21">
        <v>1</v>
      </c>
      <c r="E21" t="s">
        <v>12</v>
      </c>
      <c r="F21">
        <v>9</v>
      </c>
      <c r="G21">
        <v>92.871250000000003</v>
      </c>
      <c r="H21">
        <v>705850.18900000001</v>
      </c>
      <c r="I21">
        <v>45.074999999999967</v>
      </c>
      <c r="J21">
        <v>9</v>
      </c>
      <c r="K21" t="s">
        <v>14</v>
      </c>
      <c r="L21">
        <f>Table1[[#This Row],[maxPHe]]/Table1[[#This Row],[nv]]</f>
        <v>5.0083333333333293</v>
      </c>
      <c r="M21" t="e">
        <f>LN(1-Table1[[#This Row],[maxPress(bar)]]/327664.925)</f>
        <v>#NUM!</v>
      </c>
      <c r="N21">
        <f>-0.509390757*Table1[[#This Row],[lig(ao)]]</f>
        <v>-4.5845168130000005</v>
      </c>
      <c r="O21" s="3">
        <f>LN(1-EXP(-$R$45*Table1[[#This Row],[lig(ao)]]))</f>
        <v>-1.0261132782081569E-2</v>
      </c>
      <c r="P21" s="3">
        <f>Table1[[#This Row],[ln(1-e^-Bl)]]+LN($R$40)-$R$45*Table1[[#This Row],[Rs(ao)]]</f>
        <v>13.708267462585297</v>
      </c>
      <c r="Q21" s="3">
        <f>LN(Table1[[#This Row],[maxPress(bar)]])</f>
        <v>13.467158297074583</v>
      </c>
    </row>
    <row r="22" spans="1:17" x14ac:dyDescent="0.3">
      <c r="A22">
        <v>1</v>
      </c>
      <c r="B22">
        <v>1000</v>
      </c>
      <c r="C22" t="s">
        <v>11</v>
      </c>
      <c r="D22">
        <v>2</v>
      </c>
      <c r="E22" t="s">
        <v>12</v>
      </c>
      <c r="F22">
        <v>10</v>
      </c>
      <c r="G22">
        <v>570.09924999999998</v>
      </c>
      <c r="H22">
        <v>486959.57799999992</v>
      </c>
      <c r="I22">
        <v>272.5150000000001</v>
      </c>
      <c r="J22">
        <v>66</v>
      </c>
      <c r="K22" t="s">
        <v>14</v>
      </c>
      <c r="L22">
        <f>Table1[[#This Row],[maxPHe]]/Table1[[#This Row],[nv]]</f>
        <v>4.1290151515151532</v>
      </c>
      <c r="M22" t="e">
        <f>LN(1-Table1[[#This Row],[maxPress(bar)]]/327664.925)</f>
        <v>#NUM!</v>
      </c>
      <c r="N22">
        <f>-0.509390757*Table1[[#This Row],[lig(ao)]]</f>
        <v>-5.0939075700000007</v>
      </c>
      <c r="O22" s="3">
        <f>LN(1-EXP(-$R$45*Table1[[#This Row],[lig(ao)]]))</f>
        <v>-6.1528846084108338E-3</v>
      </c>
      <c r="P22" s="3">
        <f>Table1[[#This Row],[ln(1-e^-Bl)]]+LN($R$40)-$R$45*Table1[[#This Row],[Rs(ao)]]</f>
        <v>13.202984797758969</v>
      </c>
      <c r="Q22" s="3">
        <f>LN(Table1[[#This Row],[maxPress(bar)]])</f>
        <v>13.095936396566477</v>
      </c>
    </row>
    <row r="23" spans="1:17" x14ac:dyDescent="0.3">
      <c r="A23">
        <v>1</v>
      </c>
      <c r="B23">
        <v>1000</v>
      </c>
      <c r="C23" t="s">
        <v>11</v>
      </c>
      <c r="D23">
        <v>2</v>
      </c>
      <c r="E23" t="s">
        <v>12</v>
      </c>
      <c r="F23">
        <v>11</v>
      </c>
      <c r="G23">
        <v>525.14875000000006</v>
      </c>
      <c r="H23">
        <v>480886.72954999987</v>
      </c>
      <c r="I23">
        <v>263.52499999999998</v>
      </c>
      <c r="J23">
        <v>66</v>
      </c>
      <c r="K23" t="s">
        <v>13</v>
      </c>
      <c r="L23">
        <f>Table1[[#This Row],[maxPHe]]/Table1[[#This Row],[nv]]</f>
        <v>3.9928030303030297</v>
      </c>
      <c r="M23" t="e">
        <f>LN(1-Table1[[#This Row],[maxPress(bar)]]/327664.925)</f>
        <v>#NUM!</v>
      </c>
      <c r="N23">
        <f>-0.509390757*Table1[[#This Row],[lig(ao)]]</f>
        <v>-5.6032983270000001</v>
      </c>
      <c r="O23" s="3">
        <f>LN(1-EXP(-$R$45*Table1[[#This Row],[lig(ao)]]))</f>
        <v>-3.6924895769882078E-3</v>
      </c>
      <c r="P23" s="3">
        <f>Table1[[#This Row],[ln(1-e^-Bl)]]+LN($R$40)-$R$45*Table1[[#This Row],[Rs(ao)]]</f>
        <v>13.205445192790393</v>
      </c>
      <c r="Q23" s="3">
        <f>LN(Table1[[#This Row],[maxPress(bar)]])</f>
        <v>13.083387031854851</v>
      </c>
    </row>
    <row r="24" spans="1:17" x14ac:dyDescent="0.3">
      <c r="A24">
        <v>1</v>
      </c>
      <c r="B24">
        <v>1000</v>
      </c>
      <c r="C24" t="s">
        <v>11</v>
      </c>
      <c r="D24">
        <v>2</v>
      </c>
      <c r="E24" t="s">
        <v>12</v>
      </c>
      <c r="F24">
        <v>12</v>
      </c>
      <c r="G24">
        <v>562.62375000000009</v>
      </c>
      <c r="H24">
        <v>488885.41645000002</v>
      </c>
      <c r="I24">
        <v>271.02500000000009</v>
      </c>
      <c r="J24">
        <v>66</v>
      </c>
      <c r="K24" t="s">
        <v>13</v>
      </c>
      <c r="L24">
        <f>Table1[[#This Row],[maxPHe]]/Table1[[#This Row],[nv]]</f>
        <v>4.1064393939393957</v>
      </c>
      <c r="M24" t="e">
        <f>LN(1-Table1[[#This Row],[maxPress(bar)]]/327664.925)</f>
        <v>#NUM!</v>
      </c>
      <c r="N24">
        <f>-0.509390757*Table1[[#This Row],[lig(ao)]]</f>
        <v>-6.1126890840000003</v>
      </c>
      <c r="O24" s="3">
        <f>LN(1-EXP(-$R$45*Table1[[#This Row],[lig(ao)]]))</f>
        <v>-2.217039257152143E-3</v>
      </c>
      <c r="P24" s="3">
        <f>Table1[[#This Row],[ln(1-e^-Bl)]]+LN($R$40)-$R$45*Table1[[#This Row],[Rs(ao)]]</f>
        <v>13.206920643110228</v>
      </c>
      <c r="Q24" s="3">
        <f>LN(Table1[[#This Row],[maxPress(bar)]])</f>
        <v>13.099883418811137</v>
      </c>
    </row>
    <row r="25" spans="1:17" x14ac:dyDescent="0.3">
      <c r="A25">
        <v>1</v>
      </c>
      <c r="B25">
        <v>1000</v>
      </c>
      <c r="C25" t="s">
        <v>11</v>
      </c>
      <c r="D25">
        <v>2</v>
      </c>
      <c r="E25" t="s">
        <v>12</v>
      </c>
      <c r="F25">
        <v>13</v>
      </c>
      <c r="G25">
        <v>620.74275000000011</v>
      </c>
      <c r="H25">
        <v>471759.80810000002</v>
      </c>
      <c r="I25">
        <v>284.64500000000021</v>
      </c>
      <c r="J25">
        <v>67</v>
      </c>
      <c r="K25" t="s">
        <v>14</v>
      </c>
      <c r="L25">
        <f>Table1[[#This Row],[maxPHe]]/Table1[[#This Row],[nv]]</f>
        <v>4.2484328358208989</v>
      </c>
      <c r="M25" t="e">
        <f>LN(1-Table1[[#This Row],[maxPress(bar)]]/327664.925)</f>
        <v>#NUM!</v>
      </c>
      <c r="N25">
        <f>-0.509390757*Table1[[#This Row],[lig(ao)]]</f>
        <v>-6.6220798410000006</v>
      </c>
      <c r="O25" s="3">
        <f>LN(1-EXP(-$R$45*Table1[[#This Row],[lig(ao)]]))</f>
        <v>-1.3315439159814054E-3</v>
      </c>
      <c r="P25" s="3">
        <f>Table1[[#This Row],[ln(1-e^-Bl)]]+LN($R$40)-$R$45*Table1[[#This Row],[Rs(ao)]]</f>
        <v>13.207806138451399</v>
      </c>
      <c r="Q25" s="3">
        <f>LN(Table1[[#This Row],[maxPress(bar)]])</f>
        <v>13.064225253899671</v>
      </c>
    </row>
    <row r="26" spans="1:17" x14ac:dyDescent="0.3">
      <c r="A26">
        <v>1</v>
      </c>
      <c r="B26">
        <v>1000</v>
      </c>
      <c r="C26" t="s">
        <v>11</v>
      </c>
      <c r="D26">
        <v>2</v>
      </c>
      <c r="E26" t="s">
        <v>12</v>
      </c>
      <c r="F26">
        <v>14</v>
      </c>
      <c r="G26">
        <v>567.92075000000011</v>
      </c>
      <c r="H26">
        <v>482772.26175000012</v>
      </c>
      <c r="I26">
        <v>276.08499999999992</v>
      </c>
      <c r="J26">
        <v>68</v>
      </c>
      <c r="K26" t="s">
        <v>13</v>
      </c>
      <c r="L26">
        <f>Table1[[#This Row],[maxPHe]]/Table1[[#This Row],[nv]]</f>
        <v>4.0600735294117634</v>
      </c>
      <c r="M26" t="e">
        <f>LN(1-Table1[[#This Row],[maxPress(bar)]]/327664.925)</f>
        <v>#NUM!</v>
      </c>
      <c r="N26">
        <f>-0.509390757*Table1[[#This Row],[lig(ao)]]</f>
        <v>-7.1314705979999999</v>
      </c>
      <c r="O26" s="3">
        <f>LN(1-EXP(-$R$45*Table1[[#This Row],[lig(ao)]]))</f>
        <v>-7.9986077373698648E-4</v>
      </c>
      <c r="P26" s="3">
        <f>Table1[[#This Row],[ln(1-e^-Bl)]]+LN($R$40)-$R$45*Table1[[#This Row],[Rs(ao)]]</f>
        <v>13.208337821593643</v>
      </c>
      <c r="Q26" s="3">
        <f>LN(Table1[[#This Row],[maxPress(bar)]])</f>
        <v>13.087300313675994</v>
      </c>
    </row>
    <row r="27" spans="1:17" x14ac:dyDescent="0.3">
      <c r="A27">
        <v>1</v>
      </c>
      <c r="B27">
        <v>1000</v>
      </c>
      <c r="C27" t="s">
        <v>11</v>
      </c>
      <c r="D27">
        <v>2</v>
      </c>
      <c r="E27" t="s">
        <v>12</v>
      </c>
      <c r="F27">
        <v>15</v>
      </c>
      <c r="G27">
        <v>581.28725000000009</v>
      </c>
      <c r="H27">
        <v>460204.80580000009</v>
      </c>
      <c r="I27">
        <v>284.75500000000011</v>
      </c>
      <c r="J27">
        <v>71</v>
      </c>
      <c r="K27" t="s">
        <v>14</v>
      </c>
      <c r="L27">
        <f>Table1[[#This Row],[maxPHe]]/Table1[[#This Row],[nv]]</f>
        <v>4.0106338028169031</v>
      </c>
      <c r="M27" t="e">
        <f>LN(1-Table1[[#This Row],[maxPress(bar)]]/327664.925)</f>
        <v>#NUM!</v>
      </c>
      <c r="N27">
        <f>-0.509390757*Table1[[#This Row],[lig(ao)]]</f>
        <v>-7.6408613550000002</v>
      </c>
      <c r="O27" s="3">
        <f>LN(1-EXP(-$R$45*Table1[[#This Row],[lig(ao)]]))</f>
        <v>-4.8052877768070632E-4</v>
      </c>
      <c r="P27" s="3">
        <f>Table1[[#This Row],[ln(1-e^-Bl)]]+LN($R$40)-$R$45*Table1[[#This Row],[Rs(ao)]]</f>
        <v>13.2086571535897</v>
      </c>
      <c r="Q27" s="3">
        <f>LN(Table1[[#This Row],[maxPress(bar)]])</f>
        <v>13.03942689937981</v>
      </c>
    </row>
    <row r="28" spans="1:17" x14ac:dyDescent="0.3">
      <c r="A28">
        <v>1</v>
      </c>
      <c r="B28">
        <v>1000</v>
      </c>
      <c r="C28" t="s">
        <v>11</v>
      </c>
      <c r="D28">
        <v>2</v>
      </c>
      <c r="E28" t="s">
        <v>12</v>
      </c>
      <c r="F28">
        <v>16</v>
      </c>
      <c r="G28">
        <v>508.66325000000012</v>
      </c>
      <c r="H28">
        <v>471343.15039999993</v>
      </c>
      <c r="I28">
        <v>264.2349999999999</v>
      </c>
      <c r="J28">
        <v>68</v>
      </c>
      <c r="K28" t="s">
        <v>14</v>
      </c>
      <c r="L28">
        <f>Table1[[#This Row],[maxPHe]]/Table1[[#This Row],[nv]]</f>
        <v>3.8858088235294104</v>
      </c>
      <c r="M28" t="e">
        <f>LN(1-Table1[[#This Row],[maxPress(bar)]]/327664.925)</f>
        <v>#NUM!</v>
      </c>
      <c r="N28">
        <f>-0.509390757*Table1[[#This Row],[lig(ao)]]</f>
        <v>-8.1502521120000004</v>
      </c>
      <c r="O28" s="3">
        <f>LN(1-EXP(-$R$45*Table1[[#This Row],[lig(ao)]]))</f>
        <v>-2.8870352550614285E-4</v>
      </c>
      <c r="P28" s="3">
        <f>Table1[[#This Row],[ln(1-e^-Bl)]]+LN($R$40)-$R$45*Table1[[#This Row],[Rs(ao)]]</f>
        <v>13.208848978841875</v>
      </c>
      <c r="Q28" s="3">
        <f>LN(Table1[[#This Row],[maxPress(bar)]])</f>
        <v>13.063341664842183</v>
      </c>
    </row>
    <row r="29" spans="1:17" x14ac:dyDescent="0.3">
      <c r="A29">
        <v>1</v>
      </c>
      <c r="B29">
        <v>1000</v>
      </c>
      <c r="C29" t="s">
        <v>11</v>
      </c>
      <c r="D29">
        <v>2</v>
      </c>
      <c r="E29" t="s">
        <v>12</v>
      </c>
      <c r="F29">
        <v>18</v>
      </c>
      <c r="G29">
        <v>537.02974999999992</v>
      </c>
      <c r="H29">
        <v>481127.58504999988</v>
      </c>
      <c r="I29">
        <v>269.90500000000009</v>
      </c>
      <c r="J29">
        <v>68</v>
      </c>
      <c r="K29" t="s">
        <v>13</v>
      </c>
      <c r="L29">
        <f>Table1[[#This Row],[maxPHe]]/Table1[[#This Row],[nv]]</f>
        <v>3.9691911764705896</v>
      </c>
      <c r="M29" t="e">
        <f>LN(1-Table1[[#This Row],[maxPress(bar)]]/327664.925)</f>
        <v>#NUM!</v>
      </c>
      <c r="N29">
        <f>-0.509390757*Table1[[#This Row],[lig(ao)]]</f>
        <v>-9.1690336260000009</v>
      </c>
      <c r="O29" s="3">
        <f>LN(1-EXP(-$R$45*Table1[[#This Row],[lig(ao)]]))</f>
        <v>-1.0422231216581739E-4</v>
      </c>
      <c r="P29" s="3">
        <f>Table1[[#This Row],[ln(1-e^-Bl)]]+LN($R$40)-$R$45*Table1[[#This Row],[Rs(ao)]]</f>
        <v>13.209033460055215</v>
      </c>
      <c r="Q29" s="3">
        <f>LN(Table1[[#This Row],[maxPress(bar)]])</f>
        <v>13.083887763499646</v>
      </c>
    </row>
    <row r="30" spans="1:17" x14ac:dyDescent="0.3">
      <c r="A30">
        <v>1</v>
      </c>
      <c r="B30">
        <v>1000</v>
      </c>
      <c r="C30" t="s">
        <v>11</v>
      </c>
      <c r="D30">
        <v>2</v>
      </c>
      <c r="E30" t="s">
        <v>12</v>
      </c>
      <c r="F30">
        <v>1</v>
      </c>
      <c r="G30">
        <v>286.63375000000002</v>
      </c>
      <c r="H30">
        <v>271719.46214999998</v>
      </c>
      <c r="I30">
        <v>153.82499999999999</v>
      </c>
      <c r="J30">
        <v>67</v>
      </c>
      <c r="K30" t="s">
        <v>15</v>
      </c>
      <c r="L30">
        <f>Table1[[#This Row],[maxPHe]]/Table1[[#This Row],[nv]]</f>
        <v>2.2958955223880597</v>
      </c>
      <c r="M30">
        <f>LN(1-Table1[[#This Row],[maxPress(bar)]]/327664.925)</f>
        <v>-1.7676141775741916</v>
      </c>
      <c r="N30">
        <f>-0.509390757*Table1[[#This Row],[lig(ao)]]</f>
        <v>-0.50939075700000003</v>
      </c>
      <c r="O30" s="3">
        <f>LN(1-EXP(-$R$45*Table1[[#This Row],[lig(ao)]]))</f>
        <v>-0.91844666491232885</v>
      </c>
      <c r="P30" s="3">
        <f>Table1[[#This Row],[ln(1-e^-Bl)]]+LN($R$40)-$R$45*Table1[[#This Row],[Rs(ao)]]</f>
        <v>12.290691017455051</v>
      </c>
      <c r="Q30" s="3">
        <f>LN(Table1[[#This Row],[maxPress(bar)]])</f>
        <v>12.512525423875928</v>
      </c>
    </row>
    <row r="31" spans="1:17" x14ac:dyDescent="0.3">
      <c r="A31">
        <v>1</v>
      </c>
      <c r="B31">
        <v>1000</v>
      </c>
      <c r="C31" t="s">
        <v>11</v>
      </c>
      <c r="D31">
        <v>2</v>
      </c>
      <c r="E31" t="s">
        <v>12</v>
      </c>
      <c r="F31">
        <v>2</v>
      </c>
      <c r="G31">
        <v>388.36624999999998</v>
      </c>
      <c r="H31">
        <v>329178.76225000003</v>
      </c>
      <c r="I31">
        <v>173.17500000000001</v>
      </c>
      <c r="J31">
        <v>66</v>
      </c>
      <c r="K31" t="s">
        <v>14</v>
      </c>
      <c r="L31">
        <f>Table1[[#This Row],[maxPHe]]/Table1[[#This Row],[nv]]</f>
        <v>2.6238636363636365</v>
      </c>
      <c r="M31" t="e">
        <f>LN(1-Table1[[#This Row],[maxPress(bar)]]/327664.925)</f>
        <v>#NUM!</v>
      </c>
      <c r="N31">
        <f>-0.509390757*Table1[[#This Row],[lig(ao)]]</f>
        <v>-1.0187815140000001</v>
      </c>
      <c r="O31" s="3">
        <f>LN(1-EXP(-$R$45*Table1[[#This Row],[lig(ao)]]))</f>
        <v>-0.44790477788236172</v>
      </c>
      <c r="P31" s="3">
        <f>Table1[[#This Row],[ln(1-e^-Bl)]]+LN($R$40)-$R$45*Table1[[#This Row],[Rs(ao)]]</f>
        <v>12.761232904485018</v>
      </c>
      <c r="Q31" s="3">
        <f>LN(Table1[[#This Row],[maxPress(bar)]])</f>
        <v>12.704356232490133</v>
      </c>
    </row>
    <row r="32" spans="1:17" x14ac:dyDescent="0.3">
      <c r="A32">
        <v>1</v>
      </c>
      <c r="B32">
        <v>1000</v>
      </c>
      <c r="C32" t="s">
        <v>11</v>
      </c>
      <c r="D32">
        <v>2</v>
      </c>
      <c r="E32" t="s">
        <v>12</v>
      </c>
      <c r="F32">
        <v>3</v>
      </c>
      <c r="G32">
        <v>425.54475000000002</v>
      </c>
      <c r="H32">
        <v>405098.57475000003</v>
      </c>
      <c r="I32">
        <v>233.6050000000001</v>
      </c>
      <c r="J32">
        <v>69</v>
      </c>
      <c r="K32" t="s">
        <v>14</v>
      </c>
      <c r="L32">
        <f>Table1[[#This Row],[maxPHe]]/Table1[[#This Row],[nv]]</f>
        <v>3.385579710144929</v>
      </c>
      <c r="M32" t="e">
        <f>LN(1-Table1[[#This Row],[maxPress(bar)]]/327664.925)</f>
        <v>#NUM!</v>
      </c>
      <c r="N32">
        <f>-0.509390757*Table1[[#This Row],[lig(ao)]]</f>
        <v>-1.5281722710000001</v>
      </c>
      <c r="O32" s="3">
        <f>LN(1-EXP(-$R$45*Table1[[#This Row],[lig(ao)]]))</f>
        <v>-0.24453535334753071</v>
      </c>
      <c r="P32" s="3">
        <f>Table1[[#This Row],[ln(1-e^-Bl)]]+LN($R$40)-$R$45*Table1[[#This Row],[Rs(ao)]]</f>
        <v>12.964602329019851</v>
      </c>
      <c r="Q32" s="3">
        <f>LN(Table1[[#This Row],[maxPress(bar)]])</f>
        <v>12.911885710917499</v>
      </c>
    </row>
    <row r="33" spans="1:18" x14ac:dyDescent="0.3">
      <c r="A33">
        <v>1</v>
      </c>
      <c r="B33">
        <v>1000</v>
      </c>
      <c r="C33" t="s">
        <v>11</v>
      </c>
      <c r="D33">
        <v>2</v>
      </c>
      <c r="E33" t="s">
        <v>12</v>
      </c>
      <c r="F33">
        <v>4</v>
      </c>
      <c r="G33">
        <v>562.62375000000009</v>
      </c>
      <c r="H33">
        <v>452260.59769999998</v>
      </c>
      <c r="I33">
        <v>261.02499999999998</v>
      </c>
      <c r="J33">
        <v>69</v>
      </c>
      <c r="K33" t="s">
        <v>14</v>
      </c>
      <c r="L33">
        <f>Table1[[#This Row],[maxPHe]]/Table1[[#This Row],[nv]]</f>
        <v>3.7829710144927531</v>
      </c>
      <c r="M33" t="e">
        <f>LN(1-Table1[[#This Row],[maxPress(bar)]]/327664.925)</f>
        <v>#NUM!</v>
      </c>
      <c r="N33">
        <f>-0.509390757*Table1[[#This Row],[lig(ao)]]</f>
        <v>-2.0375630280000001</v>
      </c>
      <c r="O33" s="3">
        <f>LN(1-EXP(-$R$45*Table1[[#This Row],[lig(ao)]]))</f>
        <v>-0.13965972373704474</v>
      </c>
      <c r="P33" s="3">
        <f>Table1[[#This Row],[ln(1-e^-Bl)]]+LN($R$40)-$R$45*Table1[[#This Row],[Rs(ao)]]</f>
        <v>13.069477958630335</v>
      </c>
      <c r="Q33" s="3">
        <f>LN(Table1[[#This Row],[maxPress(bar)]])</f>
        <v>13.02201383626104</v>
      </c>
    </row>
    <row r="34" spans="1:18" x14ac:dyDescent="0.3">
      <c r="A34">
        <v>1</v>
      </c>
      <c r="B34">
        <v>1000</v>
      </c>
      <c r="C34" t="s">
        <v>11</v>
      </c>
      <c r="D34">
        <v>2</v>
      </c>
      <c r="E34" t="s">
        <v>12</v>
      </c>
      <c r="F34">
        <v>5</v>
      </c>
      <c r="G34">
        <v>510.49525000000011</v>
      </c>
      <c r="H34">
        <v>465077.97655000002</v>
      </c>
      <c r="I34">
        <v>268.59500000000031</v>
      </c>
      <c r="J34">
        <v>70</v>
      </c>
      <c r="K34" t="s">
        <v>14</v>
      </c>
      <c r="L34">
        <f>Table1[[#This Row],[maxPHe]]/Table1[[#This Row],[nv]]</f>
        <v>3.8370714285714329</v>
      </c>
      <c r="M34" t="e">
        <f>LN(1-Table1[[#This Row],[maxPress(bar)]]/327664.925)</f>
        <v>#NUM!</v>
      </c>
      <c r="N34">
        <f>-0.509390757*Table1[[#This Row],[lig(ao)]]</f>
        <v>-2.5469537850000004</v>
      </c>
      <c r="O34" s="3">
        <f>LN(1-EXP(-$R$45*Table1[[#This Row],[lig(ao)]]))</f>
        <v>-8.1556993148675705E-2</v>
      </c>
      <c r="P34" s="3">
        <f>Table1[[#This Row],[ln(1-e^-Bl)]]+LN($R$40)-$R$45*Table1[[#This Row],[Rs(ao)]]</f>
        <v>13.127580689218705</v>
      </c>
      <c r="Q34" s="3">
        <f>LN(Table1[[#This Row],[maxPress(bar)]])</f>
        <v>13.04996036201622</v>
      </c>
    </row>
    <row r="35" spans="1:18" x14ac:dyDescent="0.3">
      <c r="A35">
        <v>1</v>
      </c>
      <c r="B35">
        <v>1000</v>
      </c>
      <c r="C35" t="s">
        <v>11</v>
      </c>
      <c r="D35">
        <v>2</v>
      </c>
      <c r="E35" t="s">
        <v>12</v>
      </c>
      <c r="F35">
        <v>6</v>
      </c>
      <c r="G35">
        <v>631.48525000000018</v>
      </c>
      <c r="H35">
        <v>476376.47204999992</v>
      </c>
      <c r="I35">
        <v>294.79500000000007</v>
      </c>
      <c r="J35">
        <v>71</v>
      </c>
      <c r="K35" t="s">
        <v>14</v>
      </c>
      <c r="L35">
        <f>Table1[[#This Row],[maxPHe]]/Table1[[#This Row],[nv]]</f>
        <v>4.1520422535211274</v>
      </c>
      <c r="M35" t="e">
        <f>LN(1-Table1[[#This Row],[maxPress(bar)]]/327664.925)</f>
        <v>#NUM!</v>
      </c>
      <c r="N35">
        <f>-0.509390757*Table1[[#This Row],[lig(ao)]]</f>
        <v>-3.0563445420000002</v>
      </c>
      <c r="O35" s="3">
        <f>LN(1-EXP(-$R$45*Table1[[#This Row],[lig(ao)]]))</f>
        <v>-4.8202665642017063E-2</v>
      </c>
      <c r="P35" s="3">
        <f>Table1[[#This Row],[ln(1-e^-Bl)]]+LN($R$40)-$R$45*Table1[[#This Row],[Rs(ao)]]</f>
        <v>13.160935016725363</v>
      </c>
      <c r="Q35" s="3">
        <f>LN(Table1[[#This Row],[maxPress(bar)]])</f>
        <v>13.07396372827897</v>
      </c>
    </row>
    <row r="36" spans="1:18" x14ac:dyDescent="0.3">
      <c r="A36">
        <v>1</v>
      </c>
      <c r="B36">
        <v>1000</v>
      </c>
      <c r="C36" t="s">
        <v>11</v>
      </c>
      <c r="D36">
        <v>2</v>
      </c>
      <c r="E36" t="s">
        <v>12</v>
      </c>
      <c r="F36">
        <v>7</v>
      </c>
      <c r="G36">
        <v>515.39625000000012</v>
      </c>
      <c r="H36">
        <v>479362.39425000001</v>
      </c>
      <c r="I36">
        <v>261.57499999999999</v>
      </c>
      <c r="J36">
        <v>66</v>
      </c>
      <c r="K36" t="s">
        <v>14</v>
      </c>
      <c r="L36">
        <f>Table1[[#This Row],[maxPHe]]/Table1[[#This Row],[nv]]</f>
        <v>3.9632575757575754</v>
      </c>
      <c r="M36" t="e">
        <f>LN(1-Table1[[#This Row],[maxPress(bar)]]/327664.925)</f>
        <v>#NUM!</v>
      </c>
      <c r="N36">
        <f>-0.509390757*Table1[[#This Row],[lig(ao)]]</f>
        <v>-3.565735299</v>
      </c>
      <c r="O36" s="3">
        <f>LN(1-EXP(-$R$45*Table1[[#This Row],[lig(ao)]]))</f>
        <v>-2.8683625494928373E-2</v>
      </c>
      <c r="P36" s="3">
        <f>Table1[[#This Row],[ln(1-e^-Bl)]]+LN($R$40)-$R$45*Table1[[#This Row],[Rs(ao)]]</f>
        <v>13.180454056872453</v>
      </c>
      <c r="Q36" s="3">
        <f>LN(Table1[[#This Row],[maxPress(bar)]])</f>
        <v>13.08021215453887</v>
      </c>
    </row>
    <row r="37" spans="1:18" x14ac:dyDescent="0.3">
      <c r="A37">
        <v>1</v>
      </c>
      <c r="B37">
        <v>1000</v>
      </c>
      <c r="C37" t="s">
        <v>11</v>
      </c>
      <c r="D37">
        <v>2</v>
      </c>
      <c r="E37" t="s">
        <v>12</v>
      </c>
      <c r="F37">
        <v>8</v>
      </c>
      <c r="G37">
        <v>530.64374999999995</v>
      </c>
      <c r="H37">
        <v>477920.56095000007</v>
      </c>
      <c r="I37">
        <v>268.62500000000023</v>
      </c>
      <c r="J37">
        <v>68</v>
      </c>
      <c r="K37" t="s">
        <v>14</v>
      </c>
      <c r="L37">
        <f>Table1[[#This Row],[maxPHe]]/Table1[[#This Row],[nv]]</f>
        <v>3.9503676470588269</v>
      </c>
      <c r="M37" t="e">
        <f>LN(1-Table1[[#This Row],[maxPress(bar)]]/327664.925)</f>
        <v>#NUM!</v>
      </c>
      <c r="N37">
        <f>-0.509390757*Table1[[#This Row],[lig(ao)]]</f>
        <v>-4.0751260560000002</v>
      </c>
      <c r="O37" s="3">
        <f>LN(1-EXP(-$R$45*Table1[[#This Row],[lig(ao)]]))</f>
        <v>-1.7136038476981676E-2</v>
      </c>
      <c r="P37" s="3">
        <f>Table1[[#This Row],[ln(1-e^-Bl)]]+LN($R$40)-$R$45*Table1[[#This Row],[Rs(ao)]]</f>
        <v>13.192001643890398</v>
      </c>
      <c r="Q37" s="3">
        <f>LN(Table1[[#This Row],[maxPress(bar)]])</f>
        <v>13.077199807181254</v>
      </c>
    </row>
    <row r="38" spans="1:18" x14ac:dyDescent="0.3">
      <c r="A38">
        <v>1</v>
      </c>
      <c r="B38">
        <v>1000</v>
      </c>
      <c r="C38" t="s">
        <v>11</v>
      </c>
      <c r="D38">
        <v>2</v>
      </c>
      <c r="E38" t="s">
        <v>12</v>
      </c>
      <c r="F38">
        <v>9</v>
      </c>
      <c r="G38">
        <v>532.57425000000001</v>
      </c>
      <c r="H38">
        <v>480903.71840000001</v>
      </c>
      <c r="I38">
        <v>269.01500000000021</v>
      </c>
      <c r="J38">
        <v>68</v>
      </c>
      <c r="K38" t="s">
        <v>13</v>
      </c>
      <c r="L38">
        <f>Table1[[#This Row],[maxPHe]]/Table1[[#This Row],[nv]]</f>
        <v>3.9561029411764737</v>
      </c>
      <c r="M38" t="e">
        <f>LN(1-Table1[[#This Row],[maxPress(bar)]]/327664.925)</f>
        <v>#NUM!</v>
      </c>
      <c r="N38">
        <f>-0.509390757*Table1[[#This Row],[lig(ao)]]</f>
        <v>-4.5845168130000005</v>
      </c>
      <c r="O38" s="3">
        <f>LN(1-EXP(-$R$45*Table1[[#This Row],[lig(ao)]]))</f>
        <v>-1.0261132782081569E-2</v>
      </c>
      <c r="P38" s="3">
        <f>Table1[[#This Row],[ln(1-e^-Bl)]]+LN($R$40)-$R$45*Table1[[#This Row],[Rs(ao)]]</f>
        <v>13.198876549585298</v>
      </c>
      <c r="Q38" s="3">
        <f>LN(Table1[[#This Row],[maxPress(bar)]])</f>
        <v>13.083422359404711</v>
      </c>
    </row>
    <row r="39" spans="1:18" x14ac:dyDescent="0.3">
      <c r="A39">
        <v>1</v>
      </c>
      <c r="B39">
        <v>1000</v>
      </c>
      <c r="C39" t="s">
        <v>11</v>
      </c>
      <c r="D39">
        <v>3</v>
      </c>
      <c r="E39" t="s">
        <v>12</v>
      </c>
      <c r="F39">
        <v>1</v>
      </c>
      <c r="G39">
        <v>925.49525000000006</v>
      </c>
      <c r="H39">
        <v>174194.50745</v>
      </c>
      <c r="I39">
        <v>473.59500000000008</v>
      </c>
      <c r="J39">
        <v>230</v>
      </c>
      <c r="K39" t="s">
        <v>14</v>
      </c>
      <c r="L39">
        <f>Table1[[#This Row],[maxPHe]]/Table1[[#This Row],[nv]]</f>
        <v>2.0591086956521742</v>
      </c>
      <c r="M39">
        <f>LN(1-Table1[[#This Row],[maxPress(bar)]]/327664.925)</f>
        <v>-0.75848368719331061</v>
      </c>
      <c r="N39">
        <f>-0.509390757*Table1[[#This Row],[lig(ao)]]</f>
        <v>-0.50939075700000003</v>
      </c>
      <c r="O39" s="3">
        <f>LN(1-EXP(-$R$45*Table1[[#This Row],[lig(ao)]]))</f>
        <v>-0.91844666491232885</v>
      </c>
      <c r="P39" s="3">
        <f>Table1[[#This Row],[ln(1-e^-Bl)]]+LN($R$40)-$R$45*Table1[[#This Row],[Rs(ao)]]</f>
        <v>11.781300104455051</v>
      </c>
      <c r="Q39" s="3">
        <f>LN(Table1[[#This Row],[maxPress(bar)]])</f>
        <v>12.067927812765681</v>
      </c>
    </row>
    <row r="40" spans="1:18" x14ac:dyDescent="0.3">
      <c r="A40">
        <v>1</v>
      </c>
      <c r="B40">
        <v>1500</v>
      </c>
      <c r="C40" t="s">
        <v>11</v>
      </c>
      <c r="D40">
        <v>3</v>
      </c>
      <c r="E40" t="s">
        <v>12</v>
      </c>
      <c r="F40">
        <v>1</v>
      </c>
      <c r="G40">
        <v>758.31675000000007</v>
      </c>
      <c r="H40">
        <v>145449.1587</v>
      </c>
      <c r="I40">
        <v>414.16499999999979</v>
      </c>
      <c r="J40">
        <v>229</v>
      </c>
      <c r="K40" t="s">
        <v>15</v>
      </c>
      <c r="L40">
        <f>Table1[[#This Row],[maxPHe]]/Table1[[#This Row],[nv]]</f>
        <v>1.8085807860262</v>
      </c>
      <c r="M40">
        <f>LN(1-Table1[[#This Row],[maxPress(bar)]]/327664.925)</f>
        <v>-0.58680000209084593</v>
      </c>
      <c r="N40">
        <f>-0.509390757*Table1[[#This Row],[lig(ao)]]</f>
        <v>-0.50939075700000003</v>
      </c>
      <c r="O40" s="3">
        <f>LN(1-EXP(-$R$45*Table1[[#This Row],[lig(ao)]]))</f>
        <v>-0.91844666491232885</v>
      </c>
      <c r="P40" s="3">
        <f>Table1[[#This Row],[ln(1-e^-Bl)]]+LN($R$40)-$R$45*Table1[[#This Row],[Rs(ao)]]</f>
        <v>11.781300104455051</v>
      </c>
      <c r="Q40" s="3">
        <f>LN(Table1[[#This Row],[maxPress(bar)]])</f>
        <v>11.887581879788366</v>
      </c>
      <c r="R40">
        <v>1510452.01</v>
      </c>
    </row>
    <row r="41" spans="1:18" x14ac:dyDescent="0.3">
      <c r="A41">
        <v>1</v>
      </c>
      <c r="B41">
        <v>2000</v>
      </c>
      <c r="C41" t="s">
        <v>11</v>
      </c>
      <c r="D41">
        <v>3</v>
      </c>
      <c r="E41" t="s">
        <v>12</v>
      </c>
      <c r="F41">
        <v>1</v>
      </c>
      <c r="G41">
        <v>421.13875000000002</v>
      </c>
      <c r="H41">
        <v>111502.30946</v>
      </c>
      <c r="I41">
        <v>322.72500000000002</v>
      </c>
      <c r="J41">
        <v>225</v>
      </c>
      <c r="K41" t="s">
        <v>15</v>
      </c>
      <c r="L41">
        <f>Table1[[#This Row],[maxPHe]]/Table1[[#This Row],[nv]]</f>
        <v>1.4343333333333335</v>
      </c>
      <c r="M41">
        <f>LN(1-Table1[[#This Row],[maxPress(bar)]]/327664.925)</f>
        <v>-0.41596054194660209</v>
      </c>
      <c r="N41">
        <f>-0.509390757*Table1[[#This Row],[lig(ao)]]</f>
        <v>-0.50939075700000003</v>
      </c>
      <c r="O41" s="3">
        <f>LN(1-EXP(-$R$45*Table1[[#This Row],[lig(ao)]]))</f>
        <v>-0.91844666491232885</v>
      </c>
      <c r="P41" s="3">
        <f>Table1[[#This Row],[ln(1-e^-Bl)]]+LN($R$40)-$R$45*Table1[[#This Row],[Rs(ao)]]</f>
        <v>11.781300104455051</v>
      </c>
      <c r="Q41" s="3">
        <f>LN(Table1[[#This Row],[maxPress(bar)]])</f>
        <v>11.621800582313547</v>
      </c>
    </row>
    <row r="42" spans="1:18" x14ac:dyDescent="0.3">
      <c r="A42">
        <v>1</v>
      </c>
      <c r="B42">
        <v>2500</v>
      </c>
      <c r="C42" t="s">
        <v>11</v>
      </c>
      <c r="D42">
        <v>3</v>
      </c>
      <c r="E42" t="s">
        <v>12</v>
      </c>
      <c r="F42">
        <v>1</v>
      </c>
      <c r="G42">
        <v>405.34674999999999</v>
      </c>
      <c r="H42">
        <v>104598.28150500001</v>
      </c>
      <c r="I42">
        <v>303.56499999999983</v>
      </c>
      <c r="J42">
        <v>226</v>
      </c>
      <c r="K42" t="s">
        <v>15</v>
      </c>
      <c r="L42">
        <f>Table1[[#This Row],[maxPHe]]/Table1[[#This Row],[nv]]</f>
        <v>1.3432079646017692</v>
      </c>
      <c r="M42">
        <f>LN(1-Table1[[#This Row],[maxPress(bar)]]/327664.925)</f>
        <v>-0.38452093953700167</v>
      </c>
      <c r="N42">
        <f>-0.509390757*Table1[[#This Row],[lig(ao)]]</f>
        <v>-0.50939075700000003</v>
      </c>
      <c r="O42" s="3">
        <f>LN(1-EXP(-$R$45*Table1[[#This Row],[lig(ao)]]))</f>
        <v>-0.91844666491232885</v>
      </c>
      <c r="P42" s="3">
        <f>Table1[[#This Row],[ln(1-e^-Bl)]]+LN($R$40)-$R$45*Table1[[#This Row],[Rs(ao)]]</f>
        <v>11.781300104455051</v>
      </c>
      <c r="Q42" s="3">
        <f>LN(Table1[[#This Row],[maxPress(bar)]])</f>
        <v>11.557882401271497</v>
      </c>
    </row>
    <row r="43" spans="1:18" x14ac:dyDescent="0.3">
      <c r="A43">
        <v>1</v>
      </c>
      <c r="B43">
        <v>500</v>
      </c>
      <c r="C43" t="s">
        <v>11</v>
      </c>
      <c r="D43">
        <v>3</v>
      </c>
      <c r="E43" t="s">
        <v>12</v>
      </c>
      <c r="F43">
        <v>1</v>
      </c>
      <c r="G43">
        <v>1002.3267499999999</v>
      </c>
      <c r="H43">
        <v>201746.1777</v>
      </c>
      <c r="I43">
        <v>517.96500000000015</v>
      </c>
      <c r="J43">
        <v>227</v>
      </c>
      <c r="K43" t="s">
        <v>15</v>
      </c>
      <c r="L43">
        <f>Table1[[#This Row],[maxPHe]]/Table1[[#This Row],[nv]]</f>
        <v>2.2817841409691635</v>
      </c>
      <c r="M43">
        <f>LN(1-Table1[[#This Row],[maxPress(bar)]]/327664.925)</f>
        <v>-0.95635467986410716</v>
      </c>
      <c r="N43">
        <f>-0.509390757*Table1[[#This Row],[lig(ao)]]</f>
        <v>-0.50939075700000003</v>
      </c>
      <c r="O43" s="3">
        <f>LN(1-EXP(-$R$45*Table1[[#This Row],[lig(ao)]]))</f>
        <v>-0.91844666491232885</v>
      </c>
      <c r="P43" s="3">
        <f>Table1[[#This Row],[ln(1-e^-Bl)]]+LN($R$40)-$R$45*Table1[[#This Row],[Rs(ao)]]</f>
        <v>11.781300104455051</v>
      </c>
      <c r="Q43" s="3">
        <f>LN(Table1[[#This Row],[maxPress(bar)]])</f>
        <v>12.214765640227816</v>
      </c>
    </row>
    <row r="44" spans="1:18" x14ac:dyDescent="0.3">
      <c r="A44">
        <v>2</v>
      </c>
      <c r="B44">
        <v>1000</v>
      </c>
      <c r="C44" t="s">
        <v>11</v>
      </c>
      <c r="D44">
        <v>3</v>
      </c>
      <c r="E44" t="s">
        <v>12</v>
      </c>
      <c r="F44">
        <v>1</v>
      </c>
      <c r="G44">
        <v>910.09924999999998</v>
      </c>
      <c r="H44">
        <v>168000.58374999999</v>
      </c>
      <c r="I44">
        <v>473.5150000000001</v>
      </c>
      <c r="J44">
        <v>233</v>
      </c>
      <c r="K44" t="s">
        <v>15</v>
      </c>
      <c r="L44">
        <f>Table1[[#This Row],[maxPHe]]/Table1[[#This Row],[nv]]</f>
        <v>2.0322532188841205</v>
      </c>
      <c r="M44">
        <f>LN(1-Table1[[#This Row],[maxPress(bar)]]/327664.925)</f>
        <v>-0.7189177716632863</v>
      </c>
      <c r="N44">
        <f>-0.509390757*Table1[[#This Row],[lig(ao)]]</f>
        <v>-0.50939075700000003</v>
      </c>
      <c r="O44" s="3">
        <f>LN(1-EXP(-$R$45*Table1[[#This Row],[lig(ao)]]))</f>
        <v>-0.91844666491232885</v>
      </c>
      <c r="P44" s="3">
        <f>Table1[[#This Row],[ln(1-e^-Bl)]]+LN($R$40)-$R$45*Table1[[#This Row],[Rs(ao)]]</f>
        <v>11.781300104455051</v>
      </c>
      <c r="Q44" s="3">
        <f>LN(Table1[[#This Row],[maxPress(bar)]])</f>
        <v>12.03172273308174</v>
      </c>
    </row>
    <row r="45" spans="1:18" x14ac:dyDescent="0.3">
      <c r="A45">
        <v>2</v>
      </c>
      <c r="B45">
        <v>1500</v>
      </c>
      <c r="C45" t="s">
        <v>11</v>
      </c>
      <c r="D45">
        <v>3</v>
      </c>
      <c r="E45" t="s">
        <v>12</v>
      </c>
      <c r="F45">
        <v>1</v>
      </c>
      <c r="G45">
        <v>737.47525000000007</v>
      </c>
      <c r="H45">
        <v>148632.7073500001</v>
      </c>
      <c r="I45">
        <v>405.99500000000018</v>
      </c>
      <c r="J45">
        <v>225</v>
      </c>
      <c r="K45" t="s">
        <v>15</v>
      </c>
      <c r="L45">
        <f>Table1[[#This Row],[maxPHe]]/Table1[[#This Row],[nv]]</f>
        <v>1.804422222222223</v>
      </c>
      <c r="M45">
        <f>LN(1-Table1[[#This Row],[maxPress(bar)]]/327664.925)</f>
        <v>-0.60442573958722157</v>
      </c>
      <c r="N45">
        <f>-0.509390757*Table1[[#This Row],[lig(ao)]]</f>
        <v>-0.50939075700000003</v>
      </c>
      <c r="O45" s="3">
        <f>LN(1-EXP(-$R$45*Table1[[#This Row],[lig(ao)]]))</f>
        <v>-0.91844666491232885</v>
      </c>
      <c r="P45" s="3">
        <f>Table1[[#This Row],[ln(1-e^-Bl)]]+LN($R$40)-$R$45*Table1[[#This Row],[Rs(ao)]]</f>
        <v>11.781300104455051</v>
      </c>
      <c r="Q45" s="3">
        <f>LN(Table1[[#This Row],[maxPress(bar)]])</f>
        <v>11.909233490344063</v>
      </c>
      <c r="R45">
        <v>0.50939091299999995</v>
      </c>
    </row>
    <row r="46" spans="1:18" x14ac:dyDescent="0.3">
      <c r="A46">
        <v>2</v>
      </c>
      <c r="B46">
        <v>2000</v>
      </c>
      <c r="C46" t="s">
        <v>11</v>
      </c>
      <c r="D46">
        <v>3</v>
      </c>
      <c r="E46" t="s">
        <v>12</v>
      </c>
      <c r="F46">
        <v>1</v>
      </c>
      <c r="G46">
        <v>519.45524999999986</v>
      </c>
      <c r="H46">
        <v>116795.49970499999</v>
      </c>
      <c r="I46">
        <v>345.39500000000021</v>
      </c>
      <c r="J46">
        <v>228</v>
      </c>
      <c r="K46" t="s">
        <v>15</v>
      </c>
      <c r="L46">
        <f>Table1[[#This Row],[maxPHe]]/Table1[[#This Row],[nv]]</f>
        <v>1.5148903508771938</v>
      </c>
      <c r="M46">
        <f>LN(1-Table1[[#This Row],[maxPress(bar)]]/327664.925)</f>
        <v>-0.44075241165111634</v>
      </c>
      <c r="N46">
        <f>-0.509390757*Table1[[#This Row],[lig(ao)]]</f>
        <v>-0.50939075700000003</v>
      </c>
      <c r="O46" s="3">
        <f>LN(1-EXP(-$R$45*Table1[[#This Row],[lig(ao)]]))</f>
        <v>-0.91844666491232885</v>
      </c>
      <c r="P46" s="3">
        <f>Table1[[#This Row],[ln(1-e^-Bl)]]+LN($R$40)-$R$45*Table1[[#This Row],[Rs(ao)]]</f>
        <v>11.781300104455051</v>
      </c>
      <c r="Q46" s="3">
        <f>LN(Table1[[#This Row],[maxPress(bar)]])</f>
        <v>11.668179818711021</v>
      </c>
    </row>
    <row r="47" spans="1:18" x14ac:dyDescent="0.3">
      <c r="A47">
        <v>2</v>
      </c>
      <c r="B47">
        <v>2500</v>
      </c>
      <c r="C47" t="s">
        <v>11</v>
      </c>
      <c r="D47">
        <v>3</v>
      </c>
      <c r="E47" t="s">
        <v>12</v>
      </c>
      <c r="F47">
        <v>1</v>
      </c>
      <c r="G47">
        <v>500.74275000000011</v>
      </c>
      <c r="H47">
        <v>108173.40287000001</v>
      </c>
      <c r="I47">
        <v>318.64500000000032</v>
      </c>
      <c r="J47">
        <v>221</v>
      </c>
      <c r="K47" t="s">
        <v>15</v>
      </c>
      <c r="L47">
        <f>Table1[[#This Row],[maxPHe]]/Table1[[#This Row],[nv]]</f>
        <v>1.4418325791855218</v>
      </c>
      <c r="M47">
        <f>LN(1-Table1[[#This Row],[maxPress(bar)]]/327664.925)</f>
        <v>-0.40067790788800439</v>
      </c>
      <c r="N47">
        <f>-0.509390757*Table1[[#This Row],[lig(ao)]]</f>
        <v>-0.50939075700000003</v>
      </c>
      <c r="O47" s="3">
        <f>LN(1-EXP(-$R$45*Table1[[#This Row],[lig(ao)]]))</f>
        <v>-0.91844666491232885</v>
      </c>
      <c r="P47" s="3">
        <f>Table1[[#This Row],[ln(1-e^-Bl)]]+LN($R$40)-$R$45*Table1[[#This Row],[Rs(ao)]]</f>
        <v>11.781300104455051</v>
      </c>
      <c r="Q47" s="3">
        <f>LN(Table1[[#This Row],[maxPress(bar)]])</f>
        <v>11.591490800667014</v>
      </c>
    </row>
    <row r="48" spans="1:18" x14ac:dyDescent="0.3">
      <c r="A48">
        <v>2</v>
      </c>
      <c r="B48">
        <v>500</v>
      </c>
      <c r="C48" t="s">
        <v>11</v>
      </c>
      <c r="D48">
        <v>3</v>
      </c>
      <c r="E48" t="s">
        <v>12</v>
      </c>
      <c r="F48">
        <v>1</v>
      </c>
      <c r="G48">
        <v>1046.2872500000001</v>
      </c>
      <c r="H48">
        <v>207941.11064999999</v>
      </c>
      <c r="I48">
        <v>521.755</v>
      </c>
      <c r="J48">
        <v>223</v>
      </c>
      <c r="K48" t="s">
        <v>15</v>
      </c>
      <c r="L48">
        <f>Table1[[#This Row],[maxPHe]]/Table1[[#This Row],[nv]]</f>
        <v>2.3397085201793724</v>
      </c>
      <c r="M48">
        <f>LN(1-Table1[[#This Row],[maxPress(bar)]]/327664.925)</f>
        <v>-1.0068039730354506</v>
      </c>
      <c r="N48">
        <f>-0.509390757*Table1[[#This Row],[lig(ao)]]</f>
        <v>-0.50939075700000003</v>
      </c>
      <c r="O48" s="3">
        <f>LN(1-EXP(-$R$45*Table1[[#This Row],[lig(ao)]]))</f>
        <v>-0.91844666491232885</v>
      </c>
      <c r="P48" s="3">
        <f>Table1[[#This Row],[ln(1-e^-Bl)]]+LN($R$40)-$R$45*Table1[[#This Row],[Rs(ao)]]</f>
        <v>11.781300104455051</v>
      </c>
      <c r="Q48" s="3">
        <f>LN(Table1[[#This Row],[maxPress(bar)]])</f>
        <v>12.245010196721891</v>
      </c>
    </row>
    <row r="49" spans="1:17" x14ac:dyDescent="0.3">
      <c r="A49">
        <v>3</v>
      </c>
      <c r="B49">
        <v>1000</v>
      </c>
      <c r="C49" t="s">
        <v>11</v>
      </c>
      <c r="D49">
        <v>3</v>
      </c>
      <c r="E49" t="s">
        <v>12</v>
      </c>
      <c r="F49">
        <v>1</v>
      </c>
      <c r="G49">
        <v>967.07925</v>
      </c>
      <c r="H49">
        <v>182040.83205</v>
      </c>
      <c r="I49">
        <v>473.91500000000008</v>
      </c>
      <c r="J49">
        <v>223</v>
      </c>
      <c r="K49" t="s">
        <v>14</v>
      </c>
      <c r="L49">
        <f>Table1[[#This Row],[maxPHe]]/Table1[[#This Row],[nv]]</f>
        <v>2.1251793721973096</v>
      </c>
      <c r="M49">
        <f>LN(1-Table1[[#This Row],[maxPress(bar)]]/327664.925)</f>
        <v>-0.81096292047275198</v>
      </c>
      <c r="N49">
        <f>-0.509390757*Table1[[#This Row],[lig(ao)]]</f>
        <v>-0.50939075700000003</v>
      </c>
      <c r="O49" s="3">
        <f>LN(1-EXP(-$R$45*Table1[[#This Row],[lig(ao)]]))</f>
        <v>-0.91844666491232885</v>
      </c>
      <c r="P49" s="3">
        <f>Table1[[#This Row],[ln(1-e^-Bl)]]+LN($R$40)-$R$45*Table1[[#This Row],[Rs(ao)]]</f>
        <v>11.781300104455051</v>
      </c>
      <c r="Q49" s="3">
        <f>LN(Table1[[#This Row],[maxPress(bar)]])</f>
        <v>12.11198629281888</v>
      </c>
    </row>
    <row r="50" spans="1:17" x14ac:dyDescent="0.3">
      <c r="A50">
        <v>3</v>
      </c>
      <c r="B50">
        <v>1500</v>
      </c>
      <c r="C50" t="s">
        <v>11</v>
      </c>
      <c r="D50">
        <v>3</v>
      </c>
      <c r="E50" t="s">
        <v>12</v>
      </c>
      <c r="F50">
        <v>1</v>
      </c>
      <c r="G50">
        <v>660.79224999999997</v>
      </c>
      <c r="H50">
        <v>136187.22805000001</v>
      </c>
      <c r="I50">
        <v>398.65499999999997</v>
      </c>
      <c r="J50">
        <v>233</v>
      </c>
      <c r="K50" t="s">
        <v>15</v>
      </c>
      <c r="L50">
        <f>Table1[[#This Row],[maxPHe]]/Table1[[#This Row],[nv]]</f>
        <v>1.7109656652360514</v>
      </c>
      <c r="M50">
        <f>LN(1-Table1[[#This Row],[maxPress(bar)]]/327664.925)</f>
        <v>-0.53722017927872123</v>
      </c>
      <c r="N50">
        <f>-0.509390757*Table1[[#This Row],[lig(ao)]]</f>
        <v>-0.50939075700000003</v>
      </c>
      <c r="O50" s="3">
        <f>LN(1-EXP(-$R$45*Table1[[#This Row],[lig(ao)]]))</f>
        <v>-0.91844666491232885</v>
      </c>
      <c r="P50" s="3">
        <f>Table1[[#This Row],[ln(1-e^-Bl)]]+LN($R$40)-$R$45*Table1[[#This Row],[Rs(ao)]]</f>
        <v>11.781300104455051</v>
      </c>
      <c r="Q50" s="3">
        <f>LN(Table1[[#This Row],[maxPress(bar)]])</f>
        <v>11.821785894805679</v>
      </c>
    </row>
    <row r="51" spans="1:17" x14ac:dyDescent="0.3">
      <c r="A51">
        <v>3</v>
      </c>
      <c r="B51">
        <v>2000</v>
      </c>
      <c r="C51" t="s">
        <v>11</v>
      </c>
      <c r="D51">
        <v>3</v>
      </c>
      <c r="E51" t="s">
        <v>12</v>
      </c>
      <c r="F51">
        <v>1</v>
      </c>
      <c r="G51">
        <v>574.00975000000017</v>
      </c>
      <c r="H51">
        <v>123797.40525</v>
      </c>
      <c r="I51">
        <v>351.30500000000001</v>
      </c>
      <c r="J51">
        <v>223</v>
      </c>
      <c r="K51" t="s">
        <v>15</v>
      </c>
      <c r="L51">
        <f>Table1[[#This Row],[maxPHe]]/Table1[[#This Row],[nv]]</f>
        <v>1.5753587443946189</v>
      </c>
      <c r="M51">
        <f>LN(1-Table1[[#This Row],[maxPress(bar)]]/327664.925)</f>
        <v>-0.47452114620972485</v>
      </c>
      <c r="N51">
        <f>-0.509390757*Table1[[#This Row],[lig(ao)]]</f>
        <v>-0.50939075700000003</v>
      </c>
      <c r="O51" s="3">
        <f>LN(1-EXP(-$R$45*Table1[[#This Row],[lig(ao)]]))</f>
        <v>-0.91844666491232885</v>
      </c>
      <c r="P51" s="3">
        <f>Table1[[#This Row],[ln(1-e^-Bl)]]+LN($R$40)-$R$45*Table1[[#This Row],[Rs(ao)]]</f>
        <v>11.781300104455051</v>
      </c>
      <c r="Q51" s="3">
        <f>LN(Table1[[#This Row],[maxPress(bar)]])</f>
        <v>11.726401679804585</v>
      </c>
    </row>
    <row r="52" spans="1:17" x14ac:dyDescent="0.3">
      <c r="A52">
        <v>3</v>
      </c>
      <c r="B52">
        <v>2500</v>
      </c>
      <c r="C52" t="s">
        <v>11</v>
      </c>
      <c r="D52">
        <v>3</v>
      </c>
      <c r="E52" t="s">
        <v>12</v>
      </c>
      <c r="F52">
        <v>1</v>
      </c>
      <c r="G52">
        <v>380.24775000000011</v>
      </c>
      <c r="H52">
        <v>99040.319070000012</v>
      </c>
      <c r="I52">
        <v>297.54500000000007</v>
      </c>
      <c r="J52">
        <v>224</v>
      </c>
      <c r="K52" t="s">
        <v>15</v>
      </c>
      <c r="L52">
        <f>Table1[[#This Row],[maxPHe]]/Table1[[#This Row],[nv]]</f>
        <v>1.3283258928571431</v>
      </c>
      <c r="M52">
        <f>LN(1-Table1[[#This Row],[maxPress(bar)]]/327664.925)</f>
        <v>-0.35991013304651565</v>
      </c>
      <c r="N52">
        <f>-0.509390757*Table1[[#This Row],[lig(ao)]]</f>
        <v>-0.50939075700000003</v>
      </c>
      <c r="O52" s="3">
        <f>LN(1-EXP(-$R$45*Table1[[#This Row],[lig(ao)]]))</f>
        <v>-0.91844666491232885</v>
      </c>
      <c r="P52" s="3">
        <f>Table1[[#This Row],[ln(1-e^-Bl)]]+LN($R$40)-$R$45*Table1[[#This Row],[Rs(ao)]]</f>
        <v>11.781300104455051</v>
      </c>
      <c r="Q52" s="3">
        <f>LN(Table1[[#This Row],[maxPress(bar)]])</f>
        <v>11.503282309540859</v>
      </c>
    </row>
    <row r="53" spans="1:17" x14ac:dyDescent="0.3">
      <c r="A53">
        <v>3</v>
      </c>
      <c r="B53">
        <v>500</v>
      </c>
      <c r="C53" t="s">
        <v>11</v>
      </c>
      <c r="D53">
        <v>3</v>
      </c>
      <c r="E53" t="s">
        <v>12</v>
      </c>
      <c r="F53">
        <v>1</v>
      </c>
      <c r="G53">
        <v>956.63375000000008</v>
      </c>
      <c r="H53">
        <v>187509.27114999999</v>
      </c>
      <c r="I53">
        <v>509.8250000000001</v>
      </c>
      <c r="J53">
        <v>228</v>
      </c>
      <c r="K53" t="s">
        <v>15</v>
      </c>
      <c r="L53">
        <f>Table1[[#This Row],[maxPHe]]/Table1[[#This Row],[nv]]</f>
        <v>2.2360745614035094</v>
      </c>
      <c r="M53">
        <f>LN(1-Table1[[#This Row],[maxPress(bar)]]/327664.925)</f>
        <v>-0.8492378978867795</v>
      </c>
      <c r="N53">
        <f>-0.509390757*Table1[[#This Row],[lig(ao)]]</f>
        <v>-0.50939075700000003</v>
      </c>
      <c r="O53" s="3">
        <f>LN(1-EXP(-$R$45*Table1[[#This Row],[lig(ao)]]))</f>
        <v>-0.91844666491232885</v>
      </c>
      <c r="P53" s="3">
        <f>Table1[[#This Row],[ln(1-e^-Bl)]]+LN($R$40)-$R$45*Table1[[#This Row],[Rs(ao)]]</f>
        <v>11.781300104455051</v>
      </c>
      <c r="Q53" s="3">
        <f>LN(Table1[[#This Row],[maxPress(bar)]])</f>
        <v>12.141583569303515</v>
      </c>
    </row>
    <row r="54" spans="1:17" x14ac:dyDescent="0.3">
      <c r="A54">
        <v>1</v>
      </c>
      <c r="B54">
        <v>1000</v>
      </c>
      <c r="C54" t="s">
        <v>11</v>
      </c>
      <c r="D54">
        <v>3</v>
      </c>
      <c r="E54" t="s">
        <v>12</v>
      </c>
      <c r="F54">
        <v>2</v>
      </c>
      <c r="G54">
        <v>1242.77225</v>
      </c>
      <c r="H54">
        <v>222201.73699999999</v>
      </c>
      <c r="I54">
        <v>534.05499999999972</v>
      </c>
      <c r="J54">
        <v>227</v>
      </c>
      <c r="K54" t="s">
        <v>14</v>
      </c>
      <c r="L54">
        <f>Table1[[#This Row],[maxPHe]]/Table1[[#This Row],[nv]]</f>
        <v>2.3526651982378843</v>
      </c>
      <c r="M54">
        <f>LN(1-Table1[[#This Row],[maxPress(bar)]]/327664.925)</f>
        <v>-1.1336295529874789</v>
      </c>
      <c r="N54">
        <f>-0.509390757*Table1[[#This Row],[lig(ao)]]</f>
        <v>-1.0187815140000001</v>
      </c>
      <c r="O54" s="3">
        <f>LN(1-EXP(-$R$45*Table1[[#This Row],[lig(ao)]]))</f>
        <v>-0.44790477788236172</v>
      </c>
      <c r="P54" s="3">
        <f>Table1[[#This Row],[ln(1-e^-Bl)]]+LN($R$40)-$R$45*Table1[[#This Row],[Rs(ao)]]</f>
        <v>12.251841991485017</v>
      </c>
      <c r="Q54" s="3">
        <f>LN(Table1[[#This Row],[maxPress(bar)]])</f>
        <v>12.31134097343884</v>
      </c>
    </row>
    <row r="55" spans="1:17" x14ac:dyDescent="0.3">
      <c r="A55">
        <v>1</v>
      </c>
      <c r="B55">
        <v>1500</v>
      </c>
      <c r="C55" t="s">
        <v>11</v>
      </c>
      <c r="D55">
        <v>3</v>
      </c>
      <c r="E55" t="s">
        <v>12</v>
      </c>
      <c r="F55">
        <v>2</v>
      </c>
      <c r="G55">
        <v>978.11875000000009</v>
      </c>
      <c r="H55">
        <v>179960.08055000001</v>
      </c>
      <c r="I55">
        <v>452.12499999999989</v>
      </c>
      <c r="J55">
        <v>223</v>
      </c>
      <c r="K55" t="s">
        <v>14</v>
      </c>
      <c r="L55">
        <f>Table1[[#This Row],[maxPHe]]/Table1[[#This Row],[nv]]</f>
        <v>2.027466367713004</v>
      </c>
      <c r="M55">
        <f>LN(1-Table1[[#This Row],[maxPress(bar)]]/327664.925)</f>
        <v>-0.79677552784909356</v>
      </c>
      <c r="N55">
        <f>-0.509390757*Table1[[#This Row],[lig(ao)]]</f>
        <v>-1.0187815140000001</v>
      </c>
      <c r="O55" s="3">
        <f>LN(1-EXP(-$R$45*Table1[[#This Row],[lig(ao)]]))</f>
        <v>-0.44790477788236172</v>
      </c>
      <c r="P55" s="3">
        <f>Table1[[#This Row],[ln(1-e^-Bl)]]+LN($R$40)-$R$45*Table1[[#This Row],[Rs(ao)]]</f>
        <v>12.251841991485017</v>
      </c>
      <c r="Q55" s="3">
        <f>LN(Table1[[#This Row],[maxPress(bar)]])</f>
        <v>12.100490330554475</v>
      </c>
    </row>
    <row r="56" spans="1:17" x14ac:dyDescent="0.3">
      <c r="A56">
        <v>1</v>
      </c>
      <c r="B56">
        <v>2000</v>
      </c>
      <c r="C56" t="s">
        <v>11</v>
      </c>
      <c r="D56">
        <v>3</v>
      </c>
      <c r="E56" t="s">
        <v>12</v>
      </c>
      <c r="F56">
        <v>2</v>
      </c>
      <c r="G56">
        <v>815.14874999999995</v>
      </c>
      <c r="H56">
        <v>153279.141</v>
      </c>
      <c r="I56">
        <v>399.52499999999998</v>
      </c>
      <c r="J56">
        <v>223</v>
      </c>
      <c r="K56" t="s">
        <v>14</v>
      </c>
      <c r="L56">
        <f>Table1[[#This Row],[maxPHe]]/Table1[[#This Row],[nv]]</f>
        <v>1.791591928251121</v>
      </c>
      <c r="M56">
        <f>LN(1-Table1[[#This Row],[maxPress(bar)]]/327664.925)</f>
        <v>-0.63072152171280671</v>
      </c>
      <c r="N56">
        <f>-0.509390757*Table1[[#This Row],[lig(ao)]]</f>
        <v>-1.0187815140000001</v>
      </c>
      <c r="O56" s="3">
        <f>LN(1-EXP(-$R$45*Table1[[#This Row],[lig(ao)]]))</f>
        <v>-0.44790477788236172</v>
      </c>
      <c r="P56" s="3">
        <f>Table1[[#This Row],[ln(1-e^-Bl)]]+LN($R$40)-$R$45*Table1[[#This Row],[Rs(ao)]]</f>
        <v>12.251841991485017</v>
      </c>
      <c r="Q56" s="3">
        <f>LN(Table1[[#This Row],[maxPress(bar)]])</f>
        <v>11.940015989065811</v>
      </c>
    </row>
    <row r="57" spans="1:17" x14ac:dyDescent="0.3">
      <c r="A57">
        <v>1</v>
      </c>
      <c r="B57">
        <v>2500</v>
      </c>
      <c r="C57" t="s">
        <v>11</v>
      </c>
      <c r="D57">
        <v>3</v>
      </c>
      <c r="E57" t="s">
        <v>12</v>
      </c>
      <c r="F57">
        <v>2</v>
      </c>
      <c r="G57">
        <v>869.75225</v>
      </c>
      <c r="H57">
        <v>150106.19870000001</v>
      </c>
      <c r="I57">
        <v>398.45499999999998</v>
      </c>
      <c r="J57">
        <v>228</v>
      </c>
      <c r="K57" t="s">
        <v>14</v>
      </c>
      <c r="L57">
        <f>Table1[[#This Row],[maxPHe]]/Table1[[#This Row],[nv]]</f>
        <v>1.747609649122807</v>
      </c>
      <c r="M57">
        <f>LN(1-Table1[[#This Row],[maxPress(bar)]]/327664.925)</f>
        <v>-0.61269010951353864</v>
      </c>
      <c r="N57">
        <f>-0.509390757*Table1[[#This Row],[lig(ao)]]</f>
        <v>-1.0187815140000001</v>
      </c>
      <c r="O57" s="3">
        <f>LN(1-EXP(-$R$45*Table1[[#This Row],[lig(ao)]]))</f>
        <v>-0.44790477788236172</v>
      </c>
      <c r="P57" s="3">
        <f>Table1[[#This Row],[ln(1-e^-Bl)]]+LN($R$40)-$R$45*Table1[[#This Row],[Rs(ao)]]</f>
        <v>12.251841991485017</v>
      </c>
      <c r="Q57" s="3">
        <f>LN(Table1[[#This Row],[maxPress(bar)]])</f>
        <v>11.919098313904094</v>
      </c>
    </row>
    <row r="58" spans="1:17" x14ac:dyDescent="0.3">
      <c r="A58">
        <v>1</v>
      </c>
      <c r="B58">
        <v>1500</v>
      </c>
      <c r="C58" t="s">
        <v>11</v>
      </c>
      <c r="D58">
        <v>1</v>
      </c>
      <c r="E58" t="s">
        <v>12</v>
      </c>
      <c r="F58">
        <v>10</v>
      </c>
      <c r="G58">
        <v>113.01975</v>
      </c>
      <c r="H58">
        <v>616337.21834999998</v>
      </c>
      <c r="I58">
        <v>52.104999999999997</v>
      </c>
      <c r="J58">
        <v>11</v>
      </c>
      <c r="K58" t="s">
        <v>13</v>
      </c>
      <c r="L58">
        <f>Table1[[#This Row],[maxPHe]]/Table1[[#This Row],[nv]]</f>
        <v>4.7368181818181814</v>
      </c>
      <c r="M58" t="e">
        <f>LN(1-Table1[[#This Row],[maxPress(bar)]]/327664.925)</f>
        <v>#NUM!</v>
      </c>
      <c r="N58">
        <f>-0.509390757*Table1[[#This Row],[lig(ao)]]</f>
        <v>-5.0939075700000007</v>
      </c>
      <c r="O58" s="3">
        <f>LN(1-EXP(-$R$45*Table1[[#This Row],[lig(ao)]]))</f>
        <v>-6.1528846084108338E-3</v>
      </c>
      <c r="P58" s="3">
        <f>Table1[[#This Row],[ln(1-e^-Bl)]]+LN($R$40)-$R$45*Table1[[#This Row],[Rs(ao)]]</f>
        <v>13.712375710758968</v>
      </c>
      <c r="Q58" s="3">
        <f>LN(Table1[[#This Row],[maxPress(bar)]])</f>
        <v>13.331549525115575</v>
      </c>
    </row>
    <row r="59" spans="1:17" x14ac:dyDescent="0.3">
      <c r="A59">
        <v>1</v>
      </c>
      <c r="B59">
        <v>1500</v>
      </c>
      <c r="C59" t="s">
        <v>11</v>
      </c>
      <c r="D59">
        <v>1</v>
      </c>
      <c r="E59" t="s">
        <v>12</v>
      </c>
      <c r="F59">
        <v>11</v>
      </c>
      <c r="G59">
        <v>57.178250000000013</v>
      </c>
      <c r="H59">
        <v>687481.15430000017</v>
      </c>
      <c r="I59">
        <v>30.934999999999999</v>
      </c>
      <c r="J59">
        <v>7</v>
      </c>
      <c r="K59" t="s">
        <v>14</v>
      </c>
      <c r="L59">
        <f>Table1[[#This Row],[maxPHe]]/Table1[[#This Row],[nv]]</f>
        <v>4.4192857142857145</v>
      </c>
      <c r="M59" t="e">
        <f>LN(1-Table1[[#This Row],[maxPress(bar)]]/327664.925)</f>
        <v>#NUM!</v>
      </c>
      <c r="N59">
        <f>-0.509390757*Table1[[#This Row],[lig(ao)]]</f>
        <v>-5.6032983270000001</v>
      </c>
      <c r="O59" s="3">
        <f>LN(1-EXP(-$R$45*Table1[[#This Row],[lig(ao)]]))</f>
        <v>-3.6924895769882078E-3</v>
      </c>
      <c r="P59" s="3">
        <f>Table1[[#This Row],[ln(1-e^-Bl)]]+LN($R$40)-$R$45*Table1[[#This Row],[Rs(ao)]]</f>
        <v>13.714836105790392</v>
      </c>
      <c r="Q59" s="3">
        <f>LN(Table1[[#This Row],[maxPress(bar)]])</f>
        <v>13.440789696219877</v>
      </c>
    </row>
    <row r="60" spans="1:17" x14ac:dyDescent="0.3">
      <c r="A60">
        <v>1</v>
      </c>
      <c r="B60">
        <v>1500</v>
      </c>
      <c r="C60" t="s">
        <v>11</v>
      </c>
      <c r="D60">
        <v>1</v>
      </c>
      <c r="E60" t="s">
        <v>12</v>
      </c>
      <c r="F60">
        <v>12</v>
      </c>
      <c r="G60">
        <v>260.09924999999998</v>
      </c>
      <c r="H60">
        <v>588305.12075000012</v>
      </c>
      <c r="I60">
        <v>83.515000000000015</v>
      </c>
      <c r="J60">
        <v>12</v>
      </c>
      <c r="K60" t="s">
        <v>14</v>
      </c>
      <c r="L60">
        <f>Table1[[#This Row],[maxPHe]]/Table1[[#This Row],[nv]]</f>
        <v>6.9595833333333346</v>
      </c>
      <c r="M60" t="e">
        <f>LN(1-Table1[[#This Row],[maxPress(bar)]]/327664.925)</f>
        <v>#NUM!</v>
      </c>
      <c r="N60">
        <f>-0.509390757*Table1[[#This Row],[lig(ao)]]</f>
        <v>-6.1126890840000003</v>
      </c>
      <c r="O60" s="3">
        <f>LN(1-EXP(-$R$45*Table1[[#This Row],[lig(ao)]]))</f>
        <v>-2.217039257152143E-3</v>
      </c>
      <c r="P60" s="3">
        <f>Table1[[#This Row],[ln(1-e^-Bl)]]+LN($R$40)-$R$45*Table1[[#This Row],[Rs(ao)]]</f>
        <v>13.716311556110227</v>
      </c>
      <c r="Q60" s="3">
        <f>LN(Table1[[#This Row],[maxPress(bar)]])</f>
        <v>13.285001005132191</v>
      </c>
    </row>
    <row r="61" spans="1:17" x14ac:dyDescent="0.3">
      <c r="A61">
        <v>1</v>
      </c>
      <c r="B61">
        <v>1500</v>
      </c>
      <c r="C61" t="s">
        <v>11</v>
      </c>
      <c r="D61">
        <v>1</v>
      </c>
      <c r="E61" t="s">
        <v>12</v>
      </c>
      <c r="F61">
        <v>13</v>
      </c>
      <c r="G61">
        <v>104.05925000000001</v>
      </c>
      <c r="H61">
        <v>741039.30959999992</v>
      </c>
      <c r="I61">
        <v>40.314999999999984</v>
      </c>
      <c r="J61">
        <v>7</v>
      </c>
      <c r="K61" t="s">
        <v>13</v>
      </c>
      <c r="L61">
        <f>Table1[[#This Row],[maxPHe]]/Table1[[#This Row],[nv]]</f>
        <v>5.7592857142857117</v>
      </c>
      <c r="M61" t="e">
        <f>LN(1-Table1[[#This Row],[maxPress(bar)]]/327664.925)</f>
        <v>#NUM!</v>
      </c>
      <c r="N61">
        <f>-0.509390757*Table1[[#This Row],[lig(ao)]]</f>
        <v>-6.6220798410000006</v>
      </c>
      <c r="O61" s="3">
        <f>LN(1-EXP(-$R$45*Table1[[#This Row],[lig(ao)]]))</f>
        <v>-1.3315439159814054E-3</v>
      </c>
      <c r="P61" s="3">
        <f>Table1[[#This Row],[ln(1-e^-Bl)]]+LN($R$40)-$R$45*Table1[[#This Row],[Rs(ao)]]</f>
        <v>13.717197051451398</v>
      </c>
      <c r="Q61" s="3">
        <f>LN(Table1[[#This Row],[maxPress(bar)]])</f>
        <v>13.515808952263868</v>
      </c>
    </row>
    <row r="62" spans="1:17" x14ac:dyDescent="0.3">
      <c r="A62">
        <v>1</v>
      </c>
      <c r="B62">
        <v>1500</v>
      </c>
      <c r="C62" t="s">
        <v>11</v>
      </c>
      <c r="D62">
        <v>1</v>
      </c>
      <c r="E62" t="s">
        <v>12</v>
      </c>
      <c r="F62">
        <v>14</v>
      </c>
      <c r="G62">
        <v>90.841750000000019</v>
      </c>
      <c r="H62">
        <v>680842.47310000018</v>
      </c>
      <c r="I62">
        <v>42.664999999999992</v>
      </c>
      <c r="J62">
        <v>9</v>
      </c>
      <c r="K62" t="s">
        <v>13</v>
      </c>
      <c r="L62">
        <f>Table1[[#This Row],[maxPHe]]/Table1[[#This Row],[nv]]</f>
        <v>4.740555555555555</v>
      </c>
      <c r="M62" t="e">
        <f>LN(1-Table1[[#This Row],[maxPress(bar)]]/327664.925)</f>
        <v>#NUM!</v>
      </c>
      <c r="N62">
        <f>-0.509390757*Table1[[#This Row],[lig(ao)]]</f>
        <v>-7.1314705979999999</v>
      </c>
      <c r="O62" s="3">
        <f>LN(1-EXP(-$R$45*Table1[[#This Row],[lig(ao)]]))</f>
        <v>-7.9986077373698648E-4</v>
      </c>
      <c r="P62" s="3">
        <f>Table1[[#This Row],[ln(1-e^-Bl)]]+LN($R$40)-$R$45*Table1[[#This Row],[Rs(ao)]]</f>
        <v>13.717728734593642</v>
      </c>
      <c r="Q62" s="3">
        <f>LN(Table1[[#This Row],[maxPress(bar)]])</f>
        <v>13.431086241339964</v>
      </c>
    </row>
    <row r="63" spans="1:17" x14ac:dyDescent="0.3">
      <c r="A63">
        <v>1</v>
      </c>
      <c r="B63">
        <v>1500</v>
      </c>
      <c r="C63" t="s">
        <v>11</v>
      </c>
      <c r="D63">
        <v>1</v>
      </c>
      <c r="E63" t="s">
        <v>12</v>
      </c>
      <c r="F63">
        <v>15</v>
      </c>
      <c r="G63">
        <v>92.029750000000007</v>
      </c>
      <c r="H63">
        <v>697091.77709999983</v>
      </c>
      <c r="I63">
        <v>40.905000000000008</v>
      </c>
      <c r="J63">
        <v>8</v>
      </c>
      <c r="K63" t="s">
        <v>13</v>
      </c>
      <c r="L63">
        <f>Table1[[#This Row],[maxPHe]]/Table1[[#This Row],[nv]]</f>
        <v>5.113125000000001</v>
      </c>
      <c r="M63" t="e">
        <f>LN(1-Table1[[#This Row],[maxPress(bar)]]/327664.925)</f>
        <v>#NUM!</v>
      </c>
      <c r="N63">
        <f>-0.509390757*Table1[[#This Row],[lig(ao)]]</f>
        <v>-7.6408613550000002</v>
      </c>
      <c r="O63" s="3">
        <f>LN(1-EXP(-$R$45*Table1[[#This Row],[lig(ao)]]))</f>
        <v>-4.8052877768070632E-4</v>
      </c>
      <c r="P63" s="3">
        <f>Table1[[#This Row],[ln(1-e^-Bl)]]+LN($R$40)-$R$45*Table1[[#This Row],[Rs(ao)]]</f>
        <v>13.718048066589699</v>
      </c>
      <c r="Q63" s="3">
        <f>LN(Table1[[#This Row],[maxPress(bar)]])</f>
        <v>13.454672355536319</v>
      </c>
    </row>
    <row r="64" spans="1:17" x14ac:dyDescent="0.3">
      <c r="A64">
        <v>1</v>
      </c>
      <c r="B64">
        <v>1500</v>
      </c>
      <c r="C64" t="s">
        <v>11</v>
      </c>
      <c r="D64">
        <v>1</v>
      </c>
      <c r="E64" t="s">
        <v>12</v>
      </c>
      <c r="F64">
        <v>16</v>
      </c>
      <c r="G64">
        <v>105.64375</v>
      </c>
      <c r="H64">
        <v>682917.28560000006</v>
      </c>
      <c r="I64">
        <v>45.624999999999993</v>
      </c>
      <c r="J64">
        <v>9</v>
      </c>
      <c r="K64" t="s">
        <v>13</v>
      </c>
      <c r="L64">
        <f>Table1[[#This Row],[maxPHe]]/Table1[[#This Row],[nv]]</f>
        <v>5.0694444444444438</v>
      </c>
      <c r="M64" t="e">
        <f>LN(1-Table1[[#This Row],[maxPress(bar)]]/327664.925)</f>
        <v>#NUM!</v>
      </c>
      <c r="N64">
        <f>-0.509390757*Table1[[#This Row],[lig(ao)]]</f>
        <v>-8.1502521120000004</v>
      </c>
      <c r="O64" s="3">
        <f>LN(1-EXP(-$R$45*Table1[[#This Row],[lig(ao)]]))</f>
        <v>-2.8870352550614285E-4</v>
      </c>
      <c r="P64" s="3">
        <f>Table1[[#This Row],[ln(1-e^-Bl)]]+LN($R$40)-$R$45*Table1[[#This Row],[Rs(ao)]]</f>
        <v>13.718239891841874</v>
      </c>
      <c r="Q64" s="3">
        <f>LN(Table1[[#This Row],[maxPress(bar)]])</f>
        <v>13.434129026680381</v>
      </c>
    </row>
    <row r="65" spans="1:17" x14ac:dyDescent="0.3">
      <c r="A65">
        <v>1</v>
      </c>
      <c r="B65">
        <v>1500</v>
      </c>
      <c r="C65" t="s">
        <v>11</v>
      </c>
      <c r="D65">
        <v>1</v>
      </c>
      <c r="E65" t="s">
        <v>12</v>
      </c>
      <c r="F65">
        <v>17</v>
      </c>
      <c r="G65">
        <v>120.54474999999999</v>
      </c>
      <c r="H65">
        <v>649719.69070000004</v>
      </c>
      <c r="I65">
        <v>51.604999999999997</v>
      </c>
      <c r="J65">
        <v>10</v>
      </c>
      <c r="K65" t="s">
        <v>13</v>
      </c>
      <c r="L65">
        <f>Table1[[#This Row],[maxPHe]]/Table1[[#This Row],[nv]]</f>
        <v>5.1604999999999999</v>
      </c>
      <c r="M65" t="e">
        <f>LN(1-Table1[[#This Row],[maxPress(bar)]]/327664.925)</f>
        <v>#NUM!</v>
      </c>
      <c r="N65">
        <f>-0.509390757*Table1[[#This Row],[lig(ao)]]</f>
        <v>-8.6596428690000007</v>
      </c>
      <c r="O65" s="3">
        <f>LN(1-EXP(-$R$45*Table1[[#This Row],[lig(ao)]]))</f>
        <v>-1.7346082235250424E-4</v>
      </c>
      <c r="P65" s="3">
        <f>Table1[[#This Row],[ln(1-e^-Bl)]]+LN($R$40)-$R$45*Table1[[#This Row],[Rs(ao)]]</f>
        <v>13.718355134545027</v>
      </c>
      <c r="Q65" s="3">
        <f>LN(Table1[[#This Row],[maxPress(bar)]])</f>
        <v>13.384296303781996</v>
      </c>
    </row>
    <row r="66" spans="1:17" x14ac:dyDescent="0.3">
      <c r="A66">
        <v>1</v>
      </c>
      <c r="B66">
        <v>1500</v>
      </c>
      <c r="C66" t="s">
        <v>11</v>
      </c>
      <c r="D66">
        <v>1</v>
      </c>
      <c r="E66" t="s">
        <v>12</v>
      </c>
      <c r="F66">
        <v>18</v>
      </c>
      <c r="G66">
        <v>75.841750000000005</v>
      </c>
      <c r="H66">
        <v>724533.50395000016</v>
      </c>
      <c r="I66">
        <v>37.664999999999999</v>
      </c>
      <c r="J66">
        <v>8</v>
      </c>
      <c r="K66" t="s">
        <v>13</v>
      </c>
      <c r="L66">
        <f>Table1[[#This Row],[maxPHe]]/Table1[[#This Row],[nv]]</f>
        <v>4.7081249999999999</v>
      </c>
      <c r="M66" t="e">
        <f>LN(1-Table1[[#This Row],[maxPress(bar)]]/327664.925)</f>
        <v>#NUM!</v>
      </c>
      <c r="N66">
        <f>-0.509390757*Table1[[#This Row],[lig(ao)]]</f>
        <v>-9.1690336260000009</v>
      </c>
      <c r="O66" s="3">
        <f>LN(1-EXP(-$R$45*Table1[[#This Row],[lig(ao)]]))</f>
        <v>-1.0422231216581739E-4</v>
      </c>
      <c r="P66" s="3">
        <f>Table1[[#This Row],[ln(1-e^-Bl)]]+LN($R$40)-$R$45*Table1[[#This Row],[Rs(ao)]]</f>
        <v>13.718424373055214</v>
      </c>
      <c r="Q66" s="3">
        <f>LN(Table1[[#This Row],[maxPress(bar)]])</f>
        <v>13.493283283911047</v>
      </c>
    </row>
    <row r="67" spans="1:17" x14ac:dyDescent="0.3">
      <c r="A67">
        <v>1</v>
      </c>
      <c r="B67">
        <v>1500</v>
      </c>
      <c r="C67" t="s">
        <v>11</v>
      </c>
      <c r="D67">
        <v>1</v>
      </c>
      <c r="E67" t="s">
        <v>12</v>
      </c>
      <c r="F67">
        <v>19</v>
      </c>
      <c r="G67">
        <v>121.98025</v>
      </c>
      <c r="H67">
        <v>652944.18764999975</v>
      </c>
      <c r="I67">
        <v>51.895000000000003</v>
      </c>
      <c r="J67">
        <v>10</v>
      </c>
      <c r="K67" t="s">
        <v>14</v>
      </c>
      <c r="L67">
        <f>Table1[[#This Row],[maxPHe]]/Table1[[#This Row],[nv]]</f>
        <v>5.1895000000000007</v>
      </c>
      <c r="M67" t="e">
        <f>LN(1-Table1[[#This Row],[maxPress(bar)]]/327664.925)</f>
        <v>#NUM!</v>
      </c>
      <c r="N67">
        <f>-0.509390757*Table1[[#This Row],[lig(ao)]]</f>
        <v>-9.6784243830000012</v>
      </c>
      <c r="O67" s="3">
        <f>LN(1-EXP(-$R$45*Table1[[#This Row],[lig(ao)]]))</f>
        <v>-6.2621866469215342E-5</v>
      </c>
      <c r="P67" s="3">
        <f>Table1[[#This Row],[ln(1-e^-Bl)]]+LN($R$40)-$R$45*Table1[[#This Row],[Rs(ao)]]</f>
        <v>13.71846597350091</v>
      </c>
      <c r="Q67" s="3">
        <f>LN(Table1[[#This Row],[maxPress(bar)]])</f>
        <v>13.389246933931929</v>
      </c>
    </row>
    <row r="68" spans="1:17" x14ac:dyDescent="0.3">
      <c r="A68">
        <v>1</v>
      </c>
      <c r="B68">
        <v>1500</v>
      </c>
      <c r="C68" t="s">
        <v>11</v>
      </c>
      <c r="D68">
        <v>1</v>
      </c>
      <c r="E68" t="s">
        <v>12</v>
      </c>
      <c r="F68">
        <v>1</v>
      </c>
      <c r="G68">
        <v>54.059250000000013</v>
      </c>
      <c r="H68">
        <v>580847.16020000027</v>
      </c>
      <c r="I68">
        <v>22.314999999999991</v>
      </c>
      <c r="J68">
        <v>7</v>
      </c>
      <c r="K68" t="s">
        <v>15</v>
      </c>
      <c r="L68">
        <f>Table1[[#This Row],[maxPHe]]/Table1[[#This Row],[nv]]</f>
        <v>3.1878571428571414</v>
      </c>
      <c r="M68" t="e">
        <f>LN(1-Table1[[#This Row],[maxPress(bar)]]/327664.925)</f>
        <v>#NUM!</v>
      </c>
      <c r="N68">
        <f>-0.509390757*Table1[[#This Row],[lig(ao)]]</f>
        <v>-0.50939075700000003</v>
      </c>
      <c r="O68" s="3">
        <f>LN(1-EXP(-$R$45*Table1[[#This Row],[lig(ao)]]))</f>
        <v>-0.91844666491232885</v>
      </c>
      <c r="P68" s="3">
        <f>Table1[[#This Row],[ln(1-e^-Bl)]]+LN($R$40)-$R$45*Table1[[#This Row],[Rs(ao)]]</f>
        <v>12.80008193045505</v>
      </c>
      <c r="Q68" s="3">
        <f>LN(Table1[[#This Row],[maxPress(bar)]])</f>
        <v>13.272242937887748</v>
      </c>
    </row>
    <row r="69" spans="1:17" x14ac:dyDescent="0.3">
      <c r="A69">
        <v>1</v>
      </c>
      <c r="B69">
        <v>1500</v>
      </c>
      <c r="C69" t="s">
        <v>11</v>
      </c>
      <c r="D69">
        <v>1</v>
      </c>
      <c r="E69" t="s">
        <v>12</v>
      </c>
      <c r="F69">
        <v>20</v>
      </c>
      <c r="G69">
        <v>77.376249999999999</v>
      </c>
      <c r="H69">
        <v>705847.62155000004</v>
      </c>
      <c r="I69">
        <v>37.975000000000001</v>
      </c>
      <c r="J69">
        <v>8</v>
      </c>
      <c r="K69" t="s">
        <v>13</v>
      </c>
      <c r="L69">
        <f>Table1[[#This Row],[maxPHe]]/Table1[[#This Row],[nv]]</f>
        <v>4.7468750000000002</v>
      </c>
      <c r="M69" t="e">
        <f>LN(1-Table1[[#This Row],[maxPress(bar)]]/327664.925)</f>
        <v>#NUM!</v>
      </c>
      <c r="N69">
        <f>-0.509390757*Table1[[#This Row],[lig(ao)]]</f>
        <v>-10.187815140000001</v>
      </c>
      <c r="O69" s="3">
        <f>LN(1-EXP(-$R$45*Table1[[#This Row],[lig(ao)]]))</f>
        <v>-3.7626594887278363E-5</v>
      </c>
      <c r="P69" s="3">
        <f>Table1[[#This Row],[ln(1-e^-Bl)]]+LN($R$40)-$R$45*Table1[[#This Row],[Rs(ao)]]</f>
        <v>13.718490968772493</v>
      </c>
      <c r="Q69" s="3">
        <f>LN(Table1[[#This Row],[maxPress(bar)]])</f>
        <v>13.467154659681395</v>
      </c>
    </row>
    <row r="70" spans="1:17" x14ac:dyDescent="0.3">
      <c r="A70">
        <v>1</v>
      </c>
      <c r="B70">
        <v>1500</v>
      </c>
      <c r="C70" t="s">
        <v>11</v>
      </c>
      <c r="D70">
        <v>1</v>
      </c>
      <c r="E70" t="s">
        <v>12</v>
      </c>
      <c r="F70">
        <v>2</v>
      </c>
      <c r="G70">
        <v>131.98025000000001</v>
      </c>
      <c r="H70">
        <v>564777.03300000005</v>
      </c>
      <c r="I70">
        <v>43.895000000000017</v>
      </c>
      <c r="J70">
        <v>11</v>
      </c>
      <c r="K70" t="s">
        <v>14</v>
      </c>
      <c r="L70">
        <f>Table1[[#This Row],[maxPHe]]/Table1[[#This Row],[nv]]</f>
        <v>3.990454545454547</v>
      </c>
      <c r="M70" t="e">
        <f>LN(1-Table1[[#This Row],[maxPress(bar)]]/327664.925)</f>
        <v>#NUM!</v>
      </c>
      <c r="N70">
        <f>-0.509390757*Table1[[#This Row],[lig(ao)]]</f>
        <v>-1.0187815140000001</v>
      </c>
      <c r="O70" s="3">
        <f>LN(1-EXP(-$R$45*Table1[[#This Row],[lig(ao)]]))</f>
        <v>-0.44790477788236172</v>
      </c>
      <c r="P70" s="3">
        <f>Table1[[#This Row],[ln(1-e^-Bl)]]+LN($R$40)-$R$45*Table1[[#This Row],[Rs(ao)]]</f>
        <v>13.270623817485017</v>
      </c>
      <c r="Q70" s="3">
        <f>LN(Table1[[#This Row],[maxPress(bar)]])</f>
        <v>13.244186300382527</v>
      </c>
    </row>
    <row r="71" spans="1:17" x14ac:dyDescent="0.3">
      <c r="A71">
        <v>1</v>
      </c>
      <c r="B71">
        <v>1500</v>
      </c>
      <c r="C71" t="s">
        <v>11</v>
      </c>
      <c r="D71">
        <v>1</v>
      </c>
      <c r="E71" t="s">
        <v>12</v>
      </c>
      <c r="F71">
        <v>3</v>
      </c>
      <c r="G71">
        <v>92.77225</v>
      </c>
      <c r="H71">
        <v>668236.68109999993</v>
      </c>
      <c r="I71">
        <v>41.055000000000007</v>
      </c>
      <c r="J71">
        <v>9</v>
      </c>
      <c r="K71" t="s">
        <v>14</v>
      </c>
      <c r="L71">
        <f>Table1[[#This Row],[maxPHe]]/Table1[[#This Row],[nv]]</f>
        <v>4.5616666666666674</v>
      </c>
      <c r="M71" t="e">
        <f>LN(1-Table1[[#This Row],[maxPress(bar)]]/327664.925)</f>
        <v>#NUM!</v>
      </c>
      <c r="N71">
        <f>-0.509390757*Table1[[#This Row],[lig(ao)]]</f>
        <v>-1.5281722710000001</v>
      </c>
      <c r="O71" s="3">
        <f>LN(1-EXP(-$R$45*Table1[[#This Row],[lig(ao)]]))</f>
        <v>-0.24453535334753071</v>
      </c>
      <c r="P71" s="3">
        <f>Table1[[#This Row],[ln(1-e^-Bl)]]+LN($R$40)-$R$45*Table1[[#This Row],[Rs(ao)]]</f>
        <v>13.47399324201985</v>
      </c>
      <c r="Q71" s="3">
        <f>LN(Table1[[#This Row],[maxPress(bar)]])</f>
        <v>13.412397702788699</v>
      </c>
    </row>
    <row r="72" spans="1:17" x14ac:dyDescent="0.3">
      <c r="A72">
        <v>1</v>
      </c>
      <c r="B72">
        <v>1500</v>
      </c>
      <c r="C72" t="s">
        <v>11</v>
      </c>
      <c r="D72">
        <v>1</v>
      </c>
      <c r="E72" t="s">
        <v>12</v>
      </c>
      <c r="F72">
        <v>4</v>
      </c>
      <c r="G72">
        <v>90.495249999999999</v>
      </c>
      <c r="H72">
        <v>738824.04634999996</v>
      </c>
      <c r="I72">
        <v>35.595000000000013</v>
      </c>
      <c r="J72">
        <v>7</v>
      </c>
      <c r="K72" t="s">
        <v>14</v>
      </c>
      <c r="L72">
        <f>Table1[[#This Row],[maxPHe]]/Table1[[#This Row],[nv]]</f>
        <v>5.0850000000000017</v>
      </c>
      <c r="M72" t="e">
        <f>LN(1-Table1[[#This Row],[maxPress(bar)]]/327664.925)</f>
        <v>#NUM!</v>
      </c>
      <c r="N72">
        <f>-0.509390757*Table1[[#This Row],[lig(ao)]]</f>
        <v>-2.0375630280000001</v>
      </c>
      <c r="O72" s="3">
        <f>LN(1-EXP(-$R$45*Table1[[#This Row],[lig(ao)]]))</f>
        <v>-0.13965972373704474</v>
      </c>
      <c r="P72" s="3">
        <f>Table1[[#This Row],[ln(1-e^-Bl)]]+LN($R$40)-$R$45*Table1[[#This Row],[Rs(ao)]]</f>
        <v>13.578868871630334</v>
      </c>
      <c r="Q72" s="3">
        <f>LN(Table1[[#This Row],[maxPress(bar)]])</f>
        <v>13.512815074625413</v>
      </c>
    </row>
    <row r="73" spans="1:17" x14ac:dyDescent="0.3">
      <c r="A73">
        <v>1</v>
      </c>
      <c r="B73">
        <v>1500</v>
      </c>
      <c r="C73" t="s">
        <v>11</v>
      </c>
      <c r="D73">
        <v>1</v>
      </c>
      <c r="E73" t="s">
        <v>12</v>
      </c>
      <c r="F73">
        <v>5</v>
      </c>
      <c r="G73">
        <v>127.17825000000001</v>
      </c>
      <c r="H73">
        <v>645649.10880000016</v>
      </c>
      <c r="I73">
        <v>49.935000000000016</v>
      </c>
      <c r="J73">
        <v>9</v>
      </c>
      <c r="K73" t="s">
        <v>14</v>
      </c>
      <c r="L73">
        <f>Table1[[#This Row],[maxPHe]]/Table1[[#This Row],[nv]]</f>
        <v>5.5483333333333356</v>
      </c>
      <c r="M73" t="e">
        <f>LN(1-Table1[[#This Row],[maxPress(bar)]]/327664.925)</f>
        <v>#NUM!</v>
      </c>
      <c r="N73">
        <f>-0.509390757*Table1[[#This Row],[lig(ao)]]</f>
        <v>-2.5469537850000004</v>
      </c>
      <c r="O73" s="3">
        <f>LN(1-EXP(-$R$45*Table1[[#This Row],[lig(ao)]]))</f>
        <v>-8.1556993148675705E-2</v>
      </c>
      <c r="P73" s="3">
        <f>Table1[[#This Row],[ln(1-e^-Bl)]]+LN($R$40)-$R$45*Table1[[#This Row],[Rs(ao)]]</f>
        <v>13.636971602218704</v>
      </c>
      <c r="Q73" s="3">
        <f>LN(Table1[[#This Row],[maxPress(bar)]])</f>
        <v>13.378011459959433</v>
      </c>
    </row>
    <row r="74" spans="1:17" x14ac:dyDescent="0.3">
      <c r="A74">
        <v>1</v>
      </c>
      <c r="B74">
        <v>1500</v>
      </c>
      <c r="C74" t="s">
        <v>11</v>
      </c>
      <c r="D74">
        <v>1</v>
      </c>
      <c r="E74" t="s">
        <v>12</v>
      </c>
      <c r="F74">
        <v>6</v>
      </c>
      <c r="G74">
        <v>76.237750000000005</v>
      </c>
      <c r="H74">
        <v>747873.27824999986</v>
      </c>
      <c r="I74">
        <v>34.744999999999997</v>
      </c>
      <c r="J74">
        <v>7</v>
      </c>
      <c r="K74" t="s">
        <v>14</v>
      </c>
      <c r="L74">
        <f>Table1[[#This Row],[maxPHe]]/Table1[[#This Row],[nv]]</f>
        <v>4.9635714285714281</v>
      </c>
      <c r="M74" t="e">
        <f>LN(1-Table1[[#This Row],[maxPress(bar)]]/327664.925)</f>
        <v>#NUM!</v>
      </c>
      <c r="N74">
        <f>-0.509390757*Table1[[#This Row],[lig(ao)]]</f>
        <v>-3.0563445420000002</v>
      </c>
      <c r="O74" s="3">
        <f>LN(1-EXP(-$R$45*Table1[[#This Row],[lig(ao)]]))</f>
        <v>-4.8202665642017063E-2</v>
      </c>
      <c r="P74" s="3">
        <f>Table1[[#This Row],[ln(1-e^-Bl)]]+LN($R$40)-$R$45*Table1[[#This Row],[Rs(ao)]]</f>
        <v>13.670325929725362</v>
      </c>
      <c r="Q74" s="3">
        <f>LN(Table1[[#This Row],[maxPress(bar)]])</f>
        <v>13.524988828500145</v>
      </c>
    </row>
    <row r="75" spans="1:17" x14ac:dyDescent="0.3">
      <c r="A75">
        <v>1</v>
      </c>
      <c r="B75">
        <v>1500</v>
      </c>
      <c r="C75" t="s">
        <v>11</v>
      </c>
      <c r="D75">
        <v>1</v>
      </c>
      <c r="E75" t="s">
        <v>12</v>
      </c>
      <c r="F75">
        <v>7</v>
      </c>
      <c r="G75">
        <v>74.851249999999993</v>
      </c>
      <c r="H75">
        <v>589483.99609999999</v>
      </c>
      <c r="I75">
        <v>42.475000000000023</v>
      </c>
      <c r="J75">
        <v>10</v>
      </c>
      <c r="K75" t="s">
        <v>14</v>
      </c>
      <c r="L75">
        <f>Table1[[#This Row],[maxPHe]]/Table1[[#This Row],[nv]]</f>
        <v>4.2475000000000023</v>
      </c>
      <c r="M75" t="e">
        <f>LN(1-Table1[[#This Row],[maxPress(bar)]]/327664.925)</f>
        <v>#NUM!</v>
      </c>
      <c r="N75">
        <f>-0.509390757*Table1[[#This Row],[lig(ao)]]</f>
        <v>-3.565735299</v>
      </c>
      <c r="O75" s="3">
        <f>LN(1-EXP(-$R$45*Table1[[#This Row],[lig(ao)]]))</f>
        <v>-2.8683625494928373E-2</v>
      </c>
      <c r="P75" s="3">
        <f>Table1[[#This Row],[ln(1-e^-Bl)]]+LN($R$40)-$R$45*Table1[[#This Row],[Rs(ao)]]</f>
        <v>13.689844969872452</v>
      </c>
      <c r="Q75" s="3">
        <f>LN(Table1[[#This Row],[maxPress(bar)]])</f>
        <v>13.287002850329804</v>
      </c>
    </row>
    <row r="76" spans="1:17" x14ac:dyDescent="0.3">
      <c r="A76">
        <v>1</v>
      </c>
      <c r="B76">
        <v>1500</v>
      </c>
      <c r="C76" t="s">
        <v>11</v>
      </c>
      <c r="D76">
        <v>1</v>
      </c>
      <c r="E76" t="s">
        <v>12</v>
      </c>
      <c r="F76">
        <v>8</v>
      </c>
      <c r="G76">
        <v>54.603750000000012</v>
      </c>
      <c r="H76">
        <v>733486.71534999995</v>
      </c>
      <c r="I76">
        <v>30.425000000000011</v>
      </c>
      <c r="J76">
        <v>7</v>
      </c>
      <c r="K76" t="s">
        <v>13</v>
      </c>
      <c r="L76">
        <f>Table1[[#This Row],[maxPHe]]/Table1[[#This Row],[nv]]</f>
        <v>4.3464285714285733</v>
      </c>
      <c r="M76" t="e">
        <f>LN(1-Table1[[#This Row],[maxPress(bar)]]/327664.925)</f>
        <v>#NUM!</v>
      </c>
      <c r="N76">
        <f>-0.509390757*Table1[[#This Row],[lig(ao)]]</f>
        <v>-4.0751260560000002</v>
      </c>
      <c r="O76" s="3">
        <f>LN(1-EXP(-$R$45*Table1[[#This Row],[lig(ao)]]))</f>
        <v>-1.7136038476981676E-2</v>
      </c>
      <c r="P76" s="3">
        <f>Table1[[#This Row],[ln(1-e^-Bl)]]+LN($R$40)-$R$45*Table1[[#This Row],[Rs(ao)]]</f>
        <v>13.701392556890397</v>
      </c>
      <c r="Q76" s="3">
        <f>LN(Table1[[#This Row],[maxPress(bar)]])</f>
        <v>13.505564765085552</v>
      </c>
    </row>
    <row r="77" spans="1:17" x14ac:dyDescent="0.3">
      <c r="A77">
        <v>1</v>
      </c>
      <c r="B77">
        <v>1500</v>
      </c>
      <c r="C77" t="s">
        <v>11</v>
      </c>
      <c r="D77">
        <v>1</v>
      </c>
      <c r="E77" t="s">
        <v>12</v>
      </c>
      <c r="F77">
        <v>9</v>
      </c>
      <c r="G77">
        <v>95.346750000000014</v>
      </c>
      <c r="H77">
        <v>757007.98924999987</v>
      </c>
      <c r="I77">
        <v>38.565000000000019</v>
      </c>
      <c r="J77">
        <v>7</v>
      </c>
      <c r="K77" t="s">
        <v>13</v>
      </c>
      <c r="L77">
        <f>Table1[[#This Row],[maxPHe]]/Table1[[#This Row],[nv]]</f>
        <v>5.509285714285717</v>
      </c>
      <c r="M77" t="e">
        <f>LN(1-Table1[[#This Row],[maxPress(bar)]]/327664.925)</f>
        <v>#NUM!</v>
      </c>
      <c r="N77">
        <f>-0.509390757*Table1[[#This Row],[lig(ao)]]</f>
        <v>-4.5845168130000005</v>
      </c>
      <c r="O77" s="3">
        <f>LN(1-EXP(-$R$45*Table1[[#This Row],[lig(ao)]]))</f>
        <v>-1.0261132782081569E-2</v>
      </c>
      <c r="P77" s="3">
        <f>Table1[[#This Row],[ln(1-e^-Bl)]]+LN($R$40)-$R$45*Table1[[#This Row],[Rs(ao)]]</f>
        <v>13.708267462585297</v>
      </c>
      <c r="Q77" s="3">
        <f>LN(Table1[[#This Row],[maxPress(bar)]])</f>
        <v>13.537129086194806</v>
      </c>
    </row>
    <row r="78" spans="1:17" x14ac:dyDescent="0.3">
      <c r="A78">
        <v>1</v>
      </c>
      <c r="B78">
        <v>1500</v>
      </c>
      <c r="C78" t="s">
        <v>11</v>
      </c>
      <c r="D78">
        <v>2</v>
      </c>
      <c r="E78" t="s">
        <v>12</v>
      </c>
      <c r="F78">
        <v>10</v>
      </c>
      <c r="G78">
        <v>522.37624999999991</v>
      </c>
      <c r="H78">
        <v>418546.61695</v>
      </c>
      <c r="I78">
        <v>253.97500000000011</v>
      </c>
      <c r="J78">
        <v>68</v>
      </c>
      <c r="K78" t="s">
        <v>14</v>
      </c>
      <c r="L78">
        <f>Table1[[#This Row],[maxPHe]]/Table1[[#This Row],[nv]]</f>
        <v>3.734926470588237</v>
      </c>
      <c r="M78" t="e">
        <f>LN(1-Table1[[#This Row],[maxPress(bar)]]/327664.925)</f>
        <v>#NUM!</v>
      </c>
      <c r="N78">
        <f>-0.509390757*Table1[[#This Row],[lig(ao)]]</f>
        <v>-5.0939075700000007</v>
      </c>
      <c r="O78" s="3">
        <f>LN(1-EXP(-$R$45*Table1[[#This Row],[lig(ao)]]))</f>
        <v>-6.1528846084108338E-3</v>
      </c>
      <c r="P78" s="3">
        <f>Table1[[#This Row],[ln(1-e^-Bl)]]+LN($R$40)-$R$45*Table1[[#This Row],[Rs(ao)]]</f>
        <v>13.202984797758969</v>
      </c>
      <c r="Q78" s="3">
        <f>LN(Table1[[#This Row],[maxPress(bar)]])</f>
        <v>12.944543553269728</v>
      </c>
    </row>
    <row r="79" spans="1:17" x14ac:dyDescent="0.3">
      <c r="A79">
        <v>1</v>
      </c>
      <c r="B79">
        <v>1500</v>
      </c>
      <c r="C79" t="s">
        <v>11</v>
      </c>
      <c r="D79">
        <v>2</v>
      </c>
      <c r="E79" t="s">
        <v>12</v>
      </c>
      <c r="F79">
        <v>11</v>
      </c>
      <c r="G79">
        <v>564.70274999999992</v>
      </c>
      <c r="H79">
        <v>428139.95429999998</v>
      </c>
      <c r="I79">
        <v>250.44500000000011</v>
      </c>
      <c r="J79">
        <v>62</v>
      </c>
      <c r="K79" t="s">
        <v>14</v>
      </c>
      <c r="L79">
        <f>Table1[[#This Row],[maxPHe]]/Table1[[#This Row],[nv]]</f>
        <v>4.0394354838709692</v>
      </c>
      <c r="M79" t="e">
        <f>LN(1-Table1[[#This Row],[maxPress(bar)]]/327664.925)</f>
        <v>#NUM!</v>
      </c>
      <c r="N79">
        <f>-0.509390757*Table1[[#This Row],[lig(ao)]]</f>
        <v>-5.6032983270000001</v>
      </c>
      <c r="O79" s="3">
        <f>LN(1-EXP(-$R$45*Table1[[#This Row],[lig(ao)]]))</f>
        <v>-3.6924895769882078E-3</v>
      </c>
      <c r="P79" s="3">
        <f>Table1[[#This Row],[ln(1-e^-Bl)]]+LN($R$40)-$R$45*Table1[[#This Row],[Rs(ao)]]</f>
        <v>13.205445192790393</v>
      </c>
      <c r="Q79" s="3">
        <f>LN(Table1[[#This Row],[maxPress(bar)]])</f>
        <v>12.967205417140422</v>
      </c>
    </row>
    <row r="80" spans="1:17" x14ac:dyDescent="0.3">
      <c r="A80">
        <v>1</v>
      </c>
      <c r="B80">
        <v>1500</v>
      </c>
      <c r="C80" t="s">
        <v>11</v>
      </c>
      <c r="D80">
        <v>2</v>
      </c>
      <c r="E80" t="s">
        <v>12</v>
      </c>
      <c r="F80">
        <v>12</v>
      </c>
      <c r="G80">
        <v>493.61374999999998</v>
      </c>
      <c r="H80">
        <v>409631.34639999998</v>
      </c>
      <c r="I80">
        <v>246.22500000000011</v>
      </c>
      <c r="J80">
        <v>67</v>
      </c>
      <c r="K80" t="s">
        <v>13</v>
      </c>
      <c r="L80">
        <f>Table1[[#This Row],[maxPHe]]/Table1[[#This Row],[nv]]</f>
        <v>3.6750000000000016</v>
      </c>
      <c r="M80" t="e">
        <f>LN(1-Table1[[#This Row],[maxPress(bar)]]/327664.925)</f>
        <v>#NUM!</v>
      </c>
      <c r="N80">
        <f>-0.509390757*Table1[[#This Row],[lig(ao)]]</f>
        <v>-6.1126890840000003</v>
      </c>
      <c r="O80" s="3">
        <f>LN(1-EXP(-$R$45*Table1[[#This Row],[lig(ao)]]))</f>
        <v>-2.217039257152143E-3</v>
      </c>
      <c r="P80" s="3">
        <f>Table1[[#This Row],[ln(1-e^-Bl)]]+LN($R$40)-$R$45*Table1[[#This Row],[Rs(ao)]]</f>
        <v>13.206920643110228</v>
      </c>
      <c r="Q80" s="3">
        <f>LN(Table1[[#This Row],[maxPress(bar)]])</f>
        <v>12.923012879076094</v>
      </c>
    </row>
    <row r="81" spans="1:17" x14ac:dyDescent="0.3">
      <c r="A81">
        <v>1</v>
      </c>
      <c r="B81">
        <v>1500</v>
      </c>
      <c r="C81" t="s">
        <v>11</v>
      </c>
      <c r="D81">
        <v>2</v>
      </c>
      <c r="E81" t="s">
        <v>12</v>
      </c>
      <c r="F81">
        <v>13</v>
      </c>
      <c r="G81">
        <v>501.58425</v>
      </c>
      <c r="H81">
        <v>418566.6398</v>
      </c>
      <c r="I81">
        <v>249.815</v>
      </c>
      <c r="J81">
        <v>68</v>
      </c>
      <c r="K81" t="s">
        <v>13</v>
      </c>
      <c r="L81">
        <f>Table1[[#This Row],[maxPHe]]/Table1[[#This Row],[nv]]</f>
        <v>3.6737500000000001</v>
      </c>
      <c r="M81" t="e">
        <f>LN(1-Table1[[#This Row],[maxPress(bar)]]/327664.925)</f>
        <v>#NUM!</v>
      </c>
      <c r="N81">
        <f>-0.509390757*Table1[[#This Row],[lig(ao)]]</f>
        <v>-6.6220798410000006</v>
      </c>
      <c r="O81" s="3">
        <f>LN(1-EXP(-$R$45*Table1[[#This Row],[lig(ao)]]))</f>
        <v>-1.3315439159814054E-3</v>
      </c>
      <c r="P81" s="3">
        <f>Table1[[#This Row],[ln(1-e^-Bl)]]+LN($R$40)-$R$45*Table1[[#This Row],[Rs(ao)]]</f>
        <v>13.207806138451399</v>
      </c>
      <c r="Q81" s="3">
        <f>LN(Table1[[#This Row],[maxPress(bar)]])</f>
        <v>12.944591391121637</v>
      </c>
    </row>
    <row r="82" spans="1:17" x14ac:dyDescent="0.3">
      <c r="A82">
        <v>1</v>
      </c>
      <c r="B82">
        <v>1500</v>
      </c>
      <c r="C82" t="s">
        <v>11</v>
      </c>
      <c r="D82">
        <v>2</v>
      </c>
      <c r="E82" t="s">
        <v>12</v>
      </c>
      <c r="F82">
        <v>14</v>
      </c>
      <c r="G82">
        <v>527.17824999999993</v>
      </c>
      <c r="H82">
        <v>425845.27284999989</v>
      </c>
      <c r="I82">
        <v>246.93500000000009</v>
      </c>
      <c r="J82">
        <v>64</v>
      </c>
      <c r="K82" t="s">
        <v>14</v>
      </c>
      <c r="L82">
        <f>Table1[[#This Row],[maxPHe]]/Table1[[#This Row],[nv]]</f>
        <v>3.8583593750000014</v>
      </c>
      <c r="M82" t="e">
        <f>LN(1-Table1[[#This Row],[maxPress(bar)]]/327664.925)</f>
        <v>#NUM!</v>
      </c>
      <c r="N82">
        <f>-0.509390757*Table1[[#This Row],[lig(ao)]]</f>
        <v>-7.1314705979999999</v>
      </c>
      <c r="O82" s="3">
        <f>LN(1-EXP(-$R$45*Table1[[#This Row],[lig(ao)]]))</f>
        <v>-7.9986077373698648E-4</v>
      </c>
      <c r="P82" s="3">
        <f>Table1[[#This Row],[ln(1-e^-Bl)]]+LN($R$40)-$R$45*Table1[[#This Row],[Rs(ao)]]</f>
        <v>13.208337821593643</v>
      </c>
      <c r="Q82" s="3">
        <f>LN(Table1[[#This Row],[maxPress(bar)]])</f>
        <v>12.961831350002743</v>
      </c>
    </row>
    <row r="83" spans="1:17" x14ac:dyDescent="0.3">
      <c r="A83">
        <v>1</v>
      </c>
      <c r="B83">
        <v>1500</v>
      </c>
      <c r="C83" t="s">
        <v>11</v>
      </c>
      <c r="D83">
        <v>2</v>
      </c>
      <c r="E83" t="s">
        <v>12</v>
      </c>
      <c r="F83">
        <v>15</v>
      </c>
      <c r="G83">
        <v>528.21774999999991</v>
      </c>
      <c r="H83">
        <v>420579.17019999988</v>
      </c>
      <c r="I83">
        <v>255.14500000000001</v>
      </c>
      <c r="J83">
        <v>68</v>
      </c>
      <c r="K83" t="s">
        <v>14</v>
      </c>
      <c r="L83">
        <f>Table1[[#This Row],[maxPHe]]/Table1[[#This Row],[nv]]</f>
        <v>3.7521323529411768</v>
      </c>
      <c r="M83" t="e">
        <f>LN(1-Table1[[#This Row],[maxPress(bar)]]/327664.925)</f>
        <v>#NUM!</v>
      </c>
      <c r="N83">
        <f>-0.509390757*Table1[[#This Row],[lig(ao)]]</f>
        <v>-7.6408613550000002</v>
      </c>
      <c r="O83" s="3">
        <f>LN(1-EXP(-$R$45*Table1[[#This Row],[lig(ao)]]))</f>
        <v>-4.8052877768070632E-4</v>
      </c>
      <c r="P83" s="3">
        <f>Table1[[#This Row],[ln(1-e^-Bl)]]+LN($R$40)-$R$45*Table1[[#This Row],[Rs(ao)]]</f>
        <v>13.2086571535897</v>
      </c>
      <c r="Q83" s="3">
        <f>LN(Table1[[#This Row],[maxPress(bar)]])</f>
        <v>12.949388017011067</v>
      </c>
    </row>
    <row r="84" spans="1:17" x14ac:dyDescent="0.3">
      <c r="A84">
        <v>1</v>
      </c>
      <c r="B84">
        <v>1500</v>
      </c>
      <c r="C84" t="s">
        <v>11</v>
      </c>
      <c r="D84">
        <v>2</v>
      </c>
      <c r="E84" t="s">
        <v>12</v>
      </c>
      <c r="F84">
        <v>16</v>
      </c>
      <c r="G84">
        <v>546.88125000000002</v>
      </c>
      <c r="H84">
        <v>423170.11835</v>
      </c>
      <c r="I84">
        <v>254.875</v>
      </c>
      <c r="J84">
        <v>66</v>
      </c>
      <c r="K84" t="s">
        <v>14</v>
      </c>
      <c r="L84">
        <f>Table1[[#This Row],[maxPHe]]/Table1[[#This Row],[nv]]</f>
        <v>3.8617424242424243</v>
      </c>
      <c r="M84" t="e">
        <f>LN(1-Table1[[#This Row],[maxPress(bar)]]/327664.925)</f>
        <v>#NUM!</v>
      </c>
      <c r="N84">
        <f>-0.509390757*Table1[[#This Row],[lig(ao)]]</f>
        <v>-8.1502521120000004</v>
      </c>
      <c r="O84" s="3">
        <f>LN(1-EXP(-$R$45*Table1[[#This Row],[lig(ao)]]))</f>
        <v>-2.8870352550614285E-4</v>
      </c>
      <c r="P84" s="3">
        <f>Table1[[#This Row],[ln(1-e^-Bl)]]+LN($R$40)-$R$45*Table1[[#This Row],[Rs(ao)]]</f>
        <v>13.208848978841875</v>
      </c>
      <c r="Q84" s="3">
        <f>LN(Table1[[#This Row],[maxPress(bar)]])</f>
        <v>12.955529548219507</v>
      </c>
    </row>
    <row r="85" spans="1:17" x14ac:dyDescent="0.3">
      <c r="A85">
        <v>1</v>
      </c>
      <c r="B85">
        <v>1500</v>
      </c>
      <c r="C85" t="s">
        <v>11</v>
      </c>
      <c r="D85">
        <v>2</v>
      </c>
      <c r="E85" t="s">
        <v>12</v>
      </c>
      <c r="F85">
        <v>18</v>
      </c>
      <c r="G85">
        <v>610.19825000000003</v>
      </c>
      <c r="H85">
        <v>406802.6284499999</v>
      </c>
      <c r="I85">
        <v>269.53500000000008</v>
      </c>
      <c r="J85">
        <v>67</v>
      </c>
      <c r="K85" t="s">
        <v>14</v>
      </c>
      <c r="L85">
        <f>Table1[[#This Row],[maxPHe]]/Table1[[#This Row],[nv]]</f>
        <v>4.0229104477611957</v>
      </c>
      <c r="M85" t="e">
        <f>LN(1-Table1[[#This Row],[maxPress(bar)]]/327664.925)</f>
        <v>#NUM!</v>
      </c>
      <c r="N85">
        <f>-0.509390757*Table1[[#This Row],[lig(ao)]]</f>
        <v>-9.1690336260000009</v>
      </c>
      <c r="O85" s="3">
        <f>LN(1-EXP(-$R$45*Table1[[#This Row],[lig(ao)]]))</f>
        <v>-1.0422231216581739E-4</v>
      </c>
      <c r="P85" s="3">
        <f>Table1[[#This Row],[ln(1-e^-Bl)]]+LN($R$40)-$R$45*Table1[[#This Row],[Rs(ao)]]</f>
        <v>13.209033460055215</v>
      </c>
      <c r="Q85" s="3">
        <f>LN(Table1[[#This Row],[maxPress(bar)]])</f>
        <v>12.916083404418854</v>
      </c>
    </row>
    <row r="86" spans="1:17" x14ac:dyDescent="0.3">
      <c r="A86">
        <v>1</v>
      </c>
      <c r="B86">
        <v>1500</v>
      </c>
      <c r="C86" t="s">
        <v>11</v>
      </c>
      <c r="D86">
        <v>2</v>
      </c>
      <c r="E86" t="s">
        <v>12</v>
      </c>
      <c r="F86">
        <v>1</v>
      </c>
      <c r="G86">
        <v>250.74275</v>
      </c>
      <c r="H86">
        <v>239825.12820000001</v>
      </c>
      <c r="I86">
        <v>136.6449999999999</v>
      </c>
      <c r="J86">
        <v>65</v>
      </c>
      <c r="K86" t="s">
        <v>15</v>
      </c>
      <c r="L86">
        <f>Table1[[#This Row],[maxPHe]]/Table1[[#This Row],[nv]]</f>
        <v>2.1022307692307676</v>
      </c>
      <c r="M86">
        <f>LN(1-Table1[[#This Row],[maxPress(bar)]]/327664.925)</f>
        <v>-1.3164768516421497</v>
      </c>
      <c r="N86">
        <f>-0.509390757*Table1[[#This Row],[lig(ao)]]</f>
        <v>-0.50939075700000003</v>
      </c>
      <c r="O86" s="3">
        <f>LN(1-EXP(-$R$45*Table1[[#This Row],[lig(ao)]]))</f>
        <v>-0.91844666491232885</v>
      </c>
      <c r="P86" s="3">
        <f>Table1[[#This Row],[ln(1-e^-Bl)]]+LN($R$40)-$R$45*Table1[[#This Row],[Rs(ao)]]</f>
        <v>12.290691017455051</v>
      </c>
      <c r="Q86" s="3">
        <f>LN(Table1[[#This Row],[maxPress(bar)]])</f>
        <v>12.387665304242454</v>
      </c>
    </row>
    <row r="87" spans="1:17" x14ac:dyDescent="0.3">
      <c r="A87">
        <v>1</v>
      </c>
      <c r="B87">
        <v>1500</v>
      </c>
      <c r="C87" t="s">
        <v>11</v>
      </c>
      <c r="D87">
        <v>2</v>
      </c>
      <c r="E87" t="s">
        <v>12</v>
      </c>
      <c r="F87">
        <v>2</v>
      </c>
      <c r="G87">
        <v>394.70274999999998</v>
      </c>
      <c r="H87">
        <v>294489.64625000011</v>
      </c>
      <c r="I87">
        <v>168.44499999999999</v>
      </c>
      <c r="J87">
        <v>68</v>
      </c>
      <c r="K87" t="s">
        <v>15</v>
      </c>
      <c r="L87">
        <f>Table1[[#This Row],[maxPHe]]/Table1[[#This Row],[nv]]</f>
        <v>2.4771323529411764</v>
      </c>
      <c r="M87">
        <f>LN(1-Table1[[#This Row],[maxPress(bar)]]/327664.925)</f>
        <v>-2.2901865335093685</v>
      </c>
      <c r="N87">
        <f>-0.509390757*Table1[[#This Row],[lig(ao)]]</f>
        <v>-1.0187815140000001</v>
      </c>
      <c r="O87" s="3">
        <f>LN(1-EXP(-$R$45*Table1[[#This Row],[lig(ao)]]))</f>
        <v>-0.44790477788236172</v>
      </c>
      <c r="P87" s="3">
        <f>Table1[[#This Row],[ln(1-e^-Bl)]]+LN($R$40)-$R$45*Table1[[#This Row],[Rs(ao)]]</f>
        <v>12.761232904485018</v>
      </c>
      <c r="Q87" s="3">
        <f>LN(Table1[[#This Row],[maxPress(bar)]])</f>
        <v>12.592999124409914</v>
      </c>
    </row>
    <row r="88" spans="1:17" x14ac:dyDescent="0.3">
      <c r="A88">
        <v>1</v>
      </c>
      <c r="B88">
        <v>1500</v>
      </c>
      <c r="C88" t="s">
        <v>11</v>
      </c>
      <c r="D88">
        <v>2</v>
      </c>
      <c r="E88" t="s">
        <v>12</v>
      </c>
      <c r="F88">
        <v>3</v>
      </c>
      <c r="G88">
        <v>448.91075000000001</v>
      </c>
      <c r="H88">
        <v>374840.68345000001</v>
      </c>
      <c r="I88">
        <v>222.28500000000011</v>
      </c>
      <c r="J88">
        <v>67</v>
      </c>
      <c r="K88" t="s">
        <v>14</v>
      </c>
      <c r="L88">
        <f>Table1[[#This Row],[maxPHe]]/Table1[[#This Row],[nv]]</f>
        <v>3.3176865671641806</v>
      </c>
      <c r="M88" t="e">
        <f>LN(1-Table1[[#This Row],[maxPress(bar)]]/327664.925)</f>
        <v>#NUM!</v>
      </c>
      <c r="N88">
        <f>-0.509390757*Table1[[#This Row],[lig(ao)]]</f>
        <v>-1.5281722710000001</v>
      </c>
      <c r="O88" s="3">
        <f>LN(1-EXP(-$R$45*Table1[[#This Row],[lig(ao)]]))</f>
        <v>-0.24453535334753071</v>
      </c>
      <c r="P88" s="3">
        <f>Table1[[#This Row],[ln(1-e^-Bl)]]+LN($R$40)-$R$45*Table1[[#This Row],[Rs(ao)]]</f>
        <v>12.964602329019851</v>
      </c>
      <c r="Q88" s="3">
        <f>LN(Table1[[#This Row],[maxPress(bar)]])</f>
        <v>12.834256370547378</v>
      </c>
    </row>
    <row r="89" spans="1:17" x14ac:dyDescent="0.3">
      <c r="A89">
        <v>1</v>
      </c>
      <c r="B89">
        <v>1500</v>
      </c>
      <c r="C89" t="s">
        <v>11</v>
      </c>
      <c r="D89">
        <v>2</v>
      </c>
      <c r="E89" t="s">
        <v>12</v>
      </c>
      <c r="F89">
        <v>4</v>
      </c>
      <c r="G89">
        <v>516.08924999999988</v>
      </c>
      <c r="H89">
        <v>396755.04385000007</v>
      </c>
      <c r="I89">
        <v>233.71500000000009</v>
      </c>
      <c r="J89">
        <v>66</v>
      </c>
      <c r="K89" t="s">
        <v>14</v>
      </c>
      <c r="L89">
        <f>Table1[[#This Row],[maxPHe]]/Table1[[#This Row],[nv]]</f>
        <v>3.5411363636363649</v>
      </c>
      <c r="M89" t="e">
        <f>LN(1-Table1[[#This Row],[maxPress(bar)]]/327664.925)</f>
        <v>#NUM!</v>
      </c>
      <c r="N89">
        <f>-0.509390757*Table1[[#This Row],[lig(ao)]]</f>
        <v>-2.0375630280000001</v>
      </c>
      <c r="O89" s="3">
        <f>LN(1-EXP(-$R$45*Table1[[#This Row],[lig(ao)]]))</f>
        <v>-0.13965972373704474</v>
      </c>
      <c r="P89" s="3">
        <f>Table1[[#This Row],[ln(1-e^-Bl)]]+LN($R$40)-$R$45*Table1[[#This Row],[Rs(ao)]]</f>
        <v>13.069477958630335</v>
      </c>
      <c r="Q89" s="3">
        <f>LN(Table1[[#This Row],[maxPress(bar)]])</f>
        <v>12.891074351225301</v>
      </c>
    </row>
    <row r="90" spans="1:17" x14ac:dyDescent="0.3">
      <c r="A90">
        <v>1</v>
      </c>
      <c r="B90">
        <v>1500</v>
      </c>
      <c r="C90" t="s">
        <v>11</v>
      </c>
      <c r="D90">
        <v>2</v>
      </c>
      <c r="E90" t="s">
        <v>12</v>
      </c>
      <c r="F90">
        <v>5</v>
      </c>
      <c r="G90">
        <v>483.16825000000011</v>
      </c>
      <c r="H90">
        <v>405602.70864999999</v>
      </c>
      <c r="I90">
        <v>250.13499999999999</v>
      </c>
      <c r="J90">
        <v>70</v>
      </c>
      <c r="K90" t="s">
        <v>14</v>
      </c>
      <c r="L90">
        <f>Table1[[#This Row],[maxPHe]]/Table1[[#This Row],[nv]]</f>
        <v>3.5733571428571427</v>
      </c>
      <c r="M90" t="e">
        <f>LN(1-Table1[[#This Row],[maxPress(bar)]]/327664.925)</f>
        <v>#NUM!</v>
      </c>
      <c r="N90">
        <f>-0.509390757*Table1[[#This Row],[lig(ao)]]</f>
        <v>-2.5469537850000004</v>
      </c>
      <c r="O90" s="3">
        <f>LN(1-EXP(-$R$45*Table1[[#This Row],[lig(ao)]]))</f>
        <v>-8.1556993148675705E-2</v>
      </c>
      <c r="P90" s="3">
        <f>Table1[[#This Row],[ln(1-e^-Bl)]]+LN($R$40)-$R$45*Table1[[#This Row],[Rs(ao)]]</f>
        <v>13.127580689218705</v>
      </c>
      <c r="Q90" s="3">
        <f>LN(Table1[[#This Row],[maxPress(bar)]])</f>
        <v>12.913129409367976</v>
      </c>
    </row>
    <row r="91" spans="1:17" x14ac:dyDescent="0.3">
      <c r="A91">
        <v>1</v>
      </c>
      <c r="B91">
        <v>1500</v>
      </c>
      <c r="C91" t="s">
        <v>11</v>
      </c>
      <c r="D91">
        <v>2</v>
      </c>
      <c r="E91" t="s">
        <v>12</v>
      </c>
      <c r="F91">
        <v>6</v>
      </c>
      <c r="G91">
        <v>477.87124999999997</v>
      </c>
      <c r="H91">
        <v>431127.52285000001</v>
      </c>
      <c r="I91">
        <v>235.07499999999999</v>
      </c>
      <c r="J91">
        <v>63</v>
      </c>
      <c r="K91" t="s">
        <v>14</v>
      </c>
      <c r="L91">
        <f>Table1[[#This Row],[maxPHe]]/Table1[[#This Row],[nv]]</f>
        <v>3.731349206349206</v>
      </c>
      <c r="M91" t="e">
        <f>LN(1-Table1[[#This Row],[maxPress(bar)]]/327664.925)</f>
        <v>#NUM!</v>
      </c>
      <c r="N91">
        <f>-0.509390757*Table1[[#This Row],[lig(ao)]]</f>
        <v>-3.0563445420000002</v>
      </c>
      <c r="O91" s="3">
        <f>LN(1-EXP(-$R$45*Table1[[#This Row],[lig(ao)]]))</f>
        <v>-4.8202665642017063E-2</v>
      </c>
      <c r="P91" s="3">
        <f>Table1[[#This Row],[ln(1-e^-Bl)]]+LN($R$40)-$R$45*Table1[[#This Row],[Rs(ao)]]</f>
        <v>13.160935016725363</v>
      </c>
      <c r="Q91" s="3">
        <f>LN(Table1[[#This Row],[maxPress(bar)]])</f>
        <v>12.974159202005145</v>
      </c>
    </row>
    <row r="92" spans="1:17" x14ac:dyDescent="0.3">
      <c r="A92">
        <v>1</v>
      </c>
      <c r="B92">
        <v>1500</v>
      </c>
      <c r="C92" t="s">
        <v>11</v>
      </c>
      <c r="D92">
        <v>2</v>
      </c>
      <c r="E92" t="s">
        <v>12</v>
      </c>
      <c r="F92">
        <v>7</v>
      </c>
      <c r="G92">
        <v>542.17824999999993</v>
      </c>
      <c r="H92">
        <v>414526.092</v>
      </c>
      <c r="I92">
        <v>267.93500000000017</v>
      </c>
      <c r="J92">
        <v>73</v>
      </c>
      <c r="K92" t="s">
        <v>13</v>
      </c>
      <c r="L92">
        <f>Table1[[#This Row],[maxPHe]]/Table1[[#This Row],[nv]]</f>
        <v>3.6703424657534272</v>
      </c>
      <c r="M92" t="e">
        <f>LN(1-Table1[[#This Row],[maxPress(bar)]]/327664.925)</f>
        <v>#NUM!</v>
      </c>
      <c r="N92">
        <f>-0.509390757*Table1[[#This Row],[lig(ao)]]</f>
        <v>-3.565735299</v>
      </c>
      <c r="O92" s="3">
        <f>LN(1-EXP(-$R$45*Table1[[#This Row],[lig(ao)]]))</f>
        <v>-2.8683625494928373E-2</v>
      </c>
      <c r="P92" s="3">
        <f>Table1[[#This Row],[ln(1-e^-Bl)]]+LN($R$40)-$R$45*Table1[[#This Row],[Rs(ao)]]</f>
        <v>13.180454056872453</v>
      </c>
      <c r="Q92" s="3">
        <f>LN(Table1[[#This Row],[maxPress(bar)]])</f>
        <v>12.934891199706614</v>
      </c>
    </row>
    <row r="93" spans="1:17" x14ac:dyDescent="0.3">
      <c r="A93">
        <v>1</v>
      </c>
      <c r="B93">
        <v>1500</v>
      </c>
      <c r="C93" t="s">
        <v>11</v>
      </c>
      <c r="D93">
        <v>2</v>
      </c>
      <c r="E93" t="s">
        <v>12</v>
      </c>
      <c r="F93">
        <v>8</v>
      </c>
      <c r="G93">
        <v>479.35624999999999</v>
      </c>
      <c r="H93">
        <v>412555.86164999998</v>
      </c>
      <c r="I93">
        <v>243.37500000000011</v>
      </c>
      <c r="J93">
        <v>67</v>
      </c>
      <c r="K93" t="s">
        <v>14</v>
      </c>
      <c r="L93">
        <f>Table1[[#This Row],[maxPHe]]/Table1[[#This Row],[nv]]</f>
        <v>3.6324626865671661</v>
      </c>
      <c r="M93" t="e">
        <f>LN(1-Table1[[#This Row],[maxPress(bar)]]/327664.925)</f>
        <v>#NUM!</v>
      </c>
      <c r="N93">
        <f>-0.509390757*Table1[[#This Row],[lig(ao)]]</f>
        <v>-4.0751260560000002</v>
      </c>
      <c r="O93" s="3">
        <f>LN(1-EXP(-$R$45*Table1[[#This Row],[lig(ao)]]))</f>
        <v>-1.7136038476981676E-2</v>
      </c>
      <c r="P93" s="3">
        <f>Table1[[#This Row],[ln(1-e^-Bl)]]+LN($R$40)-$R$45*Table1[[#This Row],[Rs(ao)]]</f>
        <v>13.192001643890398</v>
      </c>
      <c r="Q93" s="3">
        <f>LN(Table1[[#This Row],[maxPress(bar)]])</f>
        <v>12.930126897769934</v>
      </c>
    </row>
    <row r="94" spans="1:17" x14ac:dyDescent="0.3">
      <c r="A94">
        <v>1</v>
      </c>
      <c r="B94">
        <v>1500</v>
      </c>
      <c r="C94" t="s">
        <v>11</v>
      </c>
      <c r="D94">
        <v>2</v>
      </c>
      <c r="E94" t="s">
        <v>12</v>
      </c>
      <c r="F94">
        <v>9</v>
      </c>
      <c r="G94">
        <v>534.50475000000006</v>
      </c>
      <c r="H94">
        <v>421392.81315</v>
      </c>
      <c r="I94">
        <v>256.40499999999997</v>
      </c>
      <c r="J94">
        <v>68</v>
      </c>
      <c r="K94" t="s">
        <v>14</v>
      </c>
      <c r="L94">
        <f>Table1[[#This Row],[maxPHe]]/Table1[[#This Row],[nv]]</f>
        <v>3.7706617647058818</v>
      </c>
      <c r="M94" t="e">
        <f>LN(1-Table1[[#This Row],[maxPress(bar)]]/327664.925)</f>
        <v>#NUM!</v>
      </c>
      <c r="N94">
        <f>-0.509390757*Table1[[#This Row],[lig(ao)]]</f>
        <v>-4.5845168130000005</v>
      </c>
      <c r="O94" s="3">
        <f>LN(1-EXP(-$R$45*Table1[[#This Row],[lig(ao)]]))</f>
        <v>-1.0261132782081569E-2</v>
      </c>
      <c r="P94" s="3">
        <f>Table1[[#This Row],[ln(1-e^-Bl)]]+LN($R$40)-$R$45*Table1[[#This Row],[Rs(ao)]]</f>
        <v>13.198876549585298</v>
      </c>
      <c r="Q94" s="3">
        <f>LN(Table1[[#This Row],[maxPress(bar)]])</f>
        <v>12.95132072550817</v>
      </c>
    </row>
    <row r="95" spans="1:17" x14ac:dyDescent="0.3">
      <c r="A95">
        <v>1</v>
      </c>
      <c r="B95">
        <v>500</v>
      </c>
      <c r="C95" t="s">
        <v>11</v>
      </c>
      <c r="D95">
        <v>3</v>
      </c>
      <c r="E95" t="s">
        <v>12</v>
      </c>
      <c r="F95">
        <v>2</v>
      </c>
      <c r="G95">
        <v>1513.7127499999999</v>
      </c>
      <c r="H95">
        <v>279484.05345000001</v>
      </c>
      <c r="I95">
        <v>622.245</v>
      </c>
      <c r="J95">
        <v>229</v>
      </c>
      <c r="K95" t="s">
        <v>14</v>
      </c>
      <c r="L95">
        <f>Table1[[#This Row],[maxPHe]]/Table1[[#This Row],[nv]]</f>
        <v>2.717227074235808</v>
      </c>
      <c r="M95">
        <f>LN(1-Table1[[#This Row],[maxPress(bar)]]/327664.925)</f>
        <v>-1.9170294296244723</v>
      </c>
      <c r="N95">
        <f>-0.509390757*Table1[[#This Row],[lig(ao)]]</f>
        <v>-1.0187815140000001</v>
      </c>
      <c r="O95" s="3">
        <f>LN(1-EXP(-$R$45*Table1[[#This Row],[lig(ao)]]))</f>
        <v>-0.44790477788236172</v>
      </c>
      <c r="P95" s="3">
        <f>Table1[[#This Row],[ln(1-e^-Bl)]]+LN($R$40)-$R$45*Table1[[#This Row],[Rs(ao)]]</f>
        <v>12.251841991485017</v>
      </c>
      <c r="Q95" s="3">
        <f>LN(Table1[[#This Row],[maxPress(bar)]])</f>
        <v>12.540700516103504</v>
      </c>
    </row>
    <row r="96" spans="1:17" x14ac:dyDescent="0.3">
      <c r="A96">
        <v>2</v>
      </c>
      <c r="B96">
        <v>1000</v>
      </c>
      <c r="C96" t="s">
        <v>11</v>
      </c>
      <c r="D96">
        <v>3</v>
      </c>
      <c r="E96" t="s">
        <v>12</v>
      </c>
      <c r="F96">
        <v>2</v>
      </c>
      <c r="G96">
        <v>1284.20775</v>
      </c>
      <c r="H96">
        <v>225637.60415</v>
      </c>
      <c r="I96">
        <v>544.34500000000025</v>
      </c>
      <c r="J96">
        <v>229</v>
      </c>
      <c r="K96" t="s">
        <v>15</v>
      </c>
      <c r="L96">
        <f>Table1[[#This Row],[maxPHe]]/Table1[[#This Row],[nv]]</f>
        <v>2.3770524017467261</v>
      </c>
      <c r="M96">
        <f>LN(1-Table1[[#This Row],[maxPress(bar)]]/327664.925)</f>
        <v>-1.1667508872147325</v>
      </c>
      <c r="N96">
        <f>-0.509390757*Table1[[#This Row],[lig(ao)]]</f>
        <v>-1.0187815140000001</v>
      </c>
      <c r="O96" s="3">
        <f>LN(1-EXP(-$R$45*Table1[[#This Row],[lig(ao)]]))</f>
        <v>-0.44790477788236172</v>
      </c>
      <c r="P96" s="3">
        <f>Table1[[#This Row],[ln(1-e^-Bl)]]+LN($R$40)-$R$45*Table1[[#This Row],[Rs(ao)]]</f>
        <v>12.251841991485017</v>
      </c>
      <c r="Q96" s="3">
        <f>LN(Table1[[#This Row],[maxPress(bar)]])</f>
        <v>12.326685469777686</v>
      </c>
    </row>
    <row r="97" spans="1:17" x14ac:dyDescent="0.3">
      <c r="A97">
        <v>2</v>
      </c>
      <c r="B97">
        <v>1500</v>
      </c>
      <c r="C97" t="s">
        <v>11</v>
      </c>
      <c r="D97">
        <v>3</v>
      </c>
      <c r="E97" t="s">
        <v>12</v>
      </c>
      <c r="F97">
        <v>2</v>
      </c>
      <c r="G97">
        <v>1130.39625</v>
      </c>
      <c r="H97">
        <v>193868.44394999999</v>
      </c>
      <c r="I97">
        <v>486.57499999999987</v>
      </c>
      <c r="J97">
        <v>227</v>
      </c>
      <c r="K97" t="s">
        <v>15</v>
      </c>
      <c r="L97">
        <f>Table1[[#This Row],[maxPHe]]/Table1[[#This Row],[nv]]</f>
        <v>2.1435022026431714</v>
      </c>
      <c r="M97">
        <f>LN(1-Table1[[#This Row],[maxPress(bar)]]/327664.925)</f>
        <v>-0.89567166883025418</v>
      </c>
      <c r="N97">
        <f>-0.509390757*Table1[[#This Row],[lig(ao)]]</f>
        <v>-1.0187815140000001</v>
      </c>
      <c r="O97" s="3">
        <f>LN(1-EXP(-$R$45*Table1[[#This Row],[lig(ao)]]))</f>
        <v>-0.44790477788236172</v>
      </c>
      <c r="P97" s="3">
        <f>Table1[[#This Row],[ln(1-e^-Bl)]]+LN($R$40)-$R$45*Table1[[#This Row],[Rs(ao)]]</f>
        <v>12.251841991485017</v>
      </c>
      <c r="Q97" s="3">
        <f>LN(Table1[[#This Row],[maxPress(bar)]])</f>
        <v>12.174935084046336</v>
      </c>
    </row>
    <row r="98" spans="1:17" x14ac:dyDescent="0.3">
      <c r="A98">
        <v>2</v>
      </c>
      <c r="B98">
        <v>2000</v>
      </c>
      <c r="C98" t="s">
        <v>11</v>
      </c>
      <c r="D98">
        <v>3</v>
      </c>
      <c r="E98" t="s">
        <v>12</v>
      </c>
      <c r="F98">
        <v>2</v>
      </c>
      <c r="G98">
        <v>917.07925</v>
      </c>
      <c r="H98">
        <v>155412.74145</v>
      </c>
      <c r="I98">
        <v>426.91500000000002</v>
      </c>
      <c r="J98">
        <v>230</v>
      </c>
      <c r="K98" t="s">
        <v>15</v>
      </c>
      <c r="L98">
        <f>Table1[[#This Row],[maxPHe]]/Table1[[#This Row],[nv]]</f>
        <v>1.8561521739130435</v>
      </c>
      <c r="M98">
        <f>LN(1-Table1[[#This Row],[maxPress(bar)]]/327664.925)</f>
        <v>-0.64303192965756972</v>
      </c>
      <c r="N98">
        <f>-0.509390757*Table1[[#This Row],[lig(ao)]]</f>
        <v>-1.0187815140000001</v>
      </c>
      <c r="O98" s="3">
        <f>LN(1-EXP(-$R$45*Table1[[#This Row],[lig(ao)]]))</f>
        <v>-0.44790477788236172</v>
      </c>
      <c r="P98" s="3">
        <f>Table1[[#This Row],[ln(1-e^-Bl)]]+LN($R$40)-$R$45*Table1[[#This Row],[Rs(ao)]]</f>
        <v>12.251841991485017</v>
      </c>
      <c r="Q98" s="3">
        <f>LN(Table1[[#This Row],[maxPress(bar)]])</f>
        <v>11.953839704867322</v>
      </c>
    </row>
    <row r="99" spans="1:17" x14ac:dyDescent="0.3">
      <c r="A99">
        <v>2</v>
      </c>
      <c r="B99">
        <v>2500</v>
      </c>
      <c r="C99" t="s">
        <v>11</v>
      </c>
      <c r="D99">
        <v>3</v>
      </c>
      <c r="E99" t="s">
        <v>12</v>
      </c>
      <c r="F99">
        <v>2</v>
      </c>
      <c r="G99">
        <v>855.84175000000005</v>
      </c>
      <c r="H99">
        <v>149351.52119999999</v>
      </c>
      <c r="I99">
        <v>391.66499999999979</v>
      </c>
      <c r="J99">
        <v>223</v>
      </c>
      <c r="K99" t="s">
        <v>15</v>
      </c>
      <c r="L99">
        <f>Table1[[#This Row],[maxPHe]]/Table1[[#This Row],[nv]]</f>
        <v>1.7563452914798197</v>
      </c>
      <c r="M99">
        <f>LN(1-Table1[[#This Row],[maxPress(bar)]]/327664.925)</f>
        <v>-0.60844881851340482</v>
      </c>
      <c r="N99">
        <f>-0.509390757*Table1[[#This Row],[lig(ao)]]</f>
        <v>-1.0187815140000001</v>
      </c>
      <c r="O99" s="3">
        <f>LN(1-EXP(-$R$45*Table1[[#This Row],[lig(ao)]]))</f>
        <v>-0.44790477788236172</v>
      </c>
      <c r="P99" s="3">
        <f>Table1[[#This Row],[ln(1-e^-Bl)]]+LN($R$40)-$R$45*Table1[[#This Row],[Rs(ao)]]</f>
        <v>12.251841991485017</v>
      </c>
      <c r="Q99" s="3">
        <f>LN(Table1[[#This Row],[maxPress(bar)]])</f>
        <v>11.914058009062757</v>
      </c>
    </row>
    <row r="100" spans="1:17" x14ac:dyDescent="0.3">
      <c r="A100">
        <v>2</v>
      </c>
      <c r="B100">
        <v>500</v>
      </c>
      <c r="C100" t="s">
        <v>11</v>
      </c>
      <c r="D100">
        <v>3</v>
      </c>
      <c r="E100" t="s">
        <v>12</v>
      </c>
      <c r="F100">
        <v>2</v>
      </c>
      <c r="G100">
        <v>1451.8812499999999</v>
      </c>
      <c r="H100">
        <v>274302.39974999998</v>
      </c>
      <c r="I100">
        <v>602.875</v>
      </c>
      <c r="J100">
        <v>223</v>
      </c>
      <c r="K100" t="s">
        <v>15</v>
      </c>
      <c r="L100">
        <f>Table1[[#This Row],[maxPHe]]/Table1[[#This Row],[nv]]</f>
        <v>2.7034753363228701</v>
      </c>
      <c r="M100">
        <f>LN(1-Table1[[#This Row],[maxPress(bar)]]/327664.925)</f>
        <v>-1.8148827908410916</v>
      </c>
      <c r="N100">
        <f>-0.509390757*Table1[[#This Row],[lig(ao)]]</f>
        <v>-1.0187815140000001</v>
      </c>
      <c r="O100" s="3">
        <f>LN(1-EXP(-$R$45*Table1[[#This Row],[lig(ao)]]))</f>
        <v>-0.44790477788236172</v>
      </c>
      <c r="P100" s="3">
        <f>Table1[[#This Row],[ln(1-e^-Bl)]]+LN($R$40)-$R$45*Table1[[#This Row],[Rs(ao)]]</f>
        <v>12.251841991485017</v>
      </c>
      <c r="Q100" s="3">
        <f>LN(Table1[[#This Row],[maxPress(bar)]])</f>
        <v>12.521986425520309</v>
      </c>
    </row>
    <row r="101" spans="1:17" x14ac:dyDescent="0.3">
      <c r="A101">
        <v>3</v>
      </c>
      <c r="B101">
        <v>1000</v>
      </c>
      <c r="C101" t="s">
        <v>11</v>
      </c>
      <c r="D101">
        <v>3</v>
      </c>
      <c r="E101" t="s">
        <v>12</v>
      </c>
      <c r="F101">
        <v>2</v>
      </c>
      <c r="G101">
        <v>1323.21775</v>
      </c>
      <c r="H101">
        <v>219353.68354999999</v>
      </c>
      <c r="I101">
        <v>553.14499999999987</v>
      </c>
      <c r="J101">
        <v>230</v>
      </c>
      <c r="K101" t="s">
        <v>15</v>
      </c>
      <c r="L101">
        <f>Table1[[#This Row],[maxPHe]]/Table1[[#This Row],[nv]]</f>
        <v>2.4049782608695645</v>
      </c>
      <c r="M101">
        <f>LN(1-Table1[[#This Row],[maxPress(bar)]]/327664.925)</f>
        <v>-1.1069825683146317</v>
      </c>
      <c r="N101">
        <f>-0.509390757*Table1[[#This Row],[lig(ao)]]</f>
        <v>-1.0187815140000001</v>
      </c>
      <c r="O101" s="3">
        <f>LN(1-EXP(-$R$45*Table1[[#This Row],[lig(ao)]]))</f>
        <v>-0.44790477788236172</v>
      </c>
      <c r="P101" s="3">
        <f>Table1[[#This Row],[ln(1-e^-Bl)]]+LN($R$40)-$R$45*Table1[[#This Row],[Rs(ao)]]</f>
        <v>12.251841991485017</v>
      </c>
      <c r="Q101" s="3">
        <f>LN(Table1[[#This Row],[maxPress(bar)]])</f>
        <v>12.298440699478205</v>
      </c>
    </row>
    <row r="102" spans="1:17" x14ac:dyDescent="0.3">
      <c r="A102">
        <v>3</v>
      </c>
      <c r="B102">
        <v>1500</v>
      </c>
      <c r="C102" t="s">
        <v>11</v>
      </c>
      <c r="D102">
        <v>3</v>
      </c>
      <c r="E102" t="s">
        <v>12</v>
      </c>
      <c r="F102">
        <v>2</v>
      </c>
      <c r="G102">
        <v>1272.62375</v>
      </c>
      <c r="H102">
        <v>194585.75455000001</v>
      </c>
      <c r="I102">
        <v>516.02499999999986</v>
      </c>
      <c r="J102">
        <v>228</v>
      </c>
      <c r="K102" t="s">
        <v>14</v>
      </c>
      <c r="L102">
        <f>Table1[[#This Row],[maxPHe]]/Table1[[#This Row],[nv]]</f>
        <v>2.2632675438596483</v>
      </c>
      <c r="M102">
        <f>LN(1-Table1[[#This Row],[maxPress(bar)]]/327664.925)</f>
        <v>-0.90104729844153342</v>
      </c>
      <c r="N102">
        <f>-0.509390757*Table1[[#This Row],[lig(ao)]]</f>
        <v>-1.0187815140000001</v>
      </c>
      <c r="O102" s="3">
        <f>LN(1-EXP(-$R$45*Table1[[#This Row],[lig(ao)]]))</f>
        <v>-0.44790477788236172</v>
      </c>
      <c r="P102" s="3">
        <f>Table1[[#This Row],[ln(1-e^-Bl)]]+LN($R$40)-$R$45*Table1[[#This Row],[Rs(ao)]]</f>
        <v>12.251841991485017</v>
      </c>
      <c r="Q102" s="3">
        <f>LN(Table1[[#This Row],[maxPress(bar)]])</f>
        <v>12.178628242303231</v>
      </c>
    </row>
    <row r="103" spans="1:17" x14ac:dyDescent="0.3">
      <c r="A103">
        <v>3</v>
      </c>
      <c r="B103">
        <v>2000</v>
      </c>
      <c r="C103" t="s">
        <v>11</v>
      </c>
      <c r="D103">
        <v>3</v>
      </c>
      <c r="E103" t="s">
        <v>12</v>
      </c>
      <c r="F103">
        <v>2</v>
      </c>
      <c r="G103">
        <v>1152.37625</v>
      </c>
      <c r="H103">
        <v>180855.3192</v>
      </c>
      <c r="I103">
        <v>471.97500000000002</v>
      </c>
      <c r="J103">
        <v>228</v>
      </c>
      <c r="K103" t="s">
        <v>15</v>
      </c>
      <c r="L103">
        <f>Table1[[#This Row],[maxPHe]]/Table1[[#This Row],[nv]]</f>
        <v>2.0700657894736842</v>
      </c>
      <c r="M103">
        <f>LN(1-Table1[[#This Row],[maxPress(bar)]]/327664.925)</f>
        <v>-0.80285496745922147</v>
      </c>
      <c r="N103">
        <f>-0.509390757*Table1[[#This Row],[lig(ao)]]</f>
        <v>-1.0187815140000001</v>
      </c>
      <c r="O103" s="3">
        <f>LN(1-EXP(-$R$45*Table1[[#This Row],[lig(ao)]]))</f>
        <v>-0.44790477788236172</v>
      </c>
      <c r="P103" s="3">
        <f>Table1[[#This Row],[ln(1-e^-Bl)]]+LN($R$40)-$R$45*Table1[[#This Row],[Rs(ao)]]</f>
        <v>12.251841991485017</v>
      </c>
      <c r="Q103" s="3">
        <f>LN(Table1[[#This Row],[maxPress(bar)]])</f>
        <v>12.105452649167786</v>
      </c>
    </row>
    <row r="104" spans="1:17" x14ac:dyDescent="0.3">
      <c r="A104">
        <v>3</v>
      </c>
      <c r="B104">
        <v>2500</v>
      </c>
      <c r="C104" t="s">
        <v>11</v>
      </c>
      <c r="D104">
        <v>3</v>
      </c>
      <c r="E104" t="s">
        <v>12</v>
      </c>
      <c r="F104">
        <v>2</v>
      </c>
      <c r="G104">
        <v>872.52475000000004</v>
      </c>
      <c r="H104">
        <v>143929.08165000001</v>
      </c>
      <c r="I104">
        <v>396.00500000000011</v>
      </c>
      <c r="J104">
        <v>224</v>
      </c>
      <c r="K104" t="s">
        <v>14</v>
      </c>
      <c r="L104">
        <f>Table1[[#This Row],[maxPHe]]/Table1[[#This Row],[nv]]</f>
        <v>1.7678794642857147</v>
      </c>
      <c r="M104">
        <f>LN(1-Table1[[#This Row],[maxPress(bar)]]/327664.925)</f>
        <v>-0.57849242397200618</v>
      </c>
      <c r="N104">
        <f>-0.509390757*Table1[[#This Row],[lig(ao)]]</f>
        <v>-1.0187815140000001</v>
      </c>
      <c r="O104" s="3">
        <f>LN(1-EXP(-$R$45*Table1[[#This Row],[lig(ao)]]))</f>
        <v>-0.44790477788236172</v>
      </c>
      <c r="P104" s="3">
        <f>Table1[[#This Row],[ln(1-e^-Bl)]]+LN($R$40)-$R$45*Table1[[#This Row],[Rs(ao)]]</f>
        <v>12.251841991485017</v>
      </c>
      <c r="Q104" s="3">
        <f>LN(Table1[[#This Row],[maxPress(bar)]])</f>
        <v>11.877075968704158</v>
      </c>
    </row>
    <row r="105" spans="1:17" x14ac:dyDescent="0.3">
      <c r="A105">
        <v>3</v>
      </c>
      <c r="B105">
        <v>500</v>
      </c>
      <c r="C105" t="s">
        <v>11</v>
      </c>
      <c r="D105">
        <v>3</v>
      </c>
      <c r="E105" t="s">
        <v>12</v>
      </c>
      <c r="F105">
        <v>2</v>
      </c>
      <c r="G105">
        <v>1500.4457500000001</v>
      </c>
      <c r="H105">
        <v>274224.5552</v>
      </c>
      <c r="I105">
        <v>614.58500000000038</v>
      </c>
      <c r="J105">
        <v>225</v>
      </c>
      <c r="K105" t="s">
        <v>14</v>
      </c>
      <c r="L105">
        <f>Table1[[#This Row],[maxPHe]]/Table1[[#This Row],[nv]]</f>
        <v>2.7314888888888906</v>
      </c>
      <c r="M105">
        <f>LN(1-Table1[[#This Row],[maxPress(bar)]]/327664.925)</f>
        <v>-1.8134250669891634</v>
      </c>
      <c r="N105">
        <f>-0.509390757*Table1[[#This Row],[lig(ao)]]</f>
        <v>-1.0187815140000001</v>
      </c>
      <c r="O105" s="3">
        <f>LN(1-EXP(-$R$45*Table1[[#This Row],[lig(ao)]]))</f>
        <v>-0.44790477788236172</v>
      </c>
      <c r="P105" s="3">
        <f>Table1[[#This Row],[ln(1-e^-Bl)]]+LN($R$40)-$R$45*Table1[[#This Row],[Rs(ao)]]</f>
        <v>12.251841991485017</v>
      </c>
      <c r="Q105" s="3">
        <f>LN(Table1[[#This Row],[maxPress(bar)]])</f>
        <v>12.52170259425251</v>
      </c>
    </row>
    <row r="106" spans="1:17" x14ac:dyDescent="0.3">
      <c r="A106">
        <v>1</v>
      </c>
      <c r="B106">
        <v>1000</v>
      </c>
      <c r="C106" t="s">
        <v>11</v>
      </c>
      <c r="D106">
        <v>3</v>
      </c>
      <c r="E106" t="s">
        <v>12</v>
      </c>
      <c r="F106">
        <v>3</v>
      </c>
      <c r="G106">
        <v>1165.3467499999999</v>
      </c>
      <c r="H106">
        <v>301413.78365000011</v>
      </c>
      <c r="I106">
        <v>660.5649999999996</v>
      </c>
      <c r="J106">
        <v>227</v>
      </c>
      <c r="K106" t="s">
        <v>14</v>
      </c>
      <c r="L106">
        <f>Table1[[#This Row],[maxPHe]]/Table1[[#This Row],[nv]]</f>
        <v>2.9099779735682803</v>
      </c>
      <c r="M106">
        <f>LN(1-Table1[[#This Row],[maxPress(bar)]]/327664.925)</f>
        <v>-2.5242820480113899</v>
      </c>
      <c r="N106">
        <f>-0.509390757*Table1[[#This Row],[lig(ao)]]</f>
        <v>-1.5281722710000001</v>
      </c>
      <c r="O106" s="3">
        <f>LN(1-EXP(-$R$45*Table1[[#This Row],[lig(ao)]]))</f>
        <v>-0.24453535334753071</v>
      </c>
      <c r="P106" s="3">
        <f>Table1[[#This Row],[ln(1-e^-Bl)]]+LN($R$40)-$R$45*Table1[[#This Row],[Rs(ao)]]</f>
        <v>12.45521141601985</v>
      </c>
      <c r="Q106" s="3">
        <f>LN(Table1[[#This Row],[maxPress(bar)]])</f>
        <v>12.616239296212463</v>
      </c>
    </row>
    <row r="107" spans="1:17" x14ac:dyDescent="0.3">
      <c r="A107">
        <v>1</v>
      </c>
      <c r="B107">
        <v>1500</v>
      </c>
      <c r="C107" t="s">
        <v>11</v>
      </c>
      <c r="D107">
        <v>3</v>
      </c>
      <c r="E107" t="s">
        <v>12</v>
      </c>
      <c r="F107">
        <v>3</v>
      </c>
      <c r="G107">
        <v>1019.05925</v>
      </c>
      <c r="H107">
        <v>258447.9595</v>
      </c>
      <c r="I107">
        <v>587.3150000000004</v>
      </c>
      <c r="J107">
        <v>222</v>
      </c>
      <c r="K107" t="s">
        <v>15</v>
      </c>
      <c r="L107">
        <f>Table1[[#This Row],[maxPHe]]/Table1[[#This Row],[nv]]</f>
        <v>2.6455630630630647</v>
      </c>
      <c r="M107">
        <f>LN(1-Table1[[#This Row],[maxPress(bar)]]/327664.925)</f>
        <v>-1.5547455173435141</v>
      </c>
      <c r="N107">
        <f>-0.509390757*Table1[[#This Row],[lig(ao)]]</f>
        <v>-1.5281722710000001</v>
      </c>
      <c r="O107" s="3">
        <f>LN(1-EXP(-$R$45*Table1[[#This Row],[lig(ao)]]))</f>
        <v>-0.24453535334753071</v>
      </c>
      <c r="P107" s="3">
        <f>Table1[[#This Row],[ln(1-e^-Bl)]]+LN($R$40)-$R$45*Table1[[#This Row],[Rs(ao)]]</f>
        <v>12.45521141601985</v>
      </c>
      <c r="Q107" s="3">
        <f>LN(Table1[[#This Row],[maxPress(bar)]])</f>
        <v>12.462449635448889</v>
      </c>
    </row>
    <row r="108" spans="1:17" x14ac:dyDescent="0.3">
      <c r="A108">
        <v>1</v>
      </c>
      <c r="B108">
        <v>2000</v>
      </c>
      <c r="C108" t="s">
        <v>11</v>
      </c>
      <c r="D108">
        <v>3</v>
      </c>
      <c r="E108" t="s">
        <v>12</v>
      </c>
      <c r="F108">
        <v>3</v>
      </c>
      <c r="G108">
        <v>764.20775000000003</v>
      </c>
      <c r="H108">
        <v>201718.98435000001</v>
      </c>
      <c r="I108">
        <v>512.34500000000014</v>
      </c>
      <c r="J108">
        <v>226</v>
      </c>
      <c r="K108" t="s">
        <v>14</v>
      </c>
      <c r="L108">
        <f>Table1[[#This Row],[maxPHe]]/Table1[[#This Row],[nv]]</f>
        <v>2.2670132743362839</v>
      </c>
      <c r="M108">
        <f>LN(1-Table1[[#This Row],[maxPress(bar)]]/327664.925)</f>
        <v>-0.95613874367768115</v>
      </c>
      <c r="N108">
        <f>-0.509390757*Table1[[#This Row],[lig(ao)]]</f>
        <v>-1.5281722710000001</v>
      </c>
      <c r="O108" s="3">
        <f>LN(1-EXP(-$R$45*Table1[[#This Row],[lig(ao)]]))</f>
        <v>-0.24453535334753071</v>
      </c>
      <c r="P108" s="3">
        <f>Table1[[#This Row],[ln(1-e^-Bl)]]+LN($R$40)-$R$45*Table1[[#This Row],[Rs(ao)]]</f>
        <v>12.45521141601985</v>
      </c>
      <c r="Q108" s="3">
        <f>LN(Table1[[#This Row],[maxPress(bar)]])</f>
        <v>12.214630841228551</v>
      </c>
    </row>
    <row r="109" spans="1:17" x14ac:dyDescent="0.3">
      <c r="A109">
        <v>1</v>
      </c>
      <c r="B109">
        <v>2500</v>
      </c>
      <c r="C109" t="s">
        <v>11</v>
      </c>
      <c r="D109">
        <v>3</v>
      </c>
      <c r="E109" t="s">
        <v>12</v>
      </c>
      <c r="F109">
        <v>3</v>
      </c>
      <c r="G109">
        <v>612.47525000000007</v>
      </c>
      <c r="H109">
        <v>182454.37645000001</v>
      </c>
      <c r="I109">
        <v>459.99500000000012</v>
      </c>
      <c r="J109">
        <v>228</v>
      </c>
      <c r="K109" t="s">
        <v>14</v>
      </c>
      <c r="L109">
        <f>Table1[[#This Row],[maxPHe]]/Table1[[#This Row],[nv]]</f>
        <v>2.0175219298245621</v>
      </c>
      <c r="M109">
        <f>LN(1-Table1[[#This Row],[maxPress(bar)]]/327664.925)</f>
        <v>-0.8138067679358858</v>
      </c>
      <c r="N109">
        <f>-0.509390757*Table1[[#This Row],[lig(ao)]]</f>
        <v>-1.5281722710000001</v>
      </c>
      <c r="O109" s="3">
        <f>LN(1-EXP(-$R$45*Table1[[#This Row],[lig(ao)]]))</f>
        <v>-0.24453535334753071</v>
      </c>
      <c r="P109" s="3">
        <f>Table1[[#This Row],[ln(1-e^-Bl)]]+LN($R$40)-$R$45*Table1[[#This Row],[Rs(ao)]]</f>
        <v>12.45521141601985</v>
      </c>
      <c r="Q109" s="3">
        <f>LN(Table1[[#This Row],[maxPress(bar)]])</f>
        <v>12.114255428696666</v>
      </c>
    </row>
    <row r="110" spans="1:17" x14ac:dyDescent="0.3">
      <c r="A110">
        <v>1</v>
      </c>
      <c r="B110">
        <v>500</v>
      </c>
      <c r="C110" t="s">
        <v>11</v>
      </c>
      <c r="D110">
        <v>3</v>
      </c>
      <c r="E110" t="s">
        <v>12</v>
      </c>
      <c r="F110">
        <v>3</v>
      </c>
      <c r="G110">
        <v>1242.47525</v>
      </c>
      <c r="H110">
        <v>357464.44884999999</v>
      </c>
      <c r="I110">
        <v>714.99500000000023</v>
      </c>
      <c r="J110">
        <v>222</v>
      </c>
      <c r="K110" t="s">
        <v>14</v>
      </c>
      <c r="L110">
        <f>Table1[[#This Row],[maxPHe]]/Table1[[#This Row],[nv]]</f>
        <v>3.2206981981981992</v>
      </c>
      <c r="M110" t="e">
        <f>LN(1-Table1[[#This Row],[maxPress(bar)]]/327664.925)</f>
        <v>#NUM!</v>
      </c>
      <c r="N110">
        <f>-0.509390757*Table1[[#This Row],[lig(ao)]]</f>
        <v>-1.5281722710000001</v>
      </c>
      <c r="O110" s="3">
        <f>LN(1-EXP(-$R$45*Table1[[#This Row],[lig(ao)]]))</f>
        <v>-0.24453535334753071</v>
      </c>
      <c r="P110" s="3">
        <f>Table1[[#This Row],[ln(1-e^-Bl)]]+LN($R$40)-$R$45*Table1[[#This Row],[Rs(ao)]]</f>
        <v>12.45521141601985</v>
      </c>
      <c r="Q110" s="3">
        <f>LN(Table1[[#This Row],[maxPress(bar)]])</f>
        <v>12.786791192395116</v>
      </c>
    </row>
    <row r="111" spans="1:17" x14ac:dyDescent="0.3">
      <c r="A111">
        <v>2</v>
      </c>
      <c r="B111">
        <v>1000</v>
      </c>
      <c r="C111" t="s">
        <v>11</v>
      </c>
      <c r="D111">
        <v>3</v>
      </c>
      <c r="E111" t="s">
        <v>12</v>
      </c>
      <c r="F111">
        <v>3</v>
      </c>
      <c r="G111">
        <v>1166.8317500000001</v>
      </c>
      <c r="H111">
        <v>301791.08075000008</v>
      </c>
      <c r="I111">
        <v>660.86499999999967</v>
      </c>
      <c r="J111">
        <v>227</v>
      </c>
      <c r="K111" t="s">
        <v>14</v>
      </c>
      <c r="L111">
        <f>Table1[[#This Row],[maxPHe]]/Table1[[#This Row],[nv]]</f>
        <v>2.911299559471364</v>
      </c>
      <c r="M111">
        <f>LN(1-Table1[[#This Row],[maxPress(bar)]]/327664.925)</f>
        <v>-2.5387589321825135</v>
      </c>
      <c r="N111">
        <f>-0.509390757*Table1[[#This Row],[lig(ao)]]</f>
        <v>-1.5281722710000001</v>
      </c>
      <c r="O111" s="3">
        <f>LN(1-EXP(-$R$45*Table1[[#This Row],[lig(ao)]]))</f>
        <v>-0.24453535334753071</v>
      </c>
      <c r="P111" s="3">
        <f>Table1[[#This Row],[ln(1-e^-Bl)]]+LN($R$40)-$R$45*Table1[[#This Row],[Rs(ao)]]</f>
        <v>12.45521141601985</v>
      </c>
      <c r="Q111" s="3">
        <f>LN(Table1[[#This Row],[maxPress(bar)]])</f>
        <v>12.617490271366913</v>
      </c>
    </row>
    <row r="112" spans="1:17" x14ac:dyDescent="0.3">
      <c r="A112">
        <v>2</v>
      </c>
      <c r="B112">
        <v>1500</v>
      </c>
      <c r="C112" t="s">
        <v>11</v>
      </c>
      <c r="D112">
        <v>3</v>
      </c>
      <c r="E112" t="s">
        <v>12</v>
      </c>
      <c r="F112">
        <v>3</v>
      </c>
      <c r="G112">
        <v>999.80175000000008</v>
      </c>
      <c r="H112">
        <v>250115.62539999999</v>
      </c>
      <c r="I112">
        <v>592.46500000000026</v>
      </c>
      <c r="J112">
        <v>228</v>
      </c>
      <c r="K112" t="s">
        <v>14</v>
      </c>
      <c r="L112">
        <f>Table1[[#This Row],[maxPHe]]/Table1[[#This Row],[nv]]</f>
        <v>2.5985307017543873</v>
      </c>
      <c r="M112">
        <f>LN(1-Table1[[#This Row],[maxPress(bar)]]/327664.925)</f>
        <v>-1.4410776581145492</v>
      </c>
      <c r="N112">
        <f>-0.509390757*Table1[[#This Row],[lig(ao)]]</f>
        <v>-1.5281722710000001</v>
      </c>
      <c r="O112" s="3">
        <f>LN(1-EXP(-$R$45*Table1[[#This Row],[lig(ao)]]))</f>
        <v>-0.24453535334753071</v>
      </c>
      <c r="P112" s="3">
        <f>Table1[[#This Row],[ln(1-e^-Bl)]]+LN($R$40)-$R$45*Table1[[#This Row],[Rs(ao)]]</f>
        <v>12.45521141601985</v>
      </c>
      <c r="Q112" s="3">
        <f>LN(Table1[[#This Row],[maxPress(bar)]])</f>
        <v>12.429678591523485</v>
      </c>
    </row>
    <row r="113" spans="1:17" x14ac:dyDescent="0.3">
      <c r="A113">
        <v>2</v>
      </c>
      <c r="B113">
        <v>2000</v>
      </c>
      <c r="C113" t="s">
        <v>11</v>
      </c>
      <c r="D113">
        <v>3</v>
      </c>
      <c r="E113" t="s">
        <v>12</v>
      </c>
      <c r="F113">
        <v>3</v>
      </c>
      <c r="G113">
        <v>1080.64375</v>
      </c>
      <c r="H113">
        <v>218491.51115000001</v>
      </c>
      <c r="I113">
        <v>574.62499999999989</v>
      </c>
      <c r="J113">
        <v>225</v>
      </c>
      <c r="K113" t="s">
        <v>15</v>
      </c>
      <c r="L113">
        <f>Table1[[#This Row],[maxPHe]]/Table1[[#This Row],[nv]]</f>
        <v>2.5538888888888884</v>
      </c>
      <c r="M113">
        <f>LN(1-Table1[[#This Row],[maxPress(bar)]]/327664.925)</f>
        <v>-1.0990539453469801</v>
      </c>
      <c r="N113">
        <f>-0.509390757*Table1[[#This Row],[lig(ao)]]</f>
        <v>-1.5281722710000001</v>
      </c>
      <c r="O113" s="3">
        <f>LN(1-EXP(-$R$45*Table1[[#This Row],[lig(ao)]]))</f>
        <v>-0.24453535334753071</v>
      </c>
      <c r="P113" s="3">
        <f>Table1[[#This Row],[ln(1-e^-Bl)]]+LN($R$40)-$R$45*Table1[[#This Row],[Rs(ao)]]</f>
        <v>12.45521141601985</v>
      </c>
      <c r="Q113" s="3">
        <f>LN(Table1[[#This Row],[maxPress(bar)]])</f>
        <v>12.294502442190996</v>
      </c>
    </row>
    <row r="114" spans="1:17" x14ac:dyDescent="0.3">
      <c r="A114">
        <v>1</v>
      </c>
      <c r="B114">
        <v>2000</v>
      </c>
      <c r="C114" t="s">
        <v>11</v>
      </c>
      <c r="D114">
        <v>1</v>
      </c>
      <c r="E114" t="s">
        <v>12</v>
      </c>
      <c r="F114">
        <v>10</v>
      </c>
      <c r="G114">
        <v>59.554250000000003</v>
      </c>
      <c r="H114">
        <v>690794.02644999989</v>
      </c>
      <c r="I114">
        <v>30.41500000000001</v>
      </c>
      <c r="J114">
        <v>7</v>
      </c>
      <c r="K114" t="s">
        <v>13</v>
      </c>
      <c r="L114">
        <f>Table1[[#This Row],[maxPHe]]/Table1[[#This Row],[nv]]</f>
        <v>4.3450000000000015</v>
      </c>
      <c r="M114" t="e">
        <f>LN(1-Table1[[#This Row],[maxPress(bar)]]/327664.925)</f>
        <v>#NUM!</v>
      </c>
      <c r="N114">
        <f>-0.509390757*Table1[[#This Row],[lig(ao)]]</f>
        <v>-5.0939075700000007</v>
      </c>
      <c r="O114" s="3">
        <f>LN(1-EXP(-$R$45*Table1[[#This Row],[lig(ao)]]))</f>
        <v>-6.1528846084108338E-3</v>
      </c>
      <c r="P114" s="3">
        <f>Table1[[#This Row],[ln(1-e^-Bl)]]+LN($R$40)-$R$45*Table1[[#This Row],[Rs(ao)]]</f>
        <v>13.712375710758968</v>
      </c>
      <c r="Q114" s="3">
        <f>LN(Table1[[#This Row],[maxPress(bar)]])</f>
        <v>13.445596977924279</v>
      </c>
    </row>
    <row r="115" spans="1:17" x14ac:dyDescent="0.3">
      <c r="A115">
        <v>1</v>
      </c>
      <c r="B115">
        <v>2000</v>
      </c>
      <c r="C115" t="s">
        <v>11</v>
      </c>
      <c r="D115">
        <v>1</v>
      </c>
      <c r="E115" t="s">
        <v>12</v>
      </c>
      <c r="F115">
        <v>11</v>
      </c>
      <c r="G115">
        <v>110.29725000000001</v>
      </c>
      <c r="H115">
        <v>626971.83094999986</v>
      </c>
      <c r="I115">
        <v>44.554999999999993</v>
      </c>
      <c r="J115">
        <v>9</v>
      </c>
      <c r="K115" t="s">
        <v>13</v>
      </c>
      <c r="L115">
        <f>Table1[[#This Row],[maxPHe]]/Table1[[#This Row],[nv]]</f>
        <v>4.9505555555555549</v>
      </c>
      <c r="M115" t="e">
        <f>LN(1-Table1[[#This Row],[maxPress(bar)]]/327664.925)</f>
        <v>#NUM!</v>
      </c>
      <c r="N115">
        <f>-0.509390757*Table1[[#This Row],[lig(ao)]]</f>
        <v>-5.6032983270000001</v>
      </c>
      <c r="O115" s="3">
        <f>LN(1-EXP(-$R$45*Table1[[#This Row],[lig(ao)]]))</f>
        <v>-3.6924895769882078E-3</v>
      </c>
      <c r="P115" s="3">
        <f>Table1[[#This Row],[ln(1-e^-Bl)]]+LN($R$40)-$R$45*Table1[[#This Row],[Rs(ao)]]</f>
        <v>13.714836105790392</v>
      </c>
      <c r="Q115" s="3">
        <f>LN(Table1[[#This Row],[maxPress(bar)]])</f>
        <v>13.348656891891309</v>
      </c>
    </row>
    <row r="116" spans="1:17" x14ac:dyDescent="0.3">
      <c r="A116">
        <v>1</v>
      </c>
      <c r="B116">
        <v>2000</v>
      </c>
      <c r="C116" t="s">
        <v>11</v>
      </c>
      <c r="D116">
        <v>1</v>
      </c>
      <c r="E116" t="s">
        <v>12</v>
      </c>
      <c r="F116">
        <v>12</v>
      </c>
      <c r="G116">
        <v>70.198249999999987</v>
      </c>
      <c r="H116">
        <v>584959.60914999992</v>
      </c>
      <c r="I116">
        <v>39.535000000000011</v>
      </c>
      <c r="J116">
        <v>10</v>
      </c>
      <c r="K116" t="s">
        <v>13</v>
      </c>
      <c r="L116">
        <f>Table1[[#This Row],[maxPHe]]/Table1[[#This Row],[nv]]</f>
        <v>3.9535000000000009</v>
      </c>
      <c r="M116" t="e">
        <f>LN(1-Table1[[#This Row],[maxPress(bar)]]/327664.925)</f>
        <v>#NUM!</v>
      </c>
      <c r="N116">
        <f>-0.509390757*Table1[[#This Row],[lig(ao)]]</f>
        <v>-6.1126890840000003</v>
      </c>
      <c r="O116" s="3">
        <f>LN(1-EXP(-$R$45*Table1[[#This Row],[lig(ao)]]))</f>
        <v>-2.217039257152143E-3</v>
      </c>
      <c r="P116" s="3">
        <f>Table1[[#This Row],[ln(1-e^-Bl)]]+LN($R$40)-$R$45*Table1[[#This Row],[Rs(ao)]]</f>
        <v>13.716311556110227</v>
      </c>
      <c r="Q116" s="3">
        <f>LN(Table1[[#This Row],[maxPress(bar)]])</f>
        <v>13.279298079642299</v>
      </c>
    </row>
    <row r="117" spans="1:17" x14ac:dyDescent="0.3">
      <c r="A117">
        <v>1</v>
      </c>
      <c r="B117">
        <v>2000</v>
      </c>
      <c r="C117" t="s">
        <v>11</v>
      </c>
      <c r="D117">
        <v>1</v>
      </c>
      <c r="E117" t="s">
        <v>12</v>
      </c>
      <c r="F117">
        <v>13</v>
      </c>
      <c r="G117">
        <v>62.673250000000003</v>
      </c>
      <c r="H117">
        <v>655782.08654999989</v>
      </c>
      <c r="I117">
        <v>33.035000000000011</v>
      </c>
      <c r="J117">
        <v>8</v>
      </c>
      <c r="K117" t="s">
        <v>14</v>
      </c>
      <c r="L117">
        <f>Table1[[#This Row],[maxPHe]]/Table1[[#This Row],[nv]]</f>
        <v>4.1293750000000014</v>
      </c>
      <c r="M117" t="e">
        <f>LN(1-Table1[[#This Row],[maxPress(bar)]]/327664.925)</f>
        <v>#NUM!</v>
      </c>
      <c r="N117">
        <f>-0.509390757*Table1[[#This Row],[lig(ao)]]</f>
        <v>-6.6220798410000006</v>
      </c>
      <c r="O117" s="3">
        <f>LN(1-EXP(-$R$45*Table1[[#This Row],[lig(ao)]]))</f>
        <v>-1.3315439159814054E-3</v>
      </c>
      <c r="P117" s="3">
        <f>Table1[[#This Row],[ln(1-e^-Bl)]]+LN($R$40)-$R$45*Table1[[#This Row],[Rs(ao)]]</f>
        <v>13.717197051451398</v>
      </c>
      <c r="Q117" s="3">
        <f>LN(Table1[[#This Row],[maxPress(bar)]])</f>
        <v>13.393583827603326</v>
      </c>
    </row>
    <row r="118" spans="1:17" x14ac:dyDescent="0.3">
      <c r="A118">
        <v>1</v>
      </c>
      <c r="B118">
        <v>2000</v>
      </c>
      <c r="C118" t="s">
        <v>11</v>
      </c>
      <c r="D118">
        <v>1</v>
      </c>
      <c r="E118" t="s">
        <v>12</v>
      </c>
      <c r="F118">
        <v>14</v>
      </c>
      <c r="G118">
        <v>116.93075</v>
      </c>
      <c r="H118">
        <v>547007.57150000019</v>
      </c>
      <c r="I118">
        <v>52.885000000000034</v>
      </c>
      <c r="J118">
        <v>12</v>
      </c>
      <c r="K118" t="s">
        <v>13</v>
      </c>
      <c r="L118">
        <f>Table1[[#This Row],[maxPHe]]/Table1[[#This Row],[nv]]</f>
        <v>4.4070833333333361</v>
      </c>
      <c r="M118" t="e">
        <f>LN(1-Table1[[#This Row],[maxPress(bar)]]/327664.925)</f>
        <v>#NUM!</v>
      </c>
      <c r="N118">
        <f>-0.509390757*Table1[[#This Row],[lig(ao)]]</f>
        <v>-7.1314705979999999</v>
      </c>
      <c r="O118" s="3">
        <f>LN(1-EXP(-$R$45*Table1[[#This Row],[lig(ao)]]))</f>
        <v>-7.9986077373698648E-4</v>
      </c>
      <c r="P118" s="3">
        <f>Table1[[#This Row],[ln(1-e^-Bl)]]+LN($R$40)-$R$45*Table1[[#This Row],[Rs(ao)]]</f>
        <v>13.717728734593642</v>
      </c>
      <c r="Q118" s="3">
        <f>LN(Table1[[#This Row],[maxPress(bar)]])</f>
        <v>13.212217923173037</v>
      </c>
    </row>
    <row r="119" spans="1:17" x14ac:dyDescent="0.3">
      <c r="A119">
        <v>1</v>
      </c>
      <c r="B119">
        <v>2000</v>
      </c>
      <c r="C119" t="s">
        <v>11</v>
      </c>
      <c r="D119">
        <v>1</v>
      </c>
      <c r="E119" t="s">
        <v>12</v>
      </c>
      <c r="F119">
        <v>15</v>
      </c>
      <c r="G119">
        <v>90.643750000000011</v>
      </c>
      <c r="H119">
        <v>686051.25595000014</v>
      </c>
      <c r="I119">
        <v>36.624999999999993</v>
      </c>
      <c r="J119">
        <v>7</v>
      </c>
      <c r="K119" t="s">
        <v>13</v>
      </c>
      <c r="L119">
        <f>Table1[[#This Row],[maxPHe]]/Table1[[#This Row],[nv]]</f>
        <v>5.2321428571428559</v>
      </c>
      <c r="M119" t="e">
        <f>LN(1-Table1[[#This Row],[maxPress(bar)]]/327664.925)</f>
        <v>#NUM!</v>
      </c>
      <c r="N119">
        <f>-0.509390757*Table1[[#This Row],[lig(ao)]]</f>
        <v>-7.6408613550000002</v>
      </c>
      <c r="O119" s="3">
        <f>LN(1-EXP(-$R$45*Table1[[#This Row],[lig(ao)]]))</f>
        <v>-4.8052877768070632E-4</v>
      </c>
      <c r="P119" s="3">
        <f>Table1[[#This Row],[ln(1-e^-Bl)]]+LN($R$40)-$R$45*Table1[[#This Row],[Rs(ao)]]</f>
        <v>13.718048066589699</v>
      </c>
      <c r="Q119" s="3">
        <f>LN(Table1[[#This Row],[maxPress(bar)]])</f>
        <v>13.438707621045117</v>
      </c>
    </row>
    <row r="120" spans="1:17" x14ac:dyDescent="0.3">
      <c r="A120">
        <v>1</v>
      </c>
      <c r="B120">
        <v>2000</v>
      </c>
      <c r="C120" t="s">
        <v>11</v>
      </c>
      <c r="D120">
        <v>1</v>
      </c>
      <c r="E120" t="s">
        <v>12</v>
      </c>
      <c r="F120">
        <v>16</v>
      </c>
      <c r="G120">
        <v>104.25725</v>
      </c>
      <c r="H120">
        <v>612851.46009999991</v>
      </c>
      <c r="I120">
        <v>43.354999999999997</v>
      </c>
      <c r="J120">
        <v>9</v>
      </c>
      <c r="K120" t="s">
        <v>13</v>
      </c>
      <c r="L120">
        <f>Table1[[#This Row],[maxPHe]]/Table1[[#This Row],[nv]]</f>
        <v>4.8172222222222221</v>
      </c>
      <c r="M120" t="e">
        <f>LN(1-Table1[[#This Row],[maxPress(bar)]]/327664.925)</f>
        <v>#NUM!</v>
      </c>
      <c r="N120">
        <f>-0.509390757*Table1[[#This Row],[lig(ao)]]</f>
        <v>-8.1502521120000004</v>
      </c>
      <c r="O120" s="3">
        <f>LN(1-EXP(-$R$45*Table1[[#This Row],[lig(ao)]]))</f>
        <v>-2.8870352550614285E-4</v>
      </c>
      <c r="P120" s="3">
        <f>Table1[[#This Row],[ln(1-e^-Bl)]]+LN($R$40)-$R$45*Table1[[#This Row],[Rs(ao)]]</f>
        <v>13.718239891841874</v>
      </c>
      <c r="Q120" s="3">
        <f>LN(Table1[[#This Row],[maxPress(bar)]])</f>
        <v>13.325877869241793</v>
      </c>
    </row>
    <row r="121" spans="1:17" x14ac:dyDescent="0.3">
      <c r="A121">
        <v>1</v>
      </c>
      <c r="B121">
        <v>2000</v>
      </c>
      <c r="C121" t="s">
        <v>11</v>
      </c>
      <c r="D121">
        <v>1</v>
      </c>
      <c r="E121" t="s">
        <v>12</v>
      </c>
      <c r="F121">
        <v>17</v>
      </c>
      <c r="G121">
        <v>112.72275</v>
      </c>
      <c r="H121">
        <v>583722.41210000007</v>
      </c>
      <c r="I121">
        <v>48.044999999999987</v>
      </c>
      <c r="J121">
        <v>10</v>
      </c>
      <c r="K121" t="s">
        <v>14</v>
      </c>
      <c r="L121">
        <f>Table1[[#This Row],[maxPHe]]/Table1[[#This Row],[nv]]</f>
        <v>4.8044999999999991</v>
      </c>
      <c r="M121" t="e">
        <f>LN(1-Table1[[#This Row],[maxPress(bar)]]/327664.925)</f>
        <v>#NUM!</v>
      </c>
      <c r="N121">
        <f>-0.509390757*Table1[[#This Row],[lig(ao)]]</f>
        <v>-8.6596428690000007</v>
      </c>
      <c r="O121" s="3">
        <f>LN(1-EXP(-$R$45*Table1[[#This Row],[lig(ao)]]))</f>
        <v>-1.7346082235250424E-4</v>
      </c>
      <c r="P121" s="3">
        <f>Table1[[#This Row],[ln(1-e^-Bl)]]+LN($R$40)-$R$45*Table1[[#This Row],[Rs(ao)]]</f>
        <v>13.718355134545027</v>
      </c>
      <c r="Q121" s="3">
        <f>LN(Table1[[#This Row],[maxPress(bar)]])</f>
        <v>13.277180827062598</v>
      </c>
    </row>
    <row r="122" spans="1:17" x14ac:dyDescent="0.3">
      <c r="A122">
        <v>1</v>
      </c>
      <c r="B122">
        <v>2000</v>
      </c>
      <c r="C122" t="s">
        <v>11</v>
      </c>
      <c r="D122">
        <v>1</v>
      </c>
      <c r="E122" t="s">
        <v>12</v>
      </c>
      <c r="F122">
        <v>18</v>
      </c>
      <c r="G122">
        <v>100.84175</v>
      </c>
      <c r="H122">
        <v>618121.11850000022</v>
      </c>
      <c r="I122">
        <v>42.664999999999992</v>
      </c>
      <c r="J122">
        <v>9</v>
      </c>
      <c r="K122" t="s">
        <v>14</v>
      </c>
      <c r="L122">
        <f>Table1[[#This Row],[maxPHe]]/Table1[[#This Row],[nv]]</f>
        <v>4.740555555555555</v>
      </c>
      <c r="M122" t="e">
        <f>LN(1-Table1[[#This Row],[maxPress(bar)]]/327664.925)</f>
        <v>#NUM!</v>
      </c>
      <c r="N122">
        <f>-0.509390757*Table1[[#This Row],[lig(ao)]]</f>
        <v>-9.1690336260000009</v>
      </c>
      <c r="O122" s="3">
        <f>LN(1-EXP(-$R$45*Table1[[#This Row],[lig(ao)]]))</f>
        <v>-1.0422231216581739E-4</v>
      </c>
      <c r="P122" s="3">
        <f>Table1[[#This Row],[ln(1-e^-Bl)]]+LN($R$40)-$R$45*Table1[[#This Row],[Rs(ao)]]</f>
        <v>13.718424373055214</v>
      </c>
      <c r="Q122" s="3">
        <f>LN(Table1[[#This Row],[maxPress(bar)]])</f>
        <v>13.334439701865181</v>
      </c>
    </row>
    <row r="123" spans="1:17" x14ac:dyDescent="0.3">
      <c r="A123">
        <v>1</v>
      </c>
      <c r="B123">
        <v>2000</v>
      </c>
      <c r="C123" t="s">
        <v>11</v>
      </c>
      <c r="D123">
        <v>1</v>
      </c>
      <c r="E123" t="s">
        <v>12</v>
      </c>
      <c r="F123">
        <v>19</v>
      </c>
      <c r="G123">
        <v>105.19825</v>
      </c>
      <c r="H123">
        <v>547458.83850000007</v>
      </c>
      <c r="I123">
        <v>48.534999999999997</v>
      </c>
      <c r="J123">
        <v>11</v>
      </c>
      <c r="K123" t="s">
        <v>13</v>
      </c>
      <c r="L123">
        <f>Table1[[#This Row],[maxPHe]]/Table1[[#This Row],[nv]]</f>
        <v>4.4122727272727271</v>
      </c>
      <c r="M123" t="e">
        <f>LN(1-Table1[[#This Row],[maxPress(bar)]]/327664.925)</f>
        <v>#NUM!</v>
      </c>
      <c r="N123">
        <f>-0.509390757*Table1[[#This Row],[lig(ao)]]</f>
        <v>-9.6784243830000012</v>
      </c>
      <c r="O123" s="3">
        <f>LN(1-EXP(-$R$45*Table1[[#This Row],[lig(ao)]]))</f>
        <v>-6.2621866469215342E-5</v>
      </c>
      <c r="P123" s="3">
        <f>Table1[[#This Row],[ln(1-e^-Bl)]]+LN($R$40)-$R$45*Table1[[#This Row],[Rs(ao)]]</f>
        <v>13.71846597350091</v>
      </c>
      <c r="Q123" s="3">
        <f>LN(Table1[[#This Row],[maxPress(bar)]])</f>
        <v>13.213042557024655</v>
      </c>
    </row>
    <row r="124" spans="1:17" x14ac:dyDescent="0.3">
      <c r="A124">
        <v>1</v>
      </c>
      <c r="B124">
        <v>2000</v>
      </c>
      <c r="C124" t="s">
        <v>11</v>
      </c>
      <c r="D124">
        <v>1</v>
      </c>
      <c r="E124" t="s">
        <v>12</v>
      </c>
      <c r="F124">
        <v>1</v>
      </c>
      <c r="G124">
        <v>39.752249999999997</v>
      </c>
      <c r="H124">
        <v>462502.5882</v>
      </c>
      <c r="I124">
        <v>17.454999999999998</v>
      </c>
      <c r="J124">
        <v>6</v>
      </c>
      <c r="K124" t="s">
        <v>15</v>
      </c>
      <c r="L124">
        <f>Table1[[#This Row],[maxPHe]]/Table1[[#This Row],[nv]]</f>
        <v>2.9091666666666662</v>
      </c>
      <c r="M124" t="e">
        <f>LN(1-Table1[[#This Row],[maxPress(bar)]]/327664.925)</f>
        <v>#NUM!</v>
      </c>
      <c r="N124">
        <f>-0.509390757*Table1[[#This Row],[lig(ao)]]</f>
        <v>-0.50939075700000003</v>
      </c>
      <c r="O124" s="3">
        <f>LN(1-EXP(-$R$45*Table1[[#This Row],[lig(ao)]]))</f>
        <v>-0.91844666491232885</v>
      </c>
      <c r="P124" s="3">
        <f>Table1[[#This Row],[ln(1-e^-Bl)]]+LN($R$40)-$R$45*Table1[[#This Row],[Rs(ao)]]</f>
        <v>12.80008193045505</v>
      </c>
      <c r="Q124" s="3">
        <f>LN(Table1[[#This Row],[maxPress(bar)]])</f>
        <v>13.044407432027066</v>
      </c>
    </row>
    <row r="125" spans="1:17" x14ac:dyDescent="0.3">
      <c r="A125">
        <v>1</v>
      </c>
      <c r="B125">
        <v>2000</v>
      </c>
      <c r="C125" t="s">
        <v>11</v>
      </c>
      <c r="D125">
        <v>1</v>
      </c>
      <c r="E125" t="s">
        <v>12</v>
      </c>
      <c r="F125">
        <v>20</v>
      </c>
      <c r="G125">
        <v>84.356250000000003</v>
      </c>
      <c r="H125">
        <v>603486.95074999996</v>
      </c>
      <c r="I125">
        <v>39.375000000000021</v>
      </c>
      <c r="J125">
        <v>9</v>
      </c>
      <c r="K125" t="s">
        <v>13</v>
      </c>
      <c r="L125">
        <f>Table1[[#This Row],[maxPHe]]/Table1[[#This Row],[nv]]</f>
        <v>4.3750000000000027</v>
      </c>
      <c r="M125" t="e">
        <f>LN(1-Table1[[#This Row],[maxPress(bar)]]/327664.925)</f>
        <v>#NUM!</v>
      </c>
      <c r="N125">
        <f>-0.509390757*Table1[[#This Row],[lig(ao)]]</f>
        <v>-10.187815140000001</v>
      </c>
      <c r="O125" s="3">
        <f>LN(1-EXP(-$R$45*Table1[[#This Row],[lig(ao)]]))</f>
        <v>-3.7626594887278363E-5</v>
      </c>
      <c r="P125" s="3">
        <f>Table1[[#This Row],[ln(1-e^-Bl)]]+LN($R$40)-$R$45*Table1[[#This Row],[Rs(ao)]]</f>
        <v>13.718490968772493</v>
      </c>
      <c r="Q125" s="3">
        <f>LN(Table1[[#This Row],[maxPress(bar)]])</f>
        <v>13.31047969666789</v>
      </c>
    </row>
    <row r="126" spans="1:17" x14ac:dyDescent="0.3">
      <c r="A126">
        <v>1</v>
      </c>
      <c r="B126">
        <v>2000</v>
      </c>
      <c r="C126" t="s">
        <v>11</v>
      </c>
      <c r="D126">
        <v>1</v>
      </c>
      <c r="E126" t="s">
        <v>12</v>
      </c>
      <c r="F126">
        <v>2</v>
      </c>
      <c r="G126">
        <v>96.881249999999994</v>
      </c>
      <c r="H126">
        <v>570069.91500000004</v>
      </c>
      <c r="I126">
        <v>32.875000000000007</v>
      </c>
      <c r="J126">
        <v>9</v>
      </c>
      <c r="K126" t="s">
        <v>15</v>
      </c>
      <c r="L126">
        <f>Table1[[#This Row],[maxPHe]]/Table1[[#This Row],[nv]]</f>
        <v>3.6527777777777786</v>
      </c>
      <c r="M126" t="e">
        <f>LN(1-Table1[[#This Row],[maxPress(bar)]]/327664.925)</f>
        <v>#NUM!</v>
      </c>
      <c r="N126">
        <f>-0.509390757*Table1[[#This Row],[lig(ao)]]</f>
        <v>-1.0187815140000001</v>
      </c>
      <c r="O126" s="3">
        <f>LN(1-EXP(-$R$45*Table1[[#This Row],[lig(ao)]]))</f>
        <v>-0.44790477788236172</v>
      </c>
      <c r="P126" s="3">
        <f>Table1[[#This Row],[ln(1-e^-Bl)]]+LN($R$40)-$R$45*Table1[[#This Row],[Rs(ao)]]</f>
        <v>13.270623817485017</v>
      </c>
      <c r="Q126" s="3">
        <f>LN(Table1[[#This Row],[maxPress(bar)]])</f>
        <v>13.253514290183606</v>
      </c>
    </row>
    <row r="127" spans="1:17" x14ac:dyDescent="0.3">
      <c r="A127">
        <v>1</v>
      </c>
      <c r="B127">
        <v>2000</v>
      </c>
      <c r="C127" t="s">
        <v>11</v>
      </c>
      <c r="D127">
        <v>1</v>
      </c>
      <c r="E127" t="s">
        <v>12</v>
      </c>
      <c r="F127">
        <v>3</v>
      </c>
      <c r="G127">
        <v>88.613749999999996</v>
      </c>
      <c r="H127">
        <v>613290.81604999991</v>
      </c>
      <c r="I127">
        <v>38.225000000000001</v>
      </c>
      <c r="J127">
        <v>9</v>
      </c>
      <c r="K127" t="s">
        <v>14</v>
      </c>
      <c r="L127">
        <f>Table1[[#This Row],[maxPHe]]/Table1[[#This Row],[nv]]</f>
        <v>4.2472222222222227</v>
      </c>
      <c r="M127" t="e">
        <f>LN(1-Table1[[#This Row],[maxPress(bar)]]/327664.925)</f>
        <v>#NUM!</v>
      </c>
      <c r="N127">
        <f>-0.509390757*Table1[[#This Row],[lig(ao)]]</f>
        <v>-1.5281722710000001</v>
      </c>
      <c r="O127" s="3">
        <f>LN(1-EXP(-$R$45*Table1[[#This Row],[lig(ao)]]))</f>
        <v>-0.24453535334753071</v>
      </c>
      <c r="P127" s="3">
        <f>Table1[[#This Row],[ln(1-e^-Bl)]]+LN($R$40)-$R$45*Table1[[#This Row],[Rs(ao)]]</f>
        <v>13.47399324201985</v>
      </c>
      <c r="Q127" s="3">
        <f>LN(Table1[[#This Row],[maxPress(bar)]])</f>
        <v>13.326594516856593</v>
      </c>
    </row>
    <row r="128" spans="1:17" x14ac:dyDescent="0.3">
      <c r="A128">
        <v>1</v>
      </c>
      <c r="B128">
        <v>2000</v>
      </c>
      <c r="C128" t="s">
        <v>11</v>
      </c>
      <c r="D128">
        <v>1</v>
      </c>
      <c r="E128" t="s">
        <v>12</v>
      </c>
      <c r="F128">
        <v>4</v>
      </c>
      <c r="G128">
        <v>95.148750000000007</v>
      </c>
      <c r="H128">
        <v>684505.90549999999</v>
      </c>
      <c r="I128">
        <v>35.525000000000013</v>
      </c>
      <c r="J128">
        <v>7</v>
      </c>
      <c r="K128" t="s">
        <v>14</v>
      </c>
      <c r="L128">
        <f>Table1[[#This Row],[maxPHe]]/Table1[[#This Row],[nv]]</f>
        <v>5.075000000000002</v>
      </c>
      <c r="M128" t="e">
        <f>LN(1-Table1[[#This Row],[maxPress(bar)]]/327664.925)</f>
        <v>#NUM!</v>
      </c>
      <c r="N128">
        <f>-0.509390757*Table1[[#This Row],[lig(ao)]]</f>
        <v>-2.0375630280000001</v>
      </c>
      <c r="O128" s="3">
        <f>LN(1-EXP(-$R$45*Table1[[#This Row],[lig(ao)]]))</f>
        <v>-0.13965972373704474</v>
      </c>
      <c r="P128" s="3">
        <f>Table1[[#This Row],[ln(1-e^-Bl)]]+LN($R$40)-$R$45*Table1[[#This Row],[Rs(ao)]]</f>
        <v>13.578868871630334</v>
      </c>
      <c r="Q128" s="3">
        <f>LN(Table1[[#This Row],[maxPress(bar)]])</f>
        <v>13.436452551138727</v>
      </c>
    </row>
    <row r="129" spans="1:17" x14ac:dyDescent="0.3">
      <c r="A129">
        <v>1</v>
      </c>
      <c r="B129">
        <v>2000</v>
      </c>
      <c r="C129" t="s">
        <v>11</v>
      </c>
      <c r="D129">
        <v>1</v>
      </c>
      <c r="E129" t="s">
        <v>12</v>
      </c>
      <c r="F129">
        <v>5</v>
      </c>
      <c r="G129">
        <v>86.237749999999991</v>
      </c>
      <c r="H129">
        <v>593063.83675000002</v>
      </c>
      <c r="I129">
        <v>39.744999999999983</v>
      </c>
      <c r="J129">
        <v>9</v>
      </c>
      <c r="K129" t="s">
        <v>14</v>
      </c>
      <c r="L129">
        <f>Table1[[#This Row],[maxPHe]]/Table1[[#This Row],[nv]]</f>
        <v>4.4161111111111095</v>
      </c>
      <c r="M129" t="e">
        <f>LN(1-Table1[[#This Row],[maxPress(bar)]]/327664.925)</f>
        <v>#NUM!</v>
      </c>
      <c r="N129">
        <f>-0.509390757*Table1[[#This Row],[lig(ao)]]</f>
        <v>-2.5469537850000004</v>
      </c>
      <c r="O129" s="3">
        <f>LN(1-EXP(-$R$45*Table1[[#This Row],[lig(ao)]]))</f>
        <v>-8.1556993148675705E-2</v>
      </c>
      <c r="P129" s="3">
        <f>Table1[[#This Row],[ln(1-e^-Bl)]]+LN($R$40)-$R$45*Table1[[#This Row],[Rs(ao)]]</f>
        <v>13.636971602218704</v>
      </c>
      <c r="Q129" s="3">
        <f>LN(Table1[[#This Row],[maxPress(bar)]])</f>
        <v>13.293057322691865</v>
      </c>
    </row>
    <row r="130" spans="1:17" x14ac:dyDescent="0.3">
      <c r="A130">
        <v>1</v>
      </c>
      <c r="B130">
        <v>2000</v>
      </c>
      <c r="C130" t="s">
        <v>11</v>
      </c>
      <c r="D130">
        <v>1</v>
      </c>
      <c r="E130" t="s">
        <v>12</v>
      </c>
      <c r="F130">
        <v>6</v>
      </c>
      <c r="G130">
        <v>104.90075</v>
      </c>
      <c r="H130">
        <v>621879.19449999998</v>
      </c>
      <c r="I130">
        <v>43.484999999999999</v>
      </c>
      <c r="J130">
        <v>9</v>
      </c>
      <c r="K130" t="s">
        <v>14</v>
      </c>
      <c r="L130">
        <f>Table1[[#This Row],[maxPHe]]/Table1[[#This Row],[nv]]</f>
        <v>4.831666666666667</v>
      </c>
      <c r="M130" t="e">
        <f>LN(1-Table1[[#This Row],[maxPress(bar)]]/327664.925)</f>
        <v>#NUM!</v>
      </c>
      <c r="N130">
        <f>-0.509390757*Table1[[#This Row],[lig(ao)]]</f>
        <v>-3.0563445420000002</v>
      </c>
      <c r="O130" s="3">
        <f>LN(1-EXP(-$R$45*Table1[[#This Row],[lig(ao)]]))</f>
        <v>-4.8202665642017063E-2</v>
      </c>
      <c r="P130" s="3">
        <f>Table1[[#This Row],[ln(1-e^-Bl)]]+LN($R$40)-$R$45*Table1[[#This Row],[Rs(ao)]]</f>
        <v>13.670325929725362</v>
      </c>
      <c r="Q130" s="3">
        <f>LN(Table1[[#This Row],[maxPress(bar)]])</f>
        <v>13.34050113179687</v>
      </c>
    </row>
    <row r="131" spans="1:17" x14ac:dyDescent="0.3">
      <c r="A131">
        <v>1</v>
      </c>
      <c r="B131">
        <v>2000</v>
      </c>
      <c r="C131" t="s">
        <v>11</v>
      </c>
      <c r="D131">
        <v>1</v>
      </c>
      <c r="E131" t="s">
        <v>12</v>
      </c>
      <c r="F131">
        <v>7</v>
      </c>
      <c r="G131">
        <v>101.13875</v>
      </c>
      <c r="H131">
        <v>653193.61399999994</v>
      </c>
      <c r="I131">
        <v>38.725000000000037</v>
      </c>
      <c r="J131">
        <v>7</v>
      </c>
      <c r="K131" t="s">
        <v>14</v>
      </c>
      <c r="L131">
        <f>Table1[[#This Row],[maxPHe]]/Table1[[#This Row],[nv]]</f>
        <v>5.5321428571428628</v>
      </c>
      <c r="M131" t="e">
        <f>LN(1-Table1[[#This Row],[maxPress(bar)]]/327664.925)</f>
        <v>#NUM!</v>
      </c>
      <c r="N131">
        <f>-0.509390757*Table1[[#This Row],[lig(ao)]]</f>
        <v>-3.565735299</v>
      </c>
      <c r="O131" s="3">
        <f>LN(1-EXP(-$R$45*Table1[[#This Row],[lig(ao)]]))</f>
        <v>-2.8683625494928373E-2</v>
      </c>
      <c r="P131" s="3">
        <f>Table1[[#This Row],[ln(1-e^-Bl)]]+LN($R$40)-$R$45*Table1[[#This Row],[Rs(ao)]]</f>
        <v>13.689844969872452</v>
      </c>
      <c r="Q131" s="3">
        <f>LN(Table1[[#This Row],[maxPress(bar)]])</f>
        <v>13.38962886354566</v>
      </c>
    </row>
    <row r="132" spans="1:17" x14ac:dyDescent="0.3">
      <c r="A132">
        <v>1</v>
      </c>
      <c r="B132">
        <v>2000</v>
      </c>
      <c r="C132" t="s">
        <v>11</v>
      </c>
      <c r="D132">
        <v>1</v>
      </c>
      <c r="E132" t="s">
        <v>12</v>
      </c>
      <c r="F132">
        <v>8</v>
      </c>
      <c r="G132">
        <v>93.415750000000003</v>
      </c>
      <c r="H132">
        <v>652724.27069999999</v>
      </c>
      <c r="I132">
        <v>39.185000000000016</v>
      </c>
      <c r="J132">
        <v>8</v>
      </c>
      <c r="K132" t="s">
        <v>14</v>
      </c>
      <c r="L132">
        <f>Table1[[#This Row],[maxPHe]]/Table1[[#This Row],[nv]]</f>
        <v>4.8981250000000021</v>
      </c>
      <c r="M132" t="e">
        <f>LN(1-Table1[[#This Row],[maxPress(bar)]]/327664.925)</f>
        <v>#NUM!</v>
      </c>
      <c r="N132">
        <f>-0.509390757*Table1[[#This Row],[lig(ao)]]</f>
        <v>-4.0751260560000002</v>
      </c>
      <c r="O132" s="3">
        <f>LN(1-EXP(-$R$45*Table1[[#This Row],[lig(ao)]]))</f>
        <v>-1.7136038476981676E-2</v>
      </c>
      <c r="P132" s="3">
        <f>Table1[[#This Row],[ln(1-e^-Bl)]]+LN($R$40)-$R$45*Table1[[#This Row],[Rs(ao)]]</f>
        <v>13.701392556890397</v>
      </c>
      <c r="Q132" s="3">
        <f>LN(Table1[[#This Row],[maxPress(bar)]])</f>
        <v>13.388910069009333</v>
      </c>
    </row>
    <row r="133" spans="1:17" x14ac:dyDescent="0.3">
      <c r="A133">
        <v>1</v>
      </c>
      <c r="B133">
        <v>2000</v>
      </c>
      <c r="C133" t="s">
        <v>11</v>
      </c>
      <c r="D133">
        <v>1</v>
      </c>
      <c r="E133" t="s">
        <v>12</v>
      </c>
      <c r="F133">
        <v>9</v>
      </c>
      <c r="G133">
        <v>65.34675</v>
      </c>
      <c r="H133">
        <v>617307.95884999994</v>
      </c>
      <c r="I133">
        <v>35.565000000000012</v>
      </c>
      <c r="J133">
        <v>9</v>
      </c>
      <c r="K133" t="s">
        <v>14</v>
      </c>
      <c r="L133">
        <f>Table1[[#This Row],[maxPHe]]/Table1[[#This Row],[nv]]</f>
        <v>3.951666666666668</v>
      </c>
      <c r="M133" t="e">
        <f>LN(1-Table1[[#This Row],[maxPress(bar)]]/327664.925)</f>
        <v>#NUM!</v>
      </c>
      <c r="N133">
        <f>-0.509390757*Table1[[#This Row],[lig(ao)]]</f>
        <v>-4.5845168130000005</v>
      </c>
      <c r="O133" s="3">
        <f>LN(1-EXP(-$R$45*Table1[[#This Row],[lig(ao)]]))</f>
        <v>-1.0261132782081569E-2</v>
      </c>
      <c r="P133" s="3">
        <f>Table1[[#This Row],[ln(1-e^-Bl)]]+LN($R$40)-$R$45*Table1[[#This Row],[Rs(ao)]]</f>
        <v>13.708267462585297</v>
      </c>
      <c r="Q133" s="3">
        <f>LN(Table1[[#This Row],[maxPress(bar)]])</f>
        <v>13.333123301300654</v>
      </c>
    </row>
    <row r="134" spans="1:17" x14ac:dyDescent="0.3">
      <c r="A134">
        <v>1</v>
      </c>
      <c r="B134">
        <v>2000</v>
      </c>
      <c r="C134" t="s">
        <v>11</v>
      </c>
      <c r="D134">
        <v>2</v>
      </c>
      <c r="E134" t="s">
        <v>12</v>
      </c>
      <c r="F134">
        <v>10</v>
      </c>
      <c r="G134">
        <v>447.07925000000012</v>
      </c>
      <c r="H134">
        <v>370878.47559999989</v>
      </c>
      <c r="I134">
        <v>225.91499999999999</v>
      </c>
      <c r="J134">
        <v>67</v>
      </c>
      <c r="K134" t="s">
        <v>13</v>
      </c>
      <c r="L134">
        <f>Table1[[#This Row],[maxPHe]]/Table1[[#This Row],[nv]]</f>
        <v>3.3718656716417907</v>
      </c>
      <c r="M134" t="e">
        <f>LN(1-Table1[[#This Row],[maxPress(bar)]]/327664.925)</f>
        <v>#NUM!</v>
      </c>
      <c r="N134">
        <f>-0.509390757*Table1[[#This Row],[lig(ao)]]</f>
        <v>-5.0939075700000007</v>
      </c>
      <c r="O134" s="3">
        <f>LN(1-EXP(-$R$45*Table1[[#This Row],[lig(ao)]]))</f>
        <v>-6.1528846084108338E-3</v>
      </c>
      <c r="P134" s="3">
        <f>Table1[[#This Row],[ln(1-e^-Bl)]]+LN($R$40)-$R$45*Table1[[#This Row],[Rs(ao)]]</f>
        <v>13.202984797758969</v>
      </c>
      <c r="Q134" s="3">
        <f>LN(Table1[[#This Row],[maxPress(bar)]])</f>
        <v>12.823629728900745</v>
      </c>
    </row>
    <row r="135" spans="1:17" x14ac:dyDescent="0.3">
      <c r="A135">
        <v>1</v>
      </c>
      <c r="B135">
        <v>2000</v>
      </c>
      <c r="C135" t="s">
        <v>11</v>
      </c>
      <c r="D135">
        <v>2</v>
      </c>
      <c r="E135" t="s">
        <v>12</v>
      </c>
      <c r="F135">
        <v>11</v>
      </c>
      <c r="G135">
        <v>482.22775000000001</v>
      </c>
      <c r="H135">
        <v>366531.33439999999</v>
      </c>
      <c r="I135">
        <v>234.94500000000011</v>
      </c>
      <c r="J135">
        <v>68</v>
      </c>
      <c r="K135" t="s">
        <v>14</v>
      </c>
      <c r="L135">
        <f>Table1[[#This Row],[maxPHe]]/Table1[[#This Row],[nv]]</f>
        <v>3.4550735294117665</v>
      </c>
      <c r="M135" t="e">
        <f>LN(1-Table1[[#This Row],[maxPress(bar)]]/327664.925)</f>
        <v>#NUM!</v>
      </c>
      <c r="N135">
        <f>-0.509390757*Table1[[#This Row],[lig(ao)]]</f>
        <v>-5.6032983270000001</v>
      </c>
      <c r="O135" s="3">
        <f>LN(1-EXP(-$R$45*Table1[[#This Row],[lig(ao)]]))</f>
        <v>-3.6924895769882078E-3</v>
      </c>
      <c r="P135" s="3">
        <f>Table1[[#This Row],[ln(1-e^-Bl)]]+LN($R$40)-$R$45*Table1[[#This Row],[Rs(ao)]]</f>
        <v>13.205445192790393</v>
      </c>
      <c r="Q135" s="3">
        <f>LN(Table1[[#This Row],[maxPress(bar)]])</f>
        <v>12.811839292970749</v>
      </c>
    </row>
    <row r="136" spans="1:17" x14ac:dyDescent="0.3">
      <c r="A136">
        <v>1</v>
      </c>
      <c r="B136">
        <v>2000</v>
      </c>
      <c r="C136" t="s">
        <v>11</v>
      </c>
      <c r="D136">
        <v>2</v>
      </c>
      <c r="E136" t="s">
        <v>12</v>
      </c>
      <c r="F136">
        <v>12</v>
      </c>
      <c r="G136">
        <v>494.1087500000001</v>
      </c>
      <c r="H136">
        <v>379126.75555000012</v>
      </c>
      <c r="I136">
        <v>230.32499999999999</v>
      </c>
      <c r="J136">
        <v>64</v>
      </c>
      <c r="K136" t="s">
        <v>14</v>
      </c>
      <c r="L136">
        <f>Table1[[#This Row],[maxPHe]]/Table1[[#This Row],[nv]]</f>
        <v>3.5988281249999998</v>
      </c>
      <c r="M136" t="e">
        <f>LN(1-Table1[[#This Row],[maxPress(bar)]]/327664.925)</f>
        <v>#NUM!</v>
      </c>
      <c r="N136">
        <f>-0.509390757*Table1[[#This Row],[lig(ao)]]</f>
        <v>-6.1126890840000003</v>
      </c>
      <c r="O136" s="3">
        <f>LN(1-EXP(-$R$45*Table1[[#This Row],[lig(ao)]]))</f>
        <v>-2.217039257152143E-3</v>
      </c>
      <c r="P136" s="3">
        <f>Table1[[#This Row],[ln(1-e^-Bl)]]+LN($R$40)-$R$45*Table1[[#This Row],[Rs(ao)]]</f>
        <v>13.206920643110228</v>
      </c>
      <c r="Q136" s="3">
        <f>LN(Table1[[#This Row],[maxPress(bar)]])</f>
        <v>12.84562587551099</v>
      </c>
    </row>
    <row r="137" spans="1:17" x14ac:dyDescent="0.3">
      <c r="A137">
        <v>1</v>
      </c>
      <c r="B137">
        <v>2000</v>
      </c>
      <c r="C137" t="s">
        <v>11</v>
      </c>
      <c r="D137">
        <v>2</v>
      </c>
      <c r="E137" t="s">
        <v>12</v>
      </c>
      <c r="F137">
        <v>13</v>
      </c>
      <c r="G137">
        <v>564.20775000000003</v>
      </c>
      <c r="H137">
        <v>367020.30310000002</v>
      </c>
      <c r="I137">
        <v>253.345</v>
      </c>
      <c r="J137">
        <v>69</v>
      </c>
      <c r="K137" t="s">
        <v>14</v>
      </c>
      <c r="L137">
        <f>Table1[[#This Row],[maxPHe]]/Table1[[#This Row],[nv]]</f>
        <v>3.6716666666666669</v>
      </c>
      <c r="M137" t="e">
        <f>LN(1-Table1[[#This Row],[maxPress(bar)]]/327664.925)</f>
        <v>#NUM!</v>
      </c>
      <c r="N137">
        <f>-0.509390757*Table1[[#This Row],[lig(ao)]]</f>
        <v>-6.6220798410000006</v>
      </c>
      <c r="O137" s="3">
        <f>LN(1-EXP(-$R$45*Table1[[#This Row],[lig(ao)]]))</f>
        <v>-1.3315439159814054E-3</v>
      </c>
      <c r="P137" s="3">
        <f>Table1[[#This Row],[ln(1-e^-Bl)]]+LN($R$40)-$R$45*Table1[[#This Row],[Rs(ao)]]</f>
        <v>13.207806138451399</v>
      </c>
      <c r="Q137" s="3">
        <f>LN(Table1[[#This Row],[maxPress(bar)]])</f>
        <v>12.813172447304877</v>
      </c>
    </row>
    <row r="138" spans="1:17" x14ac:dyDescent="0.3">
      <c r="A138">
        <v>1</v>
      </c>
      <c r="B138">
        <v>2000</v>
      </c>
      <c r="C138" t="s">
        <v>11</v>
      </c>
      <c r="D138">
        <v>2</v>
      </c>
      <c r="E138" t="s">
        <v>12</v>
      </c>
      <c r="F138">
        <v>14</v>
      </c>
      <c r="G138">
        <v>514.60374999999999</v>
      </c>
      <c r="H138">
        <v>371150.42115000013</v>
      </c>
      <c r="I138">
        <v>239.42499999999981</v>
      </c>
      <c r="J138">
        <v>67</v>
      </c>
      <c r="K138" t="s">
        <v>13</v>
      </c>
      <c r="L138">
        <f>Table1[[#This Row],[maxPHe]]/Table1[[#This Row],[nv]]</f>
        <v>3.5735074626865644</v>
      </c>
      <c r="M138" t="e">
        <f>LN(1-Table1[[#This Row],[maxPress(bar)]]/327664.925)</f>
        <v>#NUM!</v>
      </c>
      <c r="N138">
        <f>-0.509390757*Table1[[#This Row],[lig(ao)]]</f>
        <v>-7.1314705979999999</v>
      </c>
      <c r="O138" s="3">
        <f>LN(1-EXP(-$R$45*Table1[[#This Row],[lig(ao)]]))</f>
        <v>-7.9986077373698648E-4</v>
      </c>
      <c r="P138" s="3">
        <f>Table1[[#This Row],[ln(1-e^-Bl)]]+LN($R$40)-$R$45*Table1[[#This Row],[Rs(ao)]]</f>
        <v>13.208337821593643</v>
      </c>
      <c r="Q138" s="3">
        <f>LN(Table1[[#This Row],[maxPress(bar)]])</f>
        <v>12.824362707261471</v>
      </c>
    </row>
    <row r="139" spans="1:17" x14ac:dyDescent="0.3">
      <c r="A139">
        <v>1</v>
      </c>
      <c r="B139">
        <v>2000</v>
      </c>
      <c r="C139" t="s">
        <v>11</v>
      </c>
      <c r="D139">
        <v>2</v>
      </c>
      <c r="E139" t="s">
        <v>12</v>
      </c>
      <c r="F139">
        <v>16</v>
      </c>
      <c r="G139">
        <v>444.20775000000009</v>
      </c>
      <c r="H139">
        <v>364016.13339999999</v>
      </c>
      <c r="I139">
        <v>227.34499999999991</v>
      </c>
      <c r="J139">
        <v>68</v>
      </c>
      <c r="K139" t="s">
        <v>14</v>
      </c>
      <c r="L139">
        <f>Table1[[#This Row],[maxPHe]]/Table1[[#This Row],[nv]]</f>
        <v>3.3433088235294104</v>
      </c>
      <c r="M139" t="e">
        <f>LN(1-Table1[[#This Row],[maxPress(bar)]]/327664.925)</f>
        <v>#NUM!</v>
      </c>
      <c r="N139">
        <f>-0.509390757*Table1[[#This Row],[lig(ao)]]</f>
        <v>-8.1502521120000004</v>
      </c>
      <c r="O139" s="3">
        <f>LN(1-EXP(-$R$45*Table1[[#This Row],[lig(ao)]]))</f>
        <v>-2.8870352550614285E-4</v>
      </c>
      <c r="P139" s="3">
        <f>Table1[[#This Row],[ln(1-e^-Bl)]]+LN($R$40)-$R$45*Table1[[#This Row],[Rs(ao)]]</f>
        <v>13.208848978841875</v>
      </c>
      <c r="Q139" s="3">
        <f>LN(Table1[[#This Row],[maxPress(bar)]])</f>
        <v>12.804953468164136</v>
      </c>
    </row>
    <row r="140" spans="1:17" x14ac:dyDescent="0.3">
      <c r="A140">
        <v>1</v>
      </c>
      <c r="B140">
        <v>2000</v>
      </c>
      <c r="C140" t="s">
        <v>11</v>
      </c>
      <c r="D140">
        <v>2</v>
      </c>
      <c r="E140" t="s">
        <v>12</v>
      </c>
      <c r="F140">
        <v>1</v>
      </c>
      <c r="G140">
        <v>226.83175</v>
      </c>
      <c r="H140">
        <v>206013.38589999999</v>
      </c>
      <c r="I140">
        <v>128.86500000000001</v>
      </c>
      <c r="J140">
        <v>68</v>
      </c>
      <c r="K140" t="s">
        <v>14</v>
      </c>
      <c r="L140">
        <f>Table1[[#This Row],[maxPHe]]/Table1[[#This Row],[nv]]</f>
        <v>1.8950735294117649</v>
      </c>
      <c r="M140">
        <f>LN(1-Table1[[#This Row],[maxPress(bar)]]/327664.925)</f>
        <v>-0.99083079508417438</v>
      </c>
      <c r="N140">
        <f>-0.509390757*Table1[[#This Row],[lig(ao)]]</f>
        <v>-0.50939075700000003</v>
      </c>
      <c r="O140" s="3">
        <f>LN(1-EXP(-$R$45*Table1[[#This Row],[lig(ao)]]))</f>
        <v>-0.91844666491232885</v>
      </c>
      <c r="P140" s="3">
        <f>Table1[[#This Row],[ln(1-e^-Bl)]]+LN($R$40)-$R$45*Table1[[#This Row],[Rs(ao)]]</f>
        <v>12.290691017455051</v>
      </c>
      <c r="Q140" s="3">
        <f>LN(Table1[[#This Row],[maxPress(bar)]])</f>
        <v>12.235696425757691</v>
      </c>
    </row>
    <row r="141" spans="1:17" x14ac:dyDescent="0.3">
      <c r="A141">
        <v>1</v>
      </c>
      <c r="B141">
        <v>2000</v>
      </c>
      <c r="C141" t="s">
        <v>11</v>
      </c>
      <c r="D141">
        <v>2</v>
      </c>
      <c r="E141" t="s">
        <v>12</v>
      </c>
      <c r="F141">
        <v>2</v>
      </c>
      <c r="G141">
        <v>380.64375000000013</v>
      </c>
      <c r="H141">
        <v>255651.43460000001</v>
      </c>
      <c r="I141">
        <v>160.625</v>
      </c>
      <c r="J141">
        <v>69</v>
      </c>
      <c r="K141" t="s">
        <v>15</v>
      </c>
      <c r="L141">
        <f>Table1[[#This Row],[maxPHe]]/Table1[[#This Row],[nv]]</f>
        <v>2.3278985507246377</v>
      </c>
      <c r="M141">
        <f>LN(1-Table1[[#This Row],[maxPress(bar)]]/327664.925)</f>
        <v>-1.5151380479720109</v>
      </c>
      <c r="N141">
        <f>-0.509390757*Table1[[#This Row],[lig(ao)]]</f>
        <v>-1.0187815140000001</v>
      </c>
      <c r="O141" s="3">
        <f>LN(1-EXP(-$R$45*Table1[[#This Row],[lig(ao)]]))</f>
        <v>-0.44790477788236172</v>
      </c>
      <c r="P141" s="3">
        <f>Table1[[#This Row],[ln(1-e^-Bl)]]+LN($R$40)-$R$45*Table1[[#This Row],[Rs(ao)]]</f>
        <v>12.761232904485018</v>
      </c>
      <c r="Q141" s="3">
        <f>LN(Table1[[#This Row],[maxPress(bar)]])</f>
        <v>12.451570212070731</v>
      </c>
    </row>
    <row r="142" spans="1:17" x14ac:dyDescent="0.3">
      <c r="A142">
        <v>1</v>
      </c>
      <c r="B142">
        <v>2000</v>
      </c>
      <c r="C142" t="s">
        <v>11</v>
      </c>
      <c r="D142">
        <v>2</v>
      </c>
      <c r="E142" t="s">
        <v>12</v>
      </c>
      <c r="F142">
        <v>3</v>
      </c>
      <c r="G142">
        <v>301.33674999999999</v>
      </c>
      <c r="H142">
        <v>304505.14254999999</v>
      </c>
      <c r="I142">
        <v>184.7650000000001</v>
      </c>
      <c r="J142">
        <v>68</v>
      </c>
      <c r="K142" t="s">
        <v>14</v>
      </c>
      <c r="L142">
        <f>Table1[[#This Row],[maxPHe]]/Table1[[#This Row],[nv]]</f>
        <v>2.7171323529411779</v>
      </c>
      <c r="M142">
        <f>LN(1-Table1[[#This Row],[maxPress(bar)]]/327664.925)</f>
        <v>-2.6495742567937191</v>
      </c>
      <c r="N142">
        <f>-0.509390757*Table1[[#This Row],[lig(ao)]]</f>
        <v>-1.5281722710000001</v>
      </c>
      <c r="O142" s="3">
        <f>LN(1-EXP(-$R$45*Table1[[#This Row],[lig(ao)]]))</f>
        <v>-0.24453535334753071</v>
      </c>
      <c r="P142" s="3">
        <f>Table1[[#This Row],[ln(1-e^-Bl)]]+LN($R$40)-$R$45*Table1[[#This Row],[Rs(ao)]]</f>
        <v>12.964602329019851</v>
      </c>
      <c r="Q142" s="3">
        <f>LN(Table1[[#This Row],[maxPress(bar)]])</f>
        <v>12.626443254495227</v>
      </c>
    </row>
    <row r="143" spans="1:17" x14ac:dyDescent="0.3">
      <c r="A143">
        <v>1</v>
      </c>
      <c r="B143">
        <v>2000</v>
      </c>
      <c r="C143" t="s">
        <v>11</v>
      </c>
      <c r="D143">
        <v>2</v>
      </c>
      <c r="E143" t="s">
        <v>12</v>
      </c>
      <c r="F143">
        <v>4</v>
      </c>
      <c r="G143">
        <v>446.08924999999999</v>
      </c>
      <c r="H143">
        <v>333560.93085</v>
      </c>
      <c r="I143">
        <v>220.71500000000009</v>
      </c>
      <c r="J143">
        <v>72</v>
      </c>
      <c r="K143" t="s">
        <v>14</v>
      </c>
      <c r="L143">
        <f>Table1[[#This Row],[maxPHe]]/Table1[[#This Row],[nv]]</f>
        <v>3.0654861111111122</v>
      </c>
      <c r="M143" t="e">
        <f>LN(1-Table1[[#This Row],[maxPress(bar)]]/327664.925)</f>
        <v>#NUM!</v>
      </c>
      <c r="N143">
        <f>-0.509390757*Table1[[#This Row],[lig(ao)]]</f>
        <v>-2.0375630280000001</v>
      </c>
      <c r="O143" s="3">
        <f>LN(1-EXP(-$R$45*Table1[[#This Row],[lig(ao)]]))</f>
        <v>-0.13965972373704474</v>
      </c>
      <c r="P143" s="3">
        <f>Table1[[#This Row],[ln(1-e^-Bl)]]+LN($R$40)-$R$45*Table1[[#This Row],[Rs(ao)]]</f>
        <v>13.069477958630335</v>
      </c>
      <c r="Q143" s="3">
        <f>LN(Table1[[#This Row],[maxPress(bar)]])</f>
        <v>12.717580828849384</v>
      </c>
    </row>
    <row r="144" spans="1:17" x14ac:dyDescent="0.3">
      <c r="A144">
        <v>1</v>
      </c>
      <c r="B144">
        <v>2000</v>
      </c>
      <c r="C144" t="s">
        <v>11</v>
      </c>
      <c r="D144">
        <v>2</v>
      </c>
      <c r="E144" t="s">
        <v>12</v>
      </c>
      <c r="F144">
        <v>5</v>
      </c>
      <c r="G144">
        <v>406.03975000000003</v>
      </c>
      <c r="H144">
        <v>359935.44740000012</v>
      </c>
      <c r="I144">
        <v>214.7050000000001</v>
      </c>
      <c r="J144">
        <v>65</v>
      </c>
      <c r="K144" t="s">
        <v>14</v>
      </c>
      <c r="L144">
        <f>Table1[[#This Row],[maxPHe]]/Table1[[#This Row],[nv]]</f>
        <v>3.3031538461538474</v>
      </c>
      <c r="M144" t="e">
        <f>LN(1-Table1[[#This Row],[maxPress(bar)]]/327664.925)</f>
        <v>#NUM!</v>
      </c>
      <c r="N144">
        <f>-0.509390757*Table1[[#This Row],[lig(ao)]]</f>
        <v>-2.5469537850000004</v>
      </c>
      <c r="O144" s="3">
        <f>LN(1-EXP(-$R$45*Table1[[#This Row],[lig(ao)]]))</f>
        <v>-8.1556993148675705E-2</v>
      </c>
      <c r="P144" s="3">
        <f>Table1[[#This Row],[ln(1-e^-Bl)]]+LN($R$40)-$R$45*Table1[[#This Row],[Rs(ao)]]</f>
        <v>13.127580689218705</v>
      </c>
      <c r="Q144" s="3">
        <f>LN(Table1[[#This Row],[maxPress(bar)]])</f>
        <v>12.793679981576057</v>
      </c>
    </row>
    <row r="145" spans="1:17" x14ac:dyDescent="0.3">
      <c r="A145">
        <v>1</v>
      </c>
      <c r="B145">
        <v>2000</v>
      </c>
      <c r="C145" t="s">
        <v>11</v>
      </c>
      <c r="D145">
        <v>2</v>
      </c>
      <c r="E145" t="s">
        <v>12</v>
      </c>
      <c r="F145">
        <v>6</v>
      </c>
      <c r="G145">
        <v>493.31675000000013</v>
      </c>
      <c r="H145">
        <v>371984.92465000012</v>
      </c>
      <c r="I145">
        <v>241.16500000000011</v>
      </c>
      <c r="J145">
        <v>70</v>
      </c>
      <c r="K145" t="s">
        <v>14</v>
      </c>
      <c r="L145">
        <f>Table1[[#This Row],[maxPHe]]/Table1[[#This Row],[nv]]</f>
        <v>3.4452142857142873</v>
      </c>
      <c r="M145" t="e">
        <f>LN(1-Table1[[#This Row],[maxPress(bar)]]/327664.925)</f>
        <v>#NUM!</v>
      </c>
      <c r="N145">
        <f>-0.509390757*Table1[[#This Row],[lig(ao)]]</f>
        <v>-3.0563445420000002</v>
      </c>
      <c r="O145" s="3">
        <f>LN(1-EXP(-$R$45*Table1[[#This Row],[lig(ao)]]))</f>
        <v>-4.8202665642017063E-2</v>
      </c>
      <c r="P145" s="3">
        <f>Table1[[#This Row],[ln(1-e^-Bl)]]+LN($R$40)-$R$45*Table1[[#This Row],[Rs(ao)]]</f>
        <v>13.160935016725363</v>
      </c>
      <c r="Q145" s="3">
        <f>LN(Table1[[#This Row],[maxPress(bar)]])</f>
        <v>12.826608607299709</v>
      </c>
    </row>
    <row r="146" spans="1:17" x14ac:dyDescent="0.3">
      <c r="A146">
        <v>1</v>
      </c>
      <c r="B146">
        <v>2000</v>
      </c>
      <c r="C146" t="s">
        <v>11</v>
      </c>
      <c r="D146">
        <v>2</v>
      </c>
      <c r="E146" t="s">
        <v>12</v>
      </c>
      <c r="F146">
        <v>7</v>
      </c>
      <c r="G146">
        <v>391.03975000000003</v>
      </c>
      <c r="H146">
        <v>356061.85314999998</v>
      </c>
      <c r="I146">
        <v>218.70500000000001</v>
      </c>
      <c r="J146">
        <v>69</v>
      </c>
      <c r="K146" t="s">
        <v>14</v>
      </c>
      <c r="L146">
        <f>Table1[[#This Row],[maxPHe]]/Table1[[#This Row],[nv]]</f>
        <v>3.1696376811594207</v>
      </c>
      <c r="M146" t="e">
        <f>LN(1-Table1[[#This Row],[maxPress(bar)]]/327664.925)</f>
        <v>#NUM!</v>
      </c>
      <c r="N146">
        <f>-0.509390757*Table1[[#This Row],[lig(ao)]]</f>
        <v>-3.565735299</v>
      </c>
      <c r="O146" s="3">
        <f>LN(1-EXP(-$R$45*Table1[[#This Row],[lig(ao)]]))</f>
        <v>-2.8683625494928373E-2</v>
      </c>
      <c r="P146" s="3">
        <f>Table1[[#This Row],[ln(1-e^-Bl)]]+LN($R$40)-$R$45*Table1[[#This Row],[Rs(ao)]]</f>
        <v>13.180454056872453</v>
      </c>
      <c r="Q146" s="3">
        <f>LN(Table1[[#This Row],[maxPress(bar)]])</f>
        <v>12.782859739545659</v>
      </c>
    </row>
    <row r="147" spans="1:17" x14ac:dyDescent="0.3">
      <c r="A147">
        <v>1</v>
      </c>
      <c r="B147">
        <v>2000</v>
      </c>
      <c r="C147" t="s">
        <v>11</v>
      </c>
      <c r="D147">
        <v>2</v>
      </c>
      <c r="E147" t="s">
        <v>12</v>
      </c>
      <c r="F147">
        <v>8</v>
      </c>
      <c r="G147">
        <v>405.74275000000011</v>
      </c>
      <c r="H147">
        <v>359971.46740000002</v>
      </c>
      <c r="I147">
        <v>214.6450000000001</v>
      </c>
      <c r="J147">
        <v>65</v>
      </c>
      <c r="K147" t="s">
        <v>13</v>
      </c>
      <c r="L147">
        <f>Table1[[#This Row],[maxPHe]]/Table1[[#This Row],[nv]]</f>
        <v>3.3022307692307709</v>
      </c>
      <c r="M147" t="e">
        <f>LN(1-Table1[[#This Row],[maxPress(bar)]]/327664.925)</f>
        <v>#NUM!</v>
      </c>
      <c r="N147">
        <f>-0.509390757*Table1[[#This Row],[lig(ao)]]</f>
        <v>-4.0751260560000002</v>
      </c>
      <c r="O147" s="3">
        <f>LN(1-EXP(-$R$45*Table1[[#This Row],[lig(ao)]]))</f>
        <v>-1.7136038476981676E-2</v>
      </c>
      <c r="P147" s="3">
        <f>Table1[[#This Row],[ln(1-e^-Bl)]]+LN($R$40)-$R$45*Table1[[#This Row],[Rs(ao)]]</f>
        <v>13.192001643890398</v>
      </c>
      <c r="Q147" s="3">
        <f>LN(Table1[[#This Row],[maxPress(bar)]])</f>
        <v>12.793780050069051</v>
      </c>
    </row>
    <row r="148" spans="1:17" x14ac:dyDescent="0.3">
      <c r="A148">
        <v>1</v>
      </c>
      <c r="B148">
        <v>2000</v>
      </c>
      <c r="C148" t="s">
        <v>11</v>
      </c>
      <c r="D148">
        <v>2</v>
      </c>
      <c r="E148" t="s">
        <v>12</v>
      </c>
      <c r="F148">
        <v>9</v>
      </c>
      <c r="G148">
        <v>398.96024999999997</v>
      </c>
      <c r="H148">
        <v>358061.88874999998</v>
      </c>
      <c r="I148">
        <v>216.2950000000001</v>
      </c>
      <c r="J148">
        <v>67</v>
      </c>
      <c r="K148" t="s">
        <v>14</v>
      </c>
      <c r="L148">
        <f>Table1[[#This Row],[maxPHe]]/Table1[[#This Row],[nv]]</f>
        <v>3.2282835820895537</v>
      </c>
      <c r="M148" t="e">
        <f>LN(1-Table1[[#This Row],[maxPress(bar)]]/327664.925)</f>
        <v>#NUM!</v>
      </c>
      <c r="N148">
        <f>-0.509390757*Table1[[#This Row],[lig(ao)]]</f>
        <v>-4.5845168130000005</v>
      </c>
      <c r="O148" s="3">
        <f>LN(1-EXP(-$R$45*Table1[[#This Row],[lig(ao)]]))</f>
        <v>-1.0261132782081569E-2</v>
      </c>
      <c r="P148" s="3">
        <f>Table1[[#This Row],[ln(1-e^-Bl)]]+LN($R$40)-$R$45*Table1[[#This Row],[Rs(ao)]]</f>
        <v>13.198876549585298</v>
      </c>
      <c r="Q148" s="3">
        <f>LN(Table1[[#This Row],[maxPress(bar)]])</f>
        <v>12.78846112404527</v>
      </c>
    </row>
    <row r="149" spans="1:17" x14ac:dyDescent="0.3">
      <c r="A149">
        <v>2</v>
      </c>
      <c r="B149">
        <v>2500</v>
      </c>
      <c r="C149" t="s">
        <v>11</v>
      </c>
      <c r="D149">
        <v>3</v>
      </c>
      <c r="E149" t="s">
        <v>12</v>
      </c>
      <c r="F149">
        <v>3</v>
      </c>
      <c r="G149">
        <v>664.50475000000017</v>
      </c>
      <c r="H149">
        <v>185043.15280000001</v>
      </c>
      <c r="I149">
        <v>471.40500000000009</v>
      </c>
      <c r="J149">
        <v>229</v>
      </c>
      <c r="K149" t="s">
        <v>15</v>
      </c>
      <c r="L149">
        <f>Table1[[#This Row],[maxPHe]]/Table1[[#This Row],[nv]]</f>
        <v>2.0585371179039305</v>
      </c>
      <c r="M149">
        <f>LN(1-Table1[[#This Row],[maxPress(bar)]]/327664.925)</f>
        <v>-0.83179533955363061</v>
      </c>
      <c r="N149">
        <f>-0.509390757*Table1[[#This Row],[lig(ao)]]</f>
        <v>-1.5281722710000001</v>
      </c>
      <c r="O149" s="3">
        <f>LN(1-EXP(-$R$45*Table1[[#This Row],[lig(ao)]]))</f>
        <v>-0.24453535334753071</v>
      </c>
      <c r="P149" s="3">
        <f>Table1[[#This Row],[ln(1-e^-Bl)]]+LN($R$40)-$R$45*Table1[[#This Row],[Rs(ao)]]</f>
        <v>12.45521141601985</v>
      </c>
      <c r="Q149" s="3">
        <f>LN(Table1[[#This Row],[maxPress(bar)]])</f>
        <v>12.128344335238335</v>
      </c>
    </row>
    <row r="150" spans="1:17" x14ac:dyDescent="0.3">
      <c r="A150">
        <v>2</v>
      </c>
      <c r="B150">
        <v>500</v>
      </c>
      <c r="C150" t="s">
        <v>11</v>
      </c>
      <c r="D150">
        <v>3</v>
      </c>
      <c r="E150" t="s">
        <v>12</v>
      </c>
      <c r="F150">
        <v>3</v>
      </c>
      <c r="G150">
        <v>1291.93075</v>
      </c>
      <c r="H150">
        <v>355168.72879999998</v>
      </c>
      <c r="I150">
        <v>741.88500000000033</v>
      </c>
      <c r="J150">
        <v>231</v>
      </c>
      <c r="K150" t="s">
        <v>14</v>
      </c>
      <c r="L150">
        <f>Table1[[#This Row],[maxPHe]]/Table1[[#This Row],[nv]]</f>
        <v>3.2116233766233782</v>
      </c>
      <c r="M150" t="e">
        <f>LN(1-Table1[[#This Row],[maxPress(bar)]]/327664.925)</f>
        <v>#NUM!</v>
      </c>
      <c r="N150">
        <f>-0.509390757*Table1[[#This Row],[lig(ao)]]</f>
        <v>-1.5281722710000001</v>
      </c>
      <c r="O150" s="3">
        <f>LN(1-EXP(-$R$45*Table1[[#This Row],[lig(ao)]]))</f>
        <v>-0.24453535334753071</v>
      </c>
      <c r="P150" s="3">
        <f>Table1[[#This Row],[ln(1-e^-Bl)]]+LN($R$40)-$R$45*Table1[[#This Row],[Rs(ao)]]</f>
        <v>12.45521141601985</v>
      </c>
      <c r="Q150" s="3">
        <f>LN(Table1[[#This Row],[maxPress(bar)]])</f>
        <v>12.780348247936265</v>
      </c>
    </row>
    <row r="151" spans="1:17" x14ac:dyDescent="0.3">
      <c r="A151">
        <v>3</v>
      </c>
      <c r="B151">
        <v>1000</v>
      </c>
      <c r="C151" t="s">
        <v>11</v>
      </c>
      <c r="D151">
        <v>3</v>
      </c>
      <c r="E151" t="s">
        <v>12</v>
      </c>
      <c r="F151">
        <v>3</v>
      </c>
      <c r="G151">
        <v>1108.8117500000001</v>
      </c>
      <c r="H151">
        <v>293549.45400000003</v>
      </c>
      <c r="I151">
        <v>654.26499999999976</v>
      </c>
      <c r="J151">
        <v>230</v>
      </c>
      <c r="K151" t="s">
        <v>14</v>
      </c>
      <c r="L151">
        <f>Table1[[#This Row],[maxPHe]]/Table1[[#This Row],[nv]]</f>
        <v>2.8446304347826077</v>
      </c>
      <c r="M151">
        <f>LN(1-Table1[[#This Row],[maxPress(bar)]]/327664.925)</f>
        <v>-2.2622405396881224</v>
      </c>
      <c r="N151">
        <f>-0.509390757*Table1[[#This Row],[lig(ao)]]</f>
        <v>-1.5281722710000001</v>
      </c>
      <c r="O151" s="3">
        <f>LN(1-EXP(-$R$45*Table1[[#This Row],[lig(ao)]]))</f>
        <v>-0.24453535334753071</v>
      </c>
      <c r="P151" s="3">
        <f>Table1[[#This Row],[ln(1-e^-Bl)]]+LN($R$40)-$R$45*Table1[[#This Row],[Rs(ao)]]</f>
        <v>12.45521141601985</v>
      </c>
      <c r="Q151" s="3">
        <f>LN(Table1[[#This Row],[maxPress(bar)]])</f>
        <v>12.589801401500821</v>
      </c>
    </row>
    <row r="152" spans="1:17" x14ac:dyDescent="0.3">
      <c r="A152">
        <v>3</v>
      </c>
      <c r="B152">
        <v>1500</v>
      </c>
      <c r="C152" t="s">
        <v>11</v>
      </c>
      <c r="D152">
        <v>3</v>
      </c>
      <c r="E152" t="s">
        <v>12</v>
      </c>
      <c r="F152">
        <v>3</v>
      </c>
      <c r="G152">
        <v>987.87125000000003</v>
      </c>
      <c r="H152">
        <v>251741.89564999999</v>
      </c>
      <c r="I152">
        <v>589.07500000000039</v>
      </c>
      <c r="J152">
        <v>227</v>
      </c>
      <c r="K152" t="s">
        <v>14</v>
      </c>
      <c r="L152">
        <f>Table1[[#This Row],[maxPHe]]/Table1[[#This Row],[nv]]</f>
        <v>2.5950440528634378</v>
      </c>
      <c r="M152">
        <f>LN(1-Table1[[#This Row],[maxPress(bar)]]/327664.925)</f>
        <v>-1.4622714607277869</v>
      </c>
      <c r="N152">
        <f>-0.509390757*Table1[[#This Row],[lig(ao)]]</f>
        <v>-1.5281722710000001</v>
      </c>
      <c r="O152" s="3">
        <f>LN(1-EXP(-$R$45*Table1[[#This Row],[lig(ao)]]))</f>
        <v>-0.24453535334753071</v>
      </c>
      <c r="P152" s="3">
        <f>Table1[[#This Row],[ln(1-e^-Bl)]]+LN($R$40)-$R$45*Table1[[#This Row],[Rs(ao)]]</f>
        <v>12.45521141601985</v>
      </c>
      <c r="Q152" s="3">
        <f>LN(Table1[[#This Row],[maxPress(bar)]])</f>
        <v>12.436159618007023</v>
      </c>
    </row>
    <row r="153" spans="1:17" x14ac:dyDescent="0.3">
      <c r="A153">
        <v>3</v>
      </c>
      <c r="B153">
        <v>2000</v>
      </c>
      <c r="C153" t="s">
        <v>11</v>
      </c>
      <c r="D153">
        <v>3</v>
      </c>
      <c r="E153" t="s">
        <v>12</v>
      </c>
      <c r="F153">
        <v>3</v>
      </c>
      <c r="G153">
        <v>813.66324999999995</v>
      </c>
      <c r="H153">
        <v>216278.00414999999</v>
      </c>
      <c r="I153">
        <v>519.23500000000024</v>
      </c>
      <c r="J153">
        <v>224</v>
      </c>
      <c r="K153" t="s">
        <v>14</v>
      </c>
      <c r="L153">
        <f>Table1[[#This Row],[maxPHe]]/Table1[[#This Row],[nv]]</f>
        <v>2.3180133928571438</v>
      </c>
      <c r="M153">
        <f>LN(1-Table1[[#This Row],[maxPress(bar)]]/327664.925)</f>
        <v>-1.078981602594921</v>
      </c>
      <c r="N153">
        <f>-0.509390757*Table1[[#This Row],[lig(ao)]]</f>
        <v>-1.5281722710000001</v>
      </c>
      <c r="O153" s="3">
        <f>LN(1-EXP(-$R$45*Table1[[#This Row],[lig(ao)]]))</f>
        <v>-0.24453535334753071</v>
      </c>
      <c r="P153" s="3">
        <f>Table1[[#This Row],[ln(1-e^-Bl)]]+LN($R$40)-$R$45*Table1[[#This Row],[Rs(ao)]]</f>
        <v>12.45521141601985</v>
      </c>
      <c r="Q153" s="3">
        <f>LN(Table1[[#This Row],[maxPress(bar)]])</f>
        <v>12.284319915369396</v>
      </c>
    </row>
    <row r="154" spans="1:17" x14ac:dyDescent="0.3">
      <c r="A154">
        <v>3</v>
      </c>
      <c r="B154">
        <v>2500</v>
      </c>
      <c r="C154" t="s">
        <v>11</v>
      </c>
      <c r="D154">
        <v>3</v>
      </c>
      <c r="E154" t="s">
        <v>12</v>
      </c>
      <c r="F154">
        <v>3</v>
      </c>
      <c r="G154">
        <v>895.5942500000001</v>
      </c>
      <c r="H154">
        <v>180026.80095</v>
      </c>
      <c r="I154">
        <v>509.61500000000012</v>
      </c>
      <c r="J154">
        <v>223</v>
      </c>
      <c r="K154" t="s">
        <v>15</v>
      </c>
      <c r="L154">
        <f>Table1[[#This Row],[maxPHe]]/Table1[[#This Row],[nv]]</f>
        <v>2.2852690582959645</v>
      </c>
      <c r="M154">
        <f>LN(1-Table1[[#This Row],[maxPress(bar)]]/327664.925)</f>
        <v>-0.79722734426763819</v>
      </c>
      <c r="N154">
        <f>-0.509390757*Table1[[#This Row],[lig(ao)]]</f>
        <v>-1.5281722710000001</v>
      </c>
      <c r="O154" s="3">
        <f>LN(1-EXP(-$R$45*Table1[[#This Row],[lig(ao)]]))</f>
        <v>-0.24453535334753071</v>
      </c>
      <c r="P154" s="3">
        <f>Table1[[#This Row],[ln(1-e^-Bl)]]+LN($R$40)-$R$45*Table1[[#This Row],[Rs(ao)]]</f>
        <v>12.45521141601985</v>
      </c>
      <c r="Q154" s="3">
        <f>LN(Table1[[#This Row],[maxPress(bar)]])</f>
        <v>12.100861012955377</v>
      </c>
    </row>
    <row r="155" spans="1:17" x14ac:dyDescent="0.3">
      <c r="A155">
        <v>3</v>
      </c>
      <c r="B155">
        <v>500</v>
      </c>
      <c r="C155" t="s">
        <v>11</v>
      </c>
      <c r="D155">
        <v>3</v>
      </c>
      <c r="E155" t="s">
        <v>12</v>
      </c>
      <c r="F155">
        <v>3</v>
      </c>
      <c r="G155">
        <v>1264.6532500000001</v>
      </c>
      <c r="H155">
        <v>354225.10399999999</v>
      </c>
      <c r="I155">
        <v>724.43500000000006</v>
      </c>
      <c r="J155">
        <v>225</v>
      </c>
      <c r="K155" t="s">
        <v>15</v>
      </c>
      <c r="L155">
        <f>Table1[[#This Row],[maxPHe]]/Table1[[#This Row],[nv]]</f>
        <v>3.2197111111111112</v>
      </c>
      <c r="M155" t="e">
        <f>LN(1-Table1[[#This Row],[maxPress(bar)]]/327664.925)</f>
        <v>#NUM!</v>
      </c>
      <c r="N155">
        <f>-0.509390757*Table1[[#This Row],[lig(ao)]]</f>
        <v>-1.5281722710000001</v>
      </c>
      <c r="O155" s="3">
        <f>LN(1-EXP(-$R$45*Table1[[#This Row],[lig(ao)]]))</f>
        <v>-0.24453535334753071</v>
      </c>
      <c r="P155" s="3">
        <f>Table1[[#This Row],[ln(1-e^-Bl)]]+LN($R$40)-$R$45*Table1[[#This Row],[Rs(ao)]]</f>
        <v>12.45521141601985</v>
      </c>
      <c r="Q155" s="3">
        <f>LN(Table1[[#This Row],[maxPress(bar)]])</f>
        <v>12.777687877031086</v>
      </c>
    </row>
    <row r="156" spans="1:17" x14ac:dyDescent="0.3">
      <c r="A156">
        <v>1</v>
      </c>
      <c r="B156">
        <v>1000</v>
      </c>
      <c r="C156" t="s">
        <v>11</v>
      </c>
      <c r="D156">
        <v>3</v>
      </c>
      <c r="E156" t="s">
        <v>12</v>
      </c>
      <c r="F156">
        <v>4</v>
      </c>
      <c r="G156">
        <v>1513.1682499999999</v>
      </c>
      <c r="H156">
        <v>341256.40415000002</v>
      </c>
      <c r="I156">
        <v>728.1350000000001</v>
      </c>
      <c r="J156">
        <v>226</v>
      </c>
      <c r="K156" t="s">
        <v>14</v>
      </c>
      <c r="L156">
        <f>Table1[[#This Row],[maxPHe]]/Table1[[#This Row],[nv]]</f>
        <v>3.2218362831858411</v>
      </c>
      <c r="M156" t="e">
        <f>LN(1-Table1[[#This Row],[maxPress(bar)]]/327664.925)</f>
        <v>#NUM!</v>
      </c>
      <c r="N156">
        <f>-0.509390757*Table1[[#This Row],[lig(ao)]]</f>
        <v>-2.0375630280000001</v>
      </c>
      <c r="O156" s="3">
        <f>LN(1-EXP(-$R$45*Table1[[#This Row],[lig(ao)]]))</f>
        <v>-0.13965972373704474</v>
      </c>
      <c r="P156" s="3">
        <f>Table1[[#This Row],[ln(1-e^-Bl)]]+LN($R$40)-$R$45*Table1[[#This Row],[Rs(ao)]]</f>
        <v>12.560087045630334</v>
      </c>
      <c r="Q156" s="3">
        <f>LN(Table1[[#This Row],[maxPress(bar)]])</f>
        <v>12.74038939204514</v>
      </c>
    </row>
    <row r="157" spans="1:17" x14ac:dyDescent="0.3">
      <c r="A157">
        <v>1</v>
      </c>
      <c r="B157">
        <v>1500</v>
      </c>
      <c r="C157" t="s">
        <v>11</v>
      </c>
      <c r="D157">
        <v>3</v>
      </c>
      <c r="E157" t="s">
        <v>12</v>
      </c>
      <c r="F157">
        <v>4</v>
      </c>
      <c r="G157">
        <v>1397.0297499999999</v>
      </c>
      <c r="H157">
        <v>297472.18475000001</v>
      </c>
      <c r="I157">
        <v>663.90500000000054</v>
      </c>
      <c r="J157">
        <v>223</v>
      </c>
      <c r="K157" t="s">
        <v>14</v>
      </c>
      <c r="L157">
        <f>Table1[[#This Row],[maxPHe]]/Table1[[#This Row],[nv]]</f>
        <v>2.9771524663677154</v>
      </c>
      <c r="M157">
        <f>LN(1-Table1[[#This Row],[maxPress(bar)]]/327664.925)</f>
        <v>-2.3843900096939001</v>
      </c>
      <c r="N157">
        <f>-0.509390757*Table1[[#This Row],[lig(ao)]]</f>
        <v>-2.0375630280000001</v>
      </c>
      <c r="O157" s="3">
        <f>LN(1-EXP(-$R$45*Table1[[#This Row],[lig(ao)]]))</f>
        <v>-0.13965972373704474</v>
      </c>
      <c r="P157" s="3">
        <f>Table1[[#This Row],[ln(1-e^-Bl)]]+LN($R$40)-$R$45*Table1[[#This Row],[Rs(ao)]]</f>
        <v>12.560087045630334</v>
      </c>
      <c r="Q157" s="3">
        <f>LN(Table1[[#This Row],[maxPress(bar)]])</f>
        <v>12.603076002958083</v>
      </c>
    </row>
    <row r="158" spans="1:17" x14ac:dyDescent="0.3">
      <c r="A158">
        <v>1</v>
      </c>
      <c r="B158">
        <v>2000</v>
      </c>
      <c r="C158" t="s">
        <v>11</v>
      </c>
      <c r="D158">
        <v>3</v>
      </c>
      <c r="E158" t="s">
        <v>12</v>
      </c>
      <c r="F158">
        <v>4</v>
      </c>
      <c r="G158">
        <v>1112.2772500000001</v>
      </c>
      <c r="H158">
        <v>243508.5595</v>
      </c>
      <c r="I158">
        <v>589.95500000000027</v>
      </c>
      <c r="J158">
        <v>232</v>
      </c>
      <c r="K158" t="s">
        <v>14</v>
      </c>
      <c r="L158">
        <f>Table1[[#This Row],[maxPHe]]/Table1[[#This Row],[nv]]</f>
        <v>2.5429094827586218</v>
      </c>
      <c r="M158">
        <f>LN(1-Table1[[#This Row],[maxPress(bar)]]/327664.925)</f>
        <v>-1.3593149536457756</v>
      </c>
      <c r="N158">
        <f>-0.509390757*Table1[[#This Row],[lig(ao)]]</f>
        <v>-2.0375630280000001</v>
      </c>
      <c r="O158" s="3">
        <f>LN(1-EXP(-$R$45*Table1[[#This Row],[lig(ao)]]))</f>
        <v>-0.13965972373704474</v>
      </c>
      <c r="P158" s="3">
        <f>Table1[[#This Row],[ln(1-e^-Bl)]]+LN($R$40)-$R$45*Table1[[#This Row],[Rs(ao)]]</f>
        <v>12.560087045630334</v>
      </c>
      <c r="Q158" s="3">
        <f>LN(Table1[[#This Row],[maxPress(bar)]])</f>
        <v>12.402907372837685</v>
      </c>
    </row>
    <row r="159" spans="1:17" x14ac:dyDescent="0.3">
      <c r="A159">
        <v>1</v>
      </c>
      <c r="B159">
        <v>2500</v>
      </c>
      <c r="C159" t="s">
        <v>11</v>
      </c>
      <c r="D159">
        <v>3</v>
      </c>
      <c r="E159" t="s">
        <v>12</v>
      </c>
      <c r="F159">
        <v>4</v>
      </c>
      <c r="G159">
        <v>1058.8117500000001</v>
      </c>
      <c r="H159">
        <v>222774.22459999999</v>
      </c>
      <c r="I159">
        <v>541.26500000000021</v>
      </c>
      <c r="J159">
        <v>222</v>
      </c>
      <c r="K159" t="s">
        <v>14</v>
      </c>
      <c r="L159">
        <f>Table1[[#This Row],[maxPHe]]/Table1[[#This Row],[nv]]</f>
        <v>2.4381306306306314</v>
      </c>
      <c r="M159">
        <f>LN(1-Table1[[#This Row],[maxPress(bar)]]/327664.925)</f>
        <v>-1.1390726566809357</v>
      </c>
      <c r="N159">
        <f>-0.509390757*Table1[[#This Row],[lig(ao)]]</f>
        <v>-2.0375630280000001</v>
      </c>
      <c r="O159" s="3">
        <f>LN(1-EXP(-$R$45*Table1[[#This Row],[lig(ao)]]))</f>
        <v>-0.13965972373704474</v>
      </c>
      <c r="P159" s="3">
        <f>Table1[[#This Row],[ln(1-e^-Bl)]]+LN($R$40)-$R$45*Table1[[#This Row],[Rs(ao)]]</f>
        <v>12.560087045630334</v>
      </c>
      <c r="Q159" s="3">
        <f>LN(Table1[[#This Row],[maxPress(bar)]])</f>
        <v>12.313914091832959</v>
      </c>
    </row>
    <row r="160" spans="1:17" x14ac:dyDescent="0.3">
      <c r="A160">
        <v>1</v>
      </c>
      <c r="B160">
        <v>500</v>
      </c>
      <c r="C160" t="s">
        <v>11</v>
      </c>
      <c r="D160">
        <v>3</v>
      </c>
      <c r="E160" t="s">
        <v>12</v>
      </c>
      <c r="F160">
        <v>4</v>
      </c>
      <c r="G160">
        <v>1608.91075</v>
      </c>
      <c r="H160">
        <v>398169.07569999999</v>
      </c>
      <c r="I160">
        <v>793.2850000000002</v>
      </c>
      <c r="J160">
        <v>225</v>
      </c>
      <c r="K160" t="s">
        <v>14</v>
      </c>
      <c r="L160">
        <f>Table1[[#This Row],[maxPHe]]/Table1[[#This Row],[nv]]</f>
        <v>3.5257111111111121</v>
      </c>
      <c r="M160" t="e">
        <f>LN(1-Table1[[#This Row],[maxPress(bar)]]/327664.925)</f>
        <v>#NUM!</v>
      </c>
      <c r="N160">
        <f>-0.509390757*Table1[[#This Row],[lig(ao)]]</f>
        <v>-2.0375630280000001</v>
      </c>
      <c r="O160" s="3">
        <f>LN(1-EXP(-$R$45*Table1[[#This Row],[lig(ao)]]))</f>
        <v>-0.13965972373704474</v>
      </c>
      <c r="P160" s="3">
        <f>Table1[[#This Row],[ln(1-e^-Bl)]]+LN($R$40)-$R$45*Table1[[#This Row],[Rs(ao)]]</f>
        <v>12.560087045630334</v>
      </c>
      <c r="Q160" s="3">
        <f>LN(Table1[[#This Row],[maxPress(bar)]])</f>
        <v>12.894632007375527</v>
      </c>
    </row>
    <row r="161" spans="1:17" x14ac:dyDescent="0.3">
      <c r="A161">
        <v>2</v>
      </c>
      <c r="B161">
        <v>1000</v>
      </c>
      <c r="C161" t="s">
        <v>11</v>
      </c>
      <c r="D161">
        <v>3</v>
      </c>
      <c r="E161" t="s">
        <v>12</v>
      </c>
      <c r="F161">
        <v>4</v>
      </c>
      <c r="G161">
        <v>1448.91075</v>
      </c>
      <c r="H161">
        <v>336520.6752</v>
      </c>
      <c r="I161">
        <v>714.28500000000042</v>
      </c>
      <c r="J161">
        <v>225</v>
      </c>
      <c r="K161" t="s">
        <v>14</v>
      </c>
      <c r="L161">
        <f>Table1[[#This Row],[maxPHe]]/Table1[[#This Row],[nv]]</f>
        <v>3.1746000000000021</v>
      </c>
      <c r="M161" t="e">
        <f>LN(1-Table1[[#This Row],[maxPress(bar)]]/327664.925)</f>
        <v>#NUM!</v>
      </c>
      <c r="N161">
        <f>-0.509390757*Table1[[#This Row],[lig(ao)]]</f>
        <v>-2.0375630280000001</v>
      </c>
      <c r="O161" s="3">
        <f>LN(1-EXP(-$R$45*Table1[[#This Row],[lig(ao)]]))</f>
        <v>-0.13965972373704474</v>
      </c>
      <c r="P161" s="3">
        <f>Table1[[#This Row],[ln(1-e^-Bl)]]+LN($R$40)-$R$45*Table1[[#This Row],[Rs(ao)]]</f>
        <v>12.560087045630334</v>
      </c>
      <c r="Q161" s="3">
        <f>LN(Table1[[#This Row],[maxPress(bar)]])</f>
        <v>12.726414868081374</v>
      </c>
    </row>
    <row r="162" spans="1:17" x14ac:dyDescent="0.3">
      <c r="A162">
        <v>2</v>
      </c>
      <c r="B162">
        <v>1500</v>
      </c>
      <c r="C162" t="s">
        <v>11</v>
      </c>
      <c r="D162">
        <v>3</v>
      </c>
      <c r="E162" t="s">
        <v>12</v>
      </c>
      <c r="F162">
        <v>4</v>
      </c>
      <c r="G162">
        <v>1349.0097499999999</v>
      </c>
      <c r="H162">
        <v>283813.45949999988</v>
      </c>
      <c r="I162">
        <v>668.30500000000018</v>
      </c>
      <c r="J162">
        <v>232</v>
      </c>
      <c r="K162" t="s">
        <v>14</v>
      </c>
      <c r="L162">
        <f>Table1[[#This Row],[maxPHe]]/Table1[[#This Row],[nv]]</f>
        <v>2.8806250000000007</v>
      </c>
      <c r="M162">
        <f>LN(1-Table1[[#This Row],[maxPress(bar)]]/327664.925)</f>
        <v>-2.0111833770914913</v>
      </c>
      <c r="N162">
        <f>-0.509390757*Table1[[#This Row],[lig(ao)]]</f>
        <v>-2.0375630280000001</v>
      </c>
      <c r="O162" s="3">
        <f>LN(1-EXP(-$R$45*Table1[[#This Row],[lig(ao)]]))</f>
        <v>-0.13965972373704474</v>
      </c>
      <c r="P162" s="3">
        <f>Table1[[#This Row],[ln(1-e^-Bl)]]+LN($R$40)-$R$45*Table1[[#This Row],[Rs(ao)]]</f>
        <v>12.560087045630334</v>
      </c>
      <c r="Q162" s="3">
        <f>LN(Table1[[#This Row],[maxPress(bar)]])</f>
        <v>12.556072468587731</v>
      </c>
    </row>
    <row r="163" spans="1:17" x14ac:dyDescent="0.3">
      <c r="A163">
        <v>2</v>
      </c>
      <c r="B163">
        <v>2000</v>
      </c>
      <c r="C163" t="s">
        <v>11</v>
      </c>
      <c r="D163">
        <v>3</v>
      </c>
      <c r="E163" t="s">
        <v>12</v>
      </c>
      <c r="F163">
        <v>4</v>
      </c>
      <c r="G163">
        <v>1238.76225</v>
      </c>
      <c r="H163">
        <v>252730.7205</v>
      </c>
      <c r="I163">
        <v>610.25499999999977</v>
      </c>
      <c r="J163">
        <v>228</v>
      </c>
      <c r="K163" t="s">
        <v>14</v>
      </c>
      <c r="L163">
        <f>Table1[[#This Row],[maxPHe]]/Table1[[#This Row],[nv]]</f>
        <v>2.6765570175438587</v>
      </c>
      <c r="M163">
        <f>LN(1-Table1[[#This Row],[maxPress(bar)]]/327664.925)</f>
        <v>-1.4753810609302651</v>
      </c>
      <c r="N163">
        <f>-0.509390757*Table1[[#This Row],[lig(ao)]]</f>
        <v>-2.0375630280000001</v>
      </c>
      <c r="O163" s="3">
        <f>LN(1-EXP(-$R$45*Table1[[#This Row],[lig(ao)]]))</f>
        <v>-0.13965972373704474</v>
      </c>
      <c r="P163" s="3">
        <f>Table1[[#This Row],[ln(1-e^-Bl)]]+LN($R$40)-$R$45*Table1[[#This Row],[Rs(ao)]]</f>
        <v>12.560087045630334</v>
      </c>
      <c r="Q163" s="3">
        <f>LN(Table1[[#This Row],[maxPress(bar)]])</f>
        <v>12.440079855041581</v>
      </c>
    </row>
    <row r="164" spans="1:17" x14ac:dyDescent="0.3">
      <c r="A164">
        <v>2</v>
      </c>
      <c r="B164">
        <v>2500</v>
      </c>
      <c r="C164" t="s">
        <v>11</v>
      </c>
      <c r="D164">
        <v>3</v>
      </c>
      <c r="E164" t="s">
        <v>12</v>
      </c>
      <c r="F164">
        <v>4</v>
      </c>
      <c r="G164">
        <v>1021.68325</v>
      </c>
      <c r="H164">
        <v>223363.96285000001</v>
      </c>
      <c r="I164">
        <v>538.83500000000038</v>
      </c>
      <c r="J164">
        <v>226</v>
      </c>
      <c r="K164" t="s">
        <v>14</v>
      </c>
      <c r="L164">
        <f>Table1[[#This Row],[maxPHe]]/Table1[[#This Row],[nv]]</f>
        <v>2.384225663716816</v>
      </c>
      <c r="M164">
        <f>LN(1-Table1[[#This Row],[maxPress(bar)]]/327664.925)</f>
        <v>-1.144710929307398</v>
      </c>
      <c r="N164">
        <f>-0.509390757*Table1[[#This Row],[lig(ao)]]</f>
        <v>-2.0375630280000001</v>
      </c>
      <c r="O164" s="3">
        <f>LN(1-EXP(-$R$45*Table1[[#This Row],[lig(ao)]]))</f>
        <v>-0.13965972373704474</v>
      </c>
      <c r="P164" s="3">
        <f>Table1[[#This Row],[ln(1-e^-Bl)]]+LN($R$40)-$R$45*Table1[[#This Row],[Rs(ao)]]</f>
        <v>12.560087045630334</v>
      </c>
      <c r="Q164" s="3">
        <f>LN(Table1[[#This Row],[maxPress(bar)]])</f>
        <v>12.316557840384789</v>
      </c>
    </row>
    <row r="165" spans="1:17" x14ac:dyDescent="0.3">
      <c r="A165">
        <v>2</v>
      </c>
      <c r="B165">
        <v>500</v>
      </c>
      <c r="C165" t="s">
        <v>11</v>
      </c>
      <c r="D165">
        <v>3</v>
      </c>
      <c r="E165" t="s">
        <v>12</v>
      </c>
      <c r="F165">
        <v>4</v>
      </c>
      <c r="G165">
        <v>1657.3267499999999</v>
      </c>
      <c r="H165">
        <v>397484.36129999987</v>
      </c>
      <c r="I165">
        <v>808.96499999999958</v>
      </c>
      <c r="J165">
        <v>228</v>
      </c>
      <c r="K165" t="s">
        <v>14</v>
      </c>
      <c r="L165">
        <f>Table1[[#This Row],[maxPHe]]/Table1[[#This Row],[nv]]</f>
        <v>3.548092105263156</v>
      </c>
      <c r="M165" t="e">
        <f>LN(1-Table1[[#This Row],[maxPress(bar)]]/327664.925)</f>
        <v>#NUM!</v>
      </c>
      <c r="N165">
        <f>-0.509390757*Table1[[#This Row],[lig(ao)]]</f>
        <v>-2.0375630280000001</v>
      </c>
      <c r="O165" s="3">
        <f>LN(1-EXP(-$R$45*Table1[[#This Row],[lig(ao)]]))</f>
        <v>-0.13965972373704474</v>
      </c>
      <c r="P165" s="3">
        <f>Table1[[#This Row],[ln(1-e^-Bl)]]+LN($R$40)-$R$45*Table1[[#This Row],[Rs(ao)]]</f>
        <v>12.560087045630334</v>
      </c>
      <c r="Q165" s="3">
        <f>LN(Table1[[#This Row],[maxPress(bar)]])</f>
        <v>12.892910869661073</v>
      </c>
    </row>
    <row r="166" spans="1:17" x14ac:dyDescent="0.3">
      <c r="A166">
        <v>3</v>
      </c>
      <c r="B166">
        <v>1000</v>
      </c>
      <c r="C166" t="s">
        <v>11</v>
      </c>
      <c r="D166">
        <v>3</v>
      </c>
      <c r="E166" t="s">
        <v>12</v>
      </c>
      <c r="F166">
        <v>4</v>
      </c>
      <c r="G166">
        <v>1515.64375</v>
      </c>
      <c r="H166">
        <v>338754.71265</v>
      </c>
      <c r="I166">
        <v>728.62499999999989</v>
      </c>
      <c r="J166">
        <v>226</v>
      </c>
      <c r="K166" t="s">
        <v>14</v>
      </c>
      <c r="L166">
        <f>Table1[[#This Row],[maxPHe]]/Table1[[#This Row],[nv]]</f>
        <v>3.2240044247787605</v>
      </c>
      <c r="M166" t="e">
        <f>LN(1-Table1[[#This Row],[maxPress(bar)]]/327664.925)</f>
        <v>#NUM!</v>
      </c>
      <c r="N166">
        <f>-0.509390757*Table1[[#This Row],[lig(ao)]]</f>
        <v>-2.0375630280000001</v>
      </c>
      <c r="O166" s="3">
        <f>LN(1-EXP(-$R$45*Table1[[#This Row],[lig(ao)]]))</f>
        <v>-0.13965972373704474</v>
      </c>
      <c r="P166" s="3">
        <f>Table1[[#This Row],[ln(1-e^-Bl)]]+LN($R$40)-$R$45*Table1[[#This Row],[Rs(ao)]]</f>
        <v>12.560087045630334</v>
      </c>
      <c r="Q166" s="3">
        <f>LN(Table1[[#This Row],[maxPress(bar)]])</f>
        <v>12.733031562961196</v>
      </c>
    </row>
    <row r="167" spans="1:17" x14ac:dyDescent="0.3">
      <c r="A167">
        <v>3</v>
      </c>
      <c r="B167">
        <v>1500</v>
      </c>
      <c r="C167" t="s">
        <v>11</v>
      </c>
      <c r="D167">
        <v>3</v>
      </c>
      <c r="E167" t="s">
        <v>12</v>
      </c>
      <c r="F167">
        <v>4</v>
      </c>
      <c r="G167">
        <v>1373.06925</v>
      </c>
      <c r="H167">
        <v>289871.76189999998</v>
      </c>
      <c r="I167">
        <v>667.11500000000046</v>
      </c>
      <c r="J167">
        <v>228</v>
      </c>
      <c r="K167" t="s">
        <v>14</v>
      </c>
      <c r="L167">
        <f>Table1[[#This Row],[maxPHe]]/Table1[[#This Row],[nv]]</f>
        <v>2.9259429824561423</v>
      </c>
      <c r="M167">
        <f>LN(1-Table1[[#This Row],[maxPress(bar)]]/327664.925)</f>
        <v>-2.1598633002076371</v>
      </c>
      <c r="N167">
        <f>-0.509390757*Table1[[#This Row],[lig(ao)]]</f>
        <v>-2.0375630280000001</v>
      </c>
      <c r="O167" s="3">
        <f>LN(1-EXP(-$R$45*Table1[[#This Row],[lig(ao)]]))</f>
        <v>-0.13965972373704474</v>
      </c>
      <c r="P167" s="3">
        <f>Table1[[#This Row],[ln(1-e^-Bl)]]+LN($R$40)-$R$45*Table1[[#This Row],[Rs(ao)]]</f>
        <v>12.560087045630334</v>
      </c>
      <c r="Q167" s="3">
        <f>LN(Table1[[#This Row],[maxPress(bar)]])</f>
        <v>12.577193903818424</v>
      </c>
    </row>
    <row r="168" spans="1:17" x14ac:dyDescent="0.3">
      <c r="A168">
        <v>1</v>
      </c>
      <c r="B168">
        <v>2500</v>
      </c>
      <c r="C168" t="s">
        <v>11</v>
      </c>
      <c r="D168">
        <v>1</v>
      </c>
      <c r="E168" t="s">
        <v>12</v>
      </c>
      <c r="F168">
        <v>10</v>
      </c>
      <c r="G168">
        <v>62.277250000000002</v>
      </c>
      <c r="H168">
        <v>618189.01855000015</v>
      </c>
      <c r="I168">
        <v>29.955000000000009</v>
      </c>
      <c r="J168">
        <v>7</v>
      </c>
      <c r="K168" t="s">
        <v>13</v>
      </c>
      <c r="L168">
        <f>Table1[[#This Row],[maxPHe]]/Table1[[#This Row],[nv]]</f>
        <v>4.2792857142857157</v>
      </c>
      <c r="M168" t="e">
        <f>LN(1-Table1[[#This Row],[maxPress(bar)]]/327664.925)</f>
        <v>#NUM!</v>
      </c>
      <c r="N168">
        <f>-0.509390757*Table1[[#This Row],[lig(ao)]]</f>
        <v>-5.0939075700000007</v>
      </c>
      <c r="O168" s="3">
        <f>LN(1-EXP(-$R$45*Table1[[#This Row],[lig(ao)]]))</f>
        <v>-6.1528846084108338E-3</v>
      </c>
      <c r="P168" s="3">
        <f>Table1[[#This Row],[ln(1-e^-Bl)]]+LN($R$40)-$R$45*Table1[[#This Row],[Rs(ao)]]</f>
        <v>13.712375710758968</v>
      </c>
      <c r="Q168" s="3">
        <f>LN(Table1[[#This Row],[maxPress(bar)]])</f>
        <v>13.334549544934543</v>
      </c>
    </row>
    <row r="169" spans="1:17" x14ac:dyDescent="0.3">
      <c r="A169">
        <v>1</v>
      </c>
      <c r="B169">
        <v>2500</v>
      </c>
      <c r="C169" t="s">
        <v>11</v>
      </c>
      <c r="D169">
        <v>1</v>
      </c>
      <c r="E169" t="s">
        <v>12</v>
      </c>
      <c r="F169">
        <v>11</v>
      </c>
      <c r="G169">
        <v>67.128749999999997</v>
      </c>
      <c r="H169">
        <v>566271.87875000015</v>
      </c>
      <c r="I169">
        <v>32.925000000000011</v>
      </c>
      <c r="J169">
        <v>8</v>
      </c>
      <c r="K169" t="s">
        <v>13</v>
      </c>
      <c r="L169">
        <f>Table1[[#This Row],[maxPHe]]/Table1[[#This Row],[nv]]</f>
        <v>4.1156250000000014</v>
      </c>
      <c r="M169" t="e">
        <f>LN(1-Table1[[#This Row],[maxPress(bar)]]/327664.925)</f>
        <v>#NUM!</v>
      </c>
      <c r="N169">
        <f>-0.509390757*Table1[[#This Row],[lig(ao)]]</f>
        <v>-5.6032983270000001</v>
      </c>
      <c r="O169" s="3">
        <f>LN(1-EXP(-$R$45*Table1[[#This Row],[lig(ao)]]))</f>
        <v>-3.6924895769882078E-3</v>
      </c>
      <c r="P169" s="3">
        <f>Table1[[#This Row],[ln(1-e^-Bl)]]+LN($R$40)-$R$45*Table1[[#This Row],[Rs(ao)]]</f>
        <v>13.714836105790392</v>
      </c>
      <c r="Q169" s="3">
        <f>LN(Table1[[#This Row],[maxPress(bar)]])</f>
        <v>13.246829593002049</v>
      </c>
    </row>
    <row r="170" spans="1:17" x14ac:dyDescent="0.3">
      <c r="A170">
        <v>1</v>
      </c>
      <c r="B170">
        <v>2500</v>
      </c>
      <c r="C170" t="s">
        <v>11</v>
      </c>
      <c r="D170">
        <v>1</v>
      </c>
      <c r="E170" t="s">
        <v>12</v>
      </c>
      <c r="F170">
        <v>12</v>
      </c>
      <c r="G170">
        <v>70.148750000000007</v>
      </c>
      <c r="H170">
        <v>571103.50780000002</v>
      </c>
      <c r="I170">
        <v>35.525000000000013</v>
      </c>
      <c r="J170">
        <v>9</v>
      </c>
      <c r="K170" t="s">
        <v>13</v>
      </c>
      <c r="L170">
        <f>Table1[[#This Row],[maxPHe]]/Table1[[#This Row],[nv]]</f>
        <v>3.9472222222222237</v>
      </c>
      <c r="M170" t="e">
        <f>LN(1-Table1[[#This Row],[maxPress(bar)]]/327664.925)</f>
        <v>#NUM!</v>
      </c>
      <c r="N170">
        <f>-0.509390757*Table1[[#This Row],[lig(ao)]]</f>
        <v>-6.1126890840000003</v>
      </c>
      <c r="O170" s="3">
        <f>LN(1-EXP(-$R$45*Table1[[#This Row],[lig(ao)]]))</f>
        <v>-2.217039257152143E-3</v>
      </c>
      <c r="P170" s="3">
        <f>Table1[[#This Row],[ln(1-e^-Bl)]]+LN($R$40)-$R$45*Table1[[#This Row],[Rs(ao)]]</f>
        <v>13.716311556110227</v>
      </c>
      <c r="Q170" s="3">
        <f>LN(Table1[[#This Row],[maxPress(bar)]])</f>
        <v>13.255325746815846</v>
      </c>
    </row>
    <row r="171" spans="1:17" x14ac:dyDescent="0.3">
      <c r="A171">
        <v>1</v>
      </c>
      <c r="B171">
        <v>2500</v>
      </c>
      <c r="C171" t="s">
        <v>11</v>
      </c>
      <c r="D171">
        <v>1</v>
      </c>
      <c r="E171" t="s">
        <v>12</v>
      </c>
      <c r="F171">
        <v>13</v>
      </c>
      <c r="G171">
        <v>65.594250000000002</v>
      </c>
      <c r="H171">
        <v>544219.13135000004</v>
      </c>
      <c r="I171">
        <v>32.615000000000023</v>
      </c>
      <c r="J171">
        <v>8</v>
      </c>
      <c r="K171" t="s">
        <v>13</v>
      </c>
      <c r="L171">
        <f>Table1[[#This Row],[maxPHe]]/Table1[[#This Row],[nv]]</f>
        <v>4.0768750000000029</v>
      </c>
      <c r="M171" t="e">
        <f>LN(1-Table1[[#This Row],[maxPress(bar)]]/327664.925)</f>
        <v>#NUM!</v>
      </c>
      <c r="N171">
        <f>-0.509390757*Table1[[#This Row],[lig(ao)]]</f>
        <v>-6.6220798410000006</v>
      </c>
      <c r="O171" s="3">
        <f>LN(1-EXP(-$R$45*Table1[[#This Row],[lig(ao)]]))</f>
        <v>-1.3315439159814054E-3</v>
      </c>
      <c r="P171" s="3">
        <f>Table1[[#This Row],[ln(1-e^-Bl)]]+LN($R$40)-$R$45*Table1[[#This Row],[Rs(ao)]]</f>
        <v>13.717197051451398</v>
      </c>
      <c r="Q171" s="3">
        <f>LN(Table1[[#This Row],[maxPress(bar)]])</f>
        <v>13.207107259711522</v>
      </c>
    </row>
    <row r="172" spans="1:17" x14ac:dyDescent="0.3">
      <c r="A172">
        <v>1</v>
      </c>
      <c r="B172">
        <v>2500</v>
      </c>
      <c r="C172" t="s">
        <v>11</v>
      </c>
      <c r="D172">
        <v>1</v>
      </c>
      <c r="E172" t="s">
        <v>12</v>
      </c>
      <c r="F172">
        <v>14</v>
      </c>
      <c r="G172">
        <v>99.504750000000016</v>
      </c>
      <c r="H172">
        <v>552179.86780000012</v>
      </c>
      <c r="I172">
        <v>43.405000000000001</v>
      </c>
      <c r="J172">
        <v>10</v>
      </c>
      <c r="K172" t="s">
        <v>13</v>
      </c>
      <c r="L172">
        <f>Table1[[#This Row],[maxPHe]]/Table1[[#This Row],[nv]]</f>
        <v>4.3405000000000005</v>
      </c>
      <c r="M172" t="e">
        <f>LN(1-Table1[[#This Row],[maxPress(bar)]]/327664.925)</f>
        <v>#NUM!</v>
      </c>
      <c r="N172">
        <f>-0.509390757*Table1[[#This Row],[lig(ao)]]</f>
        <v>-7.1314705979999999</v>
      </c>
      <c r="O172" s="3">
        <f>LN(1-EXP(-$R$45*Table1[[#This Row],[lig(ao)]]))</f>
        <v>-7.9986077373698648E-4</v>
      </c>
      <c r="P172" s="3">
        <f>Table1[[#This Row],[ln(1-e^-Bl)]]+LN($R$40)-$R$45*Table1[[#This Row],[Rs(ao)]]</f>
        <v>13.717728734593642</v>
      </c>
      <c r="Q172" s="3">
        <f>LN(Table1[[#This Row],[maxPress(bar)]])</f>
        <v>13.221629119646245</v>
      </c>
    </row>
    <row r="173" spans="1:17" x14ac:dyDescent="0.3">
      <c r="A173">
        <v>1</v>
      </c>
      <c r="B173">
        <v>2500</v>
      </c>
      <c r="C173" t="s">
        <v>11</v>
      </c>
      <c r="D173">
        <v>1</v>
      </c>
      <c r="E173" t="s">
        <v>12</v>
      </c>
      <c r="F173">
        <v>15</v>
      </c>
      <c r="G173">
        <v>100.99025</v>
      </c>
      <c r="H173">
        <v>553912.86080000002</v>
      </c>
      <c r="I173">
        <v>41.695000000000022</v>
      </c>
      <c r="J173">
        <v>9</v>
      </c>
      <c r="K173" t="s">
        <v>13</v>
      </c>
      <c r="L173">
        <f>Table1[[#This Row],[maxPHe]]/Table1[[#This Row],[nv]]</f>
        <v>4.6327777777777799</v>
      </c>
      <c r="M173" t="e">
        <f>LN(1-Table1[[#This Row],[maxPress(bar)]]/327664.925)</f>
        <v>#NUM!</v>
      </c>
      <c r="N173">
        <f>-0.509390757*Table1[[#This Row],[lig(ao)]]</f>
        <v>-7.6408613550000002</v>
      </c>
      <c r="O173" s="3">
        <f>LN(1-EXP(-$R$45*Table1[[#This Row],[lig(ao)]]))</f>
        <v>-4.8052877768070632E-4</v>
      </c>
      <c r="P173" s="3">
        <f>Table1[[#This Row],[ln(1-e^-Bl)]]+LN($R$40)-$R$45*Table1[[#This Row],[Rs(ao)]]</f>
        <v>13.718048066589699</v>
      </c>
      <c r="Q173" s="3">
        <f>LN(Table1[[#This Row],[maxPress(bar)]])</f>
        <v>13.224762662383169</v>
      </c>
    </row>
    <row r="174" spans="1:17" x14ac:dyDescent="0.3">
      <c r="A174">
        <v>1</v>
      </c>
      <c r="B174">
        <v>2500</v>
      </c>
      <c r="C174" t="s">
        <v>11</v>
      </c>
      <c r="D174">
        <v>1</v>
      </c>
      <c r="E174" t="s">
        <v>12</v>
      </c>
      <c r="F174">
        <v>16</v>
      </c>
      <c r="G174">
        <v>68.316750000000013</v>
      </c>
      <c r="H174">
        <v>624214.62725000014</v>
      </c>
      <c r="I174">
        <v>31.164999999999999</v>
      </c>
      <c r="J174">
        <v>7</v>
      </c>
      <c r="K174" t="s">
        <v>13</v>
      </c>
      <c r="L174">
        <f>Table1[[#This Row],[maxPHe]]/Table1[[#This Row],[nv]]</f>
        <v>4.4521428571428574</v>
      </c>
      <c r="M174" t="e">
        <f>LN(1-Table1[[#This Row],[maxPress(bar)]]/327664.925)</f>
        <v>#NUM!</v>
      </c>
      <c r="N174">
        <f>-0.509390757*Table1[[#This Row],[lig(ao)]]</f>
        <v>-8.1502521120000004</v>
      </c>
      <c r="O174" s="3">
        <f>LN(1-EXP(-$R$45*Table1[[#This Row],[lig(ao)]]))</f>
        <v>-2.8870352550614285E-4</v>
      </c>
      <c r="P174" s="3">
        <f>Table1[[#This Row],[ln(1-e^-Bl)]]+LN($R$40)-$R$45*Table1[[#This Row],[Rs(ao)]]</f>
        <v>13.718239891841874</v>
      </c>
      <c r="Q174" s="3">
        <f>LN(Table1[[#This Row],[maxPress(bar)]])</f>
        <v>13.344249542139256</v>
      </c>
    </row>
    <row r="175" spans="1:17" x14ac:dyDescent="0.3">
      <c r="A175">
        <v>1</v>
      </c>
      <c r="B175">
        <v>2500</v>
      </c>
      <c r="C175" t="s">
        <v>11</v>
      </c>
      <c r="D175">
        <v>1</v>
      </c>
      <c r="E175" t="s">
        <v>12</v>
      </c>
      <c r="F175">
        <v>17</v>
      </c>
      <c r="G175">
        <v>68.415750000000003</v>
      </c>
      <c r="H175">
        <v>577441.66854999994</v>
      </c>
      <c r="I175">
        <v>33.185000000000009</v>
      </c>
      <c r="J175">
        <v>8</v>
      </c>
      <c r="K175" t="s">
        <v>13</v>
      </c>
      <c r="L175">
        <f>Table1[[#This Row],[maxPHe]]/Table1[[#This Row],[nv]]</f>
        <v>4.1481250000000012</v>
      </c>
      <c r="M175" t="e">
        <f>LN(1-Table1[[#This Row],[maxPress(bar)]]/327664.925)</f>
        <v>#NUM!</v>
      </c>
      <c r="N175">
        <f>-0.509390757*Table1[[#This Row],[lig(ao)]]</f>
        <v>-8.6596428690000007</v>
      </c>
      <c r="O175" s="3">
        <f>LN(1-EXP(-$R$45*Table1[[#This Row],[lig(ao)]]))</f>
        <v>-1.7346082235250424E-4</v>
      </c>
      <c r="P175" s="3">
        <f>Table1[[#This Row],[ln(1-e^-Bl)]]+LN($R$40)-$R$45*Table1[[#This Row],[Rs(ao)]]</f>
        <v>13.718355134545027</v>
      </c>
      <c r="Q175" s="3">
        <f>LN(Table1[[#This Row],[maxPress(bar)]])</f>
        <v>13.266362709436724</v>
      </c>
    </row>
    <row r="176" spans="1:17" x14ac:dyDescent="0.3">
      <c r="A176">
        <v>1</v>
      </c>
      <c r="B176">
        <v>2500</v>
      </c>
      <c r="C176" t="s">
        <v>11</v>
      </c>
      <c r="D176">
        <v>1</v>
      </c>
      <c r="E176" t="s">
        <v>12</v>
      </c>
      <c r="F176">
        <v>18</v>
      </c>
      <c r="G176">
        <v>91.039749999999998</v>
      </c>
      <c r="H176">
        <v>538133.15745000006</v>
      </c>
      <c r="I176">
        <v>41.70500000000002</v>
      </c>
      <c r="J176">
        <v>10</v>
      </c>
      <c r="K176" t="s">
        <v>13</v>
      </c>
      <c r="L176">
        <f>Table1[[#This Row],[maxPHe]]/Table1[[#This Row],[nv]]</f>
        <v>4.1705000000000023</v>
      </c>
      <c r="M176" t="e">
        <f>LN(1-Table1[[#This Row],[maxPress(bar)]]/327664.925)</f>
        <v>#NUM!</v>
      </c>
      <c r="N176">
        <f>-0.509390757*Table1[[#This Row],[lig(ao)]]</f>
        <v>-9.1690336260000009</v>
      </c>
      <c r="O176" s="3">
        <f>LN(1-EXP(-$R$45*Table1[[#This Row],[lig(ao)]]))</f>
        <v>-1.0422231216581739E-4</v>
      </c>
      <c r="P176" s="3">
        <f>Table1[[#This Row],[ln(1-e^-Bl)]]+LN($R$40)-$R$45*Table1[[#This Row],[Rs(ao)]]</f>
        <v>13.718424373055214</v>
      </c>
      <c r="Q176" s="3">
        <f>LN(Table1[[#This Row],[maxPress(bar)]])</f>
        <v>13.195861313073626</v>
      </c>
    </row>
    <row r="177" spans="1:17" x14ac:dyDescent="0.3">
      <c r="A177">
        <v>1</v>
      </c>
      <c r="B177">
        <v>2500</v>
      </c>
      <c r="C177" t="s">
        <v>11</v>
      </c>
      <c r="D177">
        <v>1</v>
      </c>
      <c r="E177" t="s">
        <v>12</v>
      </c>
      <c r="F177">
        <v>19</v>
      </c>
      <c r="G177">
        <v>79.752250000000004</v>
      </c>
      <c r="H177">
        <v>603452.25329999998</v>
      </c>
      <c r="I177">
        <v>35.454999999999998</v>
      </c>
      <c r="J177">
        <v>8</v>
      </c>
      <c r="K177" t="s">
        <v>13</v>
      </c>
      <c r="L177">
        <f>Table1[[#This Row],[maxPHe]]/Table1[[#This Row],[nv]]</f>
        <v>4.4318749999999998</v>
      </c>
      <c r="M177" t="e">
        <f>LN(1-Table1[[#This Row],[maxPress(bar)]]/327664.925)</f>
        <v>#NUM!</v>
      </c>
      <c r="N177">
        <f>-0.509390757*Table1[[#This Row],[lig(ao)]]</f>
        <v>-9.6784243830000012</v>
      </c>
      <c r="O177" s="3">
        <f>LN(1-EXP(-$R$45*Table1[[#This Row],[lig(ao)]]))</f>
        <v>-6.2621866469215342E-5</v>
      </c>
      <c r="P177" s="3">
        <f>Table1[[#This Row],[ln(1-e^-Bl)]]+LN($R$40)-$R$45*Table1[[#This Row],[Rs(ao)]]</f>
        <v>13.71846597350091</v>
      </c>
      <c r="Q177" s="3">
        <f>LN(Table1[[#This Row],[maxPress(bar)]])</f>
        <v>13.310422200068404</v>
      </c>
    </row>
    <row r="178" spans="1:17" x14ac:dyDescent="0.3">
      <c r="A178">
        <v>1</v>
      </c>
      <c r="B178">
        <v>2500</v>
      </c>
      <c r="C178" t="s">
        <v>11</v>
      </c>
      <c r="D178">
        <v>1</v>
      </c>
      <c r="E178" t="s">
        <v>12</v>
      </c>
      <c r="F178">
        <v>1</v>
      </c>
      <c r="G178">
        <v>49.900750000000002</v>
      </c>
      <c r="H178">
        <v>452832.75575000001</v>
      </c>
      <c r="I178">
        <v>21.484999999999999</v>
      </c>
      <c r="J178">
        <v>8</v>
      </c>
      <c r="K178" t="s">
        <v>15</v>
      </c>
      <c r="L178">
        <f>Table1[[#This Row],[maxPHe]]/Table1[[#This Row],[nv]]</f>
        <v>2.6856249999999999</v>
      </c>
      <c r="M178" t="e">
        <f>LN(1-Table1[[#This Row],[maxPress(bar)]]/327664.925)</f>
        <v>#NUM!</v>
      </c>
      <c r="N178">
        <f>-0.509390757*Table1[[#This Row],[lig(ao)]]</f>
        <v>-0.50939075700000003</v>
      </c>
      <c r="O178" s="3">
        <f>LN(1-EXP(-$R$45*Table1[[#This Row],[lig(ao)]]))</f>
        <v>-0.91844666491232885</v>
      </c>
      <c r="P178" s="3">
        <f>Table1[[#This Row],[ln(1-e^-Bl)]]+LN($R$40)-$R$45*Table1[[#This Row],[Rs(ao)]]</f>
        <v>12.80008193045505</v>
      </c>
      <c r="Q178" s="3">
        <f>LN(Table1[[#This Row],[maxPress(bar)]])</f>
        <v>13.023278143691947</v>
      </c>
    </row>
    <row r="179" spans="1:17" x14ac:dyDescent="0.3">
      <c r="A179">
        <v>1</v>
      </c>
      <c r="B179">
        <v>2500</v>
      </c>
      <c r="C179" t="s">
        <v>11</v>
      </c>
      <c r="D179">
        <v>1</v>
      </c>
      <c r="E179" t="s">
        <v>12</v>
      </c>
      <c r="F179">
        <v>20</v>
      </c>
      <c r="G179">
        <v>57.326749999999997</v>
      </c>
      <c r="H179">
        <v>584717.5101500001</v>
      </c>
      <c r="I179">
        <v>30.965</v>
      </c>
      <c r="J179">
        <v>8</v>
      </c>
      <c r="K179" t="s">
        <v>13</v>
      </c>
      <c r="L179">
        <f>Table1[[#This Row],[maxPHe]]/Table1[[#This Row],[nv]]</f>
        <v>3.870625</v>
      </c>
      <c r="M179" t="e">
        <f>LN(1-Table1[[#This Row],[maxPress(bar)]]/327664.925)</f>
        <v>#NUM!</v>
      </c>
      <c r="N179">
        <f>-0.509390757*Table1[[#This Row],[lig(ao)]]</f>
        <v>-10.187815140000001</v>
      </c>
      <c r="O179" s="3">
        <f>LN(1-EXP(-$R$45*Table1[[#This Row],[lig(ao)]]))</f>
        <v>-3.7626594887278363E-5</v>
      </c>
      <c r="P179" s="3">
        <f>Table1[[#This Row],[ln(1-e^-Bl)]]+LN($R$40)-$R$45*Table1[[#This Row],[Rs(ao)]]</f>
        <v>13.718490968772493</v>
      </c>
      <c r="Q179" s="3">
        <f>LN(Table1[[#This Row],[maxPress(bar)]])</f>
        <v>13.278884120953252</v>
      </c>
    </row>
    <row r="180" spans="1:17" x14ac:dyDescent="0.3">
      <c r="A180">
        <v>1</v>
      </c>
      <c r="B180">
        <v>2500</v>
      </c>
      <c r="C180" t="s">
        <v>11</v>
      </c>
      <c r="D180">
        <v>1</v>
      </c>
      <c r="E180" t="s">
        <v>12</v>
      </c>
      <c r="F180">
        <v>2</v>
      </c>
      <c r="G180">
        <v>71.73275000000001</v>
      </c>
      <c r="H180">
        <v>411689.90624999988</v>
      </c>
      <c r="I180">
        <v>26.844999999999999</v>
      </c>
      <c r="J180">
        <v>9</v>
      </c>
      <c r="K180" t="s">
        <v>15</v>
      </c>
      <c r="L180">
        <f>Table1[[#This Row],[maxPHe]]/Table1[[#This Row],[nv]]</f>
        <v>2.9827777777777778</v>
      </c>
      <c r="M180" t="e">
        <f>LN(1-Table1[[#This Row],[maxPress(bar)]]/327664.925)</f>
        <v>#NUM!</v>
      </c>
      <c r="N180">
        <f>-0.509390757*Table1[[#This Row],[lig(ao)]]</f>
        <v>-1.0187815140000001</v>
      </c>
      <c r="O180" s="3">
        <f>LN(1-EXP(-$R$45*Table1[[#This Row],[lig(ao)]]))</f>
        <v>-0.44790477788236172</v>
      </c>
      <c r="P180" s="3">
        <f>Table1[[#This Row],[ln(1-e^-Bl)]]+LN($R$40)-$R$45*Table1[[#This Row],[Rs(ao)]]</f>
        <v>13.270623817485017</v>
      </c>
      <c r="Q180" s="3">
        <f>LN(Table1[[#This Row],[maxPress(bar)]])</f>
        <v>12.928025690211877</v>
      </c>
    </row>
    <row r="181" spans="1:17" x14ac:dyDescent="0.3">
      <c r="A181">
        <v>1</v>
      </c>
      <c r="B181">
        <v>2500</v>
      </c>
      <c r="C181" t="s">
        <v>11</v>
      </c>
      <c r="D181">
        <v>1</v>
      </c>
      <c r="E181" t="s">
        <v>12</v>
      </c>
      <c r="F181">
        <v>3</v>
      </c>
      <c r="G181">
        <v>64.009750000000011</v>
      </c>
      <c r="H181">
        <v>605481.21865000005</v>
      </c>
      <c r="I181">
        <v>28.305</v>
      </c>
      <c r="J181">
        <v>7</v>
      </c>
      <c r="K181" t="s">
        <v>14</v>
      </c>
      <c r="L181">
        <f>Table1[[#This Row],[maxPHe]]/Table1[[#This Row],[nv]]</f>
        <v>4.0435714285714282</v>
      </c>
      <c r="M181" t="e">
        <f>LN(1-Table1[[#This Row],[maxPress(bar)]]/327664.925)</f>
        <v>#NUM!</v>
      </c>
      <c r="N181">
        <f>-0.509390757*Table1[[#This Row],[lig(ao)]]</f>
        <v>-1.5281722710000001</v>
      </c>
      <c r="O181" s="3">
        <f>LN(1-EXP(-$R$45*Table1[[#This Row],[lig(ao)]]))</f>
        <v>-0.24453535334753071</v>
      </c>
      <c r="P181" s="3">
        <f>Table1[[#This Row],[ln(1-e^-Bl)]]+LN($R$40)-$R$45*Table1[[#This Row],[Rs(ao)]]</f>
        <v>13.47399324201985</v>
      </c>
      <c r="Q181" s="3">
        <f>LN(Table1[[#This Row],[maxPress(bar)]])</f>
        <v>13.313778823575143</v>
      </c>
    </row>
    <row r="182" spans="1:17" x14ac:dyDescent="0.3">
      <c r="A182">
        <v>1</v>
      </c>
      <c r="B182">
        <v>2500</v>
      </c>
      <c r="C182" t="s">
        <v>11</v>
      </c>
      <c r="D182">
        <v>1</v>
      </c>
      <c r="E182" t="s">
        <v>12</v>
      </c>
      <c r="F182">
        <v>4</v>
      </c>
      <c r="G182">
        <v>82.524750000000012</v>
      </c>
      <c r="H182">
        <v>622801.67009999976</v>
      </c>
      <c r="I182">
        <v>32.005000000000003</v>
      </c>
      <c r="J182">
        <v>7</v>
      </c>
      <c r="K182" t="s">
        <v>14</v>
      </c>
      <c r="L182">
        <f>Table1[[#This Row],[maxPHe]]/Table1[[#This Row],[nv]]</f>
        <v>4.5721428571428575</v>
      </c>
      <c r="M182" t="e">
        <f>LN(1-Table1[[#This Row],[maxPress(bar)]]/327664.925)</f>
        <v>#NUM!</v>
      </c>
      <c r="N182">
        <f>-0.509390757*Table1[[#This Row],[lig(ao)]]</f>
        <v>-2.0375630280000001</v>
      </c>
      <c r="O182" s="3">
        <f>LN(1-EXP(-$R$45*Table1[[#This Row],[lig(ao)]]))</f>
        <v>-0.13965972373704474</v>
      </c>
      <c r="P182" s="3">
        <f>Table1[[#This Row],[ln(1-e^-Bl)]]+LN($R$40)-$R$45*Table1[[#This Row],[Rs(ao)]]</f>
        <v>13.578868871630334</v>
      </c>
      <c r="Q182" s="3">
        <f>LN(Table1[[#This Row],[maxPress(bar)]])</f>
        <v>13.341983400537615</v>
      </c>
    </row>
    <row r="183" spans="1:17" x14ac:dyDescent="0.3">
      <c r="A183">
        <v>1</v>
      </c>
      <c r="B183">
        <v>2500</v>
      </c>
      <c r="C183" t="s">
        <v>11</v>
      </c>
      <c r="D183">
        <v>1</v>
      </c>
      <c r="E183" t="s">
        <v>12</v>
      </c>
      <c r="F183">
        <v>5</v>
      </c>
      <c r="G183">
        <v>50.990250000000003</v>
      </c>
      <c r="H183">
        <v>570949.82805000001</v>
      </c>
      <c r="I183">
        <v>29.695</v>
      </c>
      <c r="J183">
        <v>8</v>
      </c>
      <c r="K183" t="s">
        <v>14</v>
      </c>
      <c r="L183">
        <f>Table1[[#This Row],[maxPHe]]/Table1[[#This Row],[nv]]</f>
        <v>3.711875</v>
      </c>
      <c r="M183" t="e">
        <f>LN(1-Table1[[#This Row],[maxPress(bar)]]/327664.925)</f>
        <v>#NUM!</v>
      </c>
      <c r="N183">
        <f>-0.509390757*Table1[[#This Row],[lig(ao)]]</f>
        <v>-2.5469537850000004</v>
      </c>
      <c r="O183" s="3">
        <f>LN(1-EXP(-$R$45*Table1[[#This Row],[lig(ao)]]))</f>
        <v>-8.1556993148675705E-2</v>
      </c>
      <c r="P183" s="3">
        <f>Table1[[#This Row],[ln(1-e^-Bl)]]+LN($R$40)-$R$45*Table1[[#This Row],[Rs(ao)]]</f>
        <v>13.636971602218704</v>
      </c>
      <c r="Q183" s="3">
        <f>LN(Table1[[#This Row],[maxPress(bar)]])</f>
        <v>13.255056617965023</v>
      </c>
    </row>
    <row r="184" spans="1:17" x14ac:dyDescent="0.3">
      <c r="A184">
        <v>1</v>
      </c>
      <c r="B184">
        <v>2500</v>
      </c>
      <c r="C184" t="s">
        <v>11</v>
      </c>
      <c r="D184">
        <v>1</v>
      </c>
      <c r="E184" t="s">
        <v>12</v>
      </c>
      <c r="F184">
        <v>6</v>
      </c>
      <c r="G184">
        <v>69.108750000000001</v>
      </c>
      <c r="H184">
        <v>559248.05260000005</v>
      </c>
      <c r="I184">
        <v>35.325000000000003</v>
      </c>
      <c r="J184">
        <v>9</v>
      </c>
      <c r="K184" t="s">
        <v>14</v>
      </c>
      <c r="L184">
        <f>Table1[[#This Row],[maxPHe]]/Table1[[#This Row],[nv]]</f>
        <v>3.9250000000000003</v>
      </c>
      <c r="M184" t="e">
        <f>LN(1-Table1[[#This Row],[maxPress(bar)]]/327664.925)</f>
        <v>#NUM!</v>
      </c>
      <c r="N184">
        <f>-0.509390757*Table1[[#This Row],[lig(ao)]]</f>
        <v>-3.0563445420000002</v>
      </c>
      <c r="O184" s="3">
        <f>LN(1-EXP(-$R$45*Table1[[#This Row],[lig(ao)]]))</f>
        <v>-4.8202665642017063E-2</v>
      </c>
      <c r="P184" s="3">
        <f>Table1[[#This Row],[ln(1-e^-Bl)]]+LN($R$40)-$R$45*Table1[[#This Row],[Rs(ao)]]</f>
        <v>13.670325929725362</v>
      </c>
      <c r="Q184" s="3">
        <f>LN(Table1[[#This Row],[maxPress(bar)]])</f>
        <v>13.234348397182702</v>
      </c>
    </row>
    <row r="185" spans="1:17" x14ac:dyDescent="0.3">
      <c r="A185">
        <v>1</v>
      </c>
      <c r="B185">
        <v>2500</v>
      </c>
      <c r="C185" t="s">
        <v>11</v>
      </c>
      <c r="D185">
        <v>1</v>
      </c>
      <c r="E185" t="s">
        <v>12</v>
      </c>
      <c r="F185">
        <v>7</v>
      </c>
      <c r="G185">
        <v>112.62375</v>
      </c>
      <c r="H185">
        <v>521766.37359999999</v>
      </c>
      <c r="I185">
        <v>44.025000000000013</v>
      </c>
      <c r="J185">
        <v>9</v>
      </c>
      <c r="K185" t="s">
        <v>14</v>
      </c>
      <c r="L185">
        <f>Table1[[#This Row],[maxPHe]]/Table1[[#This Row],[nv]]</f>
        <v>4.8916666666666684</v>
      </c>
      <c r="M185" t="e">
        <f>LN(1-Table1[[#This Row],[maxPress(bar)]]/327664.925)</f>
        <v>#NUM!</v>
      </c>
      <c r="N185">
        <f>-0.509390757*Table1[[#This Row],[lig(ao)]]</f>
        <v>-3.565735299</v>
      </c>
      <c r="O185" s="3">
        <f>LN(1-EXP(-$R$45*Table1[[#This Row],[lig(ao)]]))</f>
        <v>-2.8683625494928373E-2</v>
      </c>
      <c r="P185" s="3">
        <f>Table1[[#This Row],[ln(1-e^-Bl)]]+LN($R$40)-$R$45*Table1[[#This Row],[Rs(ao)]]</f>
        <v>13.689844969872452</v>
      </c>
      <c r="Q185" s="3">
        <f>LN(Table1[[#This Row],[maxPress(bar)]])</f>
        <v>13.164975206526581</v>
      </c>
    </row>
    <row r="186" spans="1:17" x14ac:dyDescent="0.3">
      <c r="A186">
        <v>1</v>
      </c>
      <c r="B186">
        <v>2500</v>
      </c>
      <c r="C186" t="s">
        <v>11</v>
      </c>
      <c r="D186">
        <v>1</v>
      </c>
      <c r="E186" t="s">
        <v>12</v>
      </c>
      <c r="F186">
        <v>8</v>
      </c>
      <c r="G186">
        <v>87.77225</v>
      </c>
      <c r="H186">
        <v>531533.57345000003</v>
      </c>
      <c r="I186">
        <v>41.055000000000007</v>
      </c>
      <c r="J186">
        <v>10</v>
      </c>
      <c r="K186" t="s">
        <v>14</v>
      </c>
      <c r="L186">
        <f>Table1[[#This Row],[maxPHe]]/Table1[[#This Row],[nv]]</f>
        <v>4.105500000000001</v>
      </c>
      <c r="M186" t="e">
        <f>LN(1-Table1[[#This Row],[maxPress(bar)]]/327664.925)</f>
        <v>#NUM!</v>
      </c>
      <c r="N186">
        <f>-0.509390757*Table1[[#This Row],[lig(ao)]]</f>
        <v>-4.0751260560000002</v>
      </c>
      <c r="O186" s="3">
        <f>LN(1-EXP(-$R$45*Table1[[#This Row],[lig(ao)]]))</f>
        <v>-1.7136038476981676E-2</v>
      </c>
      <c r="P186" s="3">
        <f>Table1[[#This Row],[ln(1-e^-Bl)]]+LN($R$40)-$R$45*Table1[[#This Row],[Rs(ao)]]</f>
        <v>13.701392556890397</v>
      </c>
      <c r="Q186" s="3">
        <f>LN(Table1[[#This Row],[maxPress(bar)]])</f>
        <v>13.183521642125704</v>
      </c>
    </row>
    <row r="187" spans="1:17" x14ac:dyDescent="0.3">
      <c r="A187">
        <v>1</v>
      </c>
      <c r="B187">
        <v>2500</v>
      </c>
      <c r="C187" t="s">
        <v>11</v>
      </c>
      <c r="D187">
        <v>1</v>
      </c>
      <c r="E187" t="s">
        <v>12</v>
      </c>
      <c r="F187">
        <v>9</v>
      </c>
      <c r="G187">
        <v>122.02975000000001</v>
      </c>
      <c r="H187">
        <v>538927.81070000003</v>
      </c>
      <c r="I187">
        <v>45.904999999999987</v>
      </c>
      <c r="J187">
        <v>9</v>
      </c>
      <c r="K187" t="s">
        <v>14</v>
      </c>
      <c r="L187">
        <f>Table1[[#This Row],[maxPHe]]/Table1[[#This Row],[nv]]</f>
        <v>5.1005555555555544</v>
      </c>
      <c r="M187" t="e">
        <f>LN(1-Table1[[#This Row],[maxPress(bar)]]/327664.925)</f>
        <v>#NUM!</v>
      </c>
      <c r="N187">
        <f>-0.509390757*Table1[[#This Row],[lig(ao)]]</f>
        <v>-4.5845168130000005</v>
      </c>
      <c r="O187" s="3">
        <f>LN(1-EXP(-$R$45*Table1[[#This Row],[lig(ao)]]))</f>
        <v>-1.0261132782081569E-2</v>
      </c>
      <c r="P187" s="3">
        <f>Table1[[#This Row],[ln(1-e^-Bl)]]+LN($R$40)-$R$45*Table1[[#This Row],[Rs(ao)]]</f>
        <v>13.708267462585297</v>
      </c>
      <c r="Q187" s="3">
        <f>LN(Table1[[#This Row],[maxPress(bar)]])</f>
        <v>13.197336909010509</v>
      </c>
    </row>
    <row r="188" spans="1:17" x14ac:dyDescent="0.3">
      <c r="A188">
        <v>1</v>
      </c>
      <c r="B188">
        <v>2500</v>
      </c>
      <c r="C188" t="s">
        <v>11</v>
      </c>
      <c r="D188">
        <v>2</v>
      </c>
      <c r="E188" t="s">
        <v>12</v>
      </c>
      <c r="F188">
        <v>10</v>
      </c>
      <c r="G188">
        <v>370.54475000000008</v>
      </c>
      <c r="H188">
        <v>326923.31089999998</v>
      </c>
      <c r="I188">
        <v>201.6049999999999</v>
      </c>
      <c r="J188">
        <v>67</v>
      </c>
      <c r="K188" t="s">
        <v>14</v>
      </c>
      <c r="L188">
        <f>Table1[[#This Row],[maxPHe]]/Table1[[#This Row],[nv]]</f>
        <v>3.0090298507462672</v>
      </c>
      <c r="M188">
        <f>LN(1-Table1[[#This Row],[maxPress(bar)]]/327664.925)</f>
        <v>-6.0909177680700095</v>
      </c>
      <c r="N188">
        <f>-0.509390757*Table1[[#This Row],[lig(ao)]]</f>
        <v>-5.0939075700000007</v>
      </c>
      <c r="O188" s="3">
        <f>LN(1-EXP(-$R$45*Table1[[#This Row],[lig(ao)]]))</f>
        <v>-6.1528846084108338E-3</v>
      </c>
      <c r="P188" s="3">
        <f>Table1[[#This Row],[ln(1-e^-Bl)]]+LN($R$40)-$R$45*Table1[[#This Row],[Rs(ao)]]</f>
        <v>13.202984797758969</v>
      </c>
      <c r="Q188" s="3">
        <f>LN(Table1[[#This Row],[maxPress(bar)]])</f>
        <v>12.697480899132925</v>
      </c>
    </row>
    <row r="189" spans="1:17" x14ac:dyDescent="0.3">
      <c r="A189">
        <v>1</v>
      </c>
      <c r="B189">
        <v>2500</v>
      </c>
      <c r="C189" t="s">
        <v>11</v>
      </c>
      <c r="D189">
        <v>2</v>
      </c>
      <c r="E189" t="s">
        <v>12</v>
      </c>
      <c r="F189">
        <v>11</v>
      </c>
      <c r="G189">
        <v>442.52474999999998</v>
      </c>
      <c r="H189">
        <v>331168.52325000003</v>
      </c>
      <c r="I189">
        <v>219.00499999999991</v>
      </c>
      <c r="J189">
        <v>69</v>
      </c>
      <c r="K189" t="s">
        <v>14</v>
      </c>
      <c r="L189">
        <f>Table1[[#This Row],[maxPHe]]/Table1[[#This Row],[nv]]</f>
        <v>3.1739855072463756</v>
      </c>
      <c r="M189" t="e">
        <f>LN(1-Table1[[#This Row],[maxPress(bar)]]/327664.925)</f>
        <v>#NUM!</v>
      </c>
      <c r="N189">
        <f>-0.509390757*Table1[[#This Row],[lig(ao)]]</f>
        <v>-5.6032983270000001</v>
      </c>
      <c r="O189" s="3">
        <f>LN(1-EXP(-$R$45*Table1[[#This Row],[lig(ao)]]))</f>
        <v>-3.6924895769882078E-3</v>
      </c>
      <c r="P189" s="3">
        <f>Table1[[#This Row],[ln(1-e^-Bl)]]+LN($R$40)-$R$45*Table1[[#This Row],[Rs(ao)]]</f>
        <v>13.205445192790393</v>
      </c>
      <c r="Q189" s="3">
        <f>LN(Table1[[#This Row],[maxPress(bar)]])</f>
        <v>12.710382658480421</v>
      </c>
    </row>
    <row r="190" spans="1:17" x14ac:dyDescent="0.3">
      <c r="A190">
        <v>1</v>
      </c>
      <c r="B190">
        <v>2500</v>
      </c>
      <c r="C190" t="s">
        <v>11</v>
      </c>
      <c r="D190">
        <v>2</v>
      </c>
      <c r="E190" t="s">
        <v>12</v>
      </c>
      <c r="F190">
        <v>12</v>
      </c>
      <c r="G190">
        <v>425.39625000000012</v>
      </c>
      <c r="H190">
        <v>324644.41780000011</v>
      </c>
      <c r="I190">
        <v>220.5750000000001</v>
      </c>
      <c r="J190">
        <v>72</v>
      </c>
      <c r="K190" t="s">
        <v>14</v>
      </c>
      <c r="L190">
        <f>Table1[[#This Row],[maxPHe]]/Table1[[#This Row],[nv]]</f>
        <v>3.0635416666666679</v>
      </c>
      <c r="M190">
        <f>LN(1-Table1[[#This Row],[maxPress(bar)]]/327664.925)</f>
        <v>-4.6865667517987042</v>
      </c>
      <c r="N190">
        <f>-0.509390757*Table1[[#This Row],[lig(ao)]]</f>
        <v>-6.1126890840000003</v>
      </c>
      <c r="O190" s="3">
        <f>LN(1-EXP(-$R$45*Table1[[#This Row],[lig(ao)]]))</f>
        <v>-2.217039257152143E-3</v>
      </c>
      <c r="P190" s="3">
        <f>Table1[[#This Row],[ln(1-e^-Bl)]]+LN($R$40)-$R$45*Table1[[#This Row],[Rs(ao)]]</f>
        <v>13.206920643110228</v>
      </c>
      <c r="Q190" s="3">
        <f>LN(Table1[[#This Row],[maxPress(bar)]])</f>
        <v>12.690485763271633</v>
      </c>
    </row>
    <row r="191" spans="1:17" x14ac:dyDescent="0.3">
      <c r="A191">
        <v>1</v>
      </c>
      <c r="B191">
        <v>2500</v>
      </c>
      <c r="C191" t="s">
        <v>11</v>
      </c>
      <c r="D191">
        <v>2</v>
      </c>
      <c r="E191" t="s">
        <v>12</v>
      </c>
      <c r="F191">
        <v>13</v>
      </c>
      <c r="G191">
        <v>366.43574999999998</v>
      </c>
      <c r="H191">
        <v>324182.63414999988</v>
      </c>
      <c r="I191">
        <v>203.78500000000011</v>
      </c>
      <c r="J191">
        <v>69</v>
      </c>
      <c r="K191" t="s">
        <v>14</v>
      </c>
      <c r="L191">
        <f>Table1[[#This Row],[maxPHe]]/Table1[[#This Row],[nv]]</f>
        <v>2.9534057971014507</v>
      </c>
      <c r="M191">
        <f>LN(1-Table1[[#This Row],[maxPress(bar)]]/327664.925)</f>
        <v>-4.5443011486654674</v>
      </c>
      <c r="N191">
        <f>-0.509390757*Table1[[#This Row],[lig(ao)]]</f>
        <v>-6.6220798410000006</v>
      </c>
      <c r="O191" s="3">
        <f>LN(1-EXP(-$R$45*Table1[[#This Row],[lig(ao)]]))</f>
        <v>-1.3315439159814054E-3</v>
      </c>
      <c r="P191" s="3">
        <f>Table1[[#This Row],[ln(1-e^-Bl)]]+LN($R$40)-$R$45*Table1[[#This Row],[Rs(ao)]]</f>
        <v>13.207806138451399</v>
      </c>
      <c r="Q191" s="3">
        <f>LN(Table1[[#This Row],[maxPress(bar)]])</f>
        <v>12.689062321611535</v>
      </c>
    </row>
    <row r="192" spans="1:17" x14ac:dyDescent="0.3">
      <c r="A192">
        <v>1</v>
      </c>
      <c r="B192">
        <v>2500</v>
      </c>
      <c r="C192" t="s">
        <v>11</v>
      </c>
      <c r="D192">
        <v>2</v>
      </c>
      <c r="E192" t="s">
        <v>12</v>
      </c>
      <c r="F192">
        <v>14</v>
      </c>
      <c r="G192">
        <v>396.98025000000013</v>
      </c>
      <c r="H192">
        <v>321289.52484999999</v>
      </c>
      <c r="I192">
        <v>211.89500000000001</v>
      </c>
      <c r="J192">
        <v>70</v>
      </c>
      <c r="K192" t="s">
        <v>13</v>
      </c>
      <c r="L192">
        <f>Table1[[#This Row],[maxPHe]]/Table1[[#This Row],[nv]]</f>
        <v>3.0270714285714289</v>
      </c>
      <c r="M192">
        <f>LN(1-Table1[[#This Row],[maxPress(bar)]]/327664.925)</f>
        <v>-3.939544658401716</v>
      </c>
      <c r="N192">
        <f>-0.509390757*Table1[[#This Row],[lig(ao)]]</f>
        <v>-7.1314705979999999</v>
      </c>
      <c r="O192" s="3">
        <f>LN(1-EXP(-$R$45*Table1[[#This Row],[lig(ao)]]))</f>
        <v>-7.9986077373698648E-4</v>
      </c>
      <c r="P192" s="3">
        <f>Table1[[#This Row],[ln(1-e^-Bl)]]+LN($R$40)-$R$45*Table1[[#This Row],[Rs(ao)]]</f>
        <v>13.208337821593643</v>
      </c>
      <c r="Q192" s="3">
        <f>LN(Table1[[#This Row],[maxPress(bar)]])</f>
        <v>12.680097942175966</v>
      </c>
    </row>
    <row r="193" spans="1:17" x14ac:dyDescent="0.3">
      <c r="A193">
        <v>1</v>
      </c>
      <c r="B193">
        <v>2500</v>
      </c>
      <c r="C193" t="s">
        <v>11</v>
      </c>
      <c r="D193">
        <v>2</v>
      </c>
      <c r="E193" t="s">
        <v>12</v>
      </c>
      <c r="F193">
        <v>16</v>
      </c>
      <c r="G193">
        <v>398.26724999999999</v>
      </c>
      <c r="H193">
        <v>332564.73080000002</v>
      </c>
      <c r="I193">
        <v>207.15499999999989</v>
      </c>
      <c r="J193">
        <v>67</v>
      </c>
      <c r="K193" t="s">
        <v>14</v>
      </c>
      <c r="L193">
        <f>Table1[[#This Row],[maxPHe]]/Table1[[#This Row],[nv]]</f>
        <v>3.0918656716417892</v>
      </c>
      <c r="M193" t="e">
        <f>LN(1-Table1[[#This Row],[maxPress(bar)]]/327664.925)</f>
        <v>#NUM!</v>
      </c>
      <c r="N193">
        <f>-0.509390757*Table1[[#This Row],[lig(ao)]]</f>
        <v>-8.1502521120000004</v>
      </c>
      <c r="O193" s="3">
        <f>LN(1-EXP(-$R$45*Table1[[#This Row],[lig(ao)]]))</f>
        <v>-2.8870352550614285E-4</v>
      </c>
      <c r="P193" s="3">
        <f>Table1[[#This Row],[ln(1-e^-Bl)]]+LN($R$40)-$R$45*Table1[[#This Row],[Rs(ao)]]</f>
        <v>13.208848978841875</v>
      </c>
      <c r="Q193" s="3">
        <f>LN(Table1[[#This Row],[maxPress(bar)]])</f>
        <v>12.714589799228273</v>
      </c>
    </row>
    <row r="194" spans="1:17" x14ac:dyDescent="0.3">
      <c r="A194">
        <v>1</v>
      </c>
      <c r="B194">
        <v>2500</v>
      </c>
      <c r="C194" t="s">
        <v>11</v>
      </c>
      <c r="D194">
        <v>2</v>
      </c>
      <c r="E194" t="s">
        <v>12</v>
      </c>
      <c r="F194">
        <v>1</v>
      </c>
      <c r="G194">
        <v>217.82175000000001</v>
      </c>
      <c r="H194">
        <v>198048.98684999999</v>
      </c>
      <c r="I194">
        <v>116.0649999999999</v>
      </c>
      <c r="J194">
        <v>63</v>
      </c>
      <c r="K194" t="s">
        <v>15</v>
      </c>
      <c r="L194">
        <f>Table1[[#This Row],[maxPHe]]/Table1[[#This Row],[nv]]</f>
        <v>1.8423015873015858</v>
      </c>
      <c r="M194">
        <f>LN(1-Table1[[#This Row],[maxPress(bar)]]/327664.925)</f>
        <v>-0.92741576019451266</v>
      </c>
      <c r="N194">
        <f>-0.509390757*Table1[[#This Row],[lig(ao)]]</f>
        <v>-0.50939075700000003</v>
      </c>
      <c r="O194" s="3">
        <f>LN(1-EXP(-$R$45*Table1[[#This Row],[lig(ao)]]))</f>
        <v>-0.91844666491232885</v>
      </c>
      <c r="P194" s="3">
        <f>Table1[[#This Row],[ln(1-e^-Bl)]]+LN($R$40)-$R$45*Table1[[#This Row],[Rs(ao)]]</f>
        <v>12.290691017455051</v>
      </c>
      <c r="Q194" s="3">
        <f>LN(Table1[[#This Row],[maxPress(bar)]])</f>
        <v>12.196269687409611</v>
      </c>
    </row>
    <row r="195" spans="1:17" x14ac:dyDescent="0.3">
      <c r="A195">
        <v>1</v>
      </c>
      <c r="B195">
        <v>2500</v>
      </c>
      <c r="C195" t="s">
        <v>11</v>
      </c>
      <c r="D195">
        <v>2</v>
      </c>
      <c r="E195" t="s">
        <v>12</v>
      </c>
      <c r="F195">
        <v>2</v>
      </c>
      <c r="G195">
        <v>307.17824999999999</v>
      </c>
      <c r="H195">
        <v>227161.63750000001</v>
      </c>
      <c r="I195">
        <v>136.93499999999989</v>
      </c>
      <c r="J195">
        <v>66</v>
      </c>
      <c r="K195" t="s">
        <v>14</v>
      </c>
      <c r="L195">
        <f>Table1[[#This Row],[maxPHe]]/Table1[[#This Row],[nv]]</f>
        <v>2.0747727272727254</v>
      </c>
      <c r="M195">
        <f>LN(1-Table1[[#This Row],[maxPress(bar)]]/327664.925)</f>
        <v>-1.1818010776968821</v>
      </c>
      <c r="N195">
        <f>-0.509390757*Table1[[#This Row],[lig(ao)]]</f>
        <v>-1.0187815140000001</v>
      </c>
      <c r="O195" s="3">
        <f>LN(1-EXP(-$R$45*Table1[[#This Row],[lig(ao)]]))</f>
        <v>-0.44790477788236172</v>
      </c>
      <c r="P195" s="3">
        <f>Table1[[#This Row],[ln(1-e^-Bl)]]+LN($R$40)-$R$45*Table1[[#This Row],[Rs(ao)]]</f>
        <v>12.761232904485018</v>
      </c>
      <c r="Q195" s="3">
        <f>LN(Table1[[#This Row],[maxPress(bar)]])</f>
        <v>12.333417102540841</v>
      </c>
    </row>
    <row r="196" spans="1:17" x14ac:dyDescent="0.3">
      <c r="A196">
        <v>1</v>
      </c>
      <c r="B196">
        <v>2500</v>
      </c>
      <c r="C196" t="s">
        <v>11</v>
      </c>
      <c r="D196">
        <v>2</v>
      </c>
      <c r="E196" t="s">
        <v>12</v>
      </c>
      <c r="F196">
        <v>3</v>
      </c>
      <c r="G196">
        <v>266.03975000000003</v>
      </c>
      <c r="H196">
        <v>269302.98645000003</v>
      </c>
      <c r="I196">
        <v>175.7049999999999</v>
      </c>
      <c r="J196">
        <v>72</v>
      </c>
      <c r="K196" t="s">
        <v>14</v>
      </c>
      <c r="L196">
        <f>Table1[[#This Row],[maxPHe]]/Table1[[#This Row],[nv]]</f>
        <v>2.4403472222222207</v>
      </c>
      <c r="M196">
        <f>LN(1-Table1[[#This Row],[maxPress(bar)]]/327664.925)</f>
        <v>-1.7253275759001283</v>
      </c>
      <c r="N196">
        <f>-0.509390757*Table1[[#This Row],[lig(ao)]]</f>
        <v>-1.5281722710000001</v>
      </c>
      <c r="O196" s="3">
        <f>LN(1-EXP(-$R$45*Table1[[#This Row],[lig(ao)]]))</f>
        <v>-0.24453535334753071</v>
      </c>
      <c r="P196" s="3">
        <f>Table1[[#This Row],[ln(1-e^-Bl)]]+LN($R$40)-$R$45*Table1[[#This Row],[Rs(ao)]]</f>
        <v>12.964602329019851</v>
      </c>
      <c r="Q196" s="3">
        <f>LN(Table1[[#This Row],[maxPress(bar)]])</f>
        <v>12.503592368415141</v>
      </c>
    </row>
    <row r="197" spans="1:17" x14ac:dyDescent="0.3">
      <c r="A197">
        <v>1</v>
      </c>
      <c r="B197">
        <v>2500</v>
      </c>
      <c r="C197" t="s">
        <v>11</v>
      </c>
      <c r="D197">
        <v>2</v>
      </c>
      <c r="E197" t="s">
        <v>12</v>
      </c>
      <c r="F197">
        <v>4</v>
      </c>
      <c r="G197">
        <v>355.59424999999999</v>
      </c>
      <c r="H197">
        <v>315766.80274999997</v>
      </c>
      <c r="I197">
        <v>179.61500000000009</v>
      </c>
      <c r="J197">
        <v>63</v>
      </c>
      <c r="K197" t="s">
        <v>14</v>
      </c>
      <c r="L197">
        <f>Table1[[#This Row],[maxPHe]]/Table1[[#This Row],[nv]]</f>
        <v>2.8510317460317474</v>
      </c>
      <c r="M197">
        <f>LN(1-Table1[[#This Row],[maxPress(bar)]]/327664.925)</f>
        <v>-3.3156109225547561</v>
      </c>
      <c r="N197">
        <f>-0.509390757*Table1[[#This Row],[lig(ao)]]</f>
        <v>-2.0375630280000001</v>
      </c>
      <c r="O197" s="3">
        <f>LN(1-EXP(-$R$45*Table1[[#This Row],[lig(ao)]]))</f>
        <v>-0.13965972373704474</v>
      </c>
      <c r="P197" s="3">
        <f>Table1[[#This Row],[ln(1-e^-Bl)]]+LN($R$40)-$R$45*Table1[[#This Row],[Rs(ao)]]</f>
        <v>13.069477958630335</v>
      </c>
      <c r="Q197" s="3">
        <f>LN(Table1[[#This Row],[maxPress(bar)]])</f>
        <v>12.662759254157104</v>
      </c>
    </row>
    <row r="198" spans="1:17" x14ac:dyDescent="0.3">
      <c r="A198">
        <v>1</v>
      </c>
      <c r="B198">
        <v>2500</v>
      </c>
      <c r="C198" t="s">
        <v>11</v>
      </c>
      <c r="D198">
        <v>2</v>
      </c>
      <c r="E198" t="s">
        <v>12</v>
      </c>
      <c r="F198">
        <v>5</v>
      </c>
      <c r="G198">
        <v>415.09924999999993</v>
      </c>
      <c r="H198">
        <v>320725.10645000002</v>
      </c>
      <c r="I198">
        <v>217.51499999999999</v>
      </c>
      <c r="J198">
        <v>71</v>
      </c>
      <c r="K198" t="s">
        <v>14</v>
      </c>
      <c r="L198">
        <f>Table1[[#This Row],[maxPHe]]/Table1[[#This Row],[nv]]</f>
        <v>3.0635915492957744</v>
      </c>
      <c r="M198">
        <f>LN(1-Table1[[#This Row],[maxPress(bar)]]/327664.925)</f>
        <v>-3.8547158874600251</v>
      </c>
      <c r="N198">
        <f>-0.509390757*Table1[[#This Row],[lig(ao)]]</f>
        <v>-2.5469537850000004</v>
      </c>
      <c r="O198" s="3">
        <f>LN(1-EXP(-$R$45*Table1[[#This Row],[lig(ao)]]))</f>
        <v>-8.1556993148675705E-2</v>
      </c>
      <c r="P198" s="3">
        <f>Table1[[#This Row],[ln(1-e^-Bl)]]+LN($R$40)-$R$45*Table1[[#This Row],[Rs(ao)]]</f>
        <v>13.127580689218705</v>
      </c>
      <c r="Q198" s="3">
        <f>LN(Table1[[#This Row],[maxPress(bar)]])</f>
        <v>12.678339669021765</v>
      </c>
    </row>
    <row r="199" spans="1:17" x14ac:dyDescent="0.3">
      <c r="A199">
        <v>1</v>
      </c>
      <c r="B199">
        <v>2500</v>
      </c>
      <c r="C199" t="s">
        <v>11</v>
      </c>
      <c r="D199">
        <v>2</v>
      </c>
      <c r="E199" t="s">
        <v>12</v>
      </c>
      <c r="F199">
        <v>6</v>
      </c>
      <c r="G199">
        <v>370.29725000000002</v>
      </c>
      <c r="H199">
        <v>327311.95124999998</v>
      </c>
      <c r="I199">
        <v>199.55500000000001</v>
      </c>
      <c r="J199">
        <v>66</v>
      </c>
      <c r="K199" t="s">
        <v>14</v>
      </c>
      <c r="L199">
        <f>Table1[[#This Row],[maxPHe]]/Table1[[#This Row],[nv]]</f>
        <v>3.0235606060606059</v>
      </c>
      <c r="M199">
        <f>LN(1-Table1[[#This Row],[maxPress(bar)]]/327664.925)</f>
        <v>-6.8333531035238781</v>
      </c>
      <c r="N199">
        <f>-0.509390757*Table1[[#This Row],[lig(ao)]]</f>
        <v>-3.0563445420000002</v>
      </c>
      <c r="O199" s="3">
        <f>LN(1-EXP(-$R$45*Table1[[#This Row],[lig(ao)]]))</f>
        <v>-4.8202665642017063E-2</v>
      </c>
      <c r="P199" s="3">
        <f>Table1[[#This Row],[ln(1-e^-Bl)]]+LN($R$40)-$R$45*Table1[[#This Row],[Rs(ao)]]</f>
        <v>13.160935016725363</v>
      </c>
      <c r="Q199" s="3">
        <f>LN(Table1[[#This Row],[maxPress(bar)]])</f>
        <v>12.698668974488072</v>
      </c>
    </row>
    <row r="200" spans="1:17" x14ac:dyDescent="0.3">
      <c r="A200">
        <v>1</v>
      </c>
      <c r="B200">
        <v>2500</v>
      </c>
      <c r="C200" t="s">
        <v>11</v>
      </c>
      <c r="D200">
        <v>2</v>
      </c>
      <c r="E200" t="s">
        <v>12</v>
      </c>
      <c r="F200">
        <v>7</v>
      </c>
      <c r="G200">
        <v>405.44574999999998</v>
      </c>
      <c r="H200">
        <v>329717.61145000003</v>
      </c>
      <c r="I200">
        <v>208.58500000000009</v>
      </c>
      <c r="J200">
        <v>67</v>
      </c>
      <c r="K200" t="s">
        <v>14</v>
      </c>
      <c r="L200">
        <f>Table1[[#This Row],[maxPHe]]/Table1[[#This Row],[nv]]</f>
        <v>3.113208955223882</v>
      </c>
      <c r="M200" t="e">
        <f>LN(1-Table1[[#This Row],[maxPress(bar)]]/327664.925)</f>
        <v>#NUM!</v>
      </c>
      <c r="N200">
        <f>-0.509390757*Table1[[#This Row],[lig(ao)]]</f>
        <v>-3.565735299</v>
      </c>
      <c r="O200" s="3">
        <f>LN(1-EXP(-$R$45*Table1[[#This Row],[lig(ao)]]))</f>
        <v>-2.8683625494928373E-2</v>
      </c>
      <c r="P200" s="3">
        <f>Table1[[#This Row],[ln(1-e^-Bl)]]+LN($R$40)-$R$45*Table1[[#This Row],[Rs(ao)]]</f>
        <v>13.180454056872453</v>
      </c>
      <c r="Q200" s="3">
        <f>LN(Table1[[#This Row],[maxPress(bar)]])</f>
        <v>12.705991844224048</v>
      </c>
    </row>
    <row r="201" spans="1:17" x14ac:dyDescent="0.3">
      <c r="A201">
        <v>1</v>
      </c>
      <c r="B201">
        <v>2500</v>
      </c>
      <c r="C201" t="s">
        <v>11</v>
      </c>
      <c r="D201">
        <v>2</v>
      </c>
      <c r="E201" t="s">
        <v>12</v>
      </c>
      <c r="F201">
        <v>8</v>
      </c>
      <c r="G201">
        <v>441.83175000000011</v>
      </c>
      <c r="H201">
        <v>342996.93235000002</v>
      </c>
      <c r="I201">
        <v>213.8649999999999</v>
      </c>
      <c r="J201">
        <v>66</v>
      </c>
      <c r="K201" t="s">
        <v>14</v>
      </c>
      <c r="L201">
        <f>Table1[[#This Row],[maxPHe]]/Table1[[#This Row],[nv]]</f>
        <v>3.2403787878787864</v>
      </c>
      <c r="M201" t="e">
        <f>LN(1-Table1[[#This Row],[maxPress(bar)]]/327664.925)</f>
        <v>#NUM!</v>
      </c>
      <c r="N201">
        <f>-0.509390757*Table1[[#This Row],[lig(ao)]]</f>
        <v>-4.0751260560000002</v>
      </c>
      <c r="O201" s="3">
        <f>LN(1-EXP(-$R$45*Table1[[#This Row],[lig(ao)]]))</f>
        <v>-1.7136038476981676E-2</v>
      </c>
      <c r="P201" s="3">
        <f>Table1[[#This Row],[ln(1-e^-Bl)]]+LN($R$40)-$R$45*Table1[[#This Row],[Rs(ao)]]</f>
        <v>13.192001643890398</v>
      </c>
      <c r="Q201" s="3">
        <f>LN(Table1[[#This Row],[maxPress(bar)]])</f>
        <v>12.745476782522077</v>
      </c>
    </row>
    <row r="202" spans="1:17" x14ac:dyDescent="0.3">
      <c r="A202">
        <v>1</v>
      </c>
      <c r="B202">
        <v>2500</v>
      </c>
      <c r="C202" t="s">
        <v>11</v>
      </c>
      <c r="D202">
        <v>2</v>
      </c>
      <c r="E202" t="s">
        <v>12</v>
      </c>
      <c r="F202">
        <v>9</v>
      </c>
      <c r="G202">
        <v>365.19824999999997</v>
      </c>
      <c r="H202">
        <v>326067.94404999999</v>
      </c>
      <c r="I202">
        <v>200.535</v>
      </c>
      <c r="J202">
        <v>67</v>
      </c>
      <c r="K202" t="s">
        <v>14</v>
      </c>
      <c r="L202">
        <f>Table1[[#This Row],[maxPHe]]/Table1[[#This Row],[nv]]</f>
        <v>2.9930597014925371</v>
      </c>
      <c r="M202">
        <f>LN(1-Table1[[#This Row],[maxPress(bar)]]/327664.925)</f>
        <v>-5.3238765755582156</v>
      </c>
      <c r="N202">
        <f>-0.509390757*Table1[[#This Row],[lig(ao)]]</f>
        <v>-4.5845168130000005</v>
      </c>
      <c r="O202" s="3">
        <f>LN(1-EXP(-$R$45*Table1[[#This Row],[lig(ao)]]))</f>
        <v>-1.0261132782081569E-2</v>
      </c>
      <c r="P202" s="3">
        <f>Table1[[#This Row],[ln(1-e^-Bl)]]+LN($R$40)-$R$45*Table1[[#This Row],[Rs(ao)]]</f>
        <v>13.198876549585298</v>
      </c>
      <c r="Q202" s="3">
        <f>LN(Table1[[#This Row],[maxPress(bar)]])</f>
        <v>12.694861055964259</v>
      </c>
    </row>
    <row r="203" spans="1:17" x14ac:dyDescent="0.3">
      <c r="A203">
        <v>3</v>
      </c>
      <c r="B203">
        <v>2000</v>
      </c>
      <c r="C203" t="s">
        <v>11</v>
      </c>
      <c r="D203">
        <v>3</v>
      </c>
      <c r="E203" t="s">
        <v>12</v>
      </c>
      <c r="F203">
        <v>4</v>
      </c>
      <c r="G203">
        <v>1247.4257500000001</v>
      </c>
      <c r="H203">
        <v>255835.15465000001</v>
      </c>
      <c r="I203">
        <v>609.98499999999956</v>
      </c>
      <c r="J203">
        <v>227</v>
      </c>
      <c r="K203" t="s">
        <v>14</v>
      </c>
      <c r="L203">
        <f>Table1[[#This Row],[maxPHe]]/Table1[[#This Row],[nv]]</f>
        <v>2.6871585903083681</v>
      </c>
      <c r="M203">
        <f>LN(1-Table1[[#This Row],[maxPress(bar)]]/327664.925)</f>
        <v>-1.5176924971543093</v>
      </c>
      <c r="N203">
        <f>-0.509390757*Table1[[#This Row],[lig(ao)]]</f>
        <v>-2.0375630280000001</v>
      </c>
      <c r="O203" s="3">
        <f>LN(1-EXP(-$R$45*Table1[[#This Row],[lig(ao)]]))</f>
        <v>-0.13965972373704474</v>
      </c>
      <c r="P203" s="3">
        <f>Table1[[#This Row],[ln(1-e^-Bl)]]+LN($R$40)-$R$45*Table1[[#This Row],[Rs(ao)]]</f>
        <v>12.560087045630334</v>
      </c>
      <c r="Q203" s="3">
        <f>LN(Table1[[#This Row],[maxPress(bar)]])</f>
        <v>12.452288588903134</v>
      </c>
    </row>
    <row r="204" spans="1:17" x14ac:dyDescent="0.3">
      <c r="A204">
        <v>3</v>
      </c>
      <c r="B204">
        <v>2500</v>
      </c>
      <c r="C204" t="s">
        <v>11</v>
      </c>
      <c r="D204">
        <v>3</v>
      </c>
      <c r="E204" t="s">
        <v>12</v>
      </c>
      <c r="F204">
        <v>4</v>
      </c>
      <c r="G204">
        <v>1048.7127499999999</v>
      </c>
      <c r="H204">
        <v>218724.22020000001</v>
      </c>
      <c r="I204">
        <v>553.245</v>
      </c>
      <c r="J204">
        <v>233</v>
      </c>
      <c r="K204" t="s">
        <v>14</v>
      </c>
      <c r="L204">
        <f>Table1[[#This Row],[maxPHe]]/Table1[[#This Row],[nv]]</f>
        <v>2.3744420600858369</v>
      </c>
      <c r="M204">
        <f>LN(1-Table1[[#This Row],[maxPress(bar)]]/327664.925)</f>
        <v>-1.1011877745528882</v>
      </c>
      <c r="N204">
        <f>-0.509390757*Table1[[#This Row],[lig(ao)]]</f>
        <v>-2.0375630280000001</v>
      </c>
      <c r="O204" s="3">
        <f>LN(1-EXP(-$R$45*Table1[[#This Row],[lig(ao)]]))</f>
        <v>-0.13965972373704474</v>
      </c>
      <c r="P204" s="3">
        <f>Table1[[#This Row],[ln(1-e^-Bl)]]+LN($R$40)-$R$45*Table1[[#This Row],[Rs(ao)]]</f>
        <v>12.560087045630334</v>
      </c>
      <c r="Q204" s="3">
        <f>LN(Table1[[#This Row],[maxPress(bar)]])</f>
        <v>12.295566946760658</v>
      </c>
    </row>
    <row r="205" spans="1:17" x14ac:dyDescent="0.3">
      <c r="A205">
        <v>3</v>
      </c>
      <c r="B205">
        <v>500</v>
      </c>
      <c r="C205" t="s">
        <v>11</v>
      </c>
      <c r="D205">
        <v>3</v>
      </c>
      <c r="E205" t="s">
        <v>12</v>
      </c>
      <c r="F205">
        <v>4</v>
      </c>
      <c r="G205">
        <v>1627.07925</v>
      </c>
      <c r="H205">
        <v>394352.09375</v>
      </c>
      <c r="I205">
        <v>806.91499999999962</v>
      </c>
      <c r="J205">
        <v>230</v>
      </c>
      <c r="K205" t="s">
        <v>14</v>
      </c>
      <c r="L205">
        <f>Table1[[#This Row],[maxPHe]]/Table1[[#This Row],[nv]]</f>
        <v>3.50832608695652</v>
      </c>
      <c r="M205" t="e">
        <f>LN(1-Table1[[#This Row],[maxPress(bar)]]/327664.925)</f>
        <v>#NUM!</v>
      </c>
      <c r="N205">
        <f>-0.509390757*Table1[[#This Row],[lig(ao)]]</f>
        <v>-2.0375630280000001</v>
      </c>
      <c r="O205" s="3">
        <f>LN(1-EXP(-$R$45*Table1[[#This Row],[lig(ao)]]))</f>
        <v>-0.13965972373704474</v>
      </c>
      <c r="P205" s="3">
        <f>Table1[[#This Row],[ln(1-e^-Bl)]]+LN($R$40)-$R$45*Table1[[#This Row],[Rs(ao)]]</f>
        <v>12.560087045630334</v>
      </c>
      <c r="Q205" s="3">
        <f>LN(Table1[[#This Row],[maxPress(bar)]])</f>
        <v>12.884999428181892</v>
      </c>
    </row>
    <row r="206" spans="1:17" x14ac:dyDescent="0.3">
      <c r="A206">
        <v>1</v>
      </c>
      <c r="B206">
        <v>1000</v>
      </c>
      <c r="C206" t="s">
        <v>11</v>
      </c>
      <c r="D206">
        <v>3</v>
      </c>
      <c r="E206" t="s">
        <v>12</v>
      </c>
      <c r="F206">
        <v>5</v>
      </c>
      <c r="G206">
        <v>1384.30675</v>
      </c>
      <c r="H206">
        <v>355070.17015000002</v>
      </c>
      <c r="I206">
        <v>748.3649999999999</v>
      </c>
      <c r="J206">
        <v>225</v>
      </c>
      <c r="K206" t="s">
        <v>14</v>
      </c>
      <c r="L206">
        <f>Table1[[#This Row],[maxPHe]]/Table1[[#This Row],[nv]]</f>
        <v>3.3260666666666663</v>
      </c>
      <c r="M206" t="e">
        <f>LN(1-Table1[[#This Row],[maxPress(bar)]]/327664.925)</f>
        <v>#NUM!</v>
      </c>
      <c r="N206">
        <f>-0.509390757*Table1[[#This Row],[lig(ao)]]</f>
        <v>-2.5469537850000004</v>
      </c>
      <c r="O206" s="3">
        <f>LN(1-EXP(-$R$45*Table1[[#This Row],[lig(ao)]]))</f>
        <v>-8.1556993148675705E-2</v>
      </c>
      <c r="P206" s="3">
        <f>Table1[[#This Row],[ln(1-e^-Bl)]]+LN($R$40)-$R$45*Table1[[#This Row],[Rs(ao)]]</f>
        <v>12.618189776218705</v>
      </c>
      <c r="Q206" s="3">
        <f>LN(Table1[[#This Row],[maxPress(bar)]])</f>
        <v>12.780070711319281</v>
      </c>
    </row>
    <row r="207" spans="1:17" x14ac:dyDescent="0.3">
      <c r="A207">
        <v>1</v>
      </c>
      <c r="B207">
        <v>1500</v>
      </c>
      <c r="C207" t="s">
        <v>11</v>
      </c>
      <c r="D207">
        <v>3</v>
      </c>
      <c r="E207" t="s">
        <v>12</v>
      </c>
      <c r="F207">
        <v>5</v>
      </c>
      <c r="G207">
        <v>1412.07925</v>
      </c>
      <c r="H207">
        <v>314801.47570000001</v>
      </c>
      <c r="I207">
        <v>714.9150000000003</v>
      </c>
      <c r="J207">
        <v>226</v>
      </c>
      <c r="K207" t="s">
        <v>14</v>
      </c>
      <c r="L207">
        <f>Table1[[#This Row],[maxPHe]]/Table1[[#This Row],[nv]]</f>
        <v>3.1633407079646032</v>
      </c>
      <c r="M207">
        <f>LN(1-Table1[[#This Row],[maxPress(bar)]]/327664.925)</f>
        <v>-3.2376016139740766</v>
      </c>
      <c r="N207">
        <f>-0.509390757*Table1[[#This Row],[lig(ao)]]</f>
        <v>-2.5469537850000004</v>
      </c>
      <c r="O207" s="3">
        <f>LN(1-EXP(-$R$45*Table1[[#This Row],[lig(ao)]]))</f>
        <v>-8.1556993148675705E-2</v>
      </c>
      <c r="P207" s="3">
        <f>Table1[[#This Row],[ln(1-e^-Bl)]]+LN($R$40)-$R$45*Table1[[#This Row],[Rs(ao)]]</f>
        <v>12.618189776218705</v>
      </c>
      <c r="Q207" s="3">
        <f>LN(Table1[[#This Row],[maxPress(bar)]])</f>
        <v>12.659697483252645</v>
      </c>
    </row>
    <row r="208" spans="1:17" x14ac:dyDescent="0.3">
      <c r="A208">
        <v>1</v>
      </c>
      <c r="B208">
        <v>2000</v>
      </c>
      <c r="C208" t="s">
        <v>11</v>
      </c>
      <c r="D208">
        <v>3</v>
      </c>
      <c r="E208" t="s">
        <v>12</v>
      </c>
      <c r="F208">
        <v>5</v>
      </c>
      <c r="G208">
        <v>1116.5842500000001</v>
      </c>
      <c r="H208">
        <v>264806.93199999997</v>
      </c>
      <c r="I208">
        <v>628.81499999999971</v>
      </c>
      <c r="J208">
        <v>230</v>
      </c>
      <c r="K208" t="s">
        <v>14</v>
      </c>
      <c r="L208">
        <f>Table1[[#This Row],[maxPHe]]/Table1[[#This Row],[nv]]</f>
        <v>2.7339782608695642</v>
      </c>
      <c r="M208">
        <f>LN(1-Table1[[#This Row],[maxPress(bar)]]/327664.925)</f>
        <v>-1.651113413338259</v>
      </c>
      <c r="N208">
        <f>-0.509390757*Table1[[#This Row],[lig(ao)]]</f>
        <v>-2.5469537850000004</v>
      </c>
      <c r="O208" s="3">
        <f>LN(1-EXP(-$R$45*Table1[[#This Row],[lig(ao)]]))</f>
        <v>-8.1556993148675705E-2</v>
      </c>
      <c r="P208" s="3">
        <f>Table1[[#This Row],[ln(1-e^-Bl)]]+LN($R$40)-$R$45*Table1[[#This Row],[Rs(ao)]]</f>
        <v>12.618189776218705</v>
      </c>
      <c r="Q208" s="3">
        <f>LN(Table1[[#This Row],[maxPress(bar)]])</f>
        <v>12.486756280950081</v>
      </c>
    </row>
    <row r="209" spans="1:17" x14ac:dyDescent="0.3">
      <c r="A209">
        <v>1</v>
      </c>
      <c r="B209">
        <v>2500</v>
      </c>
      <c r="C209" t="s">
        <v>11</v>
      </c>
      <c r="D209">
        <v>3</v>
      </c>
      <c r="E209" t="s">
        <v>12</v>
      </c>
      <c r="F209">
        <v>5</v>
      </c>
      <c r="G209">
        <v>994.60374999999999</v>
      </c>
      <c r="H209">
        <v>231830.74804999999</v>
      </c>
      <c r="I209">
        <v>567.4250000000003</v>
      </c>
      <c r="J209">
        <v>224</v>
      </c>
      <c r="K209" t="s">
        <v>14</v>
      </c>
      <c r="L209">
        <f>Table1[[#This Row],[maxPHe]]/Table1[[#This Row],[nv]]</f>
        <v>2.5331473214285727</v>
      </c>
      <c r="M209">
        <f>LN(1-Table1[[#This Row],[maxPress(bar)]]/327664.925)</f>
        <v>-1.2293721416167198</v>
      </c>
      <c r="N209">
        <f>-0.509390757*Table1[[#This Row],[lig(ao)]]</f>
        <v>-2.5469537850000004</v>
      </c>
      <c r="O209" s="3">
        <f>LN(1-EXP(-$R$45*Table1[[#This Row],[lig(ao)]]))</f>
        <v>-8.1556993148675705E-2</v>
      </c>
      <c r="P209" s="3">
        <f>Table1[[#This Row],[ln(1-e^-Bl)]]+LN($R$40)-$R$45*Table1[[#This Row],[Rs(ao)]]</f>
        <v>12.618189776218705</v>
      </c>
      <c r="Q209" s="3">
        <f>LN(Table1[[#This Row],[maxPress(bar)]])</f>
        <v>12.353762850141587</v>
      </c>
    </row>
    <row r="210" spans="1:17" x14ac:dyDescent="0.3">
      <c r="A210">
        <v>1</v>
      </c>
      <c r="B210">
        <v>500</v>
      </c>
      <c r="C210" t="s">
        <v>11</v>
      </c>
      <c r="D210">
        <v>3</v>
      </c>
      <c r="E210" t="s">
        <v>12</v>
      </c>
      <c r="F210">
        <v>5</v>
      </c>
      <c r="G210">
        <v>1454.75225</v>
      </c>
      <c r="H210">
        <v>410094.03855</v>
      </c>
      <c r="I210">
        <v>815.45500000000015</v>
      </c>
      <c r="J210">
        <v>225</v>
      </c>
      <c r="K210" t="s">
        <v>14</v>
      </c>
      <c r="L210">
        <f>Table1[[#This Row],[maxPHe]]/Table1[[#This Row],[nv]]</f>
        <v>3.6242444444444453</v>
      </c>
      <c r="M210" t="e">
        <f>LN(1-Table1[[#This Row],[maxPress(bar)]]/327664.925)</f>
        <v>#NUM!</v>
      </c>
      <c r="N210">
        <f>-0.509390757*Table1[[#This Row],[lig(ao)]]</f>
        <v>-2.5469537850000004</v>
      </c>
      <c r="O210" s="3">
        <f>LN(1-EXP(-$R$45*Table1[[#This Row],[lig(ao)]]))</f>
        <v>-8.1556993148675705E-2</v>
      </c>
      <c r="P210" s="3">
        <f>Table1[[#This Row],[ln(1-e^-Bl)]]+LN($R$40)-$R$45*Table1[[#This Row],[Rs(ao)]]</f>
        <v>12.618189776218705</v>
      </c>
      <c r="Q210" s="3">
        <f>LN(Table1[[#This Row],[maxPress(bar)]])</f>
        <v>12.924141774698048</v>
      </c>
    </row>
    <row r="211" spans="1:17" x14ac:dyDescent="0.3">
      <c r="A211">
        <v>2</v>
      </c>
      <c r="B211">
        <v>1000</v>
      </c>
      <c r="C211" t="s">
        <v>11</v>
      </c>
      <c r="D211">
        <v>3</v>
      </c>
      <c r="E211" t="s">
        <v>12</v>
      </c>
      <c r="F211">
        <v>5</v>
      </c>
      <c r="G211">
        <v>1414.15825</v>
      </c>
      <c r="H211">
        <v>360985.81485000008</v>
      </c>
      <c r="I211">
        <v>750.33500000000015</v>
      </c>
      <c r="J211">
        <v>223</v>
      </c>
      <c r="K211" t="s">
        <v>14</v>
      </c>
      <c r="L211">
        <f>Table1[[#This Row],[maxPHe]]/Table1[[#This Row],[nv]]</f>
        <v>3.3647309417040367</v>
      </c>
      <c r="M211" t="e">
        <f>LN(1-Table1[[#This Row],[maxPress(bar)]]/327664.925)</f>
        <v>#NUM!</v>
      </c>
      <c r="N211">
        <f>-0.509390757*Table1[[#This Row],[lig(ao)]]</f>
        <v>-2.5469537850000004</v>
      </c>
      <c r="O211" s="3">
        <f>LN(1-EXP(-$R$45*Table1[[#This Row],[lig(ao)]]))</f>
        <v>-8.1556993148675705E-2</v>
      </c>
      <c r="P211" s="3">
        <f>Table1[[#This Row],[ln(1-e^-Bl)]]+LN($R$40)-$R$45*Table1[[#This Row],[Rs(ao)]]</f>
        <v>12.618189776218705</v>
      </c>
      <c r="Q211" s="3">
        <f>LN(Table1[[#This Row],[maxPress(bar)]])</f>
        <v>12.796593942498665</v>
      </c>
    </row>
    <row r="212" spans="1:17" x14ac:dyDescent="0.3">
      <c r="A212">
        <v>2</v>
      </c>
      <c r="B212">
        <v>1500</v>
      </c>
      <c r="C212" t="s">
        <v>11</v>
      </c>
      <c r="D212">
        <v>3</v>
      </c>
      <c r="E212" t="s">
        <v>12</v>
      </c>
      <c r="F212">
        <v>5</v>
      </c>
      <c r="G212">
        <v>1294.7027499999999</v>
      </c>
      <c r="H212">
        <v>304447.15734999999</v>
      </c>
      <c r="I212">
        <v>700.44500000000005</v>
      </c>
      <c r="J212">
        <v>231</v>
      </c>
      <c r="K212" t="s">
        <v>14</v>
      </c>
      <c r="L212">
        <f>Table1[[#This Row],[maxPHe]]/Table1[[#This Row],[nv]]</f>
        <v>3.0322294372294376</v>
      </c>
      <c r="M212">
        <f>LN(1-Table1[[#This Row],[maxPress(bar)]]/327664.925)</f>
        <v>-2.6470736835599258</v>
      </c>
      <c r="N212">
        <f>-0.509390757*Table1[[#This Row],[lig(ao)]]</f>
        <v>-2.5469537850000004</v>
      </c>
      <c r="O212" s="3">
        <f>LN(1-EXP(-$R$45*Table1[[#This Row],[lig(ao)]]))</f>
        <v>-8.1556993148675705E-2</v>
      </c>
      <c r="P212" s="3">
        <f>Table1[[#This Row],[ln(1-e^-Bl)]]+LN($R$40)-$R$45*Table1[[#This Row],[Rs(ao)]]</f>
        <v>12.618189776218705</v>
      </c>
      <c r="Q212" s="3">
        <f>LN(Table1[[#This Row],[maxPress(bar)]])</f>
        <v>12.62625281199198</v>
      </c>
    </row>
    <row r="213" spans="1:17" x14ac:dyDescent="0.3">
      <c r="A213">
        <v>2</v>
      </c>
      <c r="B213">
        <v>2000</v>
      </c>
      <c r="C213" t="s">
        <v>11</v>
      </c>
      <c r="D213">
        <v>3</v>
      </c>
      <c r="E213" t="s">
        <v>12</v>
      </c>
      <c r="F213">
        <v>5</v>
      </c>
      <c r="G213">
        <v>1227.9702500000001</v>
      </c>
      <c r="H213">
        <v>272228.9770999999</v>
      </c>
      <c r="I213">
        <v>650.09500000000014</v>
      </c>
      <c r="J213">
        <v>229</v>
      </c>
      <c r="K213" t="s">
        <v>14</v>
      </c>
      <c r="L213">
        <f>Table1[[#This Row],[maxPHe]]/Table1[[#This Row],[nv]]</f>
        <v>2.838842794759826</v>
      </c>
      <c r="M213">
        <f>LN(1-Table1[[#This Row],[maxPress(bar)]]/327664.925)</f>
        <v>-1.7767632537201727</v>
      </c>
      <c r="N213">
        <f>-0.509390757*Table1[[#This Row],[lig(ao)]]</f>
        <v>-2.5469537850000004</v>
      </c>
      <c r="O213" s="3">
        <f>LN(1-EXP(-$R$45*Table1[[#This Row],[lig(ao)]]))</f>
        <v>-8.1556993148675705E-2</v>
      </c>
      <c r="P213" s="3">
        <f>Table1[[#This Row],[ln(1-e^-Bl)]]+LN($R$40)-$R$45*Table1[[#This Row],[Rs(ao)]]</f>
        <v>12.618189776218705</v>
      </c>
      <c r="Q213" s="3">
        <f>LN(Table1[[#This Row],[maxPress(bar)]])</f>
        <v>12.514398818713566</v>
      </c>
    </row>
    <row r="214" spans="1:17" x14ac:dyDescent="0.3">
      <c r="A214">
        <v>2</v>
      </c>
      <c r="B214">
        <v>2500</v>
      </c>
      <c r="C214" t="s">
        <v>11</v>
      </c>
      <c r="D214">
        <v>3</v>
      </c>
      <c r="E214" t="s">
        <v>12</v>
      </c>
      <c r="F214">
        <v>5</v>
      </c>
      <c r="G214">
        <v>965.79225000000008</v>
      </c>
      <c r="H214">
        <v>236716.31125</v>
      </c>
      <c r="I214">
        <v>556.65499999999963</v>
      </c>
      <c r="J214">
        <v>220</v>
      </c>
      <c r="K214" t="s">
        <v>14</v>
      </c>
      <c r="L214">
        <f>Table1[[#This Row],[maxPHe]]/Table1[[#This Row],[nv]]</f>
        <v>2.5302499999999983</v>
      </c>
      <c r="M214">
        <f>LN(1-Table1[[#This Row],[maxPress(bar)]]/327664.925)</f>
        <v>-1.2816968531469675</v>
      </c>
      <c r="N214">
        <f>-0.509390757*Table1[[#This Row],[lig(ao)]]</f>
        <v>-2.5469537850000004</v>
      </c>
      <c r="O214" s="3">
        <f>LN(1-EXP(-$R$45*Table1[[#This Row],[lig(ao)]]))</f>
        <v>-8.1556993148675705E-2</v>
      </c>
      <c r="P214" s="3">
        <f>Table1[[#This Row],[ln(1-e^-Bl)]]+LN($R$40)-$R$45*Table1[[#This Row],[Rs(ao)]]</f>
        <v>12.618189776218705</v>
      </c>
      <c r="Q214" s="3">
        <f>LN(Table1[[#This Row],[maxPress(bar)]])</f>
        <v>12.37461770419668</v>
      </c>
    </row>
    <row r="215" spans="1:17" x14ac:dyDescent="0.3">
      <c r="A215">
        <v>2</v>
      </c>
      <c r="B215">
        <v>500</v>
      </c>
      <c r="C215" t="s">
        <v>11</v>
      </c>
      <c r="D215">
        <v>3</v>
      </c>
      <c r="E215" t="s">
        <v>12</v>
      </c>
      <c r="F215">
        <v>5</v>
      </c>
      <c r="G215">
        <v>1461.0397499999999</v>
      </c>
      <c r="H215">
        <v>412565.5097</v>
      </c>
      <c r="I215">
        <v>816.70500000000038</v>
      </c>
      <c r="J215">
        <v>225</v>
      </c>
      <c r="K215" t="s">
        <v>14</v>
      </c>
      <c r="L215">
        <f>Table1[[#This Row],[maxPHe]]/Table1[[#This Row],[nv]]</f>
        <v>3.6298000000000017</v>
      </c>
      <c r="M215" t="e">
        <f>LN(1-Table1[[#This Row],[maxPress(bar)]]/327664.925)</f>
        <v>#NUM!</v>
      </c>
      <c r="N215">
        <f>-0.509390757*Table1[[#This Row],[lig(ao)]]</f>
        <v>-2.5469537850000004</v>
      </c>
      <c r="O215" s="3">
        <f>LN(1-EXP(-$R$45*Table1[[#This Row],[lig(ao)]]))</f>
        <v>-8.1556993148675705E-2</v>
      </c>
      <c r="P215" s="3">
        <f>Table1[[#This Row],[ln(1-e^-Bl)]]+LN($R$40)-$R$45*Table1[[#This Row],[Rs(ao)]]</f>
        <v>12.618189776218705</v>
      </c>
      <c r="Q215" s="3">
        <f>LN(Table1[[#This Row],[maxPress(bar)]])</f>
        <v>12.930150283541618</v>
      </c>
    </row>
    <row r="216" spans="1:17" x14ac:dyDescent="0.3">
      <c r="A216">
        <v>3</v>
      </c>
      <c r="B216">
        <v>1000</v>
      </c>
      <c r="C216" t="s">
        <v>11</v>
      </c>
      <c r="D216">
        <v>3</v>
      </c>
      <c r="E216" t="s">
        <v>12</v>
      </c>
      <c r="F216">
        <v>5</v>
      </c>
      <c r="G216">
        <v>1416.48525</v>
      </c>
      <c r="H216">
        <v>357687.99255000002</v>
      </c>
      <c r="I216">
        <v>756.7949999999995</v>
      </c>
      <c r="J216">
        <v>226</v>
      </c>
      <c r="K216" t="s">
        <v>14</v>
      </c>
      <c r="L216">
        <f>Table1[[#This Row],[maxPHe]]/Table1[[#This Row],[nv]]</f>
        <v>3.348650442477874</v>
      </c>
      <c r="M216" t="e">
        <f>LN(1-Table1[[#This Row],[maxPress(bar)]]/327664.925)</f>
        <v>#NUM!</v>
      </c>
      <c r="N216">
        <f>-0.509390757*Table1[[#This Row],[lig(ao)]]</f>
        <v>-2.5469537850000004</v>
      </c>
      <c r="O216" s="3">
        <f>LN(1-EXP(-$R$45*Table1[[#This Row],[lig(ao)]]))</f>
        <v>-8.1556993148675705E-2</v>
      </c>
      <c r="P216" s="3">
        <f>Table1[[#This Row],[ln(1-e^-Bl)]]+LN($R$40)-$R$45*Table1[[#This Row],[Rs(ao)]]</f>
        <v>12.618189776218705</v>
      </c>
      <c r="Q216" s="3">
        <f>LN(Table1[[#This Row],[maxPress(bar)]])</f>
        <v>12.787416356190525</v>
      </c>
    </row>
    <row r="217" spans="1:17" x14ac:dyDescent="0.3">
      <c r="A217">
        <v>3</v>
      </c>
      <c r="B217">
        <v>1500</v>
      </c>
      <c r="C217" t="s">
        <v>11</v>
      </c>
      <c r="D217">
        <v>3</v>
      </c>
      <c r="E217" t="s">
        <v>12</v>
      </c>
      <c r="F217">
        <v>5</v>
      </c>
      <c r="G217">
        <v>1363.0197499999999</v>
      </c>
      <c r="H217">
        <v>309480.80200000008</v>
      </c>
      <c r="I217">
        <v>714.10500000000059</v>
      </c>
      <c r="J217">
        <v>231</v>
      </c>
      <c r="K217" t="s">
        <v>14</v>
      </c>
      <c r="L217">
        <f>Table1[[#This Row],[maxPHe]]/Table1[[#This Row],[nv]]</f>
        <v>3.091363636363639</v>
      </c>
      <c r="M217">
        <f>LN(1-Table1[[#This Row],[maxPress(bar)]]/327664.925)</f>
        <v>-2.891442665388134</v>
      </c>
      <c r="N217">
        <f>-0.509390757*Table1[[#This Row],[lig(ao)]]</f>
        <v>-2.5469537850000004</v>
      </c>
      <c r="O217" s="3">
        <f>LN(1-EXP(-$R$45*Table1[[#This Row],[lig(ao)]]))</f>
        <v>-8.1556993148675705E-2</v>
      </c>
      <c r="P217" s="3">
        <f>Table1[[#This Row],[ln(1-e^-Bl)]]+LN($R$40)-$R$45*Table1[[#This Row],[Rs(ao)]]</f>
        <v>12.618189776218705</v>
      </c>
      <c r="Q217" s="3">
        <f>LN(Table1[[#This Row],[maxPress(bar)]])</f>
        <v>12.642651340103745</v>
      </c>
    </row>
    <row r="218" spans="1:17" x14ac:dyDescent="0.3">
      <c r="A218">
        <v>3</v>
      </c>
      <c r="B218">
        <v>2000</v>
      </c>
      <c r="C218" t="s">
        <v>11</v>
      </c>
      <c r="D218">
        <v>3</v>
      </c>
      <c r="E218" t="s">
        <v>12</v>
      </c>
      <c r="F218">
        <v>5</v>
      </c>
      <c r="G218">
        <v>1222.2772500000001</v>
      </c>
      <c r="H218">
        <v>275052.19264999998</v>
      </c>
      <c r="I218">
        <v>638.9550000000005</v>
      </c>
      <c r="J218">
        <v>223</v>
      </c>
      <c r="K218" t="s">
        <v>14</v>
      </c>
      <c r="L218">
        <f>Table1[[#This Row],[maxPHe]]/Table1[[#This Row],[nv]]</f>
        <v>2.8652690582959663</v>
      </c>
      <c r="M218">
        <f>LN(1-Table1[[#This Row],[maxPress(bar)]]/327664.925)</f>
        <v>-1.8290333657659621</v>
      </c>
      <c r="N218">
        <f>-0.509390757*Table1[[#This Row],[lig(ao)]]</f>
        <v>-2.5469537850000004</v>
      </c>
      <c r="O218" s="3">
        <f>LN(1-EXP(-$R$45*Table1[[#This Row],[lig(ao)]]))</f>
        <v>-8.1556993148675705E-2</v>
      </c>
      <c r="P218" s="3">
        <f>Table1[[#This Row],[ln(1-e^-Bl)]]+LN($R$40)-$R$45*Table1[[#This Row],[Rs(ao)]]</f>
        <v>12.618189776218705</v>
      </c>
      <c r="Q218" s="3">
        <f>LN(Table1[[#This Row],[maxPress(bar)]])</f>
        <v>12.524716150095134</v>
      </c>
    </row>
    <row r="219" spans="1:17" x14ac:dyDescent="0.3">
      <c r="A219">
        <v>3</v>
      </c>
      <c r="B219">
        <v>2500</v>
      </c>
      <c r="C219" t="s">
        <v>11</v>
      </c>
      <c r="D219">
        <v>3</v>
      </c>
      <c r="E219" t="s">
        <v>12</v>
      </c>
      <c r="F219">
        <v>5</v>
      </c>
      <c r="G219">
        <v>986.33675000000017</v>
      </c>
      <c r="H219">
        <v>229822.8407</v>
      </c>
      <c r="I219">
        <v>575.76499999999987</v>
      </c>
      <c r="J219">
        <v>231</v>
      </c>
      <c r="K219" t="s">
        <v>14</v>
      </c>
      <c r="L219">
        <f>Table1[[#This Row],[maxPHe]]/Table1[[#This Row],[nv]]</f>
        <v>2.4924891774891771</v>
      </c>
      <c r="M219">
        <f>LN(1-Table1[[#This Row],[maxPress(bar)]]/327664.925)</f>
        <v>-1.2086367218037861</v>
      </c>
      <c r="N219">
        <f>-0.509390757*Table1[[#This Row],[lig(ao)]]</f>
        <v>-2.5469537850000004</v>
      </c>
      <c r="O219" s="3">
        <f>LN(1-EXP(-$R$45*Table1[[#This Row],[lig(ao)]]))</f>
        <v>-8.1556993148675705E-2</v>
      </c>
      <c r="P219" s="3">
        <f>Table1[[#This Row],[ln(1-e^-Bl)]]+LN($R$40)-$R$45*Table1[[#This Row],[Rs(ao)]]</f>
        <v>12.618189776218705</v>
      </c>
      <c r="Q219" s="3">
        <f>LN(Table1[[#This Row],[maxPress(bar)]])</f>
        <v>12.345064033278268</v>
      </c>
    </row>
    <row r="220" spans="1:17" x14ac:dyDescent="0.3">
      <c r="A220">
        <v>3</v>
      </c>
      <c r="B220">
        <v>500</v>
      </c>
      <c r="C220" t="s">
        <v>11</v>
      </c>
      <c r="D220">
        <v>3</v>
      </c>
      <c r="E220" t="s">
        <v>12</v>
      </c>
      <c r="F220">
        <v>5</v>
      </c>
      <c r="G220">
        <v>1488.61375</v>
      </c>
      <c r="H220">
        <v>411492.25504999998</v>
      </c>
      <c r="I220">
        <v>826.2249999999998</v>
      </c>
      <c r="J220">
        <v>227</v>
      </c>
      <c r="K220" t="s">
        <v>14</v>
      </c>
      <c r="L220">
        <f>Table1[[#This Row],[maxPHe]]/Table1[[#This Row],[nv]]</f>
        <v>3.6397577092511004</v>
      </c>
      <c r="M220" t="e">
        <f>LN(1-Table1[[#This Row],[maxPress(bar)]]/327664.925)</f>
        <v>#NUM!</v>
      </c>
      <c r="N220">
        <f>-0.509390757*Table1[[#This Row],[lig(ao)]]</f>
        <v>-2.5469537850000004</v>
      </c>
      <c r="O220" s="3">
        <f>LN(1-EXP(-$R$45*Table1[[#This Row],[lig(ao)]]))</f>
        <v>-8.1556993148675705E-2</v>
      </c>
      <c r="P220" s="3">
        <f>Table1[[#This Row],[ln(1-e^-Bl)]]+LN($R$40)-$R$45*Table1[[#This Row],[Rs(ao)]]</f>
        <v>12.618189776218705</v>
      </c>
      <c r="Q220" s="3">
        <f>LN(Table1[[#This Row],[maxPress(bar)]])</f>
        <v>12.92754547765847</v>
      </c>
    </row>
    <row r="221" spans="1:17" x14ac:dyDescent="0.3">
      <c r="A221">
        <v>1</v>
      </c>
      <c r="B221">
        <v>1000</v>
      </c>
      <c r="C221" t="s">
        <v>11</v>
      </c>
      <c r="D221">
        <v>3</v>
      </c>
      <c r="E221" t="s">
        <v>12</v>
      </c>
      <c r="F221">
        <v>6</v>
      </c>
      <c r="G221">
        <v>1496.8812499999999</v>
      </c>
      <c r="H221">
        <v>365659.59074999997</v>
      </c>
      <c r="I221">
        <v>774.87500000000011</v>
      </c>
      <c r="J221">
        <v>227</v>
      </c>
      <c r="K221" t="s">
        <v>14</v>
      </c>
      <c r="L221">
        <f>Table1[[#This Row],[maxPHe]]/Table1[[#This Row],[nv]]</f>
        <v>3.4135462555066085</v>
      </c>
      <c r="M221" t="e">
        <f>LN(1-Table1[[#This Row],[maxPress(bar)]]/327664.925)</f>
        <v>#NUM!</v>
      </c>
      <c r="N221">
        <f>-0.509390757*Table1[[#This Row],[lig(ao)]]</f>
        <v>-3.0563445420000002</v>
      </c>
      <c r="O221" s="3">
        <f>LN(1-EXP(-$R$45*Table1[[#This Row],[lig(ao)]]))</f>
        <v>-4.8202665642017063E-2</v>
      </c>
      <c r="P221" s="3">
        <f>Table1[[#This Row],[ln(1-e^-Bl)]]+LN($R$40)-$R$45*Table1[[#This Row],[Rs(ao)]]</f>
        <v>12.651544103725362</v>
      </c>
      <c r="Q221" s="3">
        <f>LN(Table1[[#This Row],[maxPress(bar)]])</f>
        <v>12.809458099672769</v>
      </c>
    </row>
    <row r="222" spans="1:17" x14ac:dyDescent="0.3">
      <c r="A222">
        <v>1</v>
      </c>
      <c r="B222">
        <v>500</v>
      </c>
      <c r="C222" t="s">
        <v>11</v>
      </c>
      <c r="D222">
        <v>1</v>
      </c>
      <c r="E222" t="s">
        <v>12</v>
      </c>
      <c r="F222">
        <v>0.5</v>
      </c>
      <c r="G222">
        <v>34.950249999999997</v>
      </c>
      <c r="H222">
        <v>584692.23859999992</v>
      </c>
      <c r="I222">
        <v>24.495000000000001</v>
      </c>
      <c r="J222">
        <v>9</v>
      </c>
      <c r="K222" t="s">
        <v>15</v>
      </c>
      <c r="L222">
        <f>Table1[[#This Row],[maxPHe]]/Table1[[#This Row],[nv]]</f>
        <v>2.7216666666666667</v>
      </c>
      <c r="M222" t="e">
        <f>LN(1-Table1[[#This Row],[maxPress(bar)]]/327664.925)</f>
        <v>#NUM!</v>
      </c>
      <c r="N222">
        <f>-0.509390757*Table1[[#This Row],[lig(ao)]]</f>
        <v>-0.25469537850000001</v>
      </c>
      <c r="O222" s="3">
        <f>LN(1-EXP(-$R$45*Table1[[#This Row],[lig(ao)]]))</f>
        <v>-1.4923330163633615</v>
      </c>
      <c r="P222" s="3">
        <f>Table1[[#This Row],[ln(1-e^-Bl)]]+LN($R$40)-$R$45*Table1[[#This Row],[Rs(ao)]]</f>
        <v>12.226195579004019</v>
      </c>
      <c r="Q222" s="3">
        <f>LN(Table1[[#This Row],[maxPress(bar)]])</f>
        <v>13.278840899917972</v>
      </c>
    </row>
    <row r="223" spans="1:17" x14ac:dyDescent="0.3">
      <c r="A223">
        <v>1</v>
      </c>
      <c r="B223">
        <v>500</v>
      </c>
      <c r="C223" t="s">
        <v>11</v>
      </c>
      <c r="D223">
        <v>1</v>
      </c>
      <c r="E223" t="s">
        <v>12</v>
      </c>
      <c r="F223">
        <v>10</v>
      </c>
      <c r="G223">
        <v>101.43575</v>
      </c>
      <c r="H223">
        <v>833153.59235000005</v>
      </c>
      <c r="I223">
        <v>49.785000000000018</v>
      </c>
      <c r="J223">
        <v>9</v>
      </c>
      <c r="K223" t="s">
        <v>13</v>
      </c>
      <c r="L223">
        <f>Table1[[#This Row],[maxPHe]]/Table1[[#This Row],[nv]]</f>
        <v>5.531666666666669</v>
      </c>
      <c r="M223" t="e">
        <f>LN(1-Table1[[#This Row],[maxPress(bar)]]/327664.925)</f>
        <v>#NUM!</v>
      </c>
      <c r="N223">
        <f>-0.509390757*Table1[[#This Row],[lig(ao)]]</f>
        <v>-5.0939075700000007</v>
      </c>
      <c r="O223" s="3">
        <f>LN(1-EXP(-$R$45*Table1[[#This Row],[lig(ao)]]))</f>
        <v>-6.1528846084108338E-3</v>
      </c>
      <c r="P223" s="3">
        <f>Table1[[#This Row],[ln(1-e^-Bl)]]+LN($R$40)-$R$45*Table1[[#This Row],[Rs(ao)]]</f>
        <v>13.712375710758968</v>
      </c>
      <c r="Q223" s="3">
        <f>LN(Table1[[#This Row],[maxPress(bar)]])</f>
        <v>13.632973288726063</v>
      </c>
    </row>
    <row r="224" spans="1:17" x14ac:dyDescent="0.3">
      <c r="A224">
        <v>1</v>
      </c>
      <c r="B224">
        <v>500</v>
      </c>
      <c r="C224" t="s">
        <v>11</v>
      </c>
      <c r="D224">
        <v>1</v>
      </c>
      <c r="E224" t="s">
        <v>12</v>
      </c>
      <c r="F224">
        <v>11</v>
      </c>
      <c r="G224">
        <v>113.36624999999999</v>
      </c>
      <c r="H224">
        <v>788515.37710000004</v>
      </c>
      <c r="I224">
        <v>58.175000000000011</v>
      </c>
      <c r="J224">
        <v>11</v>
      </c>
      <c r="K224" t="s">
        <v>13</v>
      </c>
      <c r="L224">
        <f>Table1[[#This Row],[maxPHe]]/Table1[[#This Row],[nv]]</f>
        <v>5.2886363636363649</v>
      </c>
      <c r="M224" t="e">
        <f>LN(1-Table1[[#This Row],[maxPress(bar)]]/327664.925)</f>
        <v>#NUM!</v>
      </c>
      <c r="N224">
        <f>-0.509390757*Table1[[#This Row],[lig(ao)]]</f>
        <v>-5.6032983270000001</v>
      </c>
      <c r="O224" s="3">
        <f>LN(1-EXP(-$R$45*Table1[[#This Row],[lig(ao)]]))</f>
        <v>-3.6924895769882078E-3</v>
      </c>
      <c r="P224" s="3">
        <f>Table1[[#This Row],[ln(1-e^-Bl)]]+LN($R$40)-$R$45*Table1[[#This Row],[Rs(ao)]]</f>
        <v>13.714836105790392</v>
      </c>
      <c r="Q224" s="3">
        <f>LN(Table1[[#This Row],[maxPress(bar)]])</f>
        <v>13.577907186907186</v>
      </c>
    </row>
    <row r="225" spans="1:17" x14ac:dyDescent="0.3">
      <c r="A225">
        <v>1</v>
      </c>
      <c r="B225">
        <v>500</v>
      </c>
      <c r="C225" t="s">
        <v>11</v>
      </c>
      <c r="D225">
        <v>1</v>
      </c>
      <c r="E225" t="s">
        <v>12</v>
      </c>
      <c r="F225">
        <v>12</v>
      </c>
      <c r="G225">
        <v>80.940750000000008</v>
      </c>
      <c r="H225">
        <v>831969.83550000016</v>
      </c>
      <c r="I225">
        <v>45.685000000000002</v>
      </c>
      <c r="J225">
        <v>9</v>
      </c>
      <c r="K225" t="s">
        <v>14</v>
      </c>
      <c r="L225">
        <f>Table1[[#This Row],[maxPHe]]/Table1[[#This Row],[nv]]</f>
        <v>5.0761111111111115</v>
      </c>
      <c r="M225" t="e">
        <f>LN(1-Table1[[#This Row],[maxPress(bar)]]/327664.925)</f>
        <v>#NUM!</v>
      </c>
      <c r="N225">
        <f>-0.509390757*Table1[[#This Row],[lig(ao)]]</f>
        <v>-6.1126890840000003</v>
      </c>
      <c r="O225" s="3">
        <f>LN(1-EXP(-$R$45*Table1[[#This Row],[lig(ao)]]))</f>
        <v>-2.217039257152143E-3</v>
      </c>
      <c r="P225" s="3">
        <f>Table1[[#This Row],[ln(1-e^-Bl)]]+LN($R$40)-$R$45*Table1[[#This Row],[Rs(ao)]]</f>
        <v>13.716311556110227</v>
      </c>
      <c r="Q225" s="3">
        <f>LN(Table1[[#This Row],[maxPress(bar)]])</f>
        <v>13.631551463737448</v>
      </c>
    </row>
    <row r="226" spans="1:17" x14ac:dyDescent="0.3">
      <c r="A226">
        <v>1</v>
      </c>
      <c r="B226">
        <v>500</v>
      </c>
      <c r="C226" t="s">
        <v>11</v>
      </c>
      <c r="D226">
        <v>1</v>
      </c>
      <c r="E226" t="s">
        <v>12</v>
      </c>
      <c r="F226">
        <v>13</v>
      </c>
      <c r="G226">
        <v>15.643750000000001</v>
      </c>
      <c r="H226">
        <v>868590.81649999996</v>
      </c>
      <c r="I226">
        <v>29.625</v>
      </c>
      <c r="J226">
        <v>8</v>
      </c>
      <c r="K226" t="s">
        <v>14</v>
      </c>
      <c r="L226">
        <f>Table1[[#This Row],[maxPHe]]/Table1[[#This Row],[nv]]</f>
        <v>3.703125</v>
      </c>
      <c r="M226" t="e">
        <f>LN(1-Table1[[#This Row],[maxPress(bar)]]/327664.925)</f>
        <v>#NUM!</v>
      </c>
      <c r="N226">
        <f>-0.509390757*Table1[[#This Row],[lig(ao)]]</f>
        <v>-6.6220798410000006</v>
      </c>
      <c r="O226" s="3">
        <f>LN(1-EXP(-$R$45*Table1[[#This Row],[lig(ao)]]))</f>
        <v>-1.3315439159814054E-3</v>
      </c>
      <c r="P226" s="3">
        <f>Table1[[#This Row],[ln(1-e^-Bl)]]+LN($R$40)-$R$45*Table1[[#This Row],[Rs(ao)]]</f>
        <v>13.717197051451398</v>
      </c>
      <c r="Q226" s="3">
        <f>LN(Table1[[#This Row],[maxPress(bar)]])</f>
        <v>13.674627426266202</v>
      </c>
    </row>
    <row r="227" spans="1:17" x14ac:dyDescent="0.3">
      <c r="A227">
        <v>1</v>
      </c>
      <c r="B227">
        <v>500</v>
      </c>
      <c r="C227" t="s">
        <v>11</v>
      </c>
      <c r="D227">
        <v>1</v>
      </c>
      <c r="E227" t="s">
        <v>12</v>
      </c>
      <c r="F227">
        <v>14</v>
      </c>
      <c r="G227">
        <v>50.14875</v>
      </c>
      <c r="H227">
        <v>934331.20614999987</v>
      </c>
      <c r="I227">
        <v>33.525000000000013</v>
      </c>
      <c r="J227">
        <v>7</v>
      </c>
      <c r="K227" t="s">
        <v>14</v>
      </c>
      <c r="L227">
        <f>Table1[[#This Row],[maxPHe]]/Table1[[#This Row],[nv]]</f>
        <v>4.7892857142857164</v>
      </c>
      <c r="M227" t="e">
        <f>LN(1-Table1[[#This Row],[maxPress(bar)]]/327664.925)</f>
        <v>#NUM!</v>
      </c>
      <c r="N227">
        <f>-0.509390757*Table1[[#This Row],[lig(ao)]]</f>
        <v>-7.1314705979999999</v>
      </c>
      <c r="O227" s="3">
        <f>LN(1-EXP(-$R$45*Table1[[#This Row],[lig(ao)]]))</f>
        <v>-7.9986077373698648E-4</v>
      </c>
      <c r="P227" s="3">
        <f>Table1[[#This Row],[ln(1-e^-Bl)]]+LN($R$40)-$R$45*Table1[[#This Row],[Rs(ao)]]</f>
        <v>13.717728734593642</v>
      </c>
      <c r="Q227" s="3">
        <f>LN(Table1[[#This Row],[maxPress(bar)]])</f>
        <v>13.747586264790529</v>
      </c>
    </row>
    <row r="228" spans="1:17" x14ac:dyDescent="0.3">
      <c r="A228">
        <v>1</v>
      </c>
      <c r="B228">
        <v>500</v>
      </c>
      <c r="C228" t="s">
        <v>11</v>
      </c>
      <c r="D228">
        <v>1</v>
      </c>
      <c r="E228" t="s">
        <v>12</v>
      </c>
      <c r="F228">
        <v>15</v>
      </c>
      <c r="G228">
        <v>66.683250000000001</v>
      </c>
      <c r="H228">
        <v>872980.54110000003</v>
      </c>
      <c r="I228">
        <v>42.835000000000001</v>
      </c>
      <c r="J228">
        <v>9</v>
      </c>
      <c r="K228" t="s">
        <v>13</v>
      </c>
      <c r="L228">
        <f>Table1[[#This Row],[maxPHe]]/Table1[[#This Row],[nv]]</f>
        <v>4.7594444444444441</v>
      </c>
      <c r="M228" t="e">
        <f>LN(1-Table1[[#This Row],[maxPress(bar)]]/327664.925)</f>
        <v>#NUM!</v>
      </c>
      <c r="N228">
        <f>-0.509390757*Table1[[#This Row],[lig(ao)]]</f>
        <v>-7.6408613550000002</v>
      </c>
      <c r="O228" s="3">
        <f>LN(1-EXP(-$R$45*Table1[[#This Row],[lig(ao)]]))</f>
        <v>-4.8052877768070632E-4</v>
      </c>
      <c r="P228" s="3">
        <f>Table1[[#This Row],[ln(1-e^-Bl)]]+LN($R$40)-$R$45*Table1[[#This Row],[Rs(ao)]]</f>
        <v>13.718048066589699</v>
      </c>
      <c r="Q228" s="3">
        <f>LN(Table1[[#This Row],[maxPress(bar)]])</f>
        <v>13.679668544882599</v>
      </c>
    </row>
    <row r="229" spans="1:17" x14ac:dyDescent="0.3">
      <c r="A229">
        <v>1</v>
      </c>
      <c r="B229">
        <v>500</v>
      </c>
      <c r="C229" t="s">
        <v>11</v>
      </c>
      <c r="D229">
        <v>1</v>
      </c>
      <c r="E229" t="s">
        <v>12</v>
      </c>
      <c r="F229">
        <v>16</v>
      </c>
      <c r="G229">
        <v>89.009750000000025</v>
      </c>
      <c r="H229">
        <v>928746.25144999998</v>
      </c>
      <c r="I229">
        <v>44.305000000000007</v>
      </c>
      <c r="J229">
        <v>8</v>
      </c>
      <c r="K229" t="s">
        <v>13</v>
      </c>
      <c r="L229">
        <f>Table1[[#This Row],[maxPHe]]/Table1[[#This Row],[nv]]</f>
        <v>5.5381250000000009</v>
      </c>
      <c r="M229" t="e">
        <f>LN(1-Table1[[#This Row],[maxPress(bar)]]/327664.925)</f>
        <v>#NUM!</v>
      </c>
      <c r="N229">
        <f>-0.509390757*Table1[[#This Row],[lig(ao)]]</f>
        <v>-8.1502521120000004</v>
      </c>
      <c r="O229" s="3">
        <f>LN(1-EXP(-$R$45*Table1[[#This Row],[lig(ao)]]))</f>
        <v>-2.8870352550614285E-4</v>
      </c>
      <c r="P229" s="3">
        <f>Table1[[#This Row],[ln(1-e^-Bl)]]+LN($R$40)-$R$45*Table1[[#This Row],[Rs(ao)]]</f>
        <v>13.718239891841874</v>
      </c>
      <c r="Q229" s="3">
        <f>LN(Table1[[#This Row],[maxPress(bar)]])</f>
        <v>13.741590838882139</v>
      </c>
    </row>
    <row r="230" spans="1:17" x14ac:dyDescent="0.3">
      <c r="A230">
        <v>1</v>
      </c>
      <c r="B230">
        <v>500</v>
      </c>
      <c r="C230" t="s">
        <v>11</v>
      </c>
      <c r="D230">
        <v>1</v>
      </c>
      <c r="E230" t="s">
        <v>12</v>
      </c>
      <c r="F230">
        <v>17</v>
      </c>
      <c r="G230">
        <v>167.02975000000001</v>
      </c>
      <c r="H230">
        <v>841128.48595</v>
      </c>
      <c r="I230">
        <v>62.904999999999987</v>
      </c>
      <c r="J230">
        <v>9</v>
      </c>
      <c r="K230" t="s">
        <v>13</v>
      </c>
      <c r="L230">
        <f>Table1[[#This Row],[maxPHe]]/Table1[[#This Row],[nv]]</f>
        <v>6.9894444444444428</v>
      </c>
      <c r="M230" t="e">
        <f>LN(1-Table1[[#This Row],[maxPress(bar)]]/327664.925)</f>
        <v>#NUM!</v>
      </c>
      <c r="N230">
        <f>-0.509390757*Table1[[#This Row],[lig(ao)]]</f>
        <v>-8.6596428690000007</v>
      </c>
      <c r="O230" s="3">
        <f>LN(1-EXP(-$R$45*Table1[[#This Row],[lig(ao)]]))</f>
        <v>-1.7346082235250424E-4</v>
      </c>
      <c r="P230" s="3">
        <f>Table1[[#This Row],[ln(1-e^-Bl)]]+LN($R$40)-$R$45*Table1[[#This Row],[Rs(ao)]]</f>
        <v>13.718355134545027</v>
      </c>
      <c r="Q230" s="3">
        <f>LN(Table1[[#This Row],[maxPress(bar)]])</f>
        <v>13.642499704871986</v>
      </c>
    </row>
    <row r="231" spans="1:17" x14ac:dyDescent="0.3">
      <c r="A231">
        <v>1</v>
      </c>
      <c r="B231">
        <v>500</v>
      </c>
      <c r="C231" t="s">
        <v>11</v>
      </c>
      <c r="D231">
        <v>1</v>
      </c>
      <c r="E231" t="s">
        <v>12</v>
      </c>
      <c r="F231">
        <v>18</v>
      </c>
      <c r="G231">
        <v>93.712750000000014</v>
      </c>
      <c r="H231">
        <v>865867.3147499999</v>
      </c>
      <c r="I231">
        <v>45.244999999999983</v>
      </c>
      <c r="J231">
        <v>8</v>
      </c>
      <c r="K231" t="s">
        <v>13</v>
      </c>
      <c r="L231">
        <f>Table1[[#This Row],[maxPHe]]/Table1[[#This Row],[nv]]</f>
        <v>5.6556249999999979</v>
      </c>
      <c r="M231" t="e">
        <f>LN(1-Table1[[#This Row],[maxPress(bar)]]/327664.925)</f>
        <v>#NUM!</v>
      </c>
      <c r="N231">
        <f>-0.509390757*Table1[[#This Row],[lig(ao)]]</f>
        <v>-9.1690336260000009</v>
      </c>
      <c r="O231" s="3">
        <f>LN(1-EXP(-$R$45*Table1[[#This Row],[lig(ao)]]))</f>
        <v>-1.0422231216581739E-4</v>
      </c>
      <c r="P231" s="3">
        <f>Table1[[#This Row],[ln(1-e^-Bl)]]+LN($R$40)-$R$45*Table1[[#This Row],[Rs(ao)]]</f>
        <v>13.718424373055214</v>
      </c>
      <c r="Q231" s="3">
        <f>LN(Table1[[#This Row],[maxPress(bar)]])</f>
        <v>13.671486959581749</v>
      </c>
    </row>
    <row r="232" spans="1:17" x14ac:dyDescent="0.3">
      <c r="A232">
        <v>1</v>
      </c>
      <c r="B232">
        <v>500</v>
      </c>
      <c r="C232" t="s">
        <v>11</v>
      </c>
      <c r="D232">
        <v>1</v>
      </c>
      <c r="E232" t="s">
        <v>12</v>
      </c>
      <c r="F232">
        <v>19</v>
      </c>
      <c r="G232">
        <v>165.84174999999999</v>
      </c>
      <c r="H232">
        <v>865193.43439999991</v>
      </c>
      <c r="I232">
        <v>59.664999999999978</v>
      </c>
      <c r="J232">
        <v>8</v>
      </c>
      <c r="K232" t="s">
        <v>13</v>
      </c>
      <c r="L232">
        <f>Table1[[#This Row],[maxPHe]]/Table1[[#This Row],[nv]]</f>
        <v>7.4581249999999972</v>
      </c>
      <c r="M232" t="e">
        <f>LN(1-Table1[[#This Row],[maxPress(bar)]]/327664.925)</f>
        <v>#NUM!</v>
      </c>
      <c r="N232">
        <f>-0.509390757*Table1[[#This Row],[lig(ao)]]</f>
        <v>-9.6784243830000012</v>
      </c>
      <c r="O232" s="3">
        <f>LN(1-EXP(-$R$45*Table1[[#This Row],[lig(ao)]]))</f>
        <v>-6.2621866469215342E-5</v>
      </c>
      <c r="P232" s="3">
        <f>Table1[[#This Row],[ln(1-e^-Bl)]]+LN($R$40)-$R$45*Table1[[#This Row],[Rs(ao)]]</f>
        <v>13.71846597350091</v>
      </c>
      <c r="Q232" s="3">
        <f>LN(Table1[[#This Row],[maxPress(bar)]])</f>
        <v>13.670708384497805</v>
      </c>
    </row>
    <row r="233" spans="1:17" x14ac:dyDescent="0.3">
      <c r="A233">
        <v>1</v>
      </c>
      <c r="B233">
        <v>500</v>
      </c>
      <c r="C233" t="s">
        <v>11</v>
      </c>
      <c r="D233">
        <v>1</v>
      </c>
      <c r="E233" t="s">
        <v>12</v>
      </c>
      <c r="F233">
        <v>1</v>
      </c>
      <c r="G233">
        <v>69.950250000000011</v>
      </c>
      <c r="H233">
        <v>704606.37095000001</v>
      </c>
      <c r="I233">
        <v>31.495000000000001</v>
      </c>
      <c r="J233">
        <v>9</v>
      </c>
      <c r="K233" t="s">
        <v>14</v>
      </c>
      <c r="L233">
        <f>Table1[[#This Row],[maxPHe]]/Table1[[#This Row],[nv]]</f>
        <v>3.4994444444444444</v>
      </c>
      <c r="M233" t="e">
        <f>LN(1-Table1[[#This Row],[maxPress(bar)]]/327664.925)</f>
        <v>#NUM!</v>
      </c>
      <c r="N233">
        <f>-0.509390757*Table1[[#This Row],[lig(ao)]]</f>
        <v>-0.50939075700000003</v>
      </c>
      <c r="O233" s="3">
        <f>LN(1-EXP(-$R$45*Table1[[#This Row],[lig(ao)]]))</f>
        <v>-0.91844666491232885</v>
      </c>
      <c r="P233" s="3">
        <f>Table1[[#This Row],[ln(1-e^-Bl)]]+LN($R$40)-$R$45*Table1[[#This Row],[Rs(ao)]]</f>
        <v>12.80008193045505</v>
      </c>
      <c r="Q233" s="3">
        <f>LN(Table1[[#This Row],[maxPress(bar)]])</f>
        <v>13.465394586787085</v>
      </c>
    </row>
    <row r="234" spans="1:17" x14ac:dyDescent="0.3">
      <c r="A234">
        <v>1</v>
      </c>
      <c r="B234">
        <v>500</v>
      </c>
      <c r="C234" t="s">
        <v>11</v>
      </c>
      <c r="D234">
        <v>1</v>
      </c>
      <c r="E234" t="s">
        <v>12</v>
      </c>
      <c r="F234">
        <v>20</v>
      </c>
      <c r="G234">
        <v>92.376250000000013</v>
      </c>
      <c r="H234">
        <v>858879.28279999993</v>
      </c>
      <c r="I234">
        <v>44.97499999999998</v>
      </c>
      <c r="J234">
        <v>8</v>
      </c>
      <c r="K234" t="s">
        <v>13</v>
      </c>
      <c r="L234">
        <f>Table1[[#This Row],[maxPHe]]/Table1[[#This Row],[nv]]</f>
        <v>5.6218749999999975</v>
      </c>
      <c r="M234" t="e">
        <f>LN(1-Table1[[#This Row],[maxPress(bar)]]/327664.925)</f>
        <v>#NUM!</v>
      </c>
      <c r="N234">
        <f>-0.509390757*Table1[[#This Row],[lig(ao)]]</f>
        <v>-10.187815140000001</v>
      </c>
      <c r="O234" s="3">
        <f>LN(1-EXP(-$R$45*Table1[[#This Row],[lig(ao)]]))</f>
        <v>-3.7626594887278363E-5</v>
      </c>
      <c r="P234" s="3">
        <f>Table1[[#This Row],[ln(1-e^-Bl)]]+LN($R$40)-$R$45*Table1[[#This Row],[Rs(ao)]]</f>
        <v>13.718490968772493</v>
      </c>
      <c r="Q234" s="3">
        <f>LN(Table1[[#This Row],[maxPress(bar)]])</f>
        <v>13.663383658844012</v>
      </c>
    </row>
    <row r="235" spans="1:17" x14ac:dyDescent="0.3">
      <c r="A235">
        <v>1</v>
      </c>
      <c r="B235">
        <v>500</v>
      </c>
      <c r="C235" t="s">
        <v>11</v>
      </c>
      <c r="D235">
        <v>1</v>
      </c>
      <c r="E235" t="s">
        <v>12</v>
      </c>
      <c r="F235">
        <v>2</v>
      </c>
      <c r="G235">
        <v>116.73275</v>
      </c>
      <c r="H235">
        <v>784560.38880000019</v>
      </c>
      <c r="I235">
        <v>38.845000000000027</v>
      </c>
      <c r="J235">
        <v>8</v>
      </c>
      <c r="K235" t="s">
        <v>14</v>
      </c>
      <c r="L235">
        <f>Table1[[#This Row],[maxPHe]]/Table1[[#This Row],[nv]]</f>
        <v>4.8556250000000034</v>
      </c>
      <c r="M235" t="e">
        <f>LN(1-Table1[[#This Row],[maxPress(bar)]]/327664.925)</f>
        <v>#NUM!</v>
      </c>
      <c r="N235">
        <f>-0.509390757*Table1[[#This Row],[lig(ao)]]</f>
        <v>-1.0187815140000001</v>
      </c>
      <c r="O235" s="3">
        <f>LN(1-EXP(-$R$45*Table1[[#This Row],[lig(ao)]]))</f>
        <v>-0.44790477788236172</v>
      </c>
      <c r="P235" s="3">
        <f>Table1[[#This Row],[ln(1-e^-Bl)]]+LN($R$40)-$R$45*Table1[[#This Row],[Rs(ao)]]</f>
        <v>13.270623817485017</v>
      </c>
      <c r="Q235" s="3">
        <f>LN(Table1[[#This Row],[maxPress(bar)]])</f>
        <v>13.572878825630472</v>
      </c>
    </row>
    <row r="236" spans="1:17" x14ac:dyDescent="0.3">
      <c r="A236">
        <v>1</v>
      </c>
      <c r="B236">
        <v>500</v>
      </c>
      <c r="C236" t="s">
        <v>11</v>
      </c>
      <c r="D236">
        <v>1</v>
      </c>
      <c r="E236" t="s">
        <v>12</v>
      </c>
      <c r="F236">
        <v>3</v>
      </c>
      <c r="G236">
        <v>88.069249999999997</v>
      </c>
      <c r="H236">
        <v>855016.92275000003</v>
      </c>
      <c r="I236">
        <v>41.115000000000009</v>
      </c>
      <c r="J236">
        <v>8</v>
      </c>
      <c r="K236" t="s">
        <v>14</v>
      </c>
      <c r="L236">
        <f>Table1[[#This Row],[maxPHe]]/Table1[[#This Row],[nv]]</f>
        <v>5.1393750000000011</v>
      </c>
      <c r="M236" t="e">
        <f>LN(1-Table1[[#This Row],[maxPress(bar)]]/327664.925)</f>
        <v>#NUM!</v>
      </c>
      <c r="N236">
        <f>-0.509390757*Table1[[#This Row],[lig(ao)]]</f>
        <v>-1.5281722710000001</v>
      </c>
      <c r="O236" s="3">
        <f>LN(1-EXP(-$R$45*Table1[[#This Row],[lig(ao)]]))</f>
        <v>-0.24453535334753071</v>
      </c>
      <c r="P236" s="3">
        <f>Table1[[#This Row],[ln(1-e^-Bl)]]+LN($R$40)-$R$45*Table1[[#This Row],[Rs(ao)]]</f>
        <v>13.47399324201985</v>
      </c>
      <c r="Q236" s="3">
        <f>LN(Table1[[#This Row],[maxPress(bar)]])</f>
        <v>13.658876540413083</v>
      </c>
    </row>
    <row r="237" spans="1:17" x14ac:dyDescent="0.3">
      <c r="A237">
        <v>1</v>
      </c>
      <c r="B237">
        <v>500</v>
      </c>
      <c r="C237" t="s">
        <v>11</v>
      </c>
      <c r="D237">
        <v>1</v>
      </c>
      <c r="E237" t="s">
        <v>12</v>
      </c>
      <c r="F237">
        <v>4</v>
      </c>
      <c r="G237">
        <v>67.574250000000006</v>
      </c>
      <c r="H237">
        <v>750719.94444999995</v>
      </c>
      <c r="I237">
        <v>43.015000000000001</v>
      </c>
      <c r="J237">
        <v>10</v>
      </c>
      <c r="K237" t="s">
        <v>14</v>
      </c>
      <c r="L237">
        <f>Table1[[#This Row],[maxPHe]]/Table1[[#This Row],[nv]]</f>
        <v>4.3014999999999999</v>
      </c>
      <c r="M237" t="e">
        <f>LN(1-Table1[[#This Row],[maxPress(bar)]]/327664.925)</f>
        <v>#NUM!</v>
      </c>
      <c r="N237">
        <f>-0.509390757*Table1[[#This Row],[lig(ao)]]</f>
        <v>-2.0375630280000001</v>
      </c>
      <c r="O237" s="3">
        <f>LN(1-EXP(-$R$45*Table1[[#This Row],[lig(ao)]]))</f>
        <v>-0.13965972373704474</v>
      </c>
      <c r="P237" s="3">
        <f>Table1[[#This Row],[ln(1-e^-Bl)]]+LN($R$40)-$R$45*Table1[[#This Row],[Rs(ao)]]</f>
        <v>13.578868871630334</v>
      </c>
      <c r="Q237" s="3">
        <f>LN(Table1[[#This Row],[maxPress(bar)]])</f>
        <v>13.528787951011559</v>
      </c>
    </row>
    <row r="238" spans="1:17" x14ac:dyDescent="0.3">
      <c r="A238">
        <v>1</v>
      </c>
      <c r="B238">
        <v>500</v>
      </c>
      <c r="C238" t="s">
        <v>11</v>
      </c>
      <c r="D238">
        <v>1</v>
      </c>
      <c r="E238" t="s">
        <v>12</v>
      </c>
      <c r="F238">
        <v>5</v>
      </c>
      <c r="G238">
        <v>100.19825</v>
      </c>
      <c r="H238">
        <v>881746.68624999991</v>
      </c>
      <c r="I238">
        <v>43.534999999999997</v>
      </c>
      <c r="J238">
        <v>7</v>
      </c>
      <c r="K238" t="s">
        <v>14</v>
      </c>
      <c r="L238">
        <f>Table1[[#This Row],[maxPHe]]/Table1[[#This Row],[nv]]</f>
        <v>6.2192857142857134</v>
      </c>
      <c r="M238" t="e">
        <f>LN(1-Table1[[#This Row],[maxPress(bar)]]/327664.925)</f>
        <v>#NUM!</v>
      </c>
      <c r="N238">
        <f>-0.509390757*Table1[[#This Row],[lig(ao)]]</f>
        <v>-2.5469537850000004</v>
      </c>
      <c r="O238" s="3">
        <f>LN(1-EXP(-$R$45*Table1[[#This Row],[lig(ao)]]))</f>
        <v>-8.1556993148675705E-2</v>
      </c>
      <c r="P238" s="3">
        <f>Table1[[#This Row],[ln(1-e^-Bl)]]+LN($R$40)-$R$45*Table1[[#This Row],[Rs(ao)]]</f>
        <v>13.636971602218704</v>
      </c>
      <c r="Q238" s="3">
        <f>LN(Table1[[#This Row],[maxPress(bar)]])</f>
        <v>13.689660089939833</v>
      </c>
    </row>
    <row r="239" spans="1:17" x14ac:dyDescent="0.3">
      <c r="A239">
        <v>1</v>
      </c>
      <c r="B239">
        <v>500</v>
      </c>
      <c r="C239" t="s">
        <v>11</v>
      </c>
      <c r="D239">
        <v>1</v>
      </c>
      <c r="E239" t="s">
        <v>12</v>
      </c>
      <c r="F239">
        <v>6</v>
      </c>
      <c r="G239">
        <v>74.554249999999996</v>
      </c>
      <c r="H239">
        <v>872333.80409999995</v>
      </c>
      <c r="I239">
        <v>41.415000000000013</v>
      </c>
      <c r="J239">
        <v>8</v>
      </c>
      <c r="K239" t="s">
        <v>14</v>
      </c>
      <c r="L239">
        <f>Table1[[#This Row],[maxPHe]]/Table1[[#This Row],[nv]]</f>
        <v>5.1768750000000017</v>
      </c>
      <c r="M239" t="e">
        <f>LN(1-Table1[[#This Row],[maxPress(bar)]]/327664.925)</f>
        <v>#NUM!</v>
      </c>
      <c r="N239">
        <f>-0.509390757*Table1[[#This Row],[lig(ao)]]</f>
        <v>-3.0563445420000002</v>
      </c>
      <c r="O239" s="3">
        <f>LN(1-EXP(-$R$45*Table1[[#This Row],[lig(ao)]]))</f>
        <v>-4.8202665642017063E-2</v>
      </c>
      <c r="P239" s="3">
        <f>Table1[[#This Row],[ln(1-e^-Bl)]]+LN($R$40)-$R$45*Table1[[#This Row],[Rs(ao)]]</f>
        <v>13.670325929725362</v>
      </c>
      <c r="Q239" s="3">
        <f>LN(Table1[[#This Row],[maxPress(bar)]])</f>
        <v>13.678927432507765</v>
      </c>
    </row>
    <row r="240" spans="1:17" x14ac:dyDescent="0.3">
      <c r="A240">
        <v>1</v>
      </c>
      <c r="B240">
        <v>500</v>
      </c>
      <c r="C240" t="s">
        <v>11</v>
      </c>
      <c r="D240">
        <v>1</v>
      </c>
      <c r="E240" t="s">
        <v>12</v>
      </c>
      <c r="F240">
        <v>7</v>
      </c>
      <c r="G240">
        <v>144.15825000000001</v>
      </c>
      <c r="H240">
        <v>832360.35374999989</v>
      </c>
      <c r="I240">
        <v>58.335000000000008</v>
      </c>
      <c r="J240">
        <v>9</v>
      </c>
      <c r="K240" t="s">
        <v>14</v>
      </c>
      <c r="L240">
        <f>Table1[[#This Row],[maxPHe]]/Table1[[#This Row],[nv]]</f>
        <v>6.4816666666666674</v>
      </c>
      <c r="M240" t="e">
        <f>LN(1-Table1[[#This Row],[maxPress(bar)]]/327664.925)</f>
        <v>#NUM!</v>
      </c>
      <c r="N240">
        <f>-0.509390757*Table1[[#This Row],[lig(ao)]]</f>
        <v>-3.565735299</v>
      </c>
      <c r="O240" s="3">
        <f>LN(1-EXP(-$R$45*Table1[[#This Row],[lig(ao)]]))</f>
        <v>-2.8683625494928373E-2</v>
      </c>
      <c r="P240" s="3">
        <f>Table1[[#This Row],[ln(1-e^-Bl)]]+LN($R$40)-$R$45*Table1[[#This Row],[Rs(ao)]]</f>
        <v>13.689844969872452</v>
      </c>
      <c r="Q240" s="3">
        <f>LN(Table1[[#This Row],[maxPress(bar)]])</f>
        <v>13.632020743523022</v>
      </c>
    </row>
    <row r="241" spans="1:17" x14ac:dyDescent="0.3">
      <c r="A241">
        <v>1</v>
      </c>
      <c r="B241">
        <v>500</v>
      </c>
      <c r="C241" t="s">
        <v>11</v>
      </c>
      <c r="D241">
        <v>1</v>
      </c>
      <c r="E241" t="s">
        <v>12</v>
      </c>
      <c r="F241">
        <v>8</v>
      </c>
      <c r="G241">
        <v>95.396250000000009</v>
      </c>
      <c r="H241">
        <v>798453.47310000006</v>
      </c>
      <c r="I241">
        <v>48.57500000000001</v>
      </c>
      <c r="J241">
        <v>9</v>
      </c>
      <c r="K241" t="s">
        <v>13</v>
      </c>
      <c r="L241">
        <f>Table1[[#This Row],[maxPHe]]/Table1[[#This Row],[nv]]</f>
        <v>5.397222222222223</v>
      </c>
      <c r="M241" t="e">
        <f>LN(1-Table1[[#This Row],[maxPress(bar)]]/327664.925)</f>
        <v>#NUM!</v>
      </c>
      <c r="N241">
        <f>-0.509390757*Table1[[#This Row],[lig(ao)]]</f>
        <v>-4.0751260560000002</v>
      </c>
      <c r="O241" s="3">
        <f>LN(1-EXP(-$R$45*Table1[[#This Row],[lig(ao)]]))</f>
        <v>-1.7136038476981676E-2</v>
      </c>
      <c r="P241" s="3">
        <f>Table1[[#This Row],[ln(1-e^-Bl)]]+LN($R$40)-$R$45*Table1[[#This Row],[Rs(ao)]]</f>
        <v>13.701392556890397</v>
      </c>
      <c r="Q241" s="3">
        <f>LN(Table1[[#This Row],[maxPress(bar)]])</f>
        <v>13.590431977062297</v>
      </c>
    </row>
    <row r="242" spans="1:17" x14ac:dyDescent="0.3">
      <c r="A242">
        <v>1</v>
      </c>
      <c r="B242">
        <v>500</v>
      </c>
      <c r="C242" t="s">
        <v>11</v>
      </c>
      <c r="D242">
        <v>1</v>
      </c>
      <c r="E242" t="s">
        <v>12</v>
      </c>
      <c r="F242">
        <v>9</v>
      </c>
      <c r="G242">
        <v>105.59425</v>
      </c>
      <c r="H242">
        <v>863196.64110000012</v>
      </c>
      <c r="I242">
        <v>47.614999999999988</v>
      </c>
      <c r="J242">
        <v>8</v>
      </c>
      <c r="K242" t="s">
        <v>13</v>
      </c>
      <c r="L242">
        <f>Table1[[#This Row],[maxPHe]]/Table1[[#This Row],[nv]]</f>
        <v>5.9518749999999985</v>
      </c>
      <c r="M242" t="e">
        <f>LN(1-Table1[[#This Row],[maxPress(bar)]]/327664.925)</f>
        <v>#NUM!</v>
      </c>
      <c r="N242">
        <f>-0.509390757*Table1[[#This Row],[lig(ao)]]</f>
        <v>-4.5845168130000005</v>
      </c>
      <c r="O242" s="3">
        <f>LN(1-EXP(-$R$45*Table1[[#This Row],[lig(ao)]]))</f>
        <v>-1.0261132782081569E-2</v>
      </c>
      <c r="P242" s="3">
        <f>Table1[[#This Row],[ln(1-e^-Bl)]]+LN($R$40)-$R$45*Table1[[#This Row],[Rs(ao)]]</f>
        <v>13.708267462585297</v>
      </c>
      <c r="Q242" s="3">
        <f>LN(Table1[[#This Row],[maxPress(bar)]])</f>
        <v>13.66839780169977</v>
      </c>
    </row>
    <row r="243" spans="1:17" x14ac:dyDescent="0.3">
      <c r="A243">
        <v>1</v>
      </c>
      <c r="B243">
        <v>500</v>
      </c>
      <c r="C243" t="s">
        <v>11</v>
      </c>
      <c r="D243">
        <v>2</v>
      </c>
      <c r="E243" t="s">
        <v>12</v>
      </c>
      <c r="F243">
        <v>10</v>
      </c>
      <c r="G243">
        <v>656.58425000000011</v>
      </c>
      <c r="H243">
        <v>561277.54375000019</v>
      </c>
      <c r="I243">
        <v>308.81500000000011</v>
      </c>
      <c r="J243">
        <v>67</v>
      </c>
      <c r="K243" t="s">
        <v>14</v>
      </c>
      <c r="L243">
        <f>Table1[[#This Row],[maxPHe]]/Table1[[#This Row],[nv]]</f>
        <v>4.6091791044776134</v>
      </c>
      <c r="M243" t="e">
        <f>LN(1-Table1[[#This Row],[maxPress(bar)]]/327664.925)</f>
        <v>#NUM!</v>
      </c>
      <c r="N243">
        <f>-0.509390757*Table1[[#This Row],[lig(ao)]]</f>
        <v>-5.0939075700000007</v>
      </c>
      <c r="O243" s="3">
        <f>LN(1-EXP(-$R$45*Table1[[#This Row],[lig(ao)]]))</f>
        <v>-6.1528846084108338E-3</v>
      </c>
      <c r="P243" s="3">
        <f>Table1[[#This Row],[ln(1-e^-Bl)]]+LN($R$40)-$R$45*Table1[[#This Row],[Rs(ao)]]</f>
        <v>13.202984797758969</v>
      </c>
      <c r="Q243" s="3">
        <f>LN(Table1[[#This Row],[maxPress(bar)]])</f>
        <v>13.237970792558258</v>
      </c>
    </row>
    <row r="244" spans="1:17" x14ac:dyDescent="0.3">
      <c r="A244">
        <v>1</v>
      </c>
      <c r="B244">
        <v>500</v>
      </c>
      <c r="C244" t="s">
        <v>11</v>
      </c>
      <c r="D244">
        <v>2</v>
      </c>
      <c r="E244" t="s">
        <v>12</v>
      </c>
      <c r="F244">
        <v>11</v>
      </c>
      <c r="G244">
        <v>629.05924999999991</v>
      </c>
      <c r="H244">
        <v>560589.57109999983</v>
      </c>
      <c r="I244">
        <v>303.31499999999983</v>
      </c>
      <c r="J244">
        <v>67</v>
      </c>
      <c r="K244" t="s">
        <v>14</v>
      </c>
      <c r="L244">
        <f>Table1[[#This Row],[maxPHe]]/Table1[[#This Row],[nv]]</f>
        <v>4.5270895522388033</v>
      </c>
      <c r="M244" t="e">
        <f>LN(1-Table1[[#This Row],[maxPress(bar)]]/327664.925)</f>
        <v>#NUM!</v>
      </c>
      <c r="N244">
        <f>-0.509390757*Table1[[#This Row],[lig(ao)]]</f>
        <v>-5.6032983270000001</v>
      </c>
      <c r="O244" s="3">
        <f>LN(1-EXP(-$R$45*Table1[[#This Row],[lig(ao)]]))</f>
        <v>-3.6924895769882078E-3</v>
      </c>
      <c r="P244" s="3">
        <f>Table1[[#This Row],[ln(1-e^-Bl)]]+LN($R$40)-$R$45*Table1[[#This Row],[Rs(ao)]]</f>
        <v>13.205445192790393</v>
      </c>
      <c r="Q244" s="3">
        <f>LN(Table1[[#This Row],[maxPress(bar)]])</f>
        <v>13.236744314435967</v>
      </c>
    </row>
    <row r="245" spans="1:17" x14ac:dyDescent="0.3">
      <c r="A245">
        <v>1</v>
      </c>
      <c r="B245">
        <v>500</v>
      </c>
      <c r="C245" t="s">
        <v>11</v>
      </c>
      <c r="D245">
        <v>2</v>
      </c>
      <c r="E245" t="s">
        <v>12</v>
      </c>
      <c r="F245">
        <v>12</v>
      </c>
      <c r="G245">
        <v>622.52474999999981</v>
      </c>
      <c r="H245">
        <v>564848.02305000008</v>
      </c>
      <c r="I245">
        <v>304.00499999999982</v>
      </c>
      <c r="J245">
        <v>68</v>
      </c>
      <c r="K245" t="s">
        <v>14</v>
      </c>
      <c r="L245">
        <f>Table1[[#This Row],[maxPHe]]/Table1[[#This Row],[nv]]</f>
        <v>4.4706617647058797</v>
      </c>
      <c r="M245" t="e">
        <f>LN(1-Table1[[#This Row],[maxPress(bar)]]/327664.925)</f>
        <v>#NUM!</v>
      </c>
      <c r="N245">
        <f>-0.509390757*Table1[[#This Row],[lig(ao)]]</f>
        <v>-6.1126890840000003</v>
      </c>
      <c r="O245" s="3">
        <f>LN(1-EXP(-$R$45*Table1[[#This Row],[lig(ao)]]))</f>
        <v>-2.217039257152143E-3</v>
      </c>
      <c r="P245" s="3">
        <f>Table1[[#This Row],[ln(1-e^-Bl)]]+LN($R$40)-$R$45*Table1[[#This Row],[Rs(ao)]]</f>
        <v>13.206920643110228</v>
      </c>
      <c r="Q245" s="3">
        <f>LN(Table1[[#This Row],[maxPress(bar)]])</f>
        <v>13.244311988193209</v>
      </c>
    </row>
    <row r="246" spans="1:17" x14ac:dyDescent="0.3">
      <c r="A246">
        <v>1</v>
      </c>
      <c r="B246">
        <v>500</v>
      </c>
      <c r="C246" t="s">
        <v>11</v>
      </c>
      <c r="D246">
        <v>2</v>
      </c>
      <c r="E246" t="s">
        <v>12</v>
      </c>
      <c r="F246">
        <v>13</v>
      </c>
      <c r="G246">
        <v>687.07925</v>
      </c>
      <c r="H246">
        <v>579556.25345000008</v>
      </c>
      <c r="I246">
        <v>314.91499999999979</v>
      </c>
      <c r="J246">
        <v>67</v>
      </c>
      <c r="K246" t="s">
        <v>14</v>
      </c>
      <c r="L246">
        <f>Table1[[#This Row],[maxPHe]]/Table1[[#This Row],[nv]]</f>
        <v>4.7002238805970116</v>
      </c>
      <c r="M246" t="e">
        <f>LN(1-Table1[[#This Row],[maxPress(bar)]]/327664.925)</f>
        <v>#NUM!</v>
      </c>
      <c r="N246">
        <f>-0.509390757*Table1[[#This Row],[lig(ao)]]</f>
        <v>-6.6220798410000006</v>
      </c>
      <c r="O246" s="3">
        <f>LN(1-EXP(-$R$45*Table1[[#This Row],[lig(ao)]]))</f>
        <v>-1.3315439159814054E-3</v>
      </c>
      <c r="P246" s="3">
        <f>Table1[[#This Row],[ln(1-e^-Bl)]]+LN($R$40)-$R$45*Table1[[#This Row],[Rs(ao)]]</f>
        <v>13.207806138451399</v>
      </c>
      <c r="Q246" s="3">
        <f>LN(Table1[[#This Row],[maxPress(bar)]])</f>
        <v>13.270018009440715</v>
      </c>
    </row>
    <row r="247" spans="1:17" x14ac:dyDescent="0.3">
      <c r="A247">
        <v>1</v>
      </c>
      <c r="B247">
        <v>500</v>
      </c>
      <c r="C247" t="s">
        <v>11</v>
      </c>
      <c r="D247">
        <v>2</v>
      </c>
      <c r="E247" t="s">
        <v>12</v>
      </c>
      <c r="F247">
        <v>14</v>
      </c>
      <c r="G247">
        <v>673.21775000000002</v>
      </c>
      <c r="H247">
        <v>568031.24040000013</v>
      </c>
      <c r="I247">
        <v>314.14499999999992</v>
      </c>
      <c r="J247">
        <v>68</v>
      </c>
      <c r="K247" t="s">
        <v>13</v>
      </c>
      <c r="L247">
        <f>Table1[[#This Row],[maxPHe]]/Table1[[#This Row],[nv]]</f>
        <v>4.6197794117647044</v>
      </c>
      <c r="M247" t="e">
        <f>LN(1-Table1[[#This Row],[maxPress(bar)]]/327664.925)</f>
        <v>#NUM!</v>
      </c>
      <c r="N247">
        <f>-0.509390757*Table1[[#This Row],[lig(ao)]]</f>
        <v>-7.1314705979999999</v>
      </c>
      <c r="O247" s="3">
        <f>LN(1-EXP(-$R$45*Table1[[#This Row],[lig(ao)]]))</f>
        <v>-7.9986077373698648E-4</v>
      </c>
      <c r="P247" s="3">
        <f>Table1[[#This Row],[ln(1-e^-Bl)]]+LN($R$40)-$R$45*Table1[[#This Row],[Rs(ao)]]</f>
        <v>13.208337821593643</v>
      </c>
      <c r="Q247" s="3">
        <f>LN(Table1[[#This Row],[maxPress(bar)]])</f>
        <v>13.249931696895031</v>
      </c>
    </row>
    <row r="248" spans="1:17" x14ac:dyDescent="0.3">
      <c r="A248">
        <v>1</v>
      </c>
      <c r="B248">
        <v>500</v>
      </c>
      <c r="C248" t="s">
        <v>11</v>
      </c>
      <c r="D248">
        <v>2</v>
      </c>
      <c r="E248" t="s">
        <v>12</v>
      </c>
      <c r="F248">
        <v>18</v>
      </c>
      <c r="G248">
        <v>711.63375000000008</v>
      </c>
      <c r="H248">
        <v>560165.28969999996</v>
      </c>
      <c r="I248">
        <v>324.82499999999987</v>
      </c>
      <c r="J248">
        <v>69</v>
      </c>
      <c r="K248" t="s">
        <v>14</v>
      </c>
      <c r="L248">
        <f>Table1[[#This Row],[maxPHe]]/Table1[[#This Row],[nv]]</f>
        <v>4.7076086956521719</v>
      </c>
      <c r="M248" t="e">
        <f>LN(1-Table1[[#This Row],[maxPress(bar)]]/327664.925)</f>
        <v>#NUM!</v>
      </c>
      <c r="N248">
        <f>-0.509390757*Table1[[#This Row],[lig(ao)]]</f>
        <v>-9.1690336260000009</v>
      </c>
      <c r="O248" s="3">
        <f>LN(1-EXP(-$R$45*Table1[[#This Row],[lig(ao)]]))</f>
        <v>-1.0422231216581739E-4</v>
      </c>
      <c r="P248" s="3">
        <f>Table1[[#This Row],[ln(1-e^-Bl)]]+LN($R$40)-$R$45*Table1[[#This Row],[Rs(ao)]]</f>
        <v>13.209033460055215</v>
      </c>
      <c r="Q248" s="3">
        <f>LN(Table1[[#This Row],[maxPress(bar)]])</f>
        <v>13.235987179338707</v>
      </c>
    </row>
    <row r="249" spans="1:17" x14ac:dyDescent="0.3">
      <c r="A249">
        <v>1</v>
      </c>
      <c r="B249">
        <v>500</v>
      </c>
      <c r="C249" t="s">
        <v>11</v>
      </c>
      <c r="D249">
        <v>2</v>
      </c>
      <c r="E249" t="s">
        <v>12</v>
      </c>
      <c r="F249">
        <v>1</v>
      </c>
      <c r="G249">
        <v>386.93074999999999</v>
      </c>
      <c r="H249">
        <v>355463.48159999988</v>
      </c>
      <c r="I249">
        <v>180.88499999999999</v>
      </c>
      <c r="J249">
        <v>65</v>
      </c>
      <c r="K249" t="s">
        <v>14</v>
      </c>
      <c r="L249">
        <f>Table1[[#This Row],[maxPHe]]/Table1[[#This Row],[nv]]</f>
        <v>2.7828461538461537</v>
      </c>
      <c r="M249" t="e">
        <f>LN(1-Table1[[#This Row],[maxPress(bar)]]/327664.925)</f>
        <v>#NUM!</v>
      </c>
      <c r="N249">
        <f>-0.509390757*Table1[[#This Row],[lig(ao)]]</f>
        <v>-0.50939075700000003</v>
      </c>
      <c r="O249" s="3">
        <f>LN(1-EXP(-$R$45*Table1[[#This Row],[lig(ao)]]))</f>
        <v>-0.91844666491232885</v>
      </c>
      <c r="P249" s="3">
        <f>Table1[[#This Row],[ln(1-e^-Bl)]]+LN($R$40)-$R$45*Table1[[#This Row],[Rs(ao)]]</f>
        <v>12.290691017455051</v>
      </c>
      <c r="Q249" s="3">
        <f>LN(Table1[[#This Row],[maxPress(bar)]])</f>
        <v>12.781177798898323</v>
      </c>
    </row>
    <row r="250" spans="1:17" x14ac:dyDescent="0.3">
      <c r="A250">
        <v>1</v>
      </c>
      <c r="B250">
        <v>500</v>
      </c>
      <c r="C250" t="s">
        <v>11</v>
      </c>
      <c r="D250">
        <v>2</v>
      </c>
      <c r="E250" t="s">
        <v>12</v>
      </c>
      <c r="F250">
        <v>2</v>
      </c>
      <c r="G250">
        <v>534.30674999999997</v>
      </c>
      <c r="H250">
        <v>409377.77350000001</v>
      </c>
      <c r="I250">
        <v>210.36500000000001</v>
      </c>
      <c r="J250">
        <v>65</v>
      </c>
      <c r="K250" t="s">
        <v>14</v>
      </c>
      <c r="L250">
        <f>Table1[[#This Row],[maxPHe]]/Table1[[#This Row],[nv]]</f>
        <v>3.2363846153846154</v>
      </c>
      <c r="M250" t="e">
        <f>LN(1-Table1[[#This Row],[maxPress(bar)]]/327664.925)</f>
        <v>#NUM!</v>
      </c>
      <c r="N250">
        <f>-0.509390757*Table1[[#This Row],[lig(ao)]]</f>
        <v>-1.0187815140000001</v>
      </c>
      <c r="O250" s="3">
        <f>LN(1-EXP(-$R$45*Table1[[#This Row],[lig(ao)]]))</f>
        <v>-0.44790477788236172</v>
      </c>
      <c r="P250" s="3">
        <f>Table1[[#This Row],[ln(1-e^-Bl)]]+LN($R$40)-$R$45*Table1[[#This Row],[Rs(ao)]]</f>
        <v>12.761232904485018</v>
      </c>
      <c r="Q250" s="3">
        <f>LN(Table1[[#This Row],[maxPress(bar)]])</f>
        <v>12.922393660310535</v>
      </c>
    </row>
    <row r="251" spans="1:17" x14ac:dyDescent="0.3">
      <c r="A251">
        <v>1</v>
      </c>
      <c r="B251">
        <v>500</v>
      </c>
      <c r="C251" t="s">
        <v>11</v>
      </c>
      <c r="D251">
        <v>2</v>
      </c>
      <c r="E251" t="s">
        <v>12</v>
      </c>
      <c r="F251">
        <v>3</v>
      </c>
      <c r="G251">
        <v>463.31675000000001</v>
      </c>
      <c r="H251">
        <v>480766.06835000002</v>
      </c>
      <c r="I251">
        <v>254.16500000000011</v>
      </c>
      <c r="J251">
        <v>68</v>
      </c>
      <c r="K251" t="s">
        <v>14</v>
      </c>
      <c r="L251">
        <f>Table1[[#This Row],[maxPHe]]/Table1[[#This Row],[nv]]</f>
        <v>3.7377205882352955</v>
      </c>
      <c r="M251" t="e">
        <f>LN(1-Table1[[#This Row],[maxPress(bar)]]/327664.925)</f>
        <v>#NUM!</v>
      </c>
      <c r="N251">
        <f>-0.509390757*Table1[[#This Row],[lig(ao)]]</f>
        <v>-1.5281722710000001</v>
      </c>
      <c r="O251" s="3">
        <f>LN(1-EXP(-$R$45*Table1[[#This Row],[lig(ao)]]))</f>
        <v>-0.24453535334753071</v>
      </c>
      <c r="P251" s="3">
        <f>Table1[[#This Row],[ln(1-e^-Bl)]]+LN($R$40)-$R$45*Table1[[#This Row],[Rs(ao)]]</f>
        <v>12.964602329019851</v>
      </c>
      <c r="Q251" s="3">
        <f>LN(Table1[[#This Row],[maxPress(bar)]])</f>
        <v>13.083136086397413</v>
      </c>
    </row>
    <row r="252" spans="1:17" x14ac:dyDescent="0.3">
      <c r="A252">
        <v>1</v>
      </c>
      <c r="B252">
        <v>500</v>
      </c>
      <c r="C252" t="s">
        <v>11</v>
      </c>
      <c r="D252">
        <v>2</v>
      </c>
      <c r="E252" t="s">
        <v>12</v>
      </c>
      <c r="F252">
        <v>4</v>
      </c>
      <c r="G252">
        <v>618.96025000000009</v>
      </c>
      <c r="H252">
        <v>528526.84580000013</v>
      </c>
      <c r="I252">
        <v>283.29500000000007</v>
      </c>
      <c r="J252">
        <v>67</v>
      </c>
      <c r="K252" t="s">
        <v>14</v>
      </c>
      <c r="L252">
        <f>Table1[[#This Row],[maxPHe]]/Table1[[#This Row],[nv]]</f>
        <v>4.2282835820895537</v>
      </c>
      <c r="M252" t="e">
        <f>LN(1-Table1[[#This Row],[maxPress(bar)]]/327664.925)</f>
        <v>#NUM!</v>
      </c>
      <c r="N252">
        <f>-0.509390757*Table1[[#This Row],[lig(ao)]]</f>
        <v>-2.0375630280000001</v>
      </c>
      <c r="O252" s="3">
        <f>LN(1-EXP(-$R$45*Table1[[#This Row],[lig(ao)]]))</f>
        <v>-0.13965972373704474</v>
      </c>
      <c r="P252" s="3">
        <f>Table1[[#This Row],[ln(1-e^-Bl)]]+LN($R$40)-$R$45*Table1[[#This Row],[Rs(ao)]]</f>
        <v>13.069477958630335</v>
      </c>
      <c r="Q252" s="3">
        <f>LN(Table1[[#This Row],[maxPress(bar)]])</f>
        <v>13.17784887921805</v>
      </c>
    </row>
    <row r="253" spans="1:17" x14ac:dyDescent="0.3">
      <c r="A253">
        <v>1</v>
      </c>
      <c r="B253">
        <v>500</v>
      </c>
      <c r="C253" t="s">
        <v>11</v>
      </c>
      <c r="D253">
        <v>2</v>
      </c>
      <c r="E253" t="s">
        <v>12</v>
      </c>
      <c r="F253">
        <v>5</v>
      </c>
      <c r="G253">
        <v>552.52475000000004</v>
      </c>
      <c r="H253">
        <v>549768.57255000016</v>
      </c>
      <c r="I253">
        <v>286.005</v>
      </c>
      <c r="J253">
        <v>66</v>
      </c>
      <c r="K253" t="s">
        <v>14</v>
      </c>
      <c r="L253">
        <f>Table1[[#This Row],[maxPHe]]/Table1[[#This Row],[nv]]</f>
        <v>4.3334090909090905</v>
      </c>
      <c r="M253" t="e">
        <f>LN(1-Table1[[#This Row],[maxPress(bar)]]/327664.925)</f>
        <v>#NUM!</v>
      </c>
      <c r="N253">
        <f>-0.509390757*Table1[[#This Row],[lig(ao)]]</f>
        <v>-2.5469537850000004</v>
      </c>
      <c r="O253" s="3">
        <f>LN(1-EXP(-$R$45*Table1[[#This Row],[lig(ao)]]))</f>
        <v>-8.1556993148675705E-2</v>
      </c>
      <c r="P253" s="3">
        <f>Table1[[#This Row],[ln(1-e^-Bl)]]+LN($R$40)-$R$45*Table1[[#This Row],[Rs(ao)]]</f>
        <v>13.127580689218705</v>
      </c>
      <c r="Q253" s="3">
        <f>LN(Table1[[#This Row],[maxPress(bar)]])</f>
        <v>13.217252691475275</v>
      </c>
    </row>
    <row r="254" spans="1:17" x14ac:dyDescent="0.3">
      <c r="A254">
        <v>1</v>
      </c>
      <c r="B254">
        <v>500</v>
      </c>
      <c r="C254" t="s">
        <v>11</v>
      </c>
      <c r="D254">
        <v>2</v>
      </c>
      <c r="E254" t="s">
        <v>12</v>
      </c>
      <c r="F254">
        <v>6</v>
      </c>
      <c r="G254">
        <v>591.03975000000003</v>
      </c>
      <c r="H254">
        <v>549716.09985000012</v>
      </c>
      <c r="I254">
        <v>297.70499999999998</v>
      </c>
      <c r="J254">
        <v>68</v>
      </c>
      <c r="K254" t="s">
        <v>14</v>
      </c>
      <c r="L254">
        <f>Table1[[#This Row],[maxPHe]]/Table1[[#This Row],[nv]]</f>
        <v>4.3780147058823529</v>
      </c>
      <c r="M254" t="e">
        <f>LN(1-Table1[[#This Row],[maxPress(bar)]]/327664.925)</f>
        <v>#NUM!</v>
      </c>
      <c r="N254">
        <f>-0.509390757*Table1[[#This Row],[lig(ao)]]</f>
        <v>-3.0563445420000002</v>
      </c>
      <c r="O254" s="3">
        <f>LN(1-EXP(-$R$45*Table1[[#This Row],[lig(ao)]]))</f>
        <v>-4.8202665642017063E-2</v>
      </c>
      <c r="P254" s="3">
        <f>Table1[[#This Row],[ln(1-e^-Bl)]]+LN($R$40)-$R$45*Table1[[#This Row],[Rs(ao)]]</f>
        <v>13.160935016725363</v>
      </c>
      <c r="Q254" s="3">
        <f>LN(Table1[[#This Row],[maxPress(bar)]])</f>
        <v>13.217157241849907</v>
      </c>
    </row>
    <row r="255" spans="1:17" x14ac:dyDescent="0.3">
      <c r="A255">
        <v>1</v>
      </c>
      <c r="B255">
        <v>500</v>
      </c>
      <c r="C255" t="s">
        <v>11</v>
      </c>
      <c r="D255">
        <v>2</v>
      </c>
      <c r="E255" t="s">
        <v>12</v>
      </c>
      <c r="F255">
        <v>7</v>
      </c>
      <c r="G255">
        <v>658.41575000000012</v>
      </c>
      <c r="H255">
        <v>556249.2649500001</v>
      </c>
      <c r="I255">
        <v>318.18500000000017</v>
      </c>
      <c r="J255">
        <v>71</v>
      </c>
      <c r="K255" t="s">
        <v>14</v>
      </c>
      <c r="L255">
        <f>Table1[[#This Row],[maxPHe]]/Table1[[#This Row],[nv]]</f>
        <v>4.4814788732394391</v>
      </c>
      <c r="M255" t="e">
        <f>LN(1-Table1[[#This Row],[maxPress(bar)]]/327664.925)</f>
        <v>#NUM!</v>
      </c>
      <c r="N255">
        <f>-0.509390757*Table1[[#This Row],[lig(ao)]]</f>
        <v>-3.565735299</v>
      </c>
      <c r="O255" s="3">
        <f>LN(1-EXP(-$R$45*Table1[[#This Row],[lig(ao)]]))</f>
        <v>-2.8683625494928373E-2</v>
      </c>
      <c r="P255" s="3">
        <f>Table1[[#This Row],[ln(1-e^-Bl)]]+LN($R$40)-$R$45*Table1[[#This Row],[Rs(ao)]]</f>
        <v>13.180454056872453</v>
      </c>
      <c r="Q255" s="3">
        <f>LN(Table1[[#This Row],[maxPress(bar)]])</f>
        <v>13.228971791023511</v>
      </c>
    </row>
    <row r="256" spans="1:17" x14ac:dyDescent="0.3">
      <c r="A256">
        <v>1</v>
      </c>
      <c r="B256">
        <v>500</v>
      </c>
      <c r="C256" t="s">
        <v>11</v>
      </c>
      <c r="D256">
        <v>2</v>
      </c>
      <c r="E256" t="s">
        <v>12</v>
      </c>
      <c r="F256">
        <v>8</v>
      </c>
      <c r="G256">
        <v>717.22775000000013</v>
      </c>
      <c r="H256">
        <v>552793.10879999993</v>
      </c>
      <c r="I256">
        <v>329.94499999999982</v>
      </c>
      <c r="J256">
        <v>71</v>
      </c>
      <c r="K256" t="s">
        <v>14</v>
      </c>
      <c r="L256">
        <f>Table1[[#This Row],[maxPHe]]/Table1[[#This Row],[nv]]</f>
        <v>4.6471126760563353</v>
      </c>
      <c r="M256" t="e">
        <f>LN(1-Table1[[#This Row],[maxPress(bar)]]/327664.925)</f>
        <v>#NUM!</v>
      </c>
      <c r="N256">
        <f>-0.509390757*Table1[[#This Row],[lig(ao)]]</f>
        <v>-4.0751260560000002</v>
      </c>
      <c r="O256" s="3">
        <f>LN(1-EXP(-$R$45*Table1[[#This Row],[lig(ao)]]))</f>
        <v>-1.7136038476981676E-2</v>
      </c>
      <c r="P256" s="3">
        <f>Table1[[#This Row],[ln(1-e^-Bl)]]+LN($R$40)-$R$45*Table1[[#This Row],[Rs(ao)]]</f>
        <v>13.192001643890398</v>
      </c>
      <c r="Q256" s="3">
        <f>LN(Table1[[#This Row],[maxPress(bar)]])</f>
        <v>13.222739085366578</v>
      </c>
    </row>
    <row r="257" spans="1:17" x14ac:dyDescent="0.3">
      <c r="A257">
        <v>1</v>
      </c>
      <c r="B257">
        <v>500</v>
      </c>
      <c r="C257" t="s">
        <v>11</v>
      </c>
      <c r="D257">
        <v>2</v>
      </c>
      <c r="E257" t="s">
        <v>12</v>
      </c>
      <c r="F257">
        <v>9</v>
      </c>
      <c r="G257">
        <v>617.37625000000003</v>
      </c>
      <c r="H257">
        <v>573352.46114999987</v>
      </c>
      <c r="I257">
        <v>298.97500000000002</v>
      </c>
      <c r="J257">
        <v>66</v>
      </c>
      <c r="K257" t="s">
        <v>14</v>
      </c>
      <c r="L257">
        <f>Table1[[#This Row],[maxPHe]]/Table1[[#This Row],[nv]]</f>
        <v>4.5299242424242427</v>
      </c>
      <c r="M257" t="e">
        <f>LN(1-Table1[[#This Row],[maxPress(bar)]]/327664.925)</f>
        <v>#NUM!</v>
      </c>
      <c r="N257">
        <f>-0.509390757*Table1[[#This Row],[lig(ao)]]</f>
        <v>-4.5845168130000005</v>
      </c>
      <c r="O257" s="3">
        <f>LN(1-EXP(-$R$45*Table1[[#This Row],[lig(ao)]]))</f>
        <v>-1.0261132782081569E-2</v>
      </c>
      <c r="P257" s="3">
        <f>Table1[[#This Row],[ln(1-e^-Bl)]]+LN($R$40)-$R$45*Table1[[#This Row],[Rs(ao)]]</f>
        <v>13.198876549585298</v>
      </c>
      <c r="Q257" s="3">
        <f>LN(Table1[[#This Row],[maxPress(bar)]])</f>
        <v>13.259255922035941</v>
      </c>
    </row>
    <row r="258" spans="1:17" x14ac:dyDescent="0.3">
      <c r="A258">
        <v>1</v>
      </c>
      <c r="B258">
        <v>1500</v>
      </c>
      <c r="C258" t="s">
        <v>11</v>
      </c>
      <c r="D258">
        <v>3</v>
      </c>
      <c r="E258" t="s">
        <v>12</v>
      </c>
      <c r="F258">
        <v>6</v>
      </c>
      <c r="G258">
        <v>1371.3367499999999</v>
      </c>
      <c r="H258">
        <v>313877.34285000002</v>
      </c>
      <c r="I258">
        <v>710.76499999999965</v>
      </c>
      <c r="J258">
        <v>228</v>
      </c>
      <c r="K258" t="s">
        <v>14</v>
      </c>
      <c r="L258">
        <f>Table1[[#This Row],[maxPHe]]/Table1[[#This Row],[nv]]</f>
        <v>3.1173903508771916</v>
      </c>
      <c r="M258">
        <f>LN(1-Table1[[#This Row],[maxPress(bar)]]/327664.925)</f>
        <v>-3.168223173246365</v>
      </c>
      <c r="N258">
        <f>-0.509390757*Table1[[#This Row],[lig(ao)]]</f>
        <v>-3.0563445420000002</v>
      </c>
      <c r="O258" s="3">
        <f>LN(1-EXP(-$R$45*Table1[[#This Row],[lig(ao)]]))</f>
        <v>-4.8202665642017063E-2</v>
      </c>
      <c r="P258" s="3">
        <f>Table1[[#This Row],[ln(1-e^-Bl)]]+LN($R$40)-$R$45*Table1[[#This Row],[Rs(ao)]]</f>
        <v>12.651544103725362</v>
      </c>
      <c r="Q258" s="3">
        <f>LN(Table1[[#This Row],[maxPress(bar)]])</f>
        <v>12.65675756070921</v>
      </c>
    </row>
    <row r="259" spans="1:17" x14ac:dyDescent="0.3">
      <c r="A259">
        <v>1</v>
      </c>
      <c r="B259">
        <v>2000</v>
      </c>
      <c r="C259" t="s">
        <v>11</v>
      </c>
      <c r="D259">
        <v>3</v>
      </c>
      <c r="E259" t="s">
        <v>12</v>
      </c>
      <c r="F259">
        <v>6</v>
      </c>
      <c r="G259">
        <v>1314.4057499999999</v>
      </c>
      <c r="H259">
        <v>280672.2461499999</v>
      </c>
      <c r="I259">
        <v>665.38500000000022</v>
      </c>
      <c r="J259">
        <v>228</v>
      </c>
      <c r="K259" t="s">
        <v>14</v>
      </c>
      <c r="L259">
        <f>Table1[[#This Row],[maxPHe]]/Table1[[#This Row],[nv]]</f>
        <v>2.9183552631578955</v>
      </c>
      <c r="M259">
        <f>LN(1-Table1[[#This Row],[maxPress(bar)]]/327664.925)</f>
        <v>-1.9419996956759407</v>
      </c>
      <c r="N259">
        <f>-0.509390757*Table1[[#This Row],[lig(ao)]]</f>
        <v>-3.0563445420000002</v>
      </c>
      <c r="O259" s="3">
        <f>LN(1-EXP(-$R$45*Table1[[#This Row],[lig(ao)]]))</f>
        <v>-4.8202665642017063E-2</v>
      </c>
      <c r="P259" s="3">
        <f>Table1[[#This Row],[ln(1-e^-Bl)]]+LN($R$40)-$R$45*Table1[[#This Row],[Rs(ao)]]</f>
        <v>12.651544103725362</v>
      </c>
      <c r="Q259" s="3">
        <f>LN(Table1[[#This Row],[maxPress(bar)]])</f>
        <v>12.544942883753061</v>
      </c>
    </row>
    <row r="260" spans="1:17" x14ac:dyDescent="0.3">
      <c r="A260">
        <v>1</v>
      </c>
      <c r="B260">
        <v>2500</v>
      </c>
      <c r="C260" t="s">
        <v>11</v>
      </c>
      <c r="D260">
        <v>3</v>
      </c>
      <c r="E260" t="s">
        <v>12</v>
      </c>
      <c r="F260">
        <v>6</v>
      </c>
      <c r="G260">
        <v>1125.4457500000001</v>
      </c>
      <c r="H260">
        <v>246008.23744999999</v>
      </c>
      <c r="I260">
        <v>600.58499999999992</v>
      </c>
      <c r="J260">
        <v>229</v>
      </c>
      <c r="K260" t="s">
        <v>14</v>
      </c>
      <c r="L260">
        <f>Table1[[#This Row],[maxPHe]]/Table1[[#This Row],[nv]]</f>
        <v>2.6226419213973795</v>
      </c>
      <c r="M260">
        <f>LN(1-Table1[[#This Row],[maxPress(bar)]]/327664.925)</f>
        <v>-1.3894677949586851</v>
      </c>
      <c r="N260">
        <f>-0.509390757*Table1[[#This Row],[lig(ao)]]</f>
        <v>-3.0563445420000002</v>
      </c>
      <c r="O260" s="3">
        <f>LN(1-EXP(-$R$45*Table1[[#This Row],[lig(ao)]]))</f>
        <v>-4.8202665642017063E-2</v>
      </c>
      <c r="P260" s="3">
        <f>Table1[[#This Row],[ln(1-e^-Bl)]]+LN($R$40)-$R$45*Table1[[#This Row],[Rs(ao)]]</f>
        <v>12.651544103725362</v>
      </c>
      <c r="Q260" s="3">
        <f>LN(Table1[[#This Row],[maxPress(bar)]])</f>
        <v>12.413120299922976</v>
      </c>
    </row>
    <row r="261" spans="1:17" x14ac:dyDescent="0.3">
      <c r="A261">
        <v>1</v>
      </c>
      <c r="B261">
        <v>500</v>
      </c>
      <c r="C261" t="s">
        <v>11</v>
      </c>
      <c r="D261">
        <v>3</v>
      </c>
      <c r="E261" t="s">
        <v>12</v>
      </c>
      <c r="F261">
        <v>6</v>
      </c>
      <c r="G261">
        <v>1620.8912499999999</v>
      </c>
      <c r="H261">
        <v>425152.47409999988</v>
      </c>
      <c r="I261">
        <v>850.67500000000007</v>
      </c>
      <c r="J261">
        <v>226</v>
      </c>
      <c r="K261" t="s">
        <v>14</v>
      </c>
      <c r="L261">
        <f>Table1[[#This Row],[maxPHe]]/Table1[[#This Row],[nv]]</f>
        <v>3.7640486725663718</v>
      </c>
      <c r="M261" t="e">
        <f>LN(1-Table1[[#This Row],[maxPress(bar)]]/327664.925)</f>
        <v>#NUM!</v>
      </c>
      <c r="N261">
        <f>-0.509390757*Table1[[#This Row],[lig(ao)]]</f>
        <v>-3.0563445420000002</v>
      </c>
      <c r="O261" s="3">
        <f>LN(1-EXP(-$R$45*Table1[[#This Row],[lig(ao)]]))</f>
        <v>-4.8202665642017063E-2</v>
      </c>
      <c r="P261" s="3">
        <f>Table1[[#This Row],[ln(1-e^-Bl)]]+LN($R$40)-$R$45*Table1[[#This Row],[Rs(ao)]]</f>
        <v>12.651544103725362</v>
      </c>
      <c r="Q261" s="3">
        <f>LN(Table1[[#This Row],[maxPress(bar)]])</f>
        <v>12.96020314615488</v>
      </c>
    </row>
    <row r="262" spans="1:17" x14ac:dyDescent="0.3">
      <c r="A262">
        <v>2</v>
      </c>
      <c r="B262">
        <v>1000</v>
      </c>
      <c r="C262" t="s">
        <v>11</v>
      </c>
      <c r="D262">
        <v>3</v>
      </c>
      <c r="E262" t="s">
        <v>12</v>
      </c>
      <c r="F262">
        <v>6</v>
      </c>
      <c r="G262">
        <v>1518.51475</v>
      </c>
      <c r="H262">
        <v>360966.73164999997</v>
      </c>
      <c r="I262">
        <v>788.2050000000005</v>
      </c>
      <c r="J262">
        <v>232</v>
      </c>
      <c r="K262" t="s">
        <v>14</v>
      </c>
      <c r="L262">
        <f>Table1[[#This Row],[maxPHe]]/Table1[[#This Row],[nv]]</f>
        <v>3.3974353448275885</v>
      </c>
      <c r="M262" t="e">
        <f>LN(1-Table1[[#This Row],[maxPress(bar)]]/327664.925)</f>
        <v>#NUM!</v>
      </c>
      <c r="N262">
        <f>-0.509390757*Table1[[#This Row],[lig(ao)]]</f>
        <v>-3.0563445420000002</v>
      </c>
      <c r="O262" s="3">
        <f>LN(1-EXP(-$R$45*Table1[[#This Row],[lig(ao)]]))</f>
        <v>-4.8202665642017063E-2</v>
      </c>
      <c r="P262" s="3">
        <f>Table1[[#This Row],[ln(1-e^-Bl)]]+LN($R$40)-$R$45*Table1[[#This Row],[Rs(ao)]]</f>
        <v>12.651544103725362</v>
      </c>
      <c r="Q262" s="3">
        <f>LN(Table1[[#This Row],[maxPress(bar)]])</f>
        <v>12.796541076974201</v>
      </c>
    </row>
    <row r="263" spans="1:17" x14ac:dyDescent="0.3">
      <c r="A263">
        <v>2</v>
      </c>
      <c r="B263">
        <v>1500</v>
      </c>
      <c r="C263" t="s">
        <v>11</v>
      </c>
      <c r="D263">
        <v>3</v>
      </c>
      <c r="E263" t="s">
        <v>12</v>
      </c>
      <c r="F263">
        <v>6</v>
      </c>
      <c r="G263">
        <v>1335.5942500000001</v>
      </c>
      <c r="H263">
        <v>315456.00024999998</v>
      </c>
      <c r="I263">
        <v>698.61500000000001</v>
      </c>
      <c r="J263">
        <v>225</v>
      </c>
      <c r="K263" t="s">
        <v>14</v>
      </c>
      <c r="L263">
        <f>Table1[[#This Row],[maxPHe]]/Table1[[#This Row],[nv]]</f>
        <v>3.1049555555555557</v>
      </c>
      <c r="M263">
        <f>LN(1-Table1[[#This Row],[maxPress(bar)]]/327664.925)</f>
        <v>-3.2898242949220191</v>
      </c>
      <c r="N263">
        <f>-0.509390757*Table1[[#This Row],[lig(ao)]]</f>
        <v>-3.0563445420000002</v>
      </c>
      <c r="O263" s="3">
        <f>LN(1-EXP(-$R$45*Table1[[#This Row],[lig(ao)]]))</f>
        <v>-4.8202665642017063E-2</v>
      </c>
      <c r="P263" s="3">
        <f>Table1[[#This Row],[ln(1-e^-Bl)]]+LN($R$40)-$R$45*Table1[[#This Row],[Rs(ao)]]</f>
        <v>12.651544103725362</v>
      </c>
      <c r="Q263" s="3">
        <f>LN(Table1[[#This Row],[maxPress(bar)]])</f>
        <v>12.661774490857553</v>
      </c>
    </row>
    <row r="264" spans="1:17" x14ac:dyDescent="0.3">
      <c r="A264">
        <v>2</v>
      </c>
      <c r="B264">
        <v>2000</v>
      </c>
      <c r="C264" t="s">
        <v>11</v>
      </c>
      <c r="D264">
        <v>3</v>
      </c>
      <c r="E264" t="s">
        <v>12</v>
      </c>
      <c r="F264">
        <v>6</v>
      </c>
      <c r="G264">
        <v>1332.7227499999999</v>
      </c>
      <c r="H264">
        <v>281907.09830000001</v>
      </c>
      <c r="I264">
        <v>672.04500000000019</v>
      </c>
      <c r="J264">
        <v>230</v>
      </c>
      <c r="K264" t="s">
        <v>14</v>
      </c>
      <c r="L264">
        <f>Table1[[#This Row],[maxPHe]]/Table1[[#This Row],[nv]]</f>
        <v>2.9219347826086963</v>
      </c>
      <c r="M264">
        <f>LN(1-Table1[[#This Row],[maxPress(bar)]]/327664.925)</f>
        <v>-1.9686286636041541</v>
      </c>
      <c r="N264">
        <f>-0.509390757*Table1[[#This Row],[lig(ao)]]</f>
        <v>-3.0563445420000002</v>
      </c>
      <c r="O264" s="3">
        <f>LN(1-EXP(-$R$45*Table1[[#This Row],[lig(ao)]]))</f>
        <v>-4.8202665642017063E-2</v>
      </c>
      <c r="P264" s="3">
        <f>Table1[[#This Row],[ln(1-e^-Bl)]]+LN($R$40)-$R$45*Table1[[#This Row],[Rs(ao)]]</f>
        <v>12.651544103725362</v>
      </c>
      <c r="Q264" s="3">
        <f>LN(Table1[[#This Row],[maxPress(bar)]])</f>
        <v>12.549332856990935</v>
      </c>
    </row>
    <row r="265" spans="1:17" x14ac:dyDescent="0.3">
      <c r="A265">
        <v>2</v>
      </c>
      <c r="B265">
        <v>2500</v>
      </c>
      <c r="C265" t="s">
        <v>11</v>
      </c>
      <c r="D265">
        <v>3</v>
      </c>
      <c r="E265" t="s">
        <v>12</v>
      </c>
      <c r="F265">
        <v>6</v>
      </c>
      <c r="G265">
        <v>1112.37625</v>
      </c>
      <c r="H265">
        <v>247316.66875000001</v>
      </c>
      <c r="I265">
        <v>586.97500000000036</v>
      </c>
      <c r="J265">
        <v>221</v>
      </c>
      <c r="K265" t="s">
        <v>14</v>
      </c>
      <c r="L265">
        <f>Table1[[#This Row],[maxPHe]]/Table1[[#This Row],[nv]]</f>
        <v>2.6559954751131238</v>
      </c>
      <c r="M265">
        <f>LN(1-Table1[[#This Row],[maxPress(bar)]]/327664.925)</f>
        <v>-1.4056211260848199</v>
      </c>
      <c r="N265">
        <f>-0.509390757*Table1[[#This Row],[lig(ao)]]</f>
        <v>-3.0563445420000002</v>
      </c>
      <c r="O265" s="3">
        <f>LN(1-EXP(-$R$45*Table1[[#This Row],[lig(ao)]]))</f>
        <v>-4.8202665642017063E-2</v>
      </c>
      <c r="P265" s="3">
        <f>Table1[[#This Row],[ln(1-e^-Bl)]]+LN($R$40)-$R$45*Table1[[#This Row],[Rs(ao)]]</f>
        <v>12.651544103725362</v>
      </c>
      <c r="Q265" s="3">
        <f>LN(Table1[[#This Row],[maxPress(bar)]])</f>
        <v>12.418424854189912</v>
      </c>
    </row>
    <row r="266" spans="1:17" x14ac:dyDescent="0.3">
      <c r="A266">
        <v>2</v>
      </c>
      <c r="B266">
        <v>500</v>
      </c>
      <c r="C266" t="s">
        <v>11</v>
      </c>
      <c r="D266">
        <v>3</v>
      </c>
      <c r="E266" t="s">
        <v>12</v>
      </c>
      <c r="F266">
        <v>6</v>
      </c>
      <c r="G266">
        <v>1526.23775</v>
      </c>
      <c r="H266">
        <v>417132.55249999999</v>
      </c>
      <c r="I266">
        <v>837.74500000000046</v>
      </c>
      <c r="J266">
        <v>229</v>
      </c>
      <c r="K266" t="s">
        <v>14</v>
      </c>
      <c r="L266">
        <f>Table1[[#This Row],[maxPHe]]/Table1[[#This Row],[nv]]</f>
        <v>3.6582751091703076</v>
      </c>
      <c r="M266" t="e">
        <f>LN(1-Table1[[#This Row],[maxPress(bar)]]/327664.925)</f>
        <v>#NUM!</v>
      </c>
      <c r="N266">
        <f>-0.509390757*Table1[[#This Row],[lig(ao)]]</f>
        <v>-3.0563445420000002</v>
      </c>
      <c r="O266" s="3">
        <f>LN(1-EXP(-$R$45*Table1[[#This Row],[lig(ao)]]))</f>
        <v>-4.8202665642017063E-2</v>
      </c>
      <c r="P266" s="3">
        <f>Table1[[#This Row],[ln(1-e^-Bl)]]+LN($R$40)-$R$45*Table1[[#This Row],[Rs(ao)]]</f>
        <v>12.651544103725362</v>
      </c>
      <c r="Q266" s="3">
        <f>LN(Table1[[#This Row],[maxPress(bar)]])</f>
        <v>12.941159321973071</v>
      </c>
    </row>
    <row r="267" spans="1:17" x14ac:dyDescent="0.3">
      <c r="A267">
        <v>3</v>
      </c>
      <c r="B267">
        <v>1000</v>
      </c>
      <c r="C267" t="s">
        <v>11</v>
      </c>
      <c r="D267">
        <v>3</v>
      </c>
      <c r="E267" t="s">
        <v>12</v>
      </c>
      <c r="F267">
        <v>6</v>
      </c>
      <c r="G267">
        <v>1654.8512499999999</v>
      </c>
      <c r="H267">
        <v>372981.56144999998</v>
      </c>
      <c r="I267">
        <v>804.47499999999968</v>
      </c>
      <c r="J267">
        <v>226</v>
      </c>
      <c r="K267" t="s">
        <v>14</v>
      </c>
      <c r="L267">
        <f>Table1[[#This Row],[maxPHe]]/Table1[[#This Row],[nv]]</f>
        <v>3.5596238938053082</v>
      </c>
      <c r="M267" t="e">
        <f>LN(1-Table1[[#This Row],[maxPress(bar)]]/327664.925)</f>
        <v>#NUM!</v>
      </c>
      <c r="N267">
        <f>-0.509390757*Table1[[#This Row],[lig(ao)]]</f>
        <v>-3.0563445420000002</v>
      </c>
      <c r="O267" s="3">
        <f>LN(1-EXP(-$R$45*Table1[[#This Row],[lig(ao)]]))</f>
        <v>-4.8202665642017063E-2</v>
      </c>
      <c r="P267" s="3">
        <f>Table1[[#This Row],[ln(1-e^-Bl)]]+LN($R$40)-$R$45*Table1[[#This Row],[Rs(ao)]]</f>
        <v>12.651544103725362</v>
      </c>
      <c r="Q267" s="3">
        <f>LN(Table1[[#This Row],[maxPress(bar)]])</f>
        <v>12.829284264294177</v>
      </c>
    </row>
    <row r="268" spans="1:17" x14ac:dyDescent="0.3">
      <c r="A268">
        <v>3</v>
      </c>
      <c r="B268">
        <v>1500</v>
      </c>
      <c r="C268" t="s">
        <v>11</v>
      </c>
      <c r="D268">
        <v>3</v>
      </c>
      <c r="E268" t="s">
        <v>12</v>
      </c>
      <c r="F268">
        <v>6</v>
      </c>
      <c r="G268">
        <v>1444.8512499999999</v>
      </c>
      <c r="H268">
        <v>319649.27065000002</v>
      </c>
      <c r="I268">
        <v>721.47500000000002</v>
      </c>
      <c r="J268">
        <v>226</v>
      </c>
      <c r="K268" t="s">
        <v>14</v>
      </c>
      <c r="L268">
        <f>Table1[[#This Row],[maxPHe]]/Table1[[#This Row],[nv]]</f>
        <v>3.1923672566371684</v>
      </c>
      <c r="M268">
        <f>LN(1-Table1[[#This Row],[maxPress(bar)]]/327664.925)</f>
        <v>-3.7105950927009612</v>
      </c>
      <c r="N268">
        <f>-0.509390757*Table1[[#This Row],[lig(ao)]]</f>
        <v>-3.0563445420000002</v>
      </c>
      <c r="O268" s="3">
        <f>LN(1-EXP(-$R$45*Table1[[#This Row],[lig(ao)]]))</f>
        <v>-4.8202665642017063E-2</v>
      </c>
      <c r="P268" s="3">
        <f>Table1[[#This Row],[ln(1-e^-Bl)]]+LN($R$40)-$R$45*Table1[[#This Row],[Rs(ao)]]</f>
        <v>12.651544103725362</v>
      </c>
      <c r="Q268" s="3">
        <f>LN(Table1[[#This Row],[maxPress(bar)]])</f>
        <v>12.674979644477895</v>
      </c>
    </row>
    <row r="269" spans="1:17" x14ac:dyDescent="0.3">
      <c r="A269">
        <v>3</v>
      </c>
      <c r="B269">
        <v>2000</v>
      </c>
      <c r="C269" t="s">
        <v>11</v>
      </c>
      <c r="D269">
        <v>3</v>
      </c>
      <c r="E269" t="s">
        <v>12</v>
      </c>
      <c r="F269">
        <v>6</v>
      </c>
      <c r="G269">
        <v>1117.37625</v>
      </c>
      <c r="H269">
        <v>270290.71260000003</v>
      </c>
      <c r="I269">
        <v>622.97499999999991</v>
      </c>
      <c r="J269">
        <v>226</v>
      </c>
      <c r="K269" t="s">
        <v>14</v>
      </c>
      <c r="L269">
        <f>Table1[[#This Row],[maxPHe]]/Table1[[#This Row],[nv]]</f>
        <v>2.7565265486725661</v>
      </c>
      <c r="M269">
        <f>LN(1-Table1[[#This Row],[maxPress(bar)]]/327664.925)</f>
        <v>-1.7423965750504171</v>
      </c>
      <c r="N269">
        <f>-0.509390757*Table1[[#This Row],[lig(ao)]]</f>
        <v>-3.0563445420000002</v>
      </c>
      <c r="O269" s="3">
        <f>LN(1-EXP(-$R$45*Table1[[#This Row],[lig(ao)]]))</f>
        <v>-4.8202665642017063E-2</v>
      </c>
      <c r="P269" s="3">
        <f>Table1[[#This Row],[ln(1-e^-Bl)]]+LN($R$40)-$R$45*Table1[[#This Row],[Rs(ao)]]</f>
        <v>12.651544103725362</v>
      </c>
      <c r="Q269" s="3">
        <f>LN(Table1[[#This Row],[maxPress(bar)]])</f>
        <v>12.507253372073791</v>
      </c>
    </row>
    <row r="270" spans="1:17" x14ac:dyDescent="0.3">
      <c r="A270">
        <v>3</v>
      </c>
      <c r="B270">
        <v>2500</v>
      </c>
      <c r="C270" t="s">
        <v>11</v>
      </c>
      <c r="D270">
        <v>3</v>
      </c>
      <c r="E270" t="s">
        <v>12</v>
      </c>
      <c r="F270">
        <v>6</v>
      </c>
      <c r="G270">
        <v>1077.4257500000001</v>
      </c>
      <c r="H270">
        <v>247280.91560000001</v>
      </c>
      <c r="I270">
        <v>579.98499999999967</v>
      </c>
      <c r="J270">
        <v>221</v>
      </c>
      <c r="K270" t="s">
        <v>14</v>
      </c>
      <c r="L270">
        <f>Table1[[#This Row],[maxPHe]]/Table1[[#This Row],[nv]]</f>
        <v>2.6243665158371026</v>
      </c>
      <c r="M270">
        <f>LN(1-Table1[[#This Row],[maxPress(bar)]]/327664.925)</f>
        <v>-1.4051762477594247</v>
      </c>
      <c r="N270">
        <f>-0.509390757*Table1[[#This Row],[lig(ao)]]</f>
        <v>-3.0563445420000002</v>
      </c>
      <c r="O270" s="3">
        <f>LN(1-EXP(-$R$45*Table1[[#This Row],[lig(ao)]]))</f>
        <v>-4.8202665642017063E-2</v>
      </c>
      <c r="P270" s="3">
        <f>Table1[[#This Row],[ln(1-e^-Bl)]]+LN($R$40)-$R$45*Table1[[#This Row],[Rs(ao)]]</f>
        <v>12.651544103725362</v>
      </c>
      <c r="Q270" s="3">
        <f>LN(Table1[[#This Row],[maxPress(bar)]])</f>
        <v>12.418280279484359</v>
      </c>
    </row>
    <row r="271" spans="1:17" x14ac:dyDescent="0.3">
      <c r="A271">
        <v>3</v>
      </c>
      <c r="B271">
        <v>500</v>
      </c>
      <c r="C271" t="s">
        <v>11</v>
      </c>
      <c r="D271">
        <v>3</v>
      </c>
      <c r="E271" t="s">
        <v>12</v>
      </c>
      <c r="F271">
        <v>6</v>
      </c>
      <c r="G271">
        <v>1562.07925</v>
      </c>
      <c r="H271">
        <v>420381.41165000002</v>
      </c>
      <c r="I271">
        <v>840.9150000000003</v>
      </c>
      <c r="J271">
        <v>227</v>
      </c>
      <c r="K271" t="s">
        <v>14</v>
      </c>
      <c r="L271">
        <f>Table1[[#This Row],[maxPHe]]/Table1[[#This Row],[nv]]</f>
        <v>3.704471365638768</v>
      </c>
      <c r="M271" t="e">
        <f>LN(1-Table1[[#This Row],[maxPress(bar)]]/327664.925)</f>
        <v>#NUM!</v>
      </c>
      <c r="N271">
        <f>-0.509390757*Table1[[#This Row],[lig(ao)]]</f>
        <v>-3.0563445420000002</v>
      </c>
      <c r="O271" s="3">
        <f>LN(1-EXP(-$R$45*Table1[[#This Row],[lig(ao)]]))</f>
        <v>-4.8202665642017063E-2</v>
      </c>
      <c r="P271" s="3">
        <f>Table1[[#This Row],[ln(1-e^-Bl)]]+LN($R$40)-$R$45*Table1[[#This Row],[Rs(ao)]]</f>
        <v>12.651544103725362</v>
      </c>
      <c r="Q271" s="3">
        <f>LN(Table1[[#This Row],[maxPress(bar)]])</f>
        <v>12.948917701141541</v>
      </c>
    </row>
    <row r="272" spans="1:17" x14ac:dyDescent="0.3">
      <c r="A272">
        <v>1</v>
      </c>
      <c r="B272">
        <v>1000</v>
      </c>
      <c r="C272" t="s">
        <v>11</v>
      </c>
      <c r="D272">
        <v>3</v>
      </c>
      <c r="E272" t="s">
        <v>12</v>
      </c>
      <c r="F272">
        <v>7</v>
      </c>
      <c r="G272">
        <v>1610.24775</v>
      </c>
      <c r="H272">
        <v>375424.57049999997</v>
      </c>
      <c r="I272">
        <v>799.54499999999996</v>
      </c>
      <c r="J272">
        <v>228</v>
      </c>
      <c r="K272" t="s">
        <v>13</v>
      </c>
      <c r="L272">
        <f>Table1[[#This Row],[maxPHe]]/Table1[[#This Row],[nv]]</f>
        <v>3.5067763157894736</v>
      </c>
      <c r="M272" t="e">
        <f>LN(1-Table1[[#This Row],[maxPress(bar)]]/327664.925)</f>
        <v>#NUM!</v>
      </c>
      <c r="N272">
        <f>-0.509390757*Table1[[#This Row],[lig(ao)]]</f>
        <v>-3.565735299</v>
      </c>
      <c r="O272" s="3">
        <f>LN(1-EXP(-$R$45*Table1[[#This Row],[lig(ao)]]))</f>
        <v>-2.8683625494928373E-2</v>
      </c>
      <c r="P272" s="3">
        <f>Table1[[#This Row],[ln(1-e^-Bl)]]+LN($R$40)-$R$45*Table1[[#This Row],[Rs(ao)]]</f>
        <v>12.671063143872452</v>
      </c>
      <c r="Q272" s="3">
        <f>LN(Table1[[#This Row],[maxPress(bar)]])</f>
        <v>12.835812852511069</v>
      </c>
    </row>
    <row r="273" spans="1:17" x14ac:dyDescent="0.3">
      <c r="A273">
        <v>1</v>
      </c>
      <c r="B273">
        <v>1500</v>
      </c>
      <c r="C273" t="s">
        <v>11</v>
      </c>
      <c r="D273">
        <v>3</v>
      </c>
      <c r="E273" t="s">
        <v>12</v>
      </c>
      <c r="F273">
        <v>7</v>
      </c>
      <c r="G273">
        <v>1489.8017500000001</v>
      </c>
      <c r="H273">
        <v>325334.95730000001</v>
      </c>
      <c r="I273">
        <v>727.46500000000003</v>
      </c>
      <c r="J273">
        <v>224</v>
      </c>
      <c r="K273" t="s">
        <v>13</v>
      </c>
      <c r="L273">
        <f>Table1[[#This Row],[maxPHe]]/Table1[[#This Row],[nv]]</f>
        <v>3.2476116071428573</v>
      </c>
      <c r="M273">
        <f>LN(1-Table1[[#This Row],[maxPress(bar)]]/327664.925)</f>
        <v>-4.9461371112832264</v>
      </c>
      <c r="N273">
        <f>-0.509390757*Table1[[#This Row],[lig(ao)]]</f>
        <v>-3.565735299</v>
      </c>
      <c r="O273" s="3">
        <f>LN(1-EXP(-$R$45*Table1[[#This Row],[lig(ao)]]))</f>
        <v>-2.8683625494928373E-2</v>
      </c>
      <c r="P273" s="3">
        <f>Table1[[#This Row],[ln(1-e^-Bl)]]+LN($R$40)-$R$45*Table1[[#This Row],[Rs(ao)]]</f>
        <v>12.671063143872452</v>
      </c>
      <c r="Q273" s="3">
        <f>LN(Table1[[#This Row],[maxPress(bar)]])</f>
        <v>12.69261056841548</v>
      </c>
    </row>
    <row r="274" spans="1:17" x14ac:dyDescent="0.3">
      <c r="A274">
        <v>1</v>
      </c>
      <c r="B274">
        <v>2000</v>
      </c>
      <c r="C274" t="s">
        <v>11</v>
      </c>
      <c r="D274">
        <v>3</v>
      </c>
      <c r="E274" t="s">
        <v>12</v>
      </c>
      <c r="F274">
        <v>7</v>
      </c>
      <c r="G274">
        <v>1334.6532500000001</v>
      </c>
      <c r="H274">
        <v>283826.20220000012</v>
      </c>
      <c r="I274">
        <v>667.43500000000051</v>
      </c>
      <c r="J274">
        <v>227</v>
      </c>
      <c r="K274" t="s">
        <v>14</v>
      </c>
      <c r="L274">
        <f>Table1[[#This Row],[maxPHe]]/Table1[[#This Row],[nv]]</f>
        <v>2.940242290748901</v>
      </c>
      <c r="M274">
        <f>LN(1-Table1[[#This Row],[maxPress(bar)]]/327664.925)</f>
        <v>-2.0114740071000927</v>
      </c>
      <c r="N274">
        <f>-0.509390757*Table1[[#This Row],[lig(ao)]]</f>
        <v>-3.565735299</v>
      </c>
      <c r="O274" s="3">
        <f>LN(1-EXP(-$R$45*Table1[[#This Row],[lig(ao)]]))</f>
        <v>-2.8683625494928373E-2</v>
      </c>
      <c r="P274" s="3">
        <f>Table1[[#This Row],[ln(1-e^-Bl)]]+LN($R$40)-$R$45*Table1[[#This Row],[Rs(ao)]]</f>
        <v>12.671063143872452</v>
      </c>
      <c r="Q274" s="3">
        <f>LN(Table1[[#This Row],[maxPress(bar)]])</f>
        <v>12.556117365732387</v>
      </c>
    </row>
    <row r="275" spans="1:17" x14ac:dyDescent="0.3">
      <c r="A275">
        <v>1</v>
      </c>
      <c r="B275">
        <v>2500</v>
      </c>
      <c r="C275" t="s">
        <v>11</v>
      </c>
      <c r="D275">
        <v>3</v>
      </c>
      <c r="E275" t="s">
        <v>12</v>
      </c>
      <c r="F275">
        <v>7</v>
      </c>
      <c r="G275">
        <v>1186.9802500000001</v>
      </c>
      <c r="H275">
        <v>255295.7812</v>
      </c>
      <c r="I275">
        <v>605.89499999999975</v>
      </c>
      <c r="J275">
        <v>224</v>
      </c>
      <c r="K275" t="s">
        <v>14</v>
      </c>
      <c r="L275">
        <f>Table1[[#This Row],[maxPHe]]/Table1[[#This Row],[nv]]</f>
        <v>2.7048883928571419</v>
      </c>
      <c r="M275">
        <f>LN(1-Table1[[#This Row],[maxPress(bar)]]/327664.925)</f>
        <v>-1.5102114981648844</v>
      </c>
      <c r="N275">
        <f>-0.509390757*Table1[[#This Row],[lig(ao)]]</f>
        <v>-3.565735299</v>
      </c>
      <c r="O275" s="3">
        <f>LN(1-EXP(-$R$45*Table1[[#This Row],[lig(ao)]]))</f>
        <v>-2.8683625494928373E-2</v>
      </c>
      <c r="P275" s="3">
        <f>Table1[[#This Row],[ln(1-e^-Bl)]]+LN($R$40)-$R$45*Table1[[#This Row],[Rs(ao)]]</f>
        <v>12.671063143872452</v>
      </c>
      <c r="Q275" s="3">
        <f>LN(Table1[[#This Row],[maxPress(bar)]])</f>
        <v>12.45017807822034</v>
      </c>
    </row>
    <row r="276" spans="1:17" x14ac:dyDescent="0.3">
      <c r="A276">
        <v>1</v>
      </c>
      <c r="B276">
        <v>500</v>
      </c>
      <c r="C276" t="s">
        <v>11</v>
      </c>
      <c r="D276">
        <v>3</v>
      </c>
      <c r="E276" t="s">
        <v>12</v>
      </c>
      <c r="F276">
        <v>7</v>
      </c>
      <c r="G276">
        <v>1648.6632500000001</v>
      </c>
      <c r="H276">
        <v>431380.85470000003</v>
      </c>
      <c r="I276">
        <v>860.23499999999956</v>
      </c>
      <c r="J276">
        <v>228</v>
      </c>
      <c r="K276" t="s">
        <v>14</v>
      </c>
      <c r="L276">
        <f>Table1[[#This Row],[maxPHe]]/Table1[[#This Row],[nv]]</f>
        <v>3.7729605263157877</v>
      </c>
      <c r="M276" t="e">
        <f>LN(1-Table1[[#This Row],[maxPress(bar)]]/327664.925)</f>
        <v>#NUM!</v>
      </c>
      <c r="N276">
        <f>-0.509390757*Table1[[#This Row],[lig(ao)]]</f>
        <v>-3.565735299</v>
      </c>
      <c r="O276" s="3">
        <f>LN(1-EXP(-$R$45*Table1[[#This Row],[lig(ao)]]))</f>
        <v>-2.8683625494928373E-2</v>
      </c>
      <c r="P276" s="3">
        <f>Table1[[#This Row],[ln(1-e^-Bl)]]+LN($R$40)-$R$45*Table1[[#This Row],[Rs(ao)]]</f>
        <v>12.671063143872452</v>
      </c>
      <c r="Q276" s="3">
        <f>LN(Table1[[#This Row],[maxPress(bar)]])</f>
        <v>12.974746632490179</v>
      </c>
    </row>
    <row r="277" spans="1:17" x14ac:dyDescent="0.3">
      <c r="A277">
        <v>2</v>
      </c>
      <c r="B277">
        <v>1000</v>
      </c>
      <c r="C277" t="s">
        <v>11</v>
      </c>
      <c r="D277">
        <v>1</v>
      </c>
      <c r="E277" t="s">
        <v>12</v>
      </c>
      <c r="F277">
        <v>10</v>
      </c>
      <c r="G277">
        <v>125.94074999999999</v>
      </c>
      <c r="H277">
        <v>725504.40194999997</v>
      </c>
      <c r="I277">
        <v>54.685000000000002</v>
      </c>
      <c r="J277">
        <v>10</v>
      </c>
      <c r="K277" t="s">
        <v>13</v>
      </c>
      <c r="L277">
        <f>Table1[[#This Row],[maxPHe]]/Table1[[#This Row],[nv]]</f>
        <v>5.4685000000000006</v>
      </c>
      <c r="M277" t="e">
        <f>LN(1-Table1[[#This Row],[maxPress(bar)]]/327664.925)</f>
        <v>#NUM!</v>
      </c>
      <c r="N277">
        <f>-0.509390757*Table1[[#This Row],[lig(ao)]]</f>
        <v>-5.0939075700000007</v>
      </c>
      <c r="O277" s="3">
        <f>LN(1-EXP(-$R$45*Table1[[#This Row],[lig(ao)]]))</f>
        <v>-6.1528846084108338E-3</v>
      </c>
      <c r="P277" s="3">
        <f>Table1[[#This Row],[ln(1-e^-Bl)]]+LN($R$40)-$R$45*Table1[[#This Row],[Rs(ao)]]</f>
        <v>13.712375710758968</v>
      </c>
      <c r="Q277" s="3">
        <f>LN(Table1[[#This Row],[maxPress(bar)]])</f>
        <v>13.494622418758683</v>
      </c>
    </row>
    <row r="278" spans="1:17" x14ac:dyDescent="0.3">
      <c r="A278">
        <v>2</v>
      </c>
      <c r="B278">
        <v>1000</v>
      </c>
      <c r="C278" t="s">
        <v>11</v>
      </c>
      <c r="D278">
        <v>1</v>
      </c>
      <c r="E278" t="s">
        <v>12</v>
      </c>
      <c r="F278">
        <v>11</v>
      </c>
      <c r="G278">
        <v>54.108750000000008</v>
      </c>
      <c r="H278">
        <v>717769.54395000008</v>
      </c>
      <c r="I278">
        <v>37.324999999999989</v>
      </c>
      <c r="J278">
        <v>9</v>
      </c>
      <c r="K278" t="s">
        <v>13</v>
      </c>
      <c r="L278">
        <f>Table1[[#This Row],[maxPHe]]/Table1[[#This Row],[nv]]</f>
        <v>4.1472222222222213</v>
      </c>
      <c r="M278" t="e">
        <f>LN(1-Table1[[#This Row],[maxPress(bar)]]/327664.925)</f>
        <v>#NUM!</v>
      </c>
      <c r="N278">
        <f>-0.509390757*Table1[[#This Row],[lig(ao)]]</f>
        <v>-5.6032983270000001</v>
      </c>
      <c r="O278" s="3">
        <f>LN(1-EXP(-$R$45*Table1[[#This Row],[lig(ao)]]))</f>
        <v>-3.6924895769882078E-3</v>
      </c>
      <c r="P278" s="3">
        <f>Table1[[#This Row],[ln(1-e^-Bl)]]+LN($R$40)-$R$45*Table1[[#This Row],[Rs(ao)]]</f>
        <v>13.714836105790392</v>
      </c>
      <c r="Q278" s="3">
        <f>LN(Table1[[#This Row],[maxPress(bar)]])</f>
        <v>13.483903827079679</v>
      </c>
    </row>
    <row r="279" spans="1:17" x14ac:dyDescent="0.3">
      <c r="A279">
        <v>2</v>
      </c>
      <c r="B279">
        <v>1000</v>
      </c>
      <c r="C279" t="s">
        <v>11</v>
      </c>
      <c r="D279">
        <v>1</v>
      </c>
      <c r="E279" t="s">
        <v>12</v>
      </c>
      <c r="F279">
        <v>12</v>
      </c>
      <c r="G279">
        <v>103.01975</v>
      </c>
      <c r="H279">
        <v>768580.45319999987</v>
      </c>
      <c r="I279">
        <v>45.104999999999983</v>
      </c>
      <c r="J279">
        <v>8</v>
      </c>
      <c r="K279" t="s">
        <v>13</v>
      </c>
      <c r="L279">
        <f>Table1[[#This Row],[maxPHe]]/Table1[[#This Row],[nv]]</f>
        <v>5.6381249999999978</v>
      </c>
      <c r="M279" t="e">
        <f>LN(1-Table1[[#This Row],[maxPress(bar)]]/327664.925)</f>
        <v>#NUM!</v>
      </c>
      <c r="N279">
        <f>-0.509390757*Table1[[#This Row],[lig(ao)]]</f>
        <v>-6.1126890840000003</v>
      </c>
      <c r="O279" s="3">
        <f>LN(1-EXP(-$R$45*Table1[[#This Row],[lig(ao)]]))</f>
        <v>-2.217039257152143E-3</v>
      </c>
      <c r="P279" s="3">
        <f>Table1[[#This Row],[ln(1-e^-Bl)]]+LN($R$40)-$R$45*Table1[[#This Row],[Rs(ao)]]</f>
        <v>13.716311556110227</v>
      </c>
      <c r="Q279" s="3">
        <f>LN(Table1[[#This Row],[maxPress(bar)]])</f>
        <v>13.5523005250955</v>
      </c>
    </row>
    <row r="280" spans="1:17" x14ac:dyDescent="0.3">
      <c r="A280">
        <v>2</v>
      </c>
      <c r="B280">
        <v>1000</v>
      </c>
      <c r="C280" t="s">
        <v>11</v>
      </c>
      <c r="D280">
        <v>1</v>
      </c>
      <c r="E280" t="s">
        <v>12</v>
      </c>
      <c r="F280">
        <v>13</v>
      </c>
      <c r="G280">
        <v>129.30674999999999</v>
      </c>
      <c r="H280">
        <v>792923.1301500001</v>
      </c>
      <c r="I280">
        <v>50.365000000000023</v>
      </c>
      <c r="J280">
        <v>8</v>
      </c>
      <c r="K280" t="s">
        <v>13</v>
      </c>
      <c r="L280">
        <f>Table1[[#This Row],[maxPHe]]/Table1[[#This Row],[nv]]</f>
        <v>6.2956250000000029</v>
      </c>
      <c r="M280" t="e">
        <f>LN(1-Table1[[#This Row],[maxPress(bar)]]/327664.925)</f>
        <v>#NUM!</v>
      </c>
      <c r="N280">
        <f>-0.509390757*Table1[[#This Row],[lig(ao)]]</f>
        <v>-6.6220798410000006</v>
      </c>
      <c r="O280" s="3">
        <f>LN(1-EXP(-$R$45*Table1[[#This Row],[lig(ao)]]))</f>
        <v>-1.3315439159814054E-3</v>
      </c>
      <c r="P280" s="3">
        <f>Table1[[#This Row],[ln(1-e^-Bl)]]+LN($R$40)-$R$45*Table1[[#This Row],[Rs(ao)]]</f>
        <v>13.717197051451398</v>
      </c>
      <c r="Q280" s="3">
        <f>LN(Table1[[#This Row],[maxPress(bar)]])</f>
        <v>13.583481560420328</v>
      </c>
    </row>
    <row r="281" spans="1:17" x14ac:dyDescent="0.3">
      <c r="A281">
        <v>2</v>
      </c>
      <c r="B281">
        <v>1000</v>
      </c>
      <c r="C281" t="s">
        <v>11</v>
      </c>
      <c r="D281">
        <v>1</v>
      </c>
      <c r="E281" t="s">
        <v>12</v>
      </c>
      <c r="F281">
        <v>14</v>
      </c>
      <c r="G281">
        <v>47.277250000000009</v>
      </c>
      <c r="H281">
        <v>883477.07260000007</v>
      </c>
      <c r="I281">
        <v>27.954999999999991</v>
      </c>
      <c r="J281">
        <v>6</v>
      </c>
      <c r="K281" t="s">
        <v>13</v>
      </c>
      <c r="L281">
        <f>Table1[[#This Row],[maxPHe]]/Table1[[#This Row],[nv]]</f>
        <v>4.6591666666666649</v>
      </c>
      <c r="M281" t="e">
        <f>LN(1-Table1[[#This Row],[maxPress(bar)]]/327664.925)</f>
        <v>#NUM!</v>
      </c>
      <c r="N281">
        <f>-0.509390757*Table1[[#This Row],[lig(ao)]]</f>
        <v>-7.1314705979999999</v>
      </c>
      <c r="O281" s="3">
        <f>LN(1-EXP(-$R$45*Table1[[#This Row],[lig(ao)]]))</f>
        <v>-7.9986077373698648E-4</v>
      </c>
      <c r="P281" s="3">
        <f>Table1[[#This Row],[ln(1-e^-Bl)]]+LN($R$40)-$R$45*Table1[[#This Row],[Rs(ao)]]</f>
        <v>13.717728734593642</v>
      </c>
      <c r="Q281" s="3">
        <f>LN(Table1[[#This Row],[maxPress(bar)]])</f>
        <v>13.691620619754344</v>
      </c>
    </row>
    <row r="282" spans="1:17" x14ac:dyDescent="0.3">
      <c r="A282">
        <v>2</v>
      </c>
      <c r="B282">
        <v>1000</v>
      </c>
      <c r="C282" t="s">
        <v>11</v>
      </c>
      <c r="D282">
        <v>1</v>
      </c>
      <c r="E282" t="s">
        <v>12</v>
      </c>
      <c r="F282">
        <v>15</v>
      </c>
      <c r="G282">
        <v>124.75225</v>
      </c>
      <c r="H282">
        <v>756090.45914999989</v>
      </c>
      <c r="I282">
        <v>51.454999999999977</v>
      </c>
      <c r="J282">
        <v>9</v>
      </c>
      <c r="K282" t="s">
        <v>13</v>
      </c>
      <c r="L282">
        <f>Table1[[#This Row],[maxPHe]]/Table1[[#This Row],[nv]]</f>
        <v>5.7172222222222198</v>
      </c>
      <c r="M282" t="e">
        <f>LN(1-Table1[[#This Row],[maxPress(bar)]]/327664.925)</f>
        <v>#NUM!</v>
      </c>
      <c r="N282">
        <f>-0.509390757*Table1[[#This Row],[lig(ao)]]</f>
        <v>-7.6408613550000002</v>
      </c>
      <c r="O282" s="3">
        <f>LN(1-EXP(-$R$45*Table1[[#This Row],[lig(ao)]]))</f>
        <v>-4.8052877768070632E-4</v>
      </c>
      <c r="P282" s="3">
        <f>Table1[[#This Row],[ln(1-e^-Bl)]]+LN($R$40)-$R$45*Table1[[#This Row],[Rs(ao)]]</f>
        <v>13.718048066589699</v>
      </c>
      <c r="Q282" s="3">
        <f>LN(Table1[[#This Row],[maxPress(bar)]])</f>
        <v>13.535916302963903</v>
      </c>
    </row>
    <row r="283" spans="1:17" x14ac:dyDescent="0.3">
      <c r="A283">
        <v>2</v>
      </c>
      <c r="B283">
        <v>1000</v>
      </c>
      <c r="C283" t="s">
        <v>11</v>
      </c>
      <c r="D283">
        <v>1</v>
      </c>
      <c r="E283" t="s">
        <v>12</v>
      </c>
      <c r="F283">
        <v>16</v>
      </c>
      <c r="G283">
        <v>106.13875</v>
      </c>
      <c r="H283">
        <v>733357.32494999981</v>
      </c>
      <c r="I283">
        <v>47.724999999999987</v>
      </c>
      <c r="J283">
        <v>9</v>
      </c>
      <c r="K283" t="s">
        <v>13</v>
      </c>
      <c r="L283">
        <f>Table1[[#This Row],[maxPHe]]/Table1[[#This Row],[nv]]</f>
        <v>5.3027777777777763</v>
      </c>
      <c r="M283" t="e">
        <f>LN(1-Table1[[#This Row],[maxPress(bar)]]/327664.925)</f>
        <v>#NUM!</v>
      </c>
      <c r="N283">
        <f>-0.509390757*Table1[[#This Row],[lig(ao)]]</f>
        <v>-8.1502521120000004</v>
      </c>
      <c r="O283" s="3">
        <f>LN(1-EXP(-$R$45*Table1[[#This Row],[lig(ao)]]))</f>
        <v>-2.8870352550614285E-4</v>
      </c>
      <c r="P283" s="3">
        <f>Table1[[#This Row],[ln(1-e^-Bl)]]+LN($R$40)-$R$45*Table1[[#This Row],[Rs(ao)]]</f>
        <v>13.718239891841874</v>
      </c>
      <c r="Q283" s="3">
        <f>LN(Table1[[#This Row],[maxPress(bar)]])</f>
        <v>13.505388344966192</v>
      </c>
    </row>
    <row r="284" spans="1:17" x14ac:dyDescent="0.3">
      <c r="A284">
        <v>2</v>
      </c>
      <c r="B284">
        <v>1000</v>
      </c>
      <c r="C284" t="s">
        <v>11</v>
      </c>
      <c r="D284">
        <v>1</v>
      </c>
      <c r="E284" t="s">
        <v>12</v>
      </c>
      <c r="F284">
        <v>17</v>
      </c>
      <c r="G284">
        <v>98.910750000000021</v>
      </c>
      <c r="H284">
        <v>739448.83159999992</v>
      </c>
      <c r="I284">
        <v>46.284999999999989</v>
      </c>
      <c r="J284">
        <v>9</v>
      </c>
      <c r="K284" t="s">
        <v>13</v>
      </c>
      <c r="L284">
        <f>Table1[[#This Row],[maxPHe]]/Table1[[#This Row],[nv]]</f>
        <v>5.142777777777777</v>
      </c>
      <c r="M284" t="e">
        <f>LN(1-Table1[[#This Row],[maxPress(bar)]]/327664.925)</f>
        <v>#NUM!</v>
      </c>
      <c r="N284">
        <f>-0.509390757*Table1[[#This Row],[lig(ao)]]</f>
        <v>-8.6596428690000007</v>
      </c>
      <c r="O284" s="3">
        <f>LN(1-EXP(-$R$45*Table1[[#This Row],[lig(ao)]]))</f>
        <v>-1.7346082235250424E-4</v>
      </c>
      <c r="P284" s="3">
        <f>Table1[[#This Row],[ln(1-e^-Bl)]]+LN($R$40)-$R$45*Table1[[#This Row],[Rs(ao)]]</f>
        <v>13.718355134545027</v>
      </c>
      <c r="Q284" s="3">
        <f>LN(Table1[[#This Row],[maxPress(bar)]])</f>
        <v>13.513660365500353</v>
      </c>
    </row>
    <row r="285" spans="1:17" x14ac:dyDescent="0.3">
      <c r="A285">
        <v>2</v>
      </c>
      <c r="B285">
        <v>1000</v>
      </c>
      <c r="C285" t="s">
        <v>11</v>
      </c>
      <c r="D285">
        <v>1</v>
      </c>
      <c r="E285" t="s">
        <v>12</v>
      </c>
      <c r="F285">
        <v>18</v>
      </c>
      <c r="G285">
        <v>152.72274999999999</v>
      </c>
      <c r="H285">
        <v>702513.27684999991</v>
      </c>
      <c r="I285">
        <v>62.044999999999987</v>
      </c>
      <c r="J285">
        <v>11</v>
      </c>
      <c r="K285" t="s">
        <v>14</v>
      </c>
      <c r="L285">
        <f>Table1[[#This Row],[maxPHe]]/Table1[[#This Row],[nv]]</f>
        <v>5.6404545454545447</v>
      </c>
      <c r="M285" t="e">
        <f>LN(1-Table1[[#This Row],[maxPress(bar)]]/327664.925)</f>
        <v>#NUM!</v>
      </c>
      <c r="N285">
        <f>-0.509390757*Table1[[#This Row],[lig(ao)]]</f>
        <v>-9.1690336260000009</v>
      </c>
      <c r="O285" s="3">
        <f>LN(1-EXP(-$R$45*Table1[[#This Row],[lig(ao)]]))</f>
        <v>-1.0422231216581739E-4</v>
      </c>
      <c r="P285" s="3">
        <f>Table1[[#This Row],[ln(1-e^-Bl)]]+LN($R$40)-$R$45*Table1[[#This Row],[Rs(ao)]]</f>
        <v>13.718424373055214</v>
      </c>
      <c r="Q285" s="3">
        <f>LN(Table1[[#This Row],[maxPress(bar)]])</f>
        <v>13.46241957944205</v>
      </c>
    </row>
    <row r="286" spans="1:17" x14ac:dyDescent="0.3">
      <c r="A286">
        <v>2</v>
      </c>
      <c r="B286">
        <v>1000</v>
      </c>
      <c r="C286" t="s">
        <v>11</v>
      </c>
      <c r="D286">
        <v>1</v>
      </c>
      <c r="E286" t="s">
        <v>12</v>
      </c>
      <c r="F286">
        <v>19</v>
      </c>
      <c r="G286">
        <v>156.23775000000001</v>
      </c>
      <c r="H286">
        <v>734803.48199999984</v>
      </c>
      <c r="I286">
        <v>60.745000000000033</v>
      </c>
      <c r="J286">
        <v>10</v>
      </c>
      <c r="K286" t="s">
        <v>13</v>
      </c>
      <c r="L286">
        <f>Table1[[#This Row],[maxPHe]]/Table1[[#This Row],[nv]]</f>
        <v>6.0745000000000031</v>
      </c>
      <c r="M286" t="e">
        <f>LN(1-Table1[[#This Row],[maxPress(bar)]]/327664.925)</f>
        <v>#NUM!</v>
      </c>
      <c r="N286">
        <f>-0.509390757*Table1[[#This Row],[lig(ao)]]</f>
        <v>-9.6784243830000012</v>
      </c>
      <c r="O286" s="3">
        <f>LN(1-EXP(-$R$45*Table1[[#This Row],[lig(ao)]]))</f>
        <v>-6.2621866469215342E-5</v>
      </c>
      <c r="P286" s="3">
        <f>Table1[[#This Row],[ln(1-e^-Bl)]]+LN($R$40)-$R$45*Table1[[#This Row],[Rs(ao)]]</f>
        <v>13.71846597350091</v>
      </c>
      <c r="Q286" s="3">
        <f>LN(Table1[[#This Row],[maxPress(bar)]])</f>
        <v>13.50735837101629</v>
      </c>
    </row>
    <row r="287" spans="1:17" x14ac:dyDescent="0.3">
      <c r="A287">
        <v>2</v>
      </c>
      <c r="B287">
        <v>1000</v>
      </c>
      <c r="C287" t="s">
        <v>11</v>
      </c>
      <c r="D287">
        <v>1</v>
      </c>
      <c r="E287" t="s">
        <v>12</v>
      </c>
      <c r="F287">
        <v>1</v>
      </c>
      <c r="G287">
        <v>58.217750000000002</v>
      </c>
      <c r="H287">
        <v>541837.02190000005</v>
      </c>
      <c r="I287">
        <v>26.14500000000001</v>
      </c>
      <c r="J287">
        <v>8</v>
      </c>
      <c r="K287" t="s">
        <v>15</v>
      </c>
      <c r="L287">
        <f>Table1[[#This Row],[maxPHe]]/Table1[[#This Row],[nv]]</f>
        <v>3.2681250000000013</v>
      </c>
      <c r="M287" t="e">
        <f>LN(1-Table1[[#This Row],[maxPress(bar)]]/327664.925)</f>
        <v>#NUM!</v>
      </c>
      <c r="N287">
        <f>-0.509390757*Table1[[#This Row],[lig(ao)]]</f>
        <v>-0.50939075700000003</v>
      </c>
      <c r="O287" s="3">
        <f>LN(1-EXP(-$R$45*Table1[[#This Row],[lig(ao)]]))</f>
        <v>-0.91844666491232885</v>
      </c>
      <c r="P287" s="3">
        <f>Table1[[#This Row],[ln(1-e^-Bl)]]+LN($R$40)-$R$45*Table1[[#This Row],[Rs(ao)]]</f>
        <v>12.80008193045505</v>
      </c>
      <c r="Q287" s="3">
        <f>LN(Table1[[#This Row],[maxPress(bar)]])</f>
        <v>13.202720537601719</v>
      </c>
    </row>
    <row r="288" spans="1:17" x14ac:dyDescent="0.3">
      <c r="A288">
        <v>2</v>
      </c>
      <c r="B288">
        <v>1000</v>
      </c>
      <c r="C288" t="s">
        <v>11</v>
      </c>
      <c r="D288">
        <v>1</v>
      </c>
      <c r="E288" t="s">
        <v>12</v>
      </c>
      <c r="F288">
        <v>20</v>
      </c>
      <c r="G288">
        <v>92.029750000000007</v>
      </c>
      <c r="H288">
        <v>799764.37855000014</v>
      </c>
      <c r="I288">
        <v>42.905000000000001</v>
      </c>
      <c r="J288">
        <v>8</v>
      </c>
      <c r="K288" t="s">
        <v>13</v>
      </c>
      <c r="L288">
        <f>Table1[[#This Row],[maxPHe]]/Table1[[#This Row],[nv]]</f>
        <v>5.3631250000000001</v>
      </c>
      <c r="M288" t="e">
        <f>LN(1-Table1[[#This Row],[maxPress(bar)]]/327664.925)</f>
        <v>#NUM!</v>
      </c>
      <c r="N288">
        <f>-0.509390757*Table1[[#This Row],[lig(ao)]]</f>
        <v>-10.187815140000001</v>
      </c>
      <c r="O288" s="3">
        <f>LN(1-EXP(-$R$45*Table1[[#This Row],[lig(ao)]]))</f>
        <v>-3.7626594887278363E-5</v>
      </c>
      <c r="P288" s="3">
        <f>Table1[[#This Row],[ln(1-e^-Bl)]]+LN($R$40)-$R$45*Table1[[#This Row],[Rs(ao)]]</f>
        <v>13.718490968772493</v>
      </c>
      <c r="Q288" s="3">
        <f>LN(Table1[[#This Row],[maxPress(bar)]])</f>
        <v>13.592072436456025</v>
      </c>
    </row>
    <row r="289" spans="1:17" x14ac:dyDescent="0.3">
      <c r="A289">
        <v>2</v>
      </c>
      <c r="B289">
        <v>1000</v>
      </c>
      <c r="C289" t="s">
        <v>11</v>
      </c>
      <c r="D289">
        <v>1</v>
      </c>
      <c r="E289" t="s">
        <v>12</v>
      </c>
      <c r="F289">
        <v>2</v>
      </c>
      <c r="G289">
        <v>68.069249999999997</v>
      </c>
      <c r="H289">
        <v>518058.50439999998</v>
      </c>
      <c r="I289">
        <v>34.114999999999966</v>
      </c>
      <c r="J289">
        <v>12</v>
      </c>
      <c r="K289" t="s">
        <v>14</v>
      </c>
      <c r="L289">
        <f>Table1[[#This Row],[maxPHe]]/Table1[[#This Row],[nv]]</f>
        <v>2.8429166666666639</v>
      </c>
      <c r="M289" t="e">
        <f>LN(1-Table1[[#This Row],[maxPress(bar)]]/327664.925)</f>
        <v>#NUM!</v>
      </c>
      <c r="N289">
        <f>-0.509390757*Table1[[#This Row],[lig(ao)]]</f>
        <v>-1.0187815140000001</v>
      </c>
      <c r="O289" s="3">
        <f>LN(1-EXP(-$R$45*Table1[[#This Row],[lig(ao)]]))</f>
        <v>-0.44790477788236172</v>
      </c>
      <c r="P289" s="3">
        <f>Table1[[#This Row],[ln(1-e^-Bl)]]+LN($R$40)-$R$45*Table1[[#This Row],[Rs(ao)]]</f>
        <v>13.270623817485017</v>
      </c>
      <c r="Q289" s="3">
        <f>LN(Table1[[#This Row],[maxPress(bar)]])</f>
        <v>13.157843457721199</v>
      </c>
    </row>
    <row r="290" spans="1:17" x14ac:dyDescent="0.3">
      <c r="A290">
        <v>2</v>
      </c>
      <c r="B290">
        <v>1000</v>
      </c>
      <c r="C290" t="s">
        <v>11</v>
      </c>
      <c r="D290">
        <v>1</v>
      </c>
      <c r="E290" t="s">
        <v>12</v>
      </c>
      <c r="F290">
        <v>3</v>
      </c>
      <c r="G290">
        <v>96.881249999999994</v>
      </c>
      <c r="H290">
        <v>678205.57655</v>
      </c>
      <c r="I290">
        <v>45.874999999999993</v>
      </c>
      <c r="J290">
        <v>10</v>
      </c>
      <c r="K290" t="s">
        <v>14</v>
      </c>
      <c r="L290">
        <f>Table1[[#This Row],[maxPHe]]/Table1[[#This Row],[nv]]</f>
        <v>4.5874999999999995</v>
      </c>
      <c r="M290" t="e">
        <f>LN(1-Table1[[#This Row],[maxPress(bar)]]/327664.925)</f>
        <v>#NUM!</v>
      </c>
      <c r="N290">
        <f>-0.509390757*Table1[[#This Row],[lig(ao)]]</f>
        <v>-1.5281722710000001</v>
      </c>
      <c r="O290" s="3">
        <f>LN(1-EXP(-$R$45*Table1[[#This Row],[lig(ao)]]))</f>
        <v>-0.24453535334753071</v>
      </c>
      <c r="P290" s="3">
        <f>Table1[[#This Row],[ln(1-e^-Bl)]]+LN($R$40)-$R$45*Table1[[#This Row],[Rs(ao)]]</f>
        <v>13.47399324201985</v>
      </c>
      <c r="Q290" s="3">
        <f>LN(Table1[[#This Row],[maxPress(bar)]])</f>
        <v>13.427205731214332</v>
      </c>
    </row>
    <row r="291" spans="1:17" x14ac:dyDescent="0.3">
      <c r="A291">
        <v>2</v>
      </c>
      <c r="B291">
        <v>1000</v>
      </c>
      <c r="C291" t="s">
        <v>11</v>
      </c>
      <c r="D291">
        <v>1</v>
      </c>
      <c r="E291" t="s">
        <v>12</v>
      </c>
      <c r="F291">
        <v>4</v>
      </c>
      <c r="G291">
        <v>74.900750000000002</v>
      </c>
      <c r="H291">
        <v>872426.52449999994</v>
      </c>
      <c r="I291">
        <v>31.484999999999999</v>
      </c>
      <c r="J291">
        <v>6</v>
      </c>
      <c r="K291" t="s">
        <v>14</v>
      </c>
      <c r="L291">
        <f>Table1[[#This Row],[maxPHe]]/Table1[[#This Row],[nv]]</f>
        <v>5.2474999999999996</v>
      </c>
      <c r="M291" t="e">
        <f>LN(1-Table1[[#This Row],[maxPress(bar)]]/327664.925)</f>
        <v>#NUM!</v>
      </c>
      <c r="N291">
        <f>-0.509390757*Table1[[#This Row],[lig(ao)]]</f>
        <v>-2.0375630280000001</v>
      </c>
      <c r="O291" s="3">
        <f>LN(1-EXP(-$R$45*Table1[[#This Row],[lig(ao)]]))</f>
        <v>-0.13965972373704474</v>
      </c>
      <c r="P291" s="3">
        <f>Table1[[#This Row],[ln(1-e^-Bl)]]+LN($R$40)-$R$45*Table1[[#This Row],[Rs(ao)]]</f>
        <v>13.578868871630334</v>
      </c>
      <c r="Q291" s="3">
        <f>LN(Table1[[#This Row],[maxPress(bar)]])</f>
        <v>13.679033716905188</v>
      </c>
    </row>
    <row r="292" spans="1:17" x14ac:dyDescent="0.3">
      <c r="A292">
        <v>2</v>
      </c>
      <c r="B292">
        <v>1000</v>
      </c>
      <c r="C292" t="s">
        <v>11</v>
      </c>
      <c r="D292">
        <v>1</v>
      </c>
      <c r="E292" t="s">
        <v>12</v>
      </c>
      <c r="F292">
        <v>5</v>
      </c>
      <c r="G292">
        <v>102.12875</v>
      </c>
      <c r="H292">
        <v>762401.22039999999</v>
      </c>
      <c r="I292">
        <v>44.924999999999983</v>
      </c>
      <c r="J292">
        <v>8</v>
      </c>
      <c r="K292" t="s">
        <v>13</v>
      </c>
      <c r="L292">
        <f>Table1[[#This Row],[maxPHe]]/Table1[[#This Row],[nv]]</f>
        <v>5.6156249999999979</v>
      </c>
      <c r="M292" t="e">
        <f>LN(1-Table1[[#This Row],[maxPress(bar)]]/327664.925)</f>
        <v>#NUM!</v>
      </c>
      <c r="N292">
        <f>-0.509390757*Table1[[#This Row],[lig(ao)]]</f>
        <v>-2.5469537850000004</v>
      </c>
      <c r="O292" s="3">
        <f>LN(1-EXP(-$R$45*Table1[[#This Row],[lig(ao)]]))</f>
        <v>-8.1556993148675705E-2</v>
      </c>
      <c r="P292" s="3">
        <f>Table1[[#This Row],[ln(1-e^-Bl)]]+LN($R$40)-$R$45*Table1[[#This Row],[Rs(ao)]]</f>
        <v>13.636971602218704</v>
      </c>
      <c r="Q292" s="3">
        <f>LN(Table1[[#This Row],[maxPress(bar)]])</f>
        <v>13.544228232055371</v>
      </c>
    </row>
    <row r="293" spans="1:17" x14ac:dyDescent="0.3">
      <c r="A293">
        <v>2</v>
      </c>
      <c r="B293">
        <v>1000</v>
      </c>
      <c r="C293" t="s">
        <v>11</v>
      </c>
      <c r="D293">
        <v>1</v>
      </c>
      <c r="E293" t="s">
        <v>12</v>
      </c>
      <c r="F293">
        <v>6</v>
      </c>
      <c r="G293">
        <v>96.386250000000004</v>
      </c>
      <c r="H293">
        <v>787636.68944999983</v>
      </c>
      <c r="I293">
        <v>43.77500000000002</v>
      </c>
      <c r="J293">
        <v>8</v>
      </c>
      <c r="K293" t="s">
        <v>14</v>
      </c>
      <c r="L293">
        <f>Table1[[#This Row],[maxPHe]]/Table1[[#This Row],[nv]]</f>
        <v>5.4718750000000025</v>
      </c>
      <c r="M293" t="e">
        <f>LN(1-Table1[[#This Row],[maxPress(bar)]]/327664.925)</f>
        <v>#NUM!</v>
      </c>
      <c r="N293">
        <f>-0.509390757*Table1[[#This Row],[lig(ao)]]</f>
        <v>-3.0563445420000002</v>
      </c>
      <c r="O293" s="3">
        <f>LN(1-EXP(-$R$45*Table1[[#This Row],[lig(ao)]]))</f>
        <v>-4.8202665642017063E-2</v>
      </c>
      <c r="P293" s="3">
        <f>Table1[[#This Row],[ln(1-e^-Bl)]]+LN($R$40)-$R$45*Table1[[#This Row],[Rs(ao)]]</f>
        <v>13.670325929725362</v>
      </c>
      <c r="Q293" s="3">
        <f>LN(Table1[[#This Row],[maxPress(bar)]])</f>
        <v>13.576792208524479</v>
      </c>
    </row>
    <row r="294" spans="1:17" x14ac:dyDescent="0.3">
      <c r="A294">
        <v>2</v>
      </c>
      <c r="B294">
        <v>1000</v>
      </c>
      <c r="C294" t="s">
        <v>11</v>
      </c>
      <c r="D294">
        <v>1</v>
      </c>
      <c r="E294" t="s">
        <v>12</v>
      </c>
      <c r="F294">
        <v>7</v>
      </c>
      <c r="G294">
        <v>134.00975</v>
      </c>
      <c r="H294">
        <v>763229.56329999992</v>
      </c>
      <c r="I294">
        <v>53.305000000000021</v>
      </c>
      <c r="J294">
        <v>9</v>
      </c>
      <c r="K294" t="s">
        <v>14</v>
      </c>
      <c r="L294">
        <f>Table1[[#This Row],[maxPHe]]/Table1[[#This Row],[nv]]</f>
        <v>5.9227777777777799</v>
      </c>
      <c r="M294" t="e">
        <f>LN(1-Table1[[#This Row],[maxPress(bar)]]/327664.925)</f>
        <v>#NUM!</v>
      </c>
      <c r="N294">
        <f>-0.509390757*Table1[[#This Row],[lig(ao)]]</f>
        <v>-3.565735299</v>
      </c>
      <c r="O294" s="3">
        <f>LN(1-EXP(-$R$45*Table1[[#This Row],[lig(ao)]]))</f>
        <v>-2.8683625494928373E-2</v>
      </c>
      <c r="P294" s="3">
        <f>Table1[[#This Row],[ln(1-e^-Bl)]]+LN($R$40)-$R$45*Table1[[#This Row],[Rs(ao)]]</f>
        <v>13.689844969872452</v>
      </c>
      <c r="Q294" s="3">
        <f>LN(Table1[[#This Row],[maxPress(bar)]])</f>
        <v>13.545314134346079</v>
      </c>
    </row>
    <row r="295" spans="1:17" x14ac:dyDescent="0.3">
      <c r="A295">
        <v>2</v>
      </c>
      <c r="B295">
        <v>1000</v>
      </c>
      <c r="C295" t="s">
        <v>11</v>
      </c>
      <c r="D295">
        <v>1</v>
      </c>
      <c r="E295" t="s">
        <v>12</v>
      </c>
      <c r="F295">
        <v>8</v>
      </c>
      <c r="G295">
        <v>88.861250000000013</v>
      </c>
      <c r="H295">
        <v>750792.71494999994</v>
      </c>
      <c r="I295">
        <v>44.275000000000013</v>
      </c>
      <c r="J295">
        <v>9</v>
      </c>
      <c r="K295" t="s">
        <v>13</v>
      </c>
      <c r="L295">
        <f>Table1[[#This Row],[maxPHe]]/Table1[[#This Row],[nv]]</f>
        <v>4.9194444444444461</v>
      </c>
      <c r="M295" t="e">
        <f>LN(1-Table1[[#This Row],[maxPress(bar)]]/327664.925)</f>
        <v>#NUM!</v>
      </c>
      <c r="N295">
        <f>-0.509390757*Table1[[#This Row],[lig(ao)]]</f>
        <v>-4.0751260560000002</v>
      </c>
      <c r="O295" s="3">
        <f>LN(1-EXP(-$R$45*Table1[[#This Row],[lig(ao)]]))</f>
        <v>-1.7136038476981676E-2</v>
      </c>
      <c r="P295" s="3">
        <f>Table1[[#This Row],[ln(1-e^-Bl)]]+LN($R$40)-$R$45*Table1[[#This Row],[Rs(ao)]]</f>
        <v>13.701392556890397</v>
      </c>
      <c r="Q295" s="3">
        <f>LN(Table1[[#This Row],[maxPress(bar)]])</f>
        <v>13.528884880597335</v>
      </c>
    </row>
    <row r="296" spans="1:17" x14ac:dyDescent="0.3">
      <c r="A296">
        <v>2</v>
      </c>
      <c r="B296">
        <v>1000</v>
      </c>
      <c r="C296" t="s">
        <v>11</v>
      </c>
      <c r="D296">
        <v>1</v>
      </c>
      <c r="E296" t="s">
        <v>12</v>
      </c>
      <c r="F296">
        <v>9</v>
      </c>
      <c r="G296">
        <v>144.90074999999999</v>
      </c>
      <c r="H296">
        <v>769183.67229999998</v>
      </c>
      <c r="I296">
        <v>55.484999999999992</v>
      </c>
      <c r="J296">
        <v>9</v>
      </c>
      <c r="K296" t="s">
        <v>14</v>
      </c>
      <c r="L296">
        <f>Table1[[#This Row],[maxPHe]]/Table1[[#This Row],[nv]]</f>
        <v>6.1649999999999991</v>
      </c>
      <c r="M296" t="e">
        <f>LN(1-Table1[[#This Row],[maxPress(bar)]]/327664.925)</f>
        <v>#NUM!</v>
      </c>
      <c r="N296">
        <f>-0.509390757*Table1[[#This Row],[lig(ao)]]</f>
        <v>-4.5845168130000005</v>
      </c>
      <c r="O296" s="3">
        <f>LN(1-EXP(-$R$45*Table1[[#This Row],[lig(ao)]]))</f>
        <v>-1.0261132782081569E-2</v>
      </c>
      <c r="P296" s="3">
        <f>Table1[[#This Row],[ln(1-e^-Bl)]]+LN($R$40)-$R$45*Table1[[#This Row],[Rs(ao)]]</f>
        <v>13.708267462585297</v>
      </c>
      <c r="Q296" s="3">
        <f>LN(Table1[[#This Row],[maxPress(bar)]])</f>
        <v>13.553085065612395</v>
      </c>
    </row>
    <row r="297" spans="1:17" x14ac:dyDescent="0.3">
      <c r="A297">
        <v>2</v>
      </c>
      <c r="B297">
        <v>1000</v>
      </c>
      <c r="C297" t="s">
        <v>11</v>
      </c>
      <c r="D297">
        <v>2</v>
      </c>
      <c r="E297" t="s">
        <v>12</v>
      </c>
      <c r="F297">
        <v>10</v>
      </c>
      <c r="G297">
        <v>529.90075000000013</v>
      </c>
      <c r="H297">
        <v>474021.06829999998</v>
      </c>
      <c r="I297">
        <v>270.48500000000013</v>
      </c>
      <c r="J297">
        <v>69</v>
      </c>
      <c r="K297" t="s">
        <v>13</v>
      </c>
      <c r="L297">
        <f>Table1[[#This Row],[maxPHe]]/Table1[[#This Row],[nv]]</f>
        <v>3.9200724637681179</v>
      </c>
      <c r="M297" t="e">
        <f>LN(1-Table1[[#This Row],[maxPress(bar)]]/327664.925)</f>
        <v>#NUM!</v>
      </c>
      <c r="N297">
        <f>-0.509390757*Table1[[#This Row],[lig(ao)]]</f>
        <v>-5.0939075700000007</v>
      </c>
      <c r="O297" s="3">
        <f>LN(1-EXP(-$R$45*Table1[[#This Row],[lig(ao)]]))</f>
        <v>-6.1528846084108338E-3</v>
      </c>
      <c r="P297" s="3">
        <f>Table1[[#This Row],[ln(1-e^-Bl)]]+LN($R$40)-$R$45*Table1[[#This Row],[Rs(ao)]]</f>
        <v>13.202984797758969</v>
      </c>
      <c r="Q297" s="3">
        <f>LN(Table1[[#This Row],[maxPress(bar)]])</f>
        <v>13.069007047579731</v>
      </c>
    </row>
    <row r="298" spans="1:17" x14ac:dyDescent="0.3">
      <c r="A298">
        <v>2</v>
      </c>
      <c r="B298">
        <v>1000</v>
      </c>
      <c r="C298" t="s">
        <v>11</v>
      </c>
      <c r="D298">
        <v>2</v>
      </c>
      <c r="E298" t="s">
        <v>12</v>
      </c>
      <c r="F298">
        <v>11</v>
      </c>
      <c r="G298">
        <v>541.23775000000001</v>
      </c>
      <c r="H298">
        <v>494165.76730000001</v>
      </c>
      <c r="I298">
        <v>259.74500000000012</v>
      </c>
      <c r="J298">
        <v>63</v>
      </c>
      <c r="K298" t="s">
        <v>13</v>
      </c>
      <c r="L298">
        <f>Table1[[#This Row],[maxPHe]]/Table1[[#This Row],[nv]]</f>
        <v>4.1229365079365099</v>
      </c>
      <c r="M298" t="e">
        <f>LN(1-Table1[[#This Row],[maxPress(bar)]]/327664.925)</f>
        <v>#NUM!</v>
      </c>
      <c r="N298">
        <f>-0.509390757*Table1[[#This Row],[lig(ao)]]</f>
        <v>-5.6032983270000001</v>
      </c>
      <c r="O298" s="3">
        <f>LN(1-EXP(-$R$45*Table1[[#This Row],[lig(ao)]]))</f>
        <v>-3.6924895769882078E-3</v>
      </c>
      <c r="P298" s="3">
        <f>Table1[[#This Row],[ln(1-e^-Bl)]]+LN($R$40)-$R$45*Table1[[#This Row],[Rs(ao)]]</f>
        <v>13.205445192790393</v>
      </c>
      <c r="Q298" s="3">
        <f>LN(Table1[[#This Row],[maxPress(bar)]])</f>
        <v>13.110626301217978</v>
      </c>
    </row>
    <row r="299" spans="1:17" x14ac:dyDescent="0.3">
      <c r="A299">
        <v>2</v>
      </c>
      <c r="B299">
        <v>1000</v>
      </c>
      <c r="C299" t="s">
        <v>11</v>
      </c>
      <c r="D299">
        <v>2</v>
      </c>
      <c r="E299" t="s">
        <v>12</v>
      </c>
      <c r="F299">
        <v>12</v>
      </c>
      <c r="G299">
        <v>628.16825000000006</v>
      </c>
      <c r="H299">
        <v>488507.40795000002</v>
      </c>
      <c r="I299">
        <v>290.13499999999982</v>
      </c>
      <c r="J299">
        <v>69</v>
      </c>
      <c r="K299" t="s">
        <v>13</v>
      </c>
      <c r="L299">
        <f>Table1[[#This Row],[maxPHe]]/Table1[[#This Row],[nv]]</f>
        <v>4.2048550724637659</v>
      </c>
      <c r="M299" t="e">
        <f>LN(1-Table1[[#This Row],[maxPress(bar)]]/327664.925)</f>
        <v>#NUM!</v>
      </c>
      <c r="N299">
        <f>-0.509390757*Table1[[#This Row],[lig(ao)]]</f>
        <v>-6.1126890840000003</v>
      </c>
      <c r="O299" s="3">
        <f>LN(1-EXP(-$R$45*Table1[[#This Row],[lig(ao)]]))</f>
        <v>-2.217039257152143E-3</v>
      </c>
      <c r="P299" s="3">
        <f>Table1[[#This Row],[ln(1-e^-Bl)]]+LN($R$40)-$R$45*Table1[[#This Row],[Rs(ao)]]</f>
        <v>13.206920643110228</v>
      </c>
      <c r="Q299" s="3">
        <f>LN(Table1[[#This Row],[maxPress(bar)]])</f>
        <v>13.099109915037811</v>
      </c>
    </row>
    <row r="300" spans="1:17" x14ac:dyDescent="0.3">
      <c r="A300">
        <v>2</v>
      </c>
      <c r="B300">
        <v>1000</v>
      </c>
      <c r="C300" t="s">
        <v>11</v>
      </c>
      <c r="D300">
        <v>2</v>
      </c>
      <c r="E300" t="s">
        <v>12</v>
      </c>
      <c r="F300">
        <v>13</v>
      </c>
      <c r="G300">
        <v>566.93074999999999</v>
      </c>
      <c r="H300">
        <v>485029.97855</v>
      </c>
      <c r="I300">
        <v>271.88499999999999</v>
      </c>
      <c r="J300">
        <v>66</v>
      </c>
      <c r="K300" t="s">
        <v>13</v>
      </c>
      <c r="L300">
        <f>Table1[[#This Row],[maxPHe]]/Table1[[#This Row],[nv]]</f>
        <v>4.1194696969696967</v>
      </c>
      <c r="M300" t="e">
        <f>LN(1-Table1[[#This Row],[maxPress(bar)]]/327664.925)</f>
        <v>#NUM!</v>
      </c>
      <c r="N300">
        <f>-0.509390757*Table1[[#This Row],[lig(ao)]]</f>
        <v>-6.6220798410000006</v>
      </c>
      <c r="O300" s="3">
        <f>LN(1-EXP(-$R$45*Table1[[#This Row],[lig(ao)]]))</f>
        <v>-1.3315439159814054E-3</v>
      </c>
      <c r="P300" s="3">
        <f>Table1[[#This Row],[ln(1-e^-Bl)]]+LN($R$40)-$R$45*Table1[[#This Row],[Rs(ao)]]</f>
        <v>13.207806138451399</v>
      </c>
      <c r="Q300" s="3">
        <f>LN(Table1[[#This Row],[maxPress(bar)]])</f>
        <v>13.09196597945267</v>
      </c>
    </row>
    <row r="301" spans="1:17" x14ac:dyDescent="0.3">
      <c r="A301">
        <v>2</v>
      </c>
      <c r="B301">
        <v>1000</v>
      </c>
      <c r="C301" t="s">
        <v>11</v>
      </c>
      <c r="D301">
        <v>2</v>
      </c>
      <c r="E301" t="s">
        <v>12</v>
      </c>
      <c r="F301">
        <v>14</v>
      </c>
      <c r="G301">
        <v>515.09924999999998</v>
      </c>
      <c r="H301">
        <v>470722.3777500001</v>
      </c>
      <c r="I301">
        <v>267.51499999999982</v>
      </c>
      <c r="J301">
        <v>69</v>
      </c>
      <c r="K301" t="s">
        <v>13</v>
      </c>
      <c r="L301">
        <f>Table1[[#This Row],[maxPHe]]/Table1[[#This Row],[nv]]</f>
        <v>3.8770289855072435</v>
      </c>
      <c r="M301" t="e">
        <f>LN(1-Table1[[#This Row],[maxPress(bar)]]/327664.925)</f>
        <v>#NUM!</v>
      </c>
      <c r="N301">
        <f>-0.509390757*Table1[[#This Row],[lig(ao)]]</f>
        <v>-7.1314705979999999</v>
      </c>
      <c r="O301" s="3">
        <f>LN(1-EXP(-$R$45*Table1[[#This Row],[lig(ao)]]))</f>
        <v>-7.9986077373698648E-4</v>
      </c>
      <c r="P301" s="3">
        <f>Table1[[#This Row],[ln(1-e^-Bl)]]+LN($R$40)-$R$45*Table1[[#This Row],[Rs(ao)]]</f>
        <v>13.208337821593643</v>
      </c>
      <c r="Q301" s="3">
        <f>LN(Table1[[#This Row],[maxPress(bar)]])</f>
        <v>13.062023767686837</v>
      </c>
    </row>
    <row r="302" spans="1:17" x14ac:dyDescent="0.3">
      <c r="A302">
        <v>2</v>
      </c>
      <c r="B302">
        <v>1000</v>
      </c>
      <c r="C302" t="s">
        <v>11</v>
      </c>
      <c r="D302">
        <v>2</v>
      </c>
      <c r="E302" t="s">
        <v>12</v>
      </c>
      <c r="F302">
        <v>15</v>
      </c>
      <c r="G302">
        <v>656.28725000000009</v>
      </c>
      <c r="H302">
        <v>472949.22864999989</v>
      </c>
      <c r="I302">
        <v>293.75500000000022</v>
      </c>
      <c r="J302">
        <v>68</v>
      </c>
      <c r="K302" t="s">
        <v>13</v>
      </c>
      <c r="L302">
        <f>Table1[[#This Row],[maxPHe]]/Table1[[#This Row],[nv]]</f>
        <v>4.3199264705882383</v>
      </c>
      <c r="M302" t="e">
        <f>LN(1-Table1[[#This Row],[maxPress(bar)]]/327664.925)</f>
        <v>#NUM!</v>
      </c>
      <c r="N302">
        <f>-0.509390757*Table1[[#This Row],[lig(ao)]]</f>
        <v>-7.6408613550000002</v>
      </c>
      <c r="O302" s="3">
        <f>LN(1-EXP(-$R$45*Table1[[#This Row],[lig(ao)]]))</f>
        <v>-4.8052877768070632E-4</v>
      </c>
      <c r="P302" s="3">
        <f>Table1[[#This Row],[ln(1-e^-Bl)]]+LN($R$40)-$R$45*Table1[[#This Row],[Rs(ao)]]</f>
        <v>13.2086571535897</v>
      </c>
      <c r="Q302" s="3">
        <f>LN(Table1[[#This Row],[maxPress(bar)]])</f>
        <v>13.066743322706484</v>
      </c>
    </row>
    <row r="303" spans="1:17" x14ac:dyDescent="0.3">
      <c r="A303">
        <v>2</v>
      </c>
      <c r="B303">
        <v>1000</v>
      </c>
      <c r="C303" t="s">
        <v>11</v>
      </c>
      <c r="D303">
        <v>2</v>
      </c>
      <c r="E303" t="s">
        <v>12</v>
      </c>
      <c r="F303">
        <v>16</v>
      </c>
      <c r="G303">
        <v>543.61374999999998</v>
      </c>
      <c r="H303">
        <v>476264.81930000009</v>
      </c>
      <c r="I303">
        <v>271.22500000000008</v>
      </c>
      <c r="J303">
        <v>68</v>
      </c>
      <c r="K303" t="s">
        <v>13</v>
      </c>
      <c r="L303">
        <f>Table1[[#This Row],[maxPHe]]/Table1[[#This Row],[nv]]</f>
        <v>3.9886029411764716</v>
      </c>
      <c r="M303" t="e">
        <f>LN(1-Table1[[#This Row],[maxPress(bar)]]/327664.925)</f>
        <v>#NUM!</v>
      </c>
      <c r="N303">
        <f>-0.509390757*Table1[[#This Row],[lig(ao)]]</f>
        <v>-8.1502521120000004</v>
      </c>
      <c r="O303" s="3">
        <f>LN(1-EXP(-$R$45*Table1[[#This Row],[lig(ao)]]))</f>
        <v>-2.8870352550614285E-4</v>
      </c>
      <c r="P303" s="3">
        <f>Table1[[#This Row],[ln(1-e^-Bl)]]+LN($R$40)-$R$45*Table1[[#This Row],[Rs(ao)]]</f>
        <v>13.208848978841875</v>
      </c>
      <c r="Q303" s="3">
        <f>LN(Table1[[#This Row],[maxPress(bar)]])</f>
        <v>13.073729321579355</v>
      </c>
    </row>
    <row r="304" spans="1:17" x14ac:dyDescent="0.3">
      <c r="A304">
        <v>2</v>
      </c>
      <c r="B304">
        <v>1000</v>
      </c>
      <c r="C304" t="s">
        <v>11</v>
      </c>
      <c r="D304">
        <v>2</v>
      </c>
      <c r="E304" t="s">
        <v>12</v>
      </c>
      <c r="F304">
        <v>18</v>
      </c>
      <c r="G304">
        <v>560.59424999999999</v>
      </c>
      <c r="H304">
        <v>481676.79885000002</v>
      </c>
      <c r="I304">
        <v>274.61500000000001</v>
      </c>
      <c r="J304">
        <v>68</v>
      </c>
      <c r="K304" t="s">
        <v>13</v>
      </c>
      <c r="L304">
        <f>Table1[[#This Row],[maxPHe]]/Table1[[#This Row],[nv]]</f>
        <v>4.0384558823529417</v>
      </c>
      <c r="M304" t="e">
        <f>LN(1-Table1[[#This Row],[maxPress(bar)]]/327664.925)</f>
        <v>#NUM!</v>
      </c>
      <c r="N304">
        <f>-0.509390757*Table1[[#This Row],[lig(ao)]]</f>
        <v>-9.1690336260000009</v>
      </c>
      <c r="O304" s="3">
        <f>LN(1-EXP(-$R$45*Table1[[#This Row],[lig(ao)]]))</f>
        <v>-1.0422231216581739E-4</v>
      </c>
      <c r="P304" s="3">
        <f>Table1[[#This Row],[ln(1-e^-Bl)]]+LN($R$40)-$R$45*Table1[[#This Row],[Rs(ao)]]</f>
        <v>13.209033460055215</v>
      </c>
      <c r="Q304" s="3">
        <f>LN(Table1[[#This Row],[maxPress(bar)]])</f>
        <v>13.085028626314054</v>
      </c>
    </row>
    <row r="305" spans="1:17" x14ac:dyDescent="0.3">
      <c r="A305">
        <v>2</v>
      </c>
      <c r="B305">
        <v>1000</v>
      </c>
      <c r="C305" t="s">
        <v>11</v>
      </c>
      <c r="D305">
        <v>2</v>
      </c>
      <c r="E305" t="s">
        <v>12</v>
      </c>
      <c r="F305">
        <v>1</v>
      </c>
      <c r="G305">
        <v>319.70274999999998</v>
      </c>
      <c r="H305">
        <v>293387.34165000002</v>
      </c>
      <c r="I305">
        <v>156.44499999999999</v>
      </c>
      <c r="J305">
        <v>64</v>
      </c>
      <c r="K305" t="s">
        <v>15</v>
      </c>
      <c r="L305">
        <f>Table1[[#This Row],[maxPHe]]/Table1[[#This Row],[nv]]</f>
        <v>2.4444531249999999</v>
      </c>
      <c r="M305">
        <f>LN(1-Table1[[#This Row],[maxPress(bar)]]/327664.925)</f>
        <v>-2.2574999222338321</v>
      </c>
      <c r="N305">
        <f>-0.509390757*Table1[[#This Row],[lig(ao)]]</f>
        <v>-0.50939075700000003</v>
      </c>
      <c r="O305" s="3">
        <f>LN(1-EXP(-$R$45*Table1[[#This Row],[lig(ao)]]))</f>
        <v>-0.91844666491232885</v>
      </c>
      <c r="P305" s="3">
        <f>Table1[[#This Row],[ln(1-e^-Bl)]]+LN($R$40)-$R$45*Table1[[#This Row],[Rs(ao)]]</f>
        <v>12.290691017455051</v>
      </c>
      <c r="Q305" s="3">
        <f>LN(Table1[[#This Row],[maxPress(bar)]])</f>
        <v>12.589249000099771</v>
      </c>
    </row>
    <row r="306" spans="1:17" x14ac:dyDescent="0.3">
      <c r="A306">
        <v>2</v>
      </c>
      <c r="B306">
        <v>1000</v>
      </c>
      <c r="C306" t="s">
        <v>11</v>
      </c>
      <c r="D306">
        <v>2</v>
      </c>
      <c r="E306" t="s">
        <v>12</v>
      </c>
      <c r="F306">
        <v>2</v>
      </c>
      <c r="G306">
        <v>482.22775000000001</v>
      </c>
      <c r="H306">
        <v>350737.19819999998</v>
      </c>
      <c r="I306">
        <v>193.94499999999991</v>
      </c>
      <c r="J306">
        <v>68</v>
      </c>
      <c r="K306" t="s">
        <v>14</v>
      </c>
      <c r="L306">
        <f>Table1[[#This Row],[maxPHe]]/Table1[[#This Row],[nv]]</f>
        <v>2.8521323529411751</v>
      </c>
      <c r="M306" t="e">
        <f>LN(1-Table1[[#This Row],[maxPress(bar)]]/327664.925)</f>
        <v>#NUM!</v>
      </c>
      <c r="N306">
        <f>-0.509390757*Table1[[#This Row],[lig(ao)]]</f>
        <v>-1.0187815140000001</v>
      </c>
      <c r="O306" s="3">
        <f>LN(1-EXP(-$R$45*Table1[[#This Row],[lig(ao)]]))</f>
        <v>-0.44790477788236172</v>
      </c>
      <c r="P306" s="3">
        <f>Table1[[#This Row],[ln(1-e^-Bl)]]+LN($R$40)-$R$45*Table1[[#This Row],[Rs(ao)]]</f>
        <v>12.761232904485018</v>
      </c>
      <c r="Q306" s="3">
        <f>LN(Table1[[#This Row],[maxPress(bar)]])</f>
        <v>12.76779249893797</v>
      </c>
    </row>
    <row r="307" spans="1:17" x14ac:dyDescent="0.3">
      <c r="A307">
        <v>2</v>
      </c>
      <c r="B307">
        <v>1000</v>
      </c>
      <c r="C307" t="s">
        <v>11</v>
      </c>
      <c r="D307">
        <v>2</v>
      </c>
      <c r="E307" t="s">
        <v>12</v>
      </c>
      <c r="F307">
        <v>3</v>
      </c>
      <c r="G307">
        <v>468.01974999999999</v>
      </c>
      <c r="H307">
        <v>442751.13135000021</v>
      </c>
      <c r="I307">
        <v>228.1050000000001</v>
      </c>
      <c r="J307">
        <v>62</v>
      </c>
      <c r="K307" t="s">
        <v>14</v>
      </c>
      <c r="L307">
        <f>Table1[[#This Row],[maxPHe]]/Table1[[#This Row],[nv]]</f>
        <v>3.6791129032258083</v>
      </c>
      <c r="M307" t="e">
        <f>LN(1-Table1[[#This Row],[maxPress(bar)]]/327664.925)</f>
        <v>#NUM!</v>
      </c>
      <c r="N307">
        <f>-0.509390757*Table1[[#This Row],[lig(ao)]]</f>
        <v>-1.5281722710000001</v>
      </c>
      <c r="O307" s="3">
        <f>LN(1-EXP(-$R$45*Table1[[#This Row],[lig(ao)]]))</f>
        <v>-0.24453535334753071</v>
      </c>
      <c r="P307" s="3">
        <f>Table1[[#This Row],[ln(1-e^-Bl)]]+LN($R$40)-$R$45*Table1[[#This Row],[Rs(ao)]]</f>
        <v>12.964602329019851</v>
      </c>
      <c r="Q307" s="3">
        <f>LN(Table1[[#This Row],[maxPress(bar)]])</f>
        <v>13.000763110921319</v>
      </c>
    </row>
    <row r="308" spans="1:17" x14ac:dyDescent="0.3">
      <c r="A308">
        <v>2</v>
      </c>
      <c r="B308">
        <v>1000</v>
      </c>
      <c r="C308" t="s">
        <v>11</v>
      </c>
      <c r="D308">
        <v>2</v>
      </c>
      <c r="E308" t="s">
        <v>12</v>
      </c>
      <c r="F308">
        <v>4</v>
      </c>
      <c r="G308">
        <v>546.78224999999998</v>
      </c>
      <c r="H308">
        <v>446722.04489999992</v>
      </c>
      <c r="I308">
        <v>257.8549999999999</v>
      </c>
      <c r="J308">
        <v>69</v>
      </c>
      <c r="K308" t="s">
        <v>14</v>
      </c>
      <c r="L308">
        <f>Table1[[#This Row],[maxPHe]]/Table1[[#This Row],[nv]]</f>
        <v>3.7370289855072452</v>
      </c>
      <c r="M308" t="e">
        <f>LN(1-Table1[[#This Row],[maxPress(bar)]]/327664.925)</f>
        <v>#NUM!</v>
      </c>
      <c r="N308">
        <f>-0.509390757*Table1[[#This Row],[lig(ao)]]</f>
        <v>-2.0375630280000001</v>
      </c>
      <c r="O308" s="3">
        <f>LN(1-EXP(-$R$45*Table1[[#This Row],[lig(ao)]]))</f>
        <v>-0.13965972373704474</v>
      </c>
      <c r="P308" s="3">
        <f>Table1[[#This Row],[ln(1-e^-Bl)]]+LN($R$40)-$R$45*Table1[[#This Row],[Rs(ao)]]</f>
        <v>13.069477958630335</v>
      </c>
      <c r="Q308" s="3">
        <f>LN(Table1[[#This Row],[maxPress(bar)]])</f>
        <v>13.009691856693363</v>
      </c>
    </row>
    <row r="309" spans="1:17" x14ac:dyDescent="0.3">
      <c r="A309">
        <v>2</v>
      </c>
      <c r="B309">
        <v>1000</v>
      </c>
      <c r="C309" t="s">
        <v>11</v>
      </c>
      <c r="D309">
        <v>2</v>
      </c>
      <c r="E309" t="s">
        <v>12</v>
      </c>
      <c r="F309">
        <v>5</v>
      </c>
      <c r="G309">
        <v>480.69324999999998</v>
      </c>
      <c r="H309">
        <v>456978.17359999998</v>
      </c>
      <c r="I309">
        <v>262.63499999999988</v>
      </c>
      <c r="J309">
        <v>70</v>
      </c>
      <c r="K309" t="s">
        <v>13</v>
      </c>
      <c r="L309">
        <f>Table1[[#This Row],[maxPHe]]/Table1[[#This Row],[nv]]</f>
        <v>3.7519285714285697</v>
      </c>
      <c r="M309" t="e">
        <f>LN(1-Table1[[#This Row],[maxPress(bar)]]/327664.925)</f>
        <v>#NUM!</v>
      </c>
      <c r="N309">
        <f>-0.509390757*Table1[[#This Row],[lig(ao)]]</f>
        <v>-2.5469537850000004</v>
      </c>
      <c r="O309" s="3">
        <f>LN(1-EXP(-$R$45*Table1[[#This Row],[lig(ao)]]))</f>
        <v>-8.1556993148675705E-2</v>
      </c>
      <c r="P309" s="3">
        <f>Table1[[#This Row],[ln(1-e^-Bl)]]+LN($R$40)-$R$45*Table1[[#This Row],[Rs(ao)]]</f>
        <v>13.127580689218705</v>
      </c>
      <c r="Q309" s="3">
        <f>LN(Table1[[#This Row],[maxPress(bar)]])</f>
        <v>13.032390908560734</v>
      </c>
    </row>
    <row r="310" spans="1:17" x14ac:dyDescent="0.3">
      <c r="A310">
        <v>2</v>
      </c>
      <c r="B310">
        <v>1000</v>
      </c>
      <c r="C310" t="s">
        <v>11</v>
      </c>
      <c r="D310">
        <v>2</v>
      </c>
      <c r="E310" t="s">
        <v>12</v>
      </c>
      <c r="F310">
        <v>6</v>
      </c>
      <c r="G310">
        <v>541.98024999999996</v>
      </c>
      <c r="H310">
        <v>473837.71214999992</v>
      </c>
      <c r="I310">
        <v>270.8950000000001</v>
      </c>
      <c r="J310">
        <v>68</v>
      </c>
      <c r="K310" t="s">
        <v>14</v>
      </c>
      <c r="L310">
        <f>Table1[[#This Row],[maxPHe]]/Table1[[#This Row],[nv]]</f>
        <v>3.9837500000000015</v>
      </c>
      <c r="M310" t="e">
        <f>LN(1-Table1[[#This Row],[maxPress(bar)]]/327664.925)</f>
        <v>#NUM!</v>
      </c>
      <c r="N310">
        <f>-0.509390757*Table1[[#This Row],[lig(ao)]]</f>
        <v>-3.0563445420000002</v>
      </c>
      <c r="O310" s="3">
        <f>LN(1-EXP(-$R$45*Table1[[#This Row],[lig(ao)]]))</f>
        <v>-4.8202665642017063E-2</v>
      </c>
      <c r="P310" s="3">
        <f>Table1[[#This Row],[ln(1-e^-Bl)]]+LN($R$40)-$R$45*Table1[[#This Row],[Rs(ao)]]</f>
        <v>13.160935016725363</v>
      </c>
      <c r="Q310" s="3">
        <f>LN(Table1[[#This Row],[maxPress(bar)]])</f>
        <v>13.068620162621615</v>
      </c>
    </row>
    <row r="311" spans="1:17" x14ac:dyDescent="0.3">
      <c r="A311">
        <v>2</v>
      </c>
      <c r="B311">
        <v>1000</v>
      </c>
      <c r="C311" t="s">
        <v>11</v>
      </c>
      <c r="D311">
        <v>2</v>
      </c>
      <c r="E311" t="s">
        <v>12</v>
      </c>
      <c r="F311">
        <v>7</v>
      </c>
      <c r="G311">
        <v>619.85125000000005</v>
      </c>
      <c r="H311">
        <v>491852.66004999989</v>
      </c>
      <c r="I311">
        <v>284.47500000000008</v>
      </c>
      <c r="J311">
        <v>67</v>
      </c>
      <c r="K311" t="s">
        <v>14</v>
      </c>
      <c r="L311">
        <f>Table1[[#This Row],[maxPHe]]/Table1[[#This Row],[nv]]</f>
        <v>4.2458955223880608</v>
      </c>
      <c r="M311" t="e">
        <f>LN(1-Table1[[#This Row],[maxPress(bar)]]/327664.925)</f>
        <v>#NUM!</v>
      </c>
      <c r="N311">
        <f>-0.509390757*Table1[[#This Row],[lig(ao)]]</f>
        <v>-3.565735299</v>
      </c>
      <c r="O311" s="3">
        <f>LN(1-EXP(-$R$45*Table1[[#This Row],[lig(ao)]]))</f>
        <v>-2.8683625494928373E-2</v>
      </c>
      <c r="P311" s="3">
        <f>Table1[[#This Row],[ln(1-e^-Bl)]]+LN($R$40)-$R$45*Table1[[#This Row],[Rs(ao)]]</f>
        <v>13.180454056872453</v>
      </c>
      <c r="Q311" s="3">
        <f>LN(Table1[[#This Row],[maxPress(bar)]])</f>
        <v>13.105934479180828</v>
      </c>
    </row>
    <row r="312" spans="1:17" x14ac:dyDescent="0.3">
      <c r="A312">
        <v>2</v>
      </c>
      <c r="B312">
        <v>1000</v>
      </c>
      <c r="C312" t="s">
        <v>11</v>
      </c>
      <c r="D312">
        <v>2</v>
      </c>
      <c r="E312" t="s">
        <v>12</v>
      </c>
      <c r="F312">
        <v>8</v>
      </c>
      <c r="G312">
        <v>573.46524999999997</v>
      </c>
      <c r="H312">
        <v>468130.70695000008</v>
      </c>
      <c r="I312">
        <v>286.19500000000011</v>
      </c>
      <c r="J312">
        <v>72</v>
      </c>
      <c r="K312" t="s">
        <v>13</v>
      </c>
      <c r="L312">
        <f>Table1[[#This Row],[maxPHe]]/Table1[[#This Row],[nv]]</f>
        <v>3.9749305555555572</v>
      </c>
      <c r="M312" t="e">
        <f>LN(1-Table1[[#This Row],[maxPress(bar)]]/327664.925)</f>
        <v>#NUM!</v>
      </c>
      <c r="N312">
        <f>-0.509390757*Table1[[#This Row],[lig(ao)]]</f>
        <v>-4.0751260560000002</v>
      </c>
      <c r="O312" s="3">
        <f>LN(1-EXP(-$R$45*Table1[[#This Row],[lig(ao)]]))</f>
        <v>-1.7136038476981676E-2</v>
      </c>
      <c r="P312" s="3">
        <f>Table1[[#This Row],[ln(1-e^-Bl)]]+LN($R$40)-$R$45*Table1[[#This Row],[Rs(ao)]]</f>
        <v>13.192001643890398</v>
      </c>
      <c r="Q312" s="3">
        <f>LN(Table1[[#This Row],[maxPress(bar)]])</f>
        <v>13.056502824260752</v>
      </c>
    </row>
    <row r="313" spans="1:17" x14ac:dyDescent="0.3">
      <c r="A313">
        <v>2</v>
      </c>
      <c r="B313">
        <v>1000</v>
      </c>
      <c r="C313" t="s">
        <v>11</v>
      </c>
      <c r="D313">
        <v>2</v>
      </c>
      <c r="E313" t="s">
        <v>12</v>
      </c>
      <c r="F313">
        <v>9</v>
      </c>
      <c r="G313">
        <v>555.34675000000004</v>
      </c>
      <c r="H313">
        <v>492792.72189999989</v>
      </c>
      <c r="I313">
        <v>265.56499999999983</v>
      </c>
      <c r="J313">
        <v>64</v>
      </c>
      <c r="K313" t="s">
        <v>13</v>
      </c>
      <c r="L313">
        <f>Table1[[#This Row],[maxPHe]]/Table1[[#This Row],[nv]]</f>
        <v>4.1494531249999973</v>
      </c>
      <c r="M313" t="e">
        <f>LN(1-Table1[[#This Row],[maxPress(bar)]]/327664.925)</f>
        <v>#NUM!</v>
      </c>
      <c r="N313">
        <f>-0.509390757*Table1[[#This Row],[lig(ao)]]</f>
        <v>-4.5845168130000005</v>
      </c>
      <c r="O313" s="3">
        <f>LN(1-EXP(-$R$45*Table1[[#This Row],[lig(ao)]]))</f>
        <v>-1.0261132782081569E-2</v>
      </c>
      <c r="P313" s="3">
        <f>Table1[[#This Row],[ln(1-e^-Bl)]]+LN($R$40)-$R$45*Table1[[#This Row],[Rs(ao)]]</f>
        <v>13.198876549585298</v>
      </c>
      <c r="Q313" s="3">
        <f>LN(Table1[[#This Row],[maxPress(bar)]])</f>
        <v>13.107843922220633</v>
      </c>
    </row>
    <row r="314" spans="1:17" x14ac:dyDescent="0.3">
      <c r="A314">
        <v>2</v>
      </c>
      <c r="B314">
        <v>1000</v>
      </c>
      <c r="C314" t="s">
        <v>11</v>
      </c>
      <c r="D314">
        <v>3</v>
      </c>
      <c r="E314" t="s">
        <v>12</v>
      </c>
      <c r="F314">
        <v>7</v>
      </c>
      <c r="G314">
        <v>1449.15825</v>
      </c>
      <c r="H314">
        <v>365079.91440000013</v>
      </c>
      <c r="I314">
        <v>765.33500000000015</v>
      </c>
      <c r="J314">
        <v>227</v>
      </c>
      <c r="K314" t="s">
        <v>14</v>
      </c>
      <c r="L314">
        <f>Table1[[#This Row],[maxPHe]]/Table1[[#This Row],[nv]]</f>
        <v>3.3715198237885469</v>
      </c>
      <c r="M314" t="e">
        <f>LN(1-Table1[[#This Row],[maxPress(bar)]]/327664.925)</f>
        <v>#NUM!</v>
      </c>
      <c r="N314">
        <f>-0.509390757*Table1[[#This Row],[lig(ao)]]</f>
        <v>-3.565735299</v>
      </c>
      <c r="O314" s="3">
        <f>LN(1-EXP(-$R$45*Table1[[#This Row],[lig(ao)]]))</f>
        <v>-2.8683625494928373E-2</v>
      </c>
      <c r="P314" s="3">
        <f>Table1[[#This Row],[ln(1-e^-Bl)]]+LN($R$40)-$R$45*Table1[[#This Row],[Rs(ao)]]</f>
        <v>12.671063143872452</v>
      </c>
      <c r="Q314" s="3">
        <f>LN(Table1[[#This Row],[maxPress(bar)]])</f>
        <v>12.807871552161629</v>
      </c>
    </row>
    <row r="315" spans="1:17" x14ac:dyDescent="0.3">
      <c r="A315">
        <v>2</v>
      </c>
      <c r="B315">
        <v>1500</v>
      </c>
      <c r="C315" t="s">
        <v>11</v>
      </c>
      <c r="D315">
        <v>3</v>
      </c>
      <c r="E315" t="s">
        <v>12</v>
      </c>
      <c r="F315">
        <v>7</v>
      </c>
      <c r="G315">
        <v>1430.64375</v>
      </c>
      <c r="H315">
        <v>327921.07349999988</v>
      </c>
      <c r="I315">
        <v>708.62499999999989</v>
      </c>
      <c r="J315">
        <v>220</v>
      </c>
      <c r="K315" t="s">
        <v>14</v>
      </c>
      <c r="L315">
        <f>Table1[[#This Row],[maxPHe]]/Table1[[#This Row],[nv]]</f>
        <v>3.2210227272727265</v>
      </c>
      <c r="M315" t="e">
        <f>LN(1-Table1[[#This Row],[maxPress(bar)]]/327664.925)</f>
        <v>#NUM!</v>
      </c>
      <c r="N315">
        <f>-0.509390757*Table1[[#This Row],[lig(ao)]]</f>
        <v>-3.565735299</v>
      </c>
      <c r="O315" s="3">
        <f>LN(1-EXP(-$R$45*Table1[[#This Row],[lig(ao)]]))</f>
        <v>-2.8683625494928373E-2</v>
      </c>
      <c r="P315" s="3">
        <f>Table1[[#This Row],[ln(1-e^-Bl)]]+LN($R$40)-$R$45*Table1[[#This Row],[Rs(ao)]]</f>
        <v>12.671063143872452</v>
      </c>
      <c r="Q315" s="3">
        <f>LN(Table1[[#This Row],[maxPress(bar)]])</f>
        <v>12.700528228837168</v>
      </c>
    </row>
    <row r="316" spans="1:17" x14ac:dyDescent="0.3">
      <c r="A316">
        <v>2</v>
      </c>
      <c r="B316">
        <v>2000</v>
      </c>
      <c r="C316" t="s">
        <v>11</v>
      </c>
      <c r="D316">
        <v>3</v>
      </c>
      <c r="E316" t="s">
        <v>12</v>
      </c>
      <c r="F316">
        <v>7</v>
      </c>
      <c r="G316">
        <v>1288.4157499999999</v>
      </c>
      <c r="H316">
        <v>276896.65005000011</v>
      </c>
      <c r="I316">
        <v>665.18500000000017</v>
      </c>
      <c r="J316">
        <v>231</v>
      </c>
      <c r="K316" t="s">
        <v>14</v>
      </c>
      <c r="L316">
        <f>Table1[[#This Row],[maxPHe]]/Table1[[#This Row],[nv]]</f>
        <v>2.8795887445887454</v>
      </c>
      <c r="M316">
        <f>LN(1-Table1[[#This Row],[maxPress(bar)]]/327664.925)</f>
        <v>-1.8647198654645085</v>
      </c>
      <c r="N316">
        <f>-0.509390757*Table1[[#This Row],[lig(ao)]]</f>
        <v>-3.565735299</v>
      </c>
      <c r="O316" s="3">
        <f>LN(1-EXP(-$R$45*Table1[[#This Row],[lig(ao)]]))</f>
        <v>-2.8683625494928373E-2</v>
      </c>
      <c r="P316" s="3">
        <f>Table1[[#This Row],[ln(1-e^-Bl)]]+LN($R$40)-$R$45*Table1[[#This Row],[Rs(ao)]]</f>
        <v>12.671063143872452</v>
      </c>
      <c r="Q316" s="3">
        <f>LN(Table1[[#This Row],[maxPress(bar)]])</f>
        <v>12.531399611036035</v>
      </c>
    </row>
    <row r="317" spans="1:17" x14ac:dyDescent="0.3">
      <c r="A317">
        <v>2</v>
      </c>
      <c r="B317">
        <v>2500</v>
      </c>
      <c r="C317" t="s">
        <v>11</v>
      </c>
      <c r="D317">
        <v>3</v>
      </c>
      <c r="E317" t="s">
        <v>12</v>
      </c>
      <c r="F317">
        <v>7</v>
      </c>
      <c r="G317">
        <v>1165.7427499999999</v>
      </c>
      <c r="H317">
        <v>251283.9587499999</v>
      </c>
      <c r="I317">
        <v>601.64499999999998</v>
      </c>
      <c r="J317">
        <v>224</v>
      </c>
      <c r="K317" t="s">
        <v>14</v>
      </c>
      <c r="L317">
        <f>Table1[[#This Row],[maxPHe]]/Table1[[#This Row],[nv]]</f>
        <v>2.6859151785714284</v>
      </c>
      <c r="M317">
        <f>LN(1-Table1[[#This Row],[maxPress(bar)]]/327664.925)</f>
        <v>-1.4562579838234626</v>
      </c>
      <c r="N317">
        <f>-0.509390757*Table1[[#This Row],[lig(ao)]]</f>
        <v>-3.565735299</v>
      </c>
      <c r="O317" s="3">
        <f>LN(1-EXP(-$R$45*Table1[[#This Row],[lig(ao)]]))</f>
        <v>-2.8683625494928373E-2</v>
      </c>
      <c r="P317" s="3">
        <f>Table1[[#This Row],[ln(1-e^-Bl)]]+LN($R$40)-$R$45*Table1[[#This Row],[Rs(ao)]]</f>
        <v>12.671063143872452</v>
      </c>
      <c r="Q317" s="3">
        <f>LN(Table1[[#This Row],[maxPress(bar)]])</f>
        <v>12.43433888842622</v>
      </c>
    </row>
    <row r="318" spans="1:17" x14ac:dyDescent="0.3">
      <c r="A318">
        <v>2</v>
      </c>
      <c r="B318">
        <v>500</v>
      </c>
      <c r="C318" t="s">
        <v>11</v>
      </c>
      <c r="D318">
        <v>3</v>
      </c>
      <c r="E318" t="s">
        <v>12</v>
      </c>
      <c r="F318">
        <v>7</v>
      </c>
      <c r="G318">
        <v>1624.8017500000001</v>
      </c>
      <c r="H318">
        <v>425731.26100000012</v>
      </c>
      <c r="I318">
        <v>851.4649999999998</v>
      </c>
      <c r="J318">
        <v>226</v>
      </c>
      <c r="K318" t="s">
        <v>14</v>
      </c>
      <c r="L318">
        <f>Table1[[#This Row],[maxPHe]]/Table1[[#This Row],[nv]]</f>
        <v>3.7675442477876095</v>
      </c>
      <c r="M318" t="e">
        <f>LN(1-Table1[[#This Row],[maxPress(bar)]]/327664.925)</f>
        <v>#NUM!</v>
      </c>
      <c r="N318">
        <f>-0.509390757*Table1[[#This Row],[lig(ao)]]</f>
        <v>-3.565735299</v>
      </c>
      <c r="O318" s="3">
        <f>LN(1-EXP(-$R$45*Table1[[#This Row],[lig(ao)]]))</f>
        <v>-2.8683625494928373E-2</v>
      </c>
      <c r="P318" s="3">
        <f>Table1[[#This Row],[ln(1-e^-Bl)]]+LN($R$40)-$R$45*Table1[[#This Row],[Rs(ao)]]</f>
        <v>12.671063143872452</v>
      </c>
      <c r="Q318" s="3">
        <f>LN(Table1[[#This Row],[maxPress(bar)]])</f>
        <v>12.961563583463509</v>
      </c>
    </row>
    <row r="319" spans="1:17" x14ac:dyDescent="0.3">
      <c r="A319">
        <v>3</v>
      </c>
      <c r="B319">
        <v>1000</v>
      </c>
      <c r="C319" t="s">
        <v>11</v>
      </c>
      <c r="D319">
        <v>3</v>
      </c>
      <c r="E319" t="s">
        <v>12</v>
      </c>
      <c r="F319">
        <v>7</v>
      </c>
      <c r="G319">
        <v>1585.9902500000001</v>
      </c>
      <c r="H319">
        <v>373418.7672</v>
      </c>
      <c r="I319">
        <v>788.69500000000028</v>
      </c>
      <c r="J319">
        <v>225</v>
      </c>
      <c r="K319" t="s">
        <v>14</v>
      </c>
      <c r="L319">
        <f>Table1[[#This Row],[maxPHe]]/Table1[[#This Row],[nv]]</f>
        <v>3.5053111111111122</v>
      </c>
      <c r="M319" t="e">
        <f>LN(1-Table1[[#This Row],[maxPress(bar)]]/327664.925)</f>
        <v>#NUM!</v>
      </c>
      <c r="N319">
        <f>-0.509390757*Table1[[#This Row],[lig(ao)]]</f>
        <v>-3.565735299</v>
      </c>
      <c r="O319" s="3">
        <f>LN(1-EXP(-$R$45*Table1[[#This Row],[lig(ao)]]))</f>
        <v>-2.8683625494928373E-2</v>
      </c>
      <c r="P319" s="3">
        <f>Table1[[#This Row],[ln(1-e^-Bl)]]+LN($R$40)-$R$45*Table1[[#This Row],[Rs(ao)]]</f>
        <v>12.671063143872452</v>
      </c>
      <c r="Q319" s="3">
        <f>LN(Table1[[#This Row],[maxPress(bar)]])</f>
        <v>12.83045576913741</v>
      </c>
    </row>
    <row r="320" spans="1:17" x14ac:dyDescent="0.3">
      <c r="A320">
        <v>3</v>
      </c>
      <c r="B320">
        <v>1500</v>
      </c>
      <c r="C320" t="s">
        <v>11</v>
      </c>
      <c r="D320">
        <v>3</v>
      </c>
      <c r="E320" t="s">
        <v>12</v>
      </c>
      <c r="F320">
        <v>7</v>
      </c>
      <c r="G320">
        <v>1440.64375</v>
      </c>
      <c r="H320">
        <v>325592.1029</v>
      </c>
      <c r="I320">
        <v>722.62500000000011</v>
      </c>
      <c r="J320">
        <v>227</v>
      </c>
      <c r="K320" t="s">
        <v>14</v>
      </c>
      <c r="L320">
        <f>Table1[[#This Row],[maxPHe]]/Table1[[#This Row],[nv]]</f>
        <v>3.1833700440528641</v>
      </c>
      <c r="M320">
        <f>LN(1-Table1[[#This Row],[maxPress(bar)]]/327664.925)</f>
        <v>-5.0630805039882718</v>
      </c>
      <c r="N320">
        <f>-0.509390757*Table1[[#This Row],[lig(ao)]]</f>
        <v>-3.565735299</v>
      </c>
      <c r="O320" s="3">
        <f>LN(1-EXP(-$R$45*Table1[[#This Row],[lig(ao)]]))</f>
        <v>-2.8683625494928373E-2</v>
      </c>
      <c r="P320" s="3">
        <f>Table1[[#This Row],[ln(1-e^-Bl)]]+LN($R$40)-$R$45*Table1[[#This Row],[Rs(ao)]]</f>
        <v>12.671063143872452</v>
      </c>
      <c r="Q320" s="3">
        <f>LN(Table1[[#This Row],[maxPress(bar)]])</f>
        <v>12.69340065882376</v>
      </c>
    </row>
    <row r="321" spans="1:17" x14ac:dyDescent="0.3">
      <c r="A321">
        <v>3</v>
      </c>
      <c r="B321">
        <v>2000</v>
      </c>
      <c r="C321" t="s">
        <v>11</v>
      </c>
      <c r="D321">
        <v>3</v>
      </c>
      <c r="E321" t="s">
        <v>12</v>
      </c>
      <c r="F321">
        <v>7</v>
      </c>
      <c r="G321">
        <v>1311.5842500000001</v>
      </c>
      <c r="H321">
        <v>282473.29710000003</v>
      </c>
      <c r="I321">
        <v>662.8150000000004</v>
      </c>
      <c r="J321">
        <v>227</v>
      </c>
      <c r="K321" t="s">
        <v>14</v>
      </c>
      <c r="L321">
        <f>Table1[[#This Row],[maxPHe]]/Table1[[#This Row],[nv]]</f>
        <v>2.9198898678414116</v>
      </c>
      <c r="M321">
        <f>LN(1-Table1[[#This Row],[maxPress(bar)]]/327664.925)</f>
        <v>-1.9810796698729158</v>
      </c>
      <c r="N321">
        <f>-0.509390757*Table1[[#This Row],[lig(ao)]]</f>
        <v>-3.565735299</v>
      </c>
      <c r="O321" s="3">
        <f>LN(1-EXP(-$R$45*Table1[[#This Row],[lig(ao)]]))</f>
        <v>-2.8683625494928373E-2</v>
      </c>
      <c r="P321" s="3">
        <f>Table1[[#This Row],[ln(1-e^-Bl)]]+LN($R$40)-$R$45*Table1[[#This Row],[Rs(ao)]]</f>
        <v>12.671063143872452</v>
      </c>
      <c r="Q321" s="3">
        <f>LN(Table1[[#This Row],[maxPress(bar)]])</f>
        <v>12.551339301561178</v>
      </c>
    </row>
    <row r="322" spans="1:17" x14ac:dyDescent="0.3">
      <c r="A322">
        <v>3</v>
      </c>
      <c r="B322">
        <v>2500</v>
      </c>
      <c r="C322" t="s">
        <v>11</v>
      </c>
      <c r="D322">
        <v>3</v>
      </c>
      <c r="E322" t="s">
        <v>12</v>
      </c>
      <c r="F322">
        <v>7</v>
      </c>
      <c r="G322">
        <v>1040.2972500000001</v>
      </c>
      <c r="H322">
        <v>242478.98420000001</v>
      </c>
      <c r="I322">
        <v>579.55499999999972</v>
      </c>
      <c r="J322">
        <v>226</v>
      </c>
      <c r="K322" t="s">
        <v>14</v>
      </c>
      <c r="L322">
        <f>Table1[[#This Row],[maxPHe]]/Table1[[#This Row],[nv]]</f>
        <v>2.5644026548672554</v>
      </c>
      <c r="M322">
        <f>LN(1-Table1[[#This Row],[maxPress(bar)]]/327664.925)</f>
        <v>-1.34715510996935</v>
      </c>
      <c r="N322">
        <f>-0.509390757*Table1[[#This Row],[lig(ao)]]</f>
        <v>-3.565735299</v>
      </c>
      <c r="O322" s="3">
        <f>LN(1-EXP(-$R$45*Table1[[#This Row],[lig(ao)]]))</f>
        <v>-2.8683625494928373E-2</v>
      </c>
      <c r="P322" s="3">
        <f>Table1[[#This Row],[ln(1-e^-Bl)]]+LN($R$40)-$R$45*Table1[[#This Row],[Rs(ao)]]</f>
        <v>12.671063143872452</v>
      </c>
      <c r="Q322" s="3">
        <f>LN(Table1[[#This Row],[maxPress(bar)]])</f>
        <v>12.398670322511428</v>
      </c>
    </row>
    <row r="323" spans="1:17" x14ac:dyDescent="0.3">
      <c r="A323">
        <v>3</v>
      </c>
      <c r="B323">
        <v>500</v>
      </c>
      <c r="C323" t="s">
        <v>11</v>
      </c>
      <c r="D323">
        <v>3</v>
      </c>
      <c r="E323" t="s">
        <v>12</v>
      </c>
      <c r="F323">
        <v>7</v>
      </c>
      <c r="G323">
        <v>1610.94075</v>
      </c>
      <c r="H323">
        <v>422722.71125000011</v>
      </c>
      <c r="I323">
        <v>858.68499999999972</v>
      </c>
      <c r="J323">
        <v>231</v>
      </c>
      <c r="K323" t="s">
        <v>13</v>
      </c>
      <c r="L323">
        <f>Table1[[#This Row],[maxPHe]]/Table1[[#This Row],[nv]]</f>
        <v>3.7172510822510811</v>
      </c>
      <c r="M323" t="e">
        <f>LN(1-Table1[[#This Row],[maxPress(bar)]]/327664.925)</f>
        <v>#NUM!</v>
      </c>
      <c r="N323">
        <f>-0.509390757*Table1[[#This Row],[lig(ao)]]</f>
        <v>-3.565735299</v>
      </c>
      <c r="O323" s="3">
        <f>LN(1-EXP(-$R$45*Table1[[#This Row],[lig(ao)]]))</f>
        <v>-2.8683625494928373E-2</v>
      </c>
      <c r="P323" s="3">
        <f>Table1[[#This Row],[ln(1-e^-Bl)]]+LN($R$40)-$R$45*Table1[[#This Row],[Rs(ao)]]</f>
        <v>12.671063143872452</v>
      </c>
      <c r="Q323" s="3">
        <f>LN(Table1[[#This Row],[maxPress(bar)]])</f>
        <v>12.954471714115552</v>
      </c>
    </row>
    <row r="324" spans="1:17" x14ac:dyDescent="0.3">
      <c r="A324">
        <v>1</v>
      </c>
      <c r="B324">
        <v>1000</v>
      </c>
      <c r="C324" t="s">
        <v>11</v>
      </c>
      <c r="D324">
        <v>3</v>
      </c>
      <c r="E324" t="s">
        <v>12</v>
      </c>
      <c r="F324">
        <v>8</v>
      </c>
      <c r="G324">
        <v>1450.09925</v>
      </c>
      <c r="H324">
        <v>370301.30900000012</v>
      </c>
      <c r="I324">
        <v>755.51499999999976</v>
      </c>
      <c r="J324">
        <v>222</v>
      </c>
      <c r="K324" t="s">
        <v>14</v>
      </c>
      <c r="L324">
        <f>Table1[[#This Row],[maxPHe]]/Table1[[#This Row],[nv]]</f>
        <v>3.4032207207207197</v>
      </c>
      <c r="M324" t="e">
        <f>LN(1-Table1[[#This Row],[maxPress(bar)]]/327664.925)</f>
        <v>#NUM!</v>
      </c>
      <c r="N324">
        <f>-0.509390757*Table1[[#This Row],[lig(ao)]]</f>
        <v>-4.0751260560000002</v>
      </c>
      <c r="O324" s="3">
        <f>LN(1-EXP(-$R$45*Table1[[#This Row],[lig(ao)]]))</f>
        <v>-1.7136038476981676E-2</v>
      </c>
      <c r="P324" s="3">
        <f>Table1[[#This Row],[ln(1-e^-Bl)]]+LN($R$40)-$R$45*Table1[[#This Row],[Rs(ao)]]</f>
        <v>12.682610730890397</v>
      </c>
      <c r="Q324" s="3">
        <f>LN(Table1[[#This Row],[maxPress(bar)]])</f>
        <v>12.822072301867101</v>
      </c>
    </row>
    <row r="325" spans="1:17" x14ac:dyDescent="0.3">
      <c r="A325">
        <v>1</v>
      </c>
      <c r="B325">
        <v>1500</v>
      </c>
      <c r="C325" t="s">
        <v>11</v>
      </c>
      <c r="D325">
        <v>3</v>
      </c>
      <c r="E325" t="s">
        <v>12</v>
      </c>
      <c r="F325">
        <v>8</v>
      </c>
      <c r="G325">
        <v>1393.4157499999999</v>
      </c>
      <c r="H325">
        <v>321824.92174999992</v>
      </c>
      <c r="I325">
        <v>706.1849999999996</v>
      </c>
      <c r="J325">
        <v>223</v>
      </c>
      <c r="K325" t="s">
        <v>14</v>
      </c>
      <c r="L325">
        <f>Table1[[#This Row],[maxPHe]]/Table1[[#This Row],[nv]]</f>
        <v>3.166748878923765</v>
      </c>
      <c r="M325">
        <f>LN(1-Table1[[#This Row],[maxPress(bar)]]/327664.925)</f>
        <v>-4.0272601627569466</v>
      </c>
      <c r="N325">
        <f>-0.509390757*Table1[[#This Row],[lig(ao)]]</f>
        <v>-4.0751260560000002</v>
      </c>
      <c r="O325" s="3">
        <f>LN(1-EXP(-$R$45*Table1[[#This Row],[lig(ao)]]))</f>
        <v>-1.7136038476981676E-2</v>
      </c>
      <c r="P325" s="3">
        <f>Table1[[#This Row],[ln(1-e^-Bl)]]+LN($R$40)-$R$45*Table1[[#This Row],[Rs(ao)]]</f>
        <v>12.682610730890397</v>
      </c>
      <c r="Q325" s="3">
        <f>LN(Table1[[#This Row],[maxPress(bar)]])</f>
        <v>12.68176295538324</v>
      </c>
    </row>
    <row r="326" spans="1:17" x14ac:dyDescent="0.3">
      <c r="A326">
        <v>1</v>
      </c>
      <c r="B326">
        <v>2000</v>
      </c>
      <c r="C326" t="s">
        <v>11</v>
      </c>
      <c r="D326">
        <v>3</v>
      </c>
      <c r="E326" t="s">
        <v>12</v>
      </c>
      <c r="F326">
        <v>8</v>
      </c>
      <c r="G326">
        <v>1270.64375</v>
      </c>
      <c r="H326">
        <v>284855.022</v>
      </c>
      <c r="I326">
        <v>651.625</v>
      </c>
      <c r="J326">
        <v>225</v>
      </c>
      <c r="K326" t="s">
        <v>14</v>
      </c>
      <c r="L326">
        <f>Table1[[#This Row],[maxPHe]]/Table1[[#This Row],[nv]]</f>
        <v>2.8961111111111113</v>
      </c>
      <c r="M326">
        <f>LN(1-Table1[[#This Row],[maxPress(bar)]]/327664.925)</f>
        <v>-2.0352220617752455</v>
      </c>
      <c r="N326">
        <f>-0.509390757*Table1[[#This Row],[lig(ao)]]</f>
        <v>-4.0751260560000002</v>
      </c>
      <c r="O326" s="3">
        <f>LN(1-EXP(-$R$45*Table1[[#This Row],[lig(ao)]]))</f>
        <v>-1.7136038476981676E-2</v>
      </c>
      <c r="P326" s="3">
        <f>Table1[[#This Row],[ln(1-e^-Bl)]]+LN($R$40)-$R$45*Table1[[#This Row],[Rs(ao)]]</f>
        <v>12.682610730890397</v>
      </c>
      <c r="Q326" s="3">
        <f>LN(Table1[[#This Row],[maxPress(bar)]])</f>
        <v>12.559735635084882</v>
      </c>
    </row>
    <row r="327" spans="1:17" x14ac:dyDescent="0.3">
      <c r="A327">
        <v>1</v>
      </c>
      <c r="B327">
        <v>2500</v>
      </c>
      <c r="C327" t="s">
        <v>11</v>
      </c>
      <c r="D327">
        <v>3</v>
      </c>
      <c r="E327" t="s">
        <v>12</v>
      </c>
      <c r="F327">
        <v>8</v>
      </c>
      <c r="G327">
        <v>1266.53475</v>
      </c>
      <c r="H327">
        <v>247801.0931</v>
      </c>
      <c r="I327">
        <v>628.80499999999972</v>
      </c>
      <c r="J327">
        <v>229</v>
      </c>
      <c r="K327" t="s">
        <v>14</v>
      </c>
      <c r="L327">
        <f>Table1[[#This Row],[maxPHe]]/Table1[[#This Row],[nv]]</f>
        <v>2.7458733624454137</v>
      </c>
      <c r="M327">
        <f>LN(1-Table1[[#This Row],[maxPress(bar)]]/327664.925)</f>
        <v>-1.4116684329000901</v>
      </c>
      <c r="N327">
        <f>-0.509390757*Table1[[#This Row],[lig(ao)]]</f>
        <v>-4.0751260560000002</v>
      </c>
      <c r="O327" s="3">
        <f>LN(1-EXP(-$R$45*Table1[[#This Row],[lig(ao)]]))</f>
        <v>-1.7136038476981676E-2</v>
      </c>
      <c r="P327" s="3">
        <f>Table1[[#This Row],[ln(1-e^-Bl)]]+LN($R$40)-$R$45*Table1[[#This Row],[Rs(ao)]]</f>
        <v>12.682610730890397</v>
      </c>
      <c r="Q327" s="3">
        <f>LN(Table1[[#This Row],[maxPress(bar)]])</f>
        <v>12.420381659386175</v>
      </c>
    </row>
    <row r="328" spans="1:17" x14ac:dyDescent="0.3">
      <c r="A328">
        <v>1</v>
      </c>
      <c r="B328">
        <v>500</v>
      </c>
      <c r="C328" t="s">
        <v>11</v>
      </c>
      <c r="D328">
        <v>3</v>
      </c>
      <c r="E328" t="s">
        <v>12</v>
      </c>
      <c r="F328">
        <v>8</v>
      </c>
      <c r="G328">
        <v>1713.06925</v>
      </c>
      <c r="H328">
        <v>436583.56494999991</v>
      </c>
      <c r="I328">
        <v>865.11500000000024</v>
      </c>
      <c r="J328">
        <v>224</v>
      </c>
      <c r="K328" t="s">
        <v>14</v>
      </c>
      <c r="L328">
        <f>Table1[[#This Row],[maxPHe]]/Table1[[#This Row],[nv]]</f>
        <v>3.8621205357142867</v>
      </c>
      <c r="M328" t="e">
        <f>LN(1-Table1[[#This Row],[maxPress(bar)]]/327664.925)</f>
        <v>#NUM!</v>
      </c>
      <c r="N328">
        <f>-0.509390757*Table1[[#This Row],[lig(ao)]]</f>
        <v>-4.0751260560000002</v>
      </c>
      <c r="O328" s="3">
        <f>LN(1-EXP(-$R$45*Table1[[#This Row],[lig(ao)]]))</f>
        <v>-1.7136038476981676E-2</v>
      </c>
      <c r="P328" s="3">
        <f>Table1[[#This Row],[ln(1-e^-Bl)]]+LN($R$40)-$R$45*Table1[[#This Row],[Rs(ao)]]</f>
        <v>12.682610730890397</v>
      </c>
      <c r="Q328" s="3">
        <f>LN(Table1[[#This Row],[maxPress(bar)]])</f>
        <v>12.986735079123306</v>
      </c>
    </row>
    <row r="329" spans="1:17" x14ac:dyDescent="0.3">
      <c r="A329">
        <v>2</v>
      </c>
      <c r="B329">
        <v>1000</v>
      </c>
      <c r="C329" t="s">
        <v>11</v>
      </c>
      <c r="D329">
        <v>3</v>
      </c>
      <c r="E329" t="s">
        <v>12</v>
      </c>
      <c r="F329">
        <v>8</v>
      </c>
      <c r="G329">
        <v>1555.4952499999999</v>
      </c>
      <c r="H329">
        <v>372356.36245000002</v>
      </c>
      <c r="I329">
        <v>788.59500000000037</v>
      </c>
      <c r="J329">
        <v>228</v>
      </c>
      <c r="K329" t="s">
        <v>14</v>
      </c>
      <c r="L329">
        <f>Table1[[#This Row],[maxPHe]]/Table1[[#This Row],[nv]]</f>
        <v>3.4587500000000015</v>
      </c>
      <c r="M329" t="e">
        <f>LN(1-Table1[[#This Row],[maxPress(bar)]]/327664.925)</f>
        <v>#NUM!</v>
      </c>
      <c r="N329">
        <f>-0.509390757*Table1[[#This Row],[lig(ao)]]</f>
        <v>-4.0751260560000002</v>
      </c>
      <c r="O329" s="3">
        <f>LN(1-EXP(-$R$45*Table1[[#This Row],[lig(ao)]]))</f>
        <v>-1.7136038476981676E-2</v>
      </c>
      <c r="P329" s="3">
        <f>Table1[[#This Row],[ln(1-e^-Bl)]]+LN($R$40)-$R$45*Table1[[#This Row],[Rs(ao)]]</f>
        <v>12.682610730890397</v>
      </c>
      <c r="Q329" s="3">
        <f>LN(Table1[[#This Row],[maxPress(bar)]])</f>
        <v>12.827606638276276</v>
      </c>
    </row>
    <row r="330" spans="1:17" x14ac:dyDescent="0.3">
      <c r="A330">
        <v>2</v>
      </c>
      <c r="B330">
        <v>1500</v>
      </c>
      <c r="C330" t="s">
        <v>11</v>
      </c>
      <c r="D330">
        <v>3</v>
      </c>
      <c r="E330" t="s">
        <v>12</v>
      </c>
      <c r="F330">
        <v>8</v>
      </c>
      <c r="G330">
        <v>1410.94075</v>
      </c>
      <c r="H330">
        <v>324003.66595</v>
      </c>
      <c r="I330">
        <v>713.68500000000029</v>
      </c>
      <c r="J330">
        <v>225</v>
      </c>
      <c r="K330" t="s">
        <v>13</v>
      </c>
      <c r="L330">
        <f>Table1[[#This Row],[maxPHe]]/Table1[[#This Row],[nv]]</f>
        <v>3.1719333333333348</v>
      </c>
      <c r="M330">
        <f>LN(1-Table1[[#This Row],[maxPress(bar)]]/327664.925)</f>
        <v>-4.4941844251136498</v>
      </c>
      <c r="N330">
        <f>-0.509390757*Table1[[#This Row],[lig(ao)]]</f>
        <v>-4.0751260560000002</v>
      </c>
      <c r="O330" s="3">
        <f>LN(1-EXP(-$R$45*Table1[[#This Row],[lig(ao)]]))</f>
        <v>-1.7136038476981676E-2</v>
      </c>
      <c r="P330" s="3">
        <f>Table1[[#This Row],[ln(1-e^-Bl)]]+LN($R$40)-$R$45*Table1[[#This Row],[Rs(ao)]]</f>
        <v>12.682610730890397</v>
      </c>
      <c r="Q330" s="3">
        <f>LN(Table1[[#This Row],[maxPress(bar)]])</f>
        <v>12.68851010937095</v>
      </c>
    </row>
    <row r="331" spans="1:17" x14ac:dyDescent="0.3">
      <c r="A331">
        <v>2</v>
      </c>
      <c r="B331">
        <v>2000</v>
      </c>
      <c r="C331" t="s">
        <v>11</v>
      </c>
      <c r="D331">
        <v>3</v>
      </c>
      <c r="E331" t="s">
        <v>12</v>
      </c>
      <c r="F331">
        <v>8</v>
      </c>
      <c r="G331">
        <v>1308.0197499999999</v>
      </c>
      <c r="H331">
        <v>285429.73015000002</v>
      </c>
      <c r="I331">
        <v>662.10500000000036</v>
      </c>
      <c r="J331">
        <v>227</v>
      </c>
      <c r="K331" t="s">
        <v>13</v>
      </c>
      <c r="L331">
        <f>Table1[[#This Row],[maxPHe]]/Table1[[#This Row],[nv]]</f>
        <v>2.9167621145374465</v>
      </c>
      <c r="M331">
        <f>LN(1-Table1[[#This Row],[maxPress(bar)]]/327664.925)</f>
        <v>-2.0487376414627345</v>
      </c>
      <c r="N331">
        <f>-0.509390757*Table1[[#This Row],[lig(ao)]]</f>
        <v>-4.0751260560000002</v>
      </c>
      <c r="O331" s="3">
        <f>LN(1-EXP(-$R$45*Table1[[#This Row],[lig(ao)]]))</f>
        <v>-1.7136038476981676E-2</v>
      </c>
      <c r="P331" s="3">
        <f>Table1[[#This Row],[ln(1-e^-Bl)]]+LN($R$40)-$R$45*Table1[[#This Row],[Rs(ao)]]</f>
        <v>12.682610730890397</v>
      </c>
      <c r="Q331" s="3">
        <f>LN(Table1[[#This Row],[maxPress(bar)]])</f>
        <v>12.561751148711668</v>
      </c>
    </row>
    <row r="332" spans="1:17" x14ac:dyDescent="0.3">
      <c r="A332">
        <v>2</v>
      </c>
      <c r="B332">
        <v>2500</v>
      </c>
      <c r="C332" t="s">
        <v>11</v>
      </c>
      <c r="D332">
        <v>3</v>
      </c>
      <c r="E332" t="s">
        <v>12</v>
      </c>
      <c r="F332">
        <v>8</v>
      </c>
      <c r="G332">
        <v>1255.39625</v>
      </c>
      <c r="H332">
        <v>259891.33124999999</v>
      </c>
      <c r="I332">
        <v>615.57500000000016</v>
      </c>
      <c r="J332">
        <v>221</v>
      </c>
      <c r="K332" t="s">
        <v>14</v>
      </c>
      <c r="L332">
        <f>Table1[[#This Row],[maxPHe]]/Table1[[#This Row],[nv]]</f>
        <v>2.7854072398190053</v>
      </c>
      <c r="M332">
        <f>LN(1-Table1[[#This Row],[maxPress(bar)]]/327664.925)</f>
        <v>-1.5758188697355011</v>
      </c>
      <c r="N332">
        <f>-0.509390757*Table1[[#This Row],[lig(ao)]]</f>
        <v>-4.0751260560000002</v>
      </c>
      <c r="O332" s="3">
        <f>LN(1-EXP(-$R$45*Table1[[#This Row],[lig(ao)]]))</f>
        <v>-1.7136038476981676E-2</v>
      </c>
      <c r="P332" s="3">
        <f>Table1[[#This Row],[ln(1-e^-Bl)]]+LN($R$40)-$R$45*Table1[[#This Row],[Rs(ao)]]</f>
        <v>12.682610730890397</v>
      </c>
      <c r="Q332" s="3">
        <f>LN(Table1[[#This Row],[maxPress(bar)]])</f>
        <v>12.468018865898635</v>
      </c>
    </row>
    <row r="333" spans="1:17" x14ac:dyDescent="0.3">
      <c r="A333">
        <v>2</v>
      </c>
      <c r="B333">
        <v>500</v>
      </c>
      <c r="C333" t="s">
        <v>11</v>
      </c>
      <c r="D333">
        <v>3</v>
      </c>
      <c r="E333" t="s">
        <v>12</v>
      </c>
      <c r="F333">
        <v>8</v>
      </c>
      <c r="G333">
        <v>1630.39625</v>
      </c>
      <c r="H333">
        <v>428255.33925000002</v>
      </c>
      <c r="I333">
        <v>852.57499999999993</v>
      </c>
      <c r="J333">
        <v>226</v>
      </c>
      <c r="K333" t="s">
        <v>14</v>
      </c>
      <c r="L333">
        <f>Table1[[#This Row],[maxPHe]]/Table1[[#This Row],[nv]]</f>
        <v>3.7724557522123892</v>
      </c>
      <c r="M333" t="e">
        <f>LN(1-Table1[[#This Row],[maxPress(bar)]]/327664.925)</f>
        <v>#NUM!</v>
      </c>
      <c r="N333">
        <f>-0.509390757*Table1[[#This Row],[lig(ao)]]</f>
        <v>-4.0751260560000002</v>
      </c>
      <c r="O333" s="3">
        <f>LN(1-EXP(-$R$45*Table1[[#This Row],[lig(ao)]]))</f>
        <v>-1.7136038476981676E-2</v>
      </c>
      <c r="P333" s="3">
        <f>Table1[[#This Row],[ln(1-e^-Bl)]]+LN($R$40)-$R$45*Table1[[#This Row],[Rs(ao)]]</f>
        <v>12.682610730890397</v>
      </c>
      <c r="Q333" s="3">
        <f>LN(Table1[[#This Row],[maxPress(bar)]])</f>
        <v>12.967474883709347</v>
      </c>
    </row>
    <row r="334" spans="1:17" x14ac:dyDescent="0.3">
      <c r="A334">
        <v>2</v>
      </c>
      <c r="B334">
        <v>1500</v>
      </c>
      <c r="C334" t="s">
        <v>11</v>
      </c>
      <c r="D334">
        <v>1</v>
      </c>
      <c r="E334" t="s">
        <v>12</v>
      </c>
      <c r="F334">
        <v>10</v>
      </c>
      <c r="G334">
        <v>81.584249999999997</v>
      </c>
      <c r="H334">
        <v>684701.33514999982</v>
      </c>
      <c r="I334">
        <v>38.815000000000033</v>
      </c>
      <c r="J334">
        <v>8</v>
      </c>
      <c r="K334" t="s">
        <v>14</v>
      </c>
      <c r="L334">
        <f>Table1[[#This Row],[maxPHe]]/Table1[[#This Row],[nv]]</f>
        <v>4.8518750000000042</v>
      </c>
      <c r="M334" t="e">
        <f>LN(1-Table1[[#This Row],[maxPress(bar)]]/327664.925)</f>
        <v>#NUM!</v>
      </c>
      <c r="N334">
        <f>-0.509390757*Table1[[#This Row],[lig(ao)]]</f>
        <v>-5.0939075700000007</v>
      </c>
      <c r="O334" s="3">
        <f>LN(1-EXP(-$R$45*Table1[[#This Row],[lig(ao)]]))</f>
        <v>-6.1528846084108338E-3</v>
      </c>
      <c r="P334" s="3">
        <f>Table1[[#This Row],[ln(1-e^-Bl)]]+LN($R$40)-$R$45*Table1[[#This Row],[Rs(ao)]]</f>
        <v>13.712375710758968</v>
      </c>
      <c r="Q334" s="3">
        <f>LN(Table1[[#This Row],[maxPress(bar)]])</f>
        <v>13.436738015085345</v>
      </c>
    </row>
    <row r="335" spans="1:17" x14ac:dyDescent="0.3">
      <c r="A335">
        <v>2</v>
      </c>
      <c r="B335">
        <v>1500</v>
      </c>
      <c r="C335" t="s">
        <v>11</v>
      </c>
      <c r="D335">
        <v>1</v>
      </c>
      <c r="E335" t="s">
        <v>12</v>
      </c>
      <c r="F335">
        <v>11</v>
      </c>
      <c r="G335">
        <v>128.66325000000001</v>
      </c>
      <c r="H335">
        <v>693620.56935000001</v>
      </c>
      <c r="I335">
        <v>50.235000000000007</v>
      </c>
      <c r="J335">
        <v>9</v>
      </c>
      <c r="K335" t="s">
        <v>13</v>
      </c>
      <c r="L335">
        <f>Table1[[#This Row],[maxPHe]]/Table1[[#This Row],[nv]]</f>
        <v>5.581666666666667</v>
      </c>
      <c r="M335" t="e">
        <f>LN(1-Table1[[#This Row],[maxPress(bar)]]/327664.925)</f>
        <v>#NUM!</v>
      </c>
      <c r="N335">
        <f>-0.509390757*Table1[[#This Row],[lig(ao)]]</f>
        <v>-5.6032983270000001</v>
      </c>
      <c r="O335" s="3">
        <f>LN(1-EXP(-$R$45*Table1[[#This Row],[lig(ao)]]))</f>
        <v>-3.6924895769882078E-3</v>
      </c>
      <c r="P335" s="3">
        <f>Table1[[#This Row],[ln(1-e^-Bl)]]+LN($R$40)-$R$45*Table1[[#This Row],[Rs(ao)]]</f>
        <v>13.714836105790392</v>
      </c>
      <c r="Q335" s="3">
        <f>LN(Table1[[#This Row],[maxPress(bar)]])</f>
        <v>13.449680359934346</v>
      </c>
    </row>
    <row r="336" spans="1:17" x14ac:dyDescent="0.3">
      <c r="A336">
        <v>2</v>
      </c>
      <c r="B336">
        <v>1500</v>
      </c>
      <c r="C336" t="s">
        <v>11</v>
      </c>
      <c r="D336">
        <v>1</v>
      </c>
      <c r="E336" t="s">
        <v>12</v>
      </c>
      <c r="F336">
        <v>12</v>
      </c>
      <c r="G336">
        <v>109.50475</v>
      </c>
      <c r="H336">
        <v>654109.25420000008</v>
      </c>
      <c r="I336">
        <v>49.405000000000008</v>
      </c>
      <c r="J336">
        <v>10</v>
      </c>
      <c r="K336" t="s">
        <v>13</v>
      </c>
      <c r="L336">
        <f>Table1[[#This Row],[maxPHe]]/Table1[[#This Row],[nv]]</f>
        <v>4.940500000000001</v>
      </c>
      <c r="M336" t="e">
        <f>LN(1-Table1[[#This Row],[maxPress(bar)]]/327664.925)</f>
        <v>#NUM!</v>
      </c>
      <c r="N336">
        <f>-0.509390757*Table1[[#This Row],[lig(ao)]]</f>
        <v>-6.1126890840000003</v>
      </c>
      <c r="O336" s="3">
        <f>LN(1-EXP(-$R$45*Table1[[#This Row],[lig(ao)]]))</f>
        <v>-2.217039257152143E-3</v>
      </c>
      <c r="P336" s="3">
        <f>Table1[[#This Row],[ln(1-e^-Bl)]]+LN($R$40)-$R$45*Table1[[#This Row],[Rs(ao)]]</f>
        <v>13.716311556110227</v>
      </c>
      <c r="Q336" s="3">
        <f>LN(Table1[[#This Row],[maxPress(bar)]])</f>
        <v>13.391029671838826</v>
      </c>
    </row>
    <row r="337" spans="1:17" x14ac:dyDescent="0.3">
      <c r="A337">
        <v>2</v>
      </c>
      <c r="B337">
        <v>1500</v>
      </c>
      <c r="C337" t="s">
        <v>11</v>
      </c>
      <c r="D337">
        <v>1</v>
      </c>
      <c r="E337" t="s">
        <v>12</v>
      </c>
      <c r="F337">
        <v>13</v>
      </c>
      <c r="G337">
        <v>93.910750000000007</v>
      </c>
      <c r="H337">
        <v>753576.05814999994</v>
      </c>
      <c r="I337">
        <v>38.284999999999997</v>
      </c>
      <c r="J337">
        <v>7</v>
      </c>
      <c r="K337" t="s">
        <v>13</v>
      </c>
      <c r="L337">
        <f>Table1[[#This Row],[maxPHe]]/Table1[[#This Row],[nv]]</f>
        <v>5.4692857142857134</v>
      </c>
      <c r="M337" t="e">
        <f>LN(1-Table1[[#This Row],[maxPress(bar)]]/327664.925)</f>
        <v>#NUM!</v>
      </c>
      <c r="N337">
        <f>-0.509390757*Table1[[#This Row],[lig(ao)]]</f>
        <v>-6.6220798410000006</v>
      </c>
      <c r="O337" s="3">
        <f>LN(1-EXP(-$R$45*Table1[[#This Row],[lig(ao)]]))</f>
        <v>-1.3315439159814054E-3</v>
      </c>
      <c r="P337" s="3">
        <f>Table1[[#This Row],[ln(1-e^-Bl)]]+LN($R$40)-$R$45*Table1[[#This Row],[Rs(ao)]]</f>
        <v>13.717197051451398</v>
      </c>
      <c r="Q337" s="3">
        <f>LN(Table1[[#This Row],[maxPress(bar)]])</f>
        <v>13.532585231768808</v>
      </c>
    </row>
    <row r="338" spans="1:17" x14ac:dyDescent="0.3">
      <c r="A338">
        <v>2</v>
      </c>
      <c r="B338">
        <v>1500</v>
      </c>
      <c r="C338" t="s">
        <v>11</v>
      </c>
      <c r="D338">
        <v>1</v>
      </c>
      <c r="E338" t="s">
        <v>12</v>
      </c>
      <c r="F338">
        <v>14</v>
      </c>
      <c r="G338">
        <v>122.72275</v>
      </c>
      <c r="H338">
        <v>681914.94289999991</v>
      </c>
      <c r="I338">
        <v>49.045000000000009</v>
      </c>
      <c r="J338">
        <v>9</v>
      </c>
      <c r="K338" t="s">
        <v>13</v>
      </c>
      <c r="L338">
        <f>Table1[[#This Row],[maxPHe]]/Table1[[#This Row],[nv]]</f>
        <v>5.4494444444444454</v>
      </c>
      <c r="M338" t="e">
        <f>LN(1-Table1[[#This Row],[maxPress(bar)]]/327664.925)</f>
        <v>#NUM!</v>
      </c>
      <c r="N338">
        <f>-0.509390757*Table1[[#This Row],[lig(ao)]]</f>
        <v>-7.1314705979999999</v>
      </c>
      <c r="O338" s="3">
        <f>LN(1-EXP(-$R$45*Table1[[#This Row],[lig(ao)]]))</f>
        <v>-7.9986077373698648E-4</v>
      </c>
      <c r="P338" s="3">
        <f>Table1[[#This Row],[ln(1-e^-Bl)]]+LN($R$40)-$R$45*Table1[[#This Row],[Rs(ao)]]</f>
        <v>13.717728734593642</v>
      </c>
      <c r="Q338" s="3">
        <f>LN(Table1[[#This Row],[maxPress(bar)]])</f>
        <v>13.432660211892342</v>
      </c>
    </row>
    <row r="339" spans="1:17" x14ac:dyDescent="0.3">
      <c r="A339">
        <v>2</v>
      </c>
      <c r="B339">
        <v>1500</v>
      </c>
      <c r="C339" t="s">
        <v>11</v>
      </c>
      <c r="D339">
        <v>1</v>
      </c>
      <c r="E339" t="s">
        <v>12</v>
      </c>
      <c r="F339">
        <v>15</v>
      </c>
      <c r="G339">
        <v>67.62375000000003</v>
      </c>
      <c r="H339">
        <v>746623.76695000008</v>
      </c>
      <c r="I339">
        <v>33.025000000000013</v>
      </c>
      <c r="J339">
        <v>7</v>
      </c>
      <c r="K339" t="s">
        <v>13</v>
      </c>
      <c r="L339">
        <f>Table1[[#This Row],[maxPHe]]/Table1[[#This Row],[nv]]</f>
        <v>4.7178571428571443</v>
      </c>
      <c r="M339" t="e">
        <f>LN(1-Table1[[#This Row],[maxPress(bar)]]/327664.925)</f>
        <v>#NUM!</v>
      </c>
      <c r="N339">
        <f>-0.509390757*Table1[[#This Row],[lig(ao)]]</f>
        <v>-7.6408613550000002</v>
      </c>
      <c r="O339" s="3">
        <f>LN(1-EXP(-$R$45*Table1[[#This Row],[lig(ao)]]))</f>
        <v>-4.8052877768070632E-4</v>
      </c>
      <c r="P339" s="3">
        <f>Table1[[#This Row],[ln(1-e^-Bl)]]+LN($R$40)-$R$45*Table1[[#This Row],[Rs(ao)]]</f>
        <v>13.718048066589699</v>
      </c>
      <c r="Q339" s="3">
        <f>LN(Table1[[#This Row],[maxPress(bar)]])</f>
        <v>13.523316678534833</v>
      </c>
    </row>
    <row r="340" spans="1:17" x14ac:dyDescent="0.3">
      <c r="A340">
        <v>2</v>
      </c>
      <c r="B340">
        <v>1500</v>
      </c>
      <c r="C340" t="s">
        <v>11</v>
      </c>
      <c r="D340">
        <v>1</v>
      </c>
      <c r="E340" t="s">
        <v>12</v>
      </c>
      <c r="F340">
        <v>16</v>
      </c>
      <c r="G340">
        <v>69.603749999999991</v>
      </c>
      <c r="H340">
        <v>662670.2172500001</v>
      </c>
      <c r="I340">
        <v>38.424999999999997</v>
      </c>
      <c r="J340">
        <v>9</v>
      </c>
      <c r="K340" t="s">
        <v>13</v>
      </c>
      <c r="L340">
        <f>Table1[[#This Row],[maxPHe]]/Table1[[#This Row],[nv]]</f>
        <v>4.2694444444444439</v>
      </c>
      <c r="M340" t="e">
        <f>LN(1-Table1[[#This Row],[maxPress(bar)]]/327664.925)</f>
        <v>#NUM!</v>
      </c>
      <c r="N340">
        <f>-0.509390757*Table1[[#This Row],[lig(ao)]]</f>
        <v>-8.1502521120000004</v>
      </c>
      <c r="O340" s="3">
        <f>LN(1-EXP(-$R$45*Table1[[#This Row],[lig(ao)]]))</f>
        <v>-2.8870352550614285E-4</v>
      </c>
      <c r="P340" s="3">
        <f>Table1[[#This Row],[ln(1-e^-Bl)]]+LN($R$40)-$R$45*Table1[[#This Row],[Rs(ao)]]</f>
        <v>13.718239891841874</v>
      </c>
      <c r="Q340" s="3">
        <f>LN(Table1[[#This Row],[maxPress(bar)]])</f>
        <v>13.404032735539332</v>
      </c>
    </row>
    <row r="341" spans="1:17" x14ac:dyDescent="0.3">
      <c r="A341">
        <v>2</v>
      </c>
      <c r="B341">
        <v>1500</v>
      </c>
      <c r="C341" t="s">
        <v>11</v>
      </c>
      <c r="D341">
        <v>1</v>
      </c>
      <c r="E341" t="s">
        <v>12</v>
      </c>
      <c r="F341">
        <v>17</v>
      </c>
      <c r="G341">
        <v>99.752249999999989</v>
      </c>
      <c r="H341">
        <v>653228.74744999991</v>
      </c>
      <c r="I341">
        <v>44.45500000000002</v>
      </c>
      <c r="J341">
        <v>9</v>
      </c>
      <c r="K341" t="s">
        <v>13</v>
      </c>
      <c r="L341">
        <f>Table1[[#This Row],[maxPHe]]/Table1[[#This Row],[nv]]</f>
        <v>4.9394444444444465</v>
      </c>
      <c r="M341" t="e">
        <f>LN(1-Table1[[#This Row],[maxPress(bar)]]/327664.925)</f>
        <v>#NUM!</v>
      </c>
      <c r="N341">
        <f>-0.509390757*Table1[[#This Row],[lig(ao)]]</f>
        <v>-8.6596428690000007</v>
      </c>
      <c r="O341" s="3">
        <f>LN(1-EXP(-$R$45*Table1[[#This Row],[lig(ao)]]))</f>
        <v>-1.7346082235250424E-4</v>
      </c>
      <c r="P341" s="3">
        <f>Table1[[#This Row],[ln(1-e^-Bl)]]+LN($R$40)-$R$45*Table1[[#This Row],[Rs(ao)]]</f>
        <v>13.718355134545027</v>
      </c>
      <c r="Q341" s="3">
        <f>LN(Table1[[#This Row],[maxPress(bar)]])</f>
        <v>13.389682649290677</v>
      </c>
    </row>
    <row r="342" spans="1:17" x14ac:dyDescent="0.3">
      <c r="A342">
        <v>2</v>
      </c>
      <c r="B342">
        <v>1500</v>
      </c>
      <c r="C342" t="s">
        <v>11</v>
      </c>
      <c r="D342">
        <v>1</v>
      </c>
      <c r="E342" t="s">
        <v>12</v>
      </c>
      <c r="F342">
        <v>18</v>
      </c>
      <c r="G342">
        <v>123.16825</v>
      </c>
      <c r="H342">
        <v>694431.07885000005</v>
      </c>
      <c r="I342">
        <v>49.135000000000012</v>
      </c>
      <c r="J342">
        <v>9</v>
      </c>
      <c r="K342" t="s">
        <v>14</v>
      </c>
      <c r="L342">
        <f>Table1[[#This Row],[maxPHe]]/Table1[[#This Row],[nv]]</f>
        <v>5.4594444444444461</v>
      </c>
      <c r="M342" t="e">
        <f>LN(1-Table1[[#This Row],[maxPress(bar)]]/327664.925)</f>
        <v>#NUM!</v>
      </c>
      <c r="N342">
        <f>-0.509390757*Table1[[#This Row],[lig(ao)]]</f>
        <v>-9.1690336260000009</v>
      </c>
      <c r="O342" s="3">
        <f>LN(1-EXP(-$R$45*Table1[[#This Row],[lig(ao)]]))</f>
        <v>-1.0422231216581739E-4</v>
      </c>
      <c r="P342" s="3">
        <f>Table1[[#This Row],[ln(1-e^-Bl)]]+LN($R$40)-$R$45*Table1[[#This Row],[Rs(ao)]]</f>
        <v>13.718424373055214</v>
      </c>
      <c r="Q342" s="3">
        <f>LN(Table1[[#This Row],[maxPress(bar)]])</f>
        <v>13.45084819773515</v>
      </c>
    </row>
    <row r="343" spans="1:17" x14ac:dyDescent="0.3">
      <c r="A343">
        <v>2</v>
      </c>
      <c r="B343">
        <v>1500</v>
      </c>
      <c r="C343" t="s">
        <v>11</v>
      </c>
      <c r="D343">
        <v>1</v>
      </c>
      <c r="E343" t="s">
        <v>12</v>
      </c>
      <c r="F343">
        <v>19</v>
      </c>
      <c r="G343">
        <v>113.71275</v>
      </c>
      <c r="H343">
        <v>677762.88134999981</v>
      </c>
      <c r="I343">
        <v>47.245000000000033</v>
      </c>
      <c r="J343">
        <v>9</v>
      </c>
      <c r="K343" t="s">
        <v>13</v>
      </c>
      <c r="L343">
        <f>Table1[[#This Row],[maxPHe]]/Table1[[#This Row],[nv]]</f>
        <v>5.2494444444444479</v>
      </c>
      <c r="M343" t="e">
        <f>LN(1-Table1[[#This Row],[maxPress(bar)]]/327664.925)</f>
        <v>#NUM!</v>
      </c>
      <c r="N343">
        <f>-0.509390757*Table1[[#This Row],[lig(ao)]]</f>
        <v>-9.6784243830000012</v>
      </c>
      <c r="O343" s="3">
        <f>LN(1-EXP(-$R$45*Table1[[#This Row],[lig(ao)]]))</f>
        <v>-6.2621866469215342E-5</v>
      </c>
      <c r="P343" s="3">
        <f>Table1[[#This Row],[ln(1-e^-Bl)]]+LN($R$40)-$R$45*Table1[[#This Row],[Rs(ao)]]</f>
        <v>13.71846597350091</v>
      </c>
      <c r="Q343" s="3">
        <f>LN(Table1[[#This Row],[maxPress(bar)]])</f>
        <v>13.426552773229727</v>
      </c>
    </row>
    <row r="344" spans="1:17" x14ac:dyDescent="0.3">
      <c r="A344">
        <v>2</v>
      </c>
      <c r="B344">
        <v>1500</v>
      </c>
      <c r="C344" t="s">
        <v>11</v>
      </c>
      <c r="D344">
        <v>1</v>
      </c>
      <c r="E344" t="s">
        <v>12</v>
      </c>
      <c r="F344">
        <v>1</v>
      </c>
      <c r="G344">
        <v>45.396250000000002</v>
      </c>
      <c r="H344">
        <v>535336.97185000009</v>
      </c>
      <c r="I344">
        <v>22.57500000000001</v>
      </c>
      <c r="J344">
        <v>8</v>
      </c>
      <c r="K344" t="s">
        <v>15</v>
      </c>
      <c r="L344">
        <f>Table1[[#This Row],[maxPHe]]/Table1[[#This Row],[nv]]</f>
        <v>2.8218750000000012</v>
      </c>
      <c r="M344" t="e">
        <f>LN(1-Table1[[#This Row],[maxPress(bar)]]/327664.925)</f>
        <v>#NUM!</v>
      </c>
      <c r="N344">
        <f>-0.509390757*Table1[[#This Row],[lig(ao)]]</f>
        <v>-0.50939075700000003</v>
      </c>
      <c r="O344" s="3">
        <f>LN(1-EXP(-$R$45*Table1[[#This Row],[lig(ao)]]))</f>
        <v>-0.91844666491232885</v>
      </c>
      <c r="P344" s="3">
        <f>Table1[[#This Row],[ln(1-e^-Bl)]]+LN($R$40)-$R$45*Table1[[#This Row],[Rs(ao)]]</f>
        <v>12.80008193045505</v>
      </c>
      <c r="Q344" s="3">
        <f>LN(Table1[[#This Row],[maxPress(bar)]])</f>
        <v>13.190651681528646</v>
      </c>
    </row>
    <row r="345" spans="1:17" x14ac:dyDescent="0.3">
      <c r="A345">
        <v>2</v>
      </c>
      <c r="B345">
        <v>1500</v>
      </c>
      <c r="C345" t="s">
        <v>11</v>
      </c>
      <c r="D345">
        <v>1</v>
      </c>
      <c r="E345" t="s">
        <v>12</v>
      </c>
      <c r="F345">
        <v>20</v>
      </c>
      <c r="G345">
        <v>66.732749999999996</v>
      </c>
      <c r="H345">
        <v>703958.65795000014</v>
      </c>
      <c r="I345">
        <v>35.845000000000013</v>
      </c>
      <c r="J345">
        <v>8</v>
      </c>
      <c r="K345" t="s">
        <v>13</v>
      </c>
      <c r="L345">
        <f>Table1[[#This Row],[maxPHe]]/Table1[[#This Row],[nv]]</f>
        <v>4.4806250000000016</v>
      </c>
      <c r="M345" t="e">
        <f>LN(1-Table1[[#This Row],[maxPress(bar)]]/327664.925)</f>
        <v>#NUM!</v>
      </c>
      <c r="N345">
        <f>-0.509390757*Table1[[#This Row],[lig(ao)]]</f>
        <v>-10.187815140000001</v>
      </c>
      <c r="O345" s="3">
        <f>LN(1-EXP(-$R$45*Table1[[#This Row],[lig(ao)]]))</f>
        <v>-3.7626594887278363E-5</v>
      </c>
      <c r="P345" s="3">
        <f>Table1[[#This Row],[ln(1-e^-Bl)]]+LN($R$40)-$R$45*Table1[[#This Row],[Rs(ao)]]</f>
        <v>13.718490968772493</v>
      </c>
      <c r="Q345" s="3">
        <f>LN(Table1[[#This Row],[maxPress(bar)]])</f>
        <v>13.464474908912988</v>
      </c>
    </row>
    <row r="346" spans="1:17" x14ac:dyDescent="0.3">
      <c r="A346">
        <v>2</v>
      </c>
      <c r="B346">
        <v>1500</v>
      </c>
      <c r="C346" t="s">
        <v>11</v>
      </c>
      <c r="D346">
        <v>1</v>
      </c>
      <c r="E346" t="s">
        <v>12</v>
      </c>
      <c r="F346">
        <v>2</v>
      </c>
      <c r="G346">
        <v>91.089249999999993</v>
      </c>
      <c r="H346">
        <v>615491.57105000014</v>
      </c>
      <c r="I346">
        <v>32.715000000000018</v>
      </c>
      <c r="J346">
        <v>9</v>
      </c>
      <c r="K346" t="s">
        <v>14</v>
      </c>
      <c r="L346">
        <f>Table1[[#This Row],[maxPHe]]/Table1[[#This Row],[nv]]</f>
        <v>3.635000000000002</v>
      </c>
      <c r="M346" t="e">
        <f>LN(1-Table1[[#This Row],[maxPress(bar)]]/327664.925)</f>
        <v>#NUM!</v>
      </c>
      <c r="N346">
        <f>-0.509390757*Table1[[#This Row],[lig(ao)]]</f>
        <v>-1.0187815140000001</v>
      </c>
      <c r="O346" s="3">
        <f>LN(1-EXP(-$R$45*Table1[[#This Row],[lig(ao)]]))</f>
        <v>-0.44790477788236172</v>
      </c>
      <c r="P346" s="3">
        <f>Table1[[#This Row],[ln(1-e^-Bl)]]+LN($R$40)-$R$45*Table1[[#This Row],[Rs(ao)]]</f>
        <v>13.270623817485017</v>
      </c>
      <c r="Q346" s="3">
        <f>LN(Table1[[#This Row],[maxPress(bar)]])</f>
        <v>13.330176530036839</v>
      </c>
    </row>
    <row r="347" spans="1:17" x14ac:dyDescent="0.3">
      <c r="A347">
        <v>2</v>
      </c>
      <c r="B347">
        <v>1500</v>
      </c>
      <c r="C347" t="s">
        <v>11</v>
      </c>
      <c r="D347">
        <v>1</v>
      </c>
      <c r="E347" t="s">
        <v>12</v>
      </c>
      <c r="F347">
        <v>3</v>
      </c>
      <c r="G347">
        <v>79.851250000000007</v>
      </c>
      <c r="H347">
        <v>727270.90879999998</v>
      </c>
      <c r="I347">
        <v>33.475000000000009</v>
      </c>
      <c r="J347">
        <v>7</v>
      </c>
      <c r="K347" t="s">
        <v>14</v>
      </c>
      <c r="L347">
        <f>Table1[[#This Row],[maxPHe]]/Table1[[#This Row],[nv]]</f>
        <v>4.7821428571428584</v>
      </c>
      <c r="M347" t="e">
        <f>LN(1-Table1[[#This Row],[maxPress(bar)]]/327664.925)</f>
        <v>#NUM!</v>
      </c>
      <c r="N347">
        <f>-0.509390757*Table1[[#This Row],[lig(ao)]]</f>
        <v>-1.5281722710000001</v>
      </c>
      <c r="O347" s="3">
        <f>LN(1-EXP(-$R$45*Table1[[#This Row],[lig(ao)]]))</f>
        <v>-0.24453535334753071</v>
      </c>
      <c r="P347" s="3">
        <f>Table1[[#This Row],[ln(1-e^-Bl)]]+LN($R$40)-$R$45*Table1[[#This Row],[Rs(ao)]]</f>
        <v>13.47399324201985</v>
      </c>
      <c r="Q347" s="3">
        <f>LN(Table1[[#This Row],[maxPress(bar)]])</f>
        <v>13.497054326442614</v>
      </c>
    </row>
    <row r="348" spans="1:17" x14ac:dyDescent="0.3">
      <c r="A348">
        <v>2</v>
      </c>
      <c r="B348">
        <v>1500</v>
      </c>
      <c r="C348" t="s">
        <v>11</v>
      </c>
      <c r="D348">
        <v>1</v>
      </c>
      <c r="E348" t="s">
        <v>12</v>
      </c>
      <c r="F348">
        <v>4</v>
      </c>
      <c r="G348">
        <v>119.55425</v>
      </c>
      <c r="H348">
        <v>674946.39165000001</v>
      </c>
      <c r="I348">
        <v>43.414999999999999</v>
      </c>
      <c r="J348">
        <v>8</v>
      </c>
      <c r="K348" t="s">
        <v>14</v>
      </c>
      <c r="L348">
        <f>Table1[[#This Row],[maxPHe]]/Table1[[#This Row],[nv]]</f>
        <v>5.4268749999999999</v>
      </c>
      <c r="M348" t="e">
        <f>LN(1-Table1[[#This Row],[maxPress(bar)]]/327664.925)</f>
        <v>#NUM!</v>
      </c>
      <c r="N348">
        <f>-0.509390757*Table1[[#This Row],[lig(ao)]]</f>
        <v>-2.0375630280000001</v>
      </c>
      <c r="O348" s="3">
        <f>LN(1-EXP(-$R$45*Table1[[#This Row],[lig(ao)]]))</f>
        <v>-0.13965972373704474</v>
      </c>
      <c r="P348" s="3">
        <f>Table1[[#This Row],[ln(1-e^-Bl)]]+LN($R$40)-$R$45*Table1[[#This Row],[Rs(ao)]]</f>
        <v>13.578868871630334</v>
      </c>
      <c r="Q348" s="3">
        <f>LN(Table1[[#This Row],[maxPress(bar)]])</f>
        <v>13.422388546922971</v>
      </c>
    </row>
    <row r="349" spans="1:17" x14ac:dyDescent="0.3">
      <c r="A349">
        <v>2</v>
      </c>
      <c r="B349">
        <v>1500</v>
      </c>
      <c r="C349" t="s">
        <v>11</v>
      </c>
      <c r="D349">
        <v>1</v>
      </c>
      <c r="E349" t="s">
        <v>12</v>
      </c>
      <c r="F349">
        <v>5</v>
      </c>
      <c r="G349">
        <v>51.930750000000003</v>
      </c>
      <c r="H349">
        <v>706185.30830000003</v>
      </c>
      <c r="I349">
        <v>32.885000000000012</v>
      </c>
      <c r="J349">
        <v>8</v>
      </c>
      <c r="K349" t="s">
        <v>14</v>
      </c>
      <c r="L349">
        <f>Table1[[#This Row],[maxPHe]]/Table1[[#This Row],[nv]]</f>
        <v>4.1106250000000015</v>
      </c>
      <c r="M349" t="e">
        <f>LN(1-Table1[[#This Row],[maxPress(bar)]]/327664.925)</f>
        <v>#NUM!</v>
      </c>
      <c r="N349">
        <f>-0.509390757*Table1[[#This Row],[lig(ao)]]</f>
        <v>-2.5469537850000004</v>
      </c>
      <c r="O349" s="3">
        <f>LN(1-EXP(-$R$45*Table1[[#This Row],[lig(ao)]]))</f>
        <v>-8.1556993148675705E-2</v>
      </c>
      <c r="P349" s="3">
        <f>Table1[[#This Row],[ln(1-e^-Bl)]]+LN($R$40)-$R$45*Table1[[#This Row],[Rs(ao)]]</f>
        <v>13.636971602218704</v>
      </c>
      <c r="Q349" s="3">
        <f>LN(Table1[[#This Row],[maxPress(bar)]])</f>
        <v>13.467632958380099</v>
      </c>
    </row>
    <row r="350" spans="1:17" x14ac:dyDescent="0.3">
      <c r="A350">
        <v>2</v>
      </c>
      <c r="B350">
        <v>1500</v>
      </c>
      <c r="C350" t="s">
        <v>11</v>
      </c>
      <c r="D350">
        <v>1</v>
      </c>
      <c r="E350" t="s">
        <v>12</v>
      </c>
      <c r="F350">
        <v>6</v>
      </c>
      <c r="G350">
        <v>116.53475</v>
      </c>
      <c r="H350">
        <v>687719.07750000001</v>
      </c>
      <c r="I350">
        <v>47.804999999999993</v>
      </c>
      <c r="J350">
        <v>9</v>
      </c>
      <c r="K350" t="s">
        <v>14</v>
      </c>
      <c r="L350">
        <f>Table1[[#This Row],[maxPHe]]/Table1[[#This Row],[nv]]</f>
        <v>5.3116666666666656</v>
      </c>
      <c r="M350" t="e">
        <f>LN(1-Table1[[#This Row],[maxPress(bar)]]/327664.925)</f>
        <v>#NUM!</v>
      </c>
      <c r="N350">
        <f>-0.509390757*Table1[[#This Row],[lig(ao)]]</f>
        <v>-3.0563445420000002</v>
      </c>
      <c r="O350" s="3">
        <f>LN(1-EXP(-$R$45*Table1[[#This Row],[lig(ao)]]))</f>
        <v>-4.8202665642017063E-2</v>
      </c>
      <c r="P350" s="3">
        <f>Table1[[#This Row],[ln(1-e^-Bl)]]+LN($R$40)-$R$45*Table1[[#This Row],[Rs(ao)]]</f>
        <v>13.670325929725362</v>
      </c>
      <c r="Q350" s="3">
        <f>LN(Table1[[#This Row],[maxPress(bar)]])</f>
        <v>13.441135715943947</v>
      </c>
    </row>
    <row r="351" spans="1:17" x14ac:dyDescent="0.3">
      <c r="A351">
        <v>2</v>
      </c>
      <c r="B351">
        <v>1500</v>
      </c>
      <c r="C351" t="s">
        <v>11</v>
      </c>
      <c r="D351">
        <v>1</v>
      </c>
      <c r="E351" t="s">
        <v>12</v>
      </c>
      <c r="F351">
        <v>7</v>
      </c>
      <c r="G351">
        <v>56.237750000000013</v>
      </c>
      <c r="H351">
        <v>753434.0731500003</v>
      </c>
      <c r="I351">
        <v>30.745000000000001</v>
      </c>
      <c r="J351">
        <v>7</v>
      </c>
      <c r="K351" t="s">
        <v>14</v>
      </c>
      <c r="L351">
        <f>Table1[[#This Row],[maxPHe]]/Table1[[#This Row],[nv]]</f>
        <v>4.3921428571428569</v>
      </c>
      <c r="M351" t="e">
        <f>LN(1-Table1[[#This Row],[maxPress(bar)]]/327664.925)</f>
        <v>#NUM!</v>
      </c>
      <c r="N351">
        <f>-0.509390757*Table1[[#This Row],[lig(ao)]]</f>
        <v>-3.565735299</v>
      </c>
      <c r="O351" s="3">
        <f>LN(1-EXP(-$R$45*Table1[[#This Row],[lig(ao)]]))</f>
        <v>-2.8683625494928373E-2</v>
      </c>
      <c r="P351" s="3">
        <f>Table1[[#This Row],[ln(1-e^-Bl)]]+LN($R$40)-$R$45*Table1[[#This Row],[Rs(ao)]]</f>
        <v>13.689844969872452</v>
      </c>
      <c r="Q351" s="3">
        <f>LN(Table1[[#This Row],[maxPress(bar)]])</f>
        <v>13.532396799060267</v>
      </c>
    </row>
    <row r="352" spans="1:17" x14ac:dyDescent="0.3">
      <c r="A352">
        <v>2</v>
      </c>
      <c r="B352">
        <v>1500</v>
      </c>
      <c r="C352" t="s">
        <v>11</v>
      </c>
      <c r="D352">
        <v>1</v>
      </c>
      <c r="E352" t="s">
        <v>12</v>
      </c>
      <c r="F352">
        <v>8</v>
      </c>
      <c r="G352">
        <v>100.79225</v>
      </c>
      <c r="H352">
        <v>719660.24404999986</v>
      </c>
      <c r="I352">
        <v>42.654999999999987</v>
      </c>
      <c r="J352">
        <v>8</v>
      </c>
      <c r="K352" t="s">
        <v>14</v>
      </c>
      <c r="L352">
        <f>Table1[[#This Row],[maxPHe]]/Table1[[#This Row],[nv]]</f>
        <v>5.3318749999999984</v>
      </c>
      <c r="M352" t="e">
        <f>LN(1-Table1[[#This Row],[maxPress(bar)]]/327664.925)</f>
        <v>#NUM!</v>
      </c>
      <c r="N352">
        <f>-0.509390757*Table1[[#This Row],[lig(ao)]]</f>
        <v>-4.0751260560000002</v>
      </c>
      <c r="O352" s="3">
        <f>LN(1-EXP(-$R$45*Table1[[#This Row],[lig(ao)]]))</f>
        <v>-1.7136038476981676E-2</v>
      </c>
      <c r="P352" s="3">
        <f>Table1[[#This Row],[ln(1-e^-Bl)]]+LN($R$40)-$R$45*Table1[[#This Row],[Rs(ao)]]</f>
        <v>13.701392556890397</v>
      </c>
      <c r="Q352" s="3">
        <f>LN(Table1[[#This Row],[maxPress(bar)]])</f>
        <v>13.486534496356404</v>
      </c>
    </row>
    <row r="353" spans="1:17" x14ac:dyDescent="0.3">
      <c r="A353">
        <v>2</v>
      </c>
      <c r="B353">
        <v>1500</v>
      </c>
      <c r="C353" t="s">
        <v>11</v>
      </c>
      <c r="D353">
        <v>1</v>
      </c>
      <c r="E353" t="s">
        <v>12</v>
      </c>
      <c r="F353">
        <v>9</v>
      </c>
      <c r="G353">
        <v>107.77225</v>
      </c>
      <c r="H353">
        <v>694861.40034999978</v>
      </c>
      <c r="I353">
        <v>46.054999999999993</v>
      </c>
      <c r="J353">
        <v>9</v>
      </c>
      <c r="K353" t="s">
        <v>14</v>
      </c>
      <c r="L353">
        <f>Table1[[#This Row],[maxPHe]]/Table1[[#This Row],[nv]]</f>
        <v>5.117222222222221</v>
      </c>
      <c r="M353" t="e">
        <f>LN(1-Table1[[#This Row],[maxPress(bar)]]/327664.925)</f>
        <v>#NUM!</v>
      </c>
      <c r="N353">
        <f>-0.509390757*Table1[[#This Row],[lig(ao)]]</f>
        <v>-4.5845168130000005</v>
      </c>
      <c r="O353" s="3">
        <f>LN(1-EXP(-$R$45*Table1[[#This Row],[lig(ao)]]))</f>
        <v>-1.0261132782081569E-2</v>
      </c>
      <c r="P353" s="3">
        <f>Table1[[#This Row],[ln(1-e^-Bl)]]+LN($R$40)-$R$45*Table1[[#This Row],[Rs(ao)]]</f>
        <v>13.708267462585297</v>
      </c>
      <c r="Q353" s="3">
        <f>LN(Table1[[#This Row],[maxPress(bar)]])</f>
        <v>13.451467680702493</v>
      </c>
    </row>
    <row r="354" spans="1:17" x14ac:dyDescent="0.3">
      <c r="A354">
        <v>2</v>
      </c>
      <c r="B354">
        <v>1500</v>
      </c>
      <c r="C354" t="s">
        <v>11</v>
      </c>
      <c r="D354">
        <v>2</v>
      </c>
      <c r="E354" t="s">
        <v>12</v>
      </c>
      <c r="F354">
        <v>10</v>
      </c>
      <c r="G354">
        <v>510.64375000000001</v>
      </c>
      <c r="H354">
        <v>416653.40964999999</v>
      </c>
      <c r="I354">
        <v>253.625</v>
      </c>
      <c r="J354">
        <v>69</v>
      </c>
      <c r="K354" t="s">
        <v>14</v>
      </c>
      <c r="L354">
        <f>Table1[[#This Row],[maxPHe]]/Table1[[#This Row],[nv]]</f>
        <v>3.6757246376811592</v>
      </c>
      <c r="M354" t="e">
        <f>LN(1-Table1[[#This Row],[maxPress(bar)]]/327664.925)</f>
        <v>#NUM!</v>
      </c>
      <c r="N354">
        <f>-0.509390757*Table1[[#This Row],[lig(ao)]]</f>
        <v>-5.0939075700000007</v>
      </c>
      <c r="O354" s="3">
        <f>LN(1-EXP(-$R$45*Table1[[#This Row],[lig(ao)]]))</f>
        <v>-6.1528846084108338E-3</v>
      </c>
      <c r="P354" s="3">
        <f>Table1[[#This Row],[ln(1-e^-Bl)]]+LN($R$40)-$R$45*Table1[[#This Row],[Rs(ao)]]</f>
        <v>13.202984797758969</v>
      </c>
      <c r="Q354" s="3">
        <f>LN(Table1[[#This Row],[maxPress(bar)]])</f>
        <v>12.940010003264208</v>
      </c>
    </row>
    <row r="355" spans="1:17" x14ac:dyDescent="0.3">
      <c r="A355">
        <v>2</v>
      </c>
      <c r="B355">
        <v>1500</v>
      </c>
      <c r="C355" t="s">
        <v>11</v>
      </c>
      <c r="D355">
        <v>2</v>
      </c>
      <c r="E355" t="s">
        <v>12</v>
      </c>
      <c r="F355">
        <v>11</v>
      </c>
      <c r="G355">
        <v>489.85125000000011</v>
      </c>
      <c r="H355">
        <v>415258.78934999998</v>
      </c>
      <c r="I355">
        <v>247.47500000000011</v>
      </c>
      <c r="J355">
        <v>68</v>
      </c>
      <c r="K355" t="s">
        <v>13</v>
      </c>
      <c r="L355">
        <f>Table1[[#This Row],[maxPHe]]/Table1[[#This Row],[nv]]</f>
        <v>3.6393382352941193</v>
      </c>
      <c r="M355" t="e">
        <f>LN(1-Table1[[#This Row],[maxPress(bar)]]/327664.925)</f>
        <v>#NUM!</v>
      </c>
      <c r="N355">
        <f>-0.509390757*Table1[[#This Row],[lig(ao)]]</f>
        <v>-5.6032983270000001</v>
      </c>
      <c r="O355" s="3">
        <f>LN(1-EXP(-$R$45*Table1[[#This Row],[lig(ao)]]))</f>
        <v>-3.6924895769882078E-3</v>
      </c>
      <c r="P355" s="3">
        <f>Table1[[#This Row],[ln(1-e^-Bl)]]+LN($R$40)-$R$45*Table1[[#This Row],[Rs(ao)]]</f>
        <v>13.205445192790393</v>
      </c>
      <c r="Q355" s="3">
        <f>LN(Table1[[#This Row],[maxPress(bar)]])</f>
        <v>12.936657193657316</v>
      </c>
    </row>
    <row r="356" spans="1:17" x14ac:dyDescent="0.3">
      <c r="A356">
        <v>2</v>
      </c>
      <c r="B356">
        <v>1500</v>
      </c>
      <c r="C356" t="s">
        <v>11</v>
      </c>
      <c r="D356">
        <v>2</v>
      </c>
      <c r="E356" t="s">
        <v>12</v>
      </c>
      <c r="F356">
        <v>12</v>
      </c>
      <c r="G356">
        <v>455.89125000000001</v>
      </c>
      <c r="H356">
        <v>412326.22175000003</v>
      </c>
      <c r="I356">
        <v>234.6750000000001</v>
      </c>
      <c r="J356">
        <v>65</v>
      </c>
      <c r="K356" t="s">
        <v>14</v>
      </c>
      <c r="L356">
        <f>Table1[[#This Row],[maxPHe]]/Table1[[#This Row],[nv]]</f>
        <v>3.6103846153846169</v>
      </c>
      <c r="M356" t="e">
        <f>LN(1-Table1[[#This Row],[maxPress(bar)]]/327664.925)</f>
        <v>#NUM!</v>
      </c>
      <c r="N356">
        <f>-0.509390757*Table1[[#This Row],[lig(ao)]]</f>
        <v>-6.1126890840000003</v>
      </c>
      <c r="O356" s="3">
        <f>LN(1-EXP(-$R$45*Table1[[#This Row],[lig(ao)]]))</f>
        <v>-2.217039257152143E-3</v>
      </c>
      <c r="P356" s="3">
        <f>Table1[[#This Row],[ln(1-e^-Bl)]]+LN($R$40)-$R$45*Table1[[#This Row],[Rs(ao)]]</f>
        <v>13.206920643110228</v>
      </c>
      <c r="Q356" s="3">
        <f>LN(Table1[[#This Row],[maxPress(bar)]])</f>
        <v>12.929570115387207</v>
      </c>
    </row>
    <row r="357" spans="1:17" x14ac:dyDescent="0.3">
      <c r="A357">
        <v>2</v>
      </c>
      <c r="B357">
        <v>1500</v>
      </c>
      <c r="C357" t="s">
        <v>11</v>
      </c>
      <c r="D357">
        <v>2</v>
      </c>
      <c r="E357" t="s">
        <v>12</v>
      </c>
      <c r="F357">
        <v>13</v>
      </c>
      <c r="G357">
        <v>519.45524999999986</v>
      </c>
      <c r="H357">
        <v>411015.96795000002</v>
      </c>
      <c r="I357">
        <v>247.3950000000001</v>
      </c>
      <c r="J357">
        <v>65</v>
      </c>
      <c r="K357" t="s">
        <v>14</v>
      </c>
      <c r="L357">
        <f>Table1[[#This Row],[maxPHe]]/Table1[[#This Row],[nv]]</f>
        <v>3.8060769230769247</v>
      </c>
      <c r="M357" t="e">
        <f>LN(1-Table1[[#This Row],[maxPress(bar)]]/327664.925)</f>
        <v>#NUM!</v>
      </c>
      <c r="N357">
        <f>-0.509390757*Table1[[#This Row],[lig(ao)]]</f>
        <v>-6.6220798410000006</v>
      </c>
      <c r="O357" s="3">
        <f>LN(1-EXP(-$R$45*Table1[[#This Row],[lig(ao)]]))</f>
        <v>-1.3315439159814054E-3</v>
      </c>
      <c r="P357" s="3">
        <f>Table1[[#This Row],[ln(1-e^-Bl)]]+LN($R$40)-$R$45*Table1[[#This Row],[Rs(ao)]]</f>
        <v>13.207806138451399</v>
      </c>
      <c r="Q357" s="3">
        <f>LN(Table1[[#This Row],[maxPress(bar)]])</f>
        <v>12.926387344183528</v>
      </c>
    </row>
    <row r="358" spans="1:17" x14ac:dyDescent="0.3">
      <c r="A358">
        <v>2</v>
      </c>
      <c r="B358">
        <v>1500</v>
      </c>
      <c r="C358" t="s">
        <v>11</v>
      </c>
      <c r="D358">
        <v>2</v>
      </c>
      <c r="E358" t="s">
        <v>12</v>
      </c>
      <c r="F358">
        <v>14</v>
      </c>
      <c r="G358">
        <v>606.08924999999999</v>
      </c>
      <c r="H358">
        <v>412471.72175000003</v>
      </c>
      <c r="I358">
        <v>270.71500000000009</v>
      </c>
      <c r="J358">
        <v>68</v>
      </c>
      <c r="K358" t="s">
        <v>13</v>
      </c>
      <c r="L358">
        <f>Table1[[#This Row],[maxPHe]]/Table1[[#This Row],[nv]]</f>
        <v>3.9811029411764718</v>
      </c>
      <c r="M358" t="e">
        <f>LN(1-Table1[[#This Row],[maxPress(bar)]]/327664.925)</f>
        <v>#NUM!</v>
      </c>
      <c r="N358">
        <f>-0.509390757*Table1[[#This Row],[lig(ao)]]</f>
        <v>-7.1314705979999999</v>
      </c>
      <c r="O358" s="3">
        <f>LN(1-EXP(-$R$45*Table1[[#This Row],[lig(ao)]]))</f>
        <v>-7.9986077373698648E-4</v>
      </c>
      <c r="P358" s="3">
        <f>Table1[[#This Row],[ln(1-e^-Bl)]]+LN($R$40)-$R$45*Table1[[#This Row],[Rs(ao)]]</f>
        <v>13.208337821593643</v>
      </c>
      <c r="Q358" s="3">
        <f>LN(Table1[[#This Row],[maxPress(bar)]])</f>
        <v>12.929922929073653</v>
      </c>
    </row>
    <row r="359" spans="1:17" x14ac:dyDescent="0.3">
      <c r="A359">
        <v>2</v>
      </c>
      <c r="B359">
        <v>1500</v>
      </c>
      <c r="C359" t="s">
        <v>11</v>
      </c>
      <c r="D359">
        <v>2</v>
      </c>
      <c r="E359" t="s">
        <v>12</v>
      </c>
      <c r="F359">
        <v>15</v>
      </c>
      <c r="G359">
        <v>516.68324999999993</v>
      </c>
      <c r="H359">
        <v>412013.74265000009</v>
      </c>
      <c r="I359">
        <v>256.83499999999992</v>
      </c>
      <c r="J359">
        <v>70</v>
      </c>
      <c r="K359" t="s">
        <v>14</v>
      </c>
      <c r="L359">
        <f>Table1[[#This Row],[maxPHe]]/Table1[[#This Row],[nv]]</f>
        <v>3.6690714285714274</v>
      </c>
      <c r="M359" t="e">
        <f>LN(1-Table1[[#This Row],[maxPress(bar)]]/327664.925)</f>
        <v>#NUM!</v>
      </c>
      <c r="N359">
        <f>-0.509390757*Table1[[#This Row],[lig(ao)]]</f>
        <v>-7.6408613550000002</v>
      </c>
      <c r="O359" s="3">
        <f>LN(1-EXP(-$R$45*Table1[[#This Row],[lig(ao)]]))</f>
        <v>-4.8052877768070632E-4</v>
      </c>
      <c r="P359" s="3">
        <f>Table1[[#This Row],[ln(1-e^-Bl)]]+LN($R$40)-$R$45*Table1[[#This Row],[Rs(ao)]]</f>
        <v>13.2086571535897</v>
      </c>
      <c r="Q359" s="3">
        <f>LN(Table1[[#This Row],[maxPress(bar)]])</f>
        <v>12.928811983721967</v>
      </c>
    </row>
    <row r="360" spans="1:17" x14ac:dyDescent="0.3">
      <c r="A360">
        <v>2</v>
      </c>
      <c r="B360">
        <v>1500</v>
      </c>
      <c r="C360" t="s">
        <v>11</v>
      </c>
      <c r="D360">
        <v>2</v>
      </c>
      <c r="E360" t="s">
        <v>12</v>
      </c>
      <c r="F360">
        <v>17</v>
      </c>
      <c r="G360">
        <v>485.34674999999999</v>
      </c>
      <c r="H360">
        <v>413686.44030000002</v>
      </c>
      <c r="I360">
        <v>244.56499999999991</v>
      </c>
      <c r="J360">
        <v>67</v>
      </c>
      <c r="K360" t="s">
        <v>13</v>
      </c>
      <c r="L360">
        <f>Table1[[#This Row],[maxPHe]]/Table1[[#This Row],[nv]]</f>
        <v>3.6502238805970135</v>
      </c>
      <c r="M360" t="e">
        <f>LN(1-Table1[[#This Row],[maxPress(bar)]]/327664.925)</f>
        <v>#NUM!</v>
      </c>
      <c r="N360">
        <f>-0.509390757*Table1[[#This Row],[lig(ao)]]</f>
        <v>-8.6596428690000007</v>
      </c>
      <c r="O360" s="3">
        <f>LN(1-EXP(-$R$45*Table1[[#This Row],[lig(ao)]]))</f>
        <v>-1.7346082235250424E-4</v>
      </c>
      <c r="P360" s="3">
        <f>Table1[[#This Row],[ln(1-e^-Bl)]]+LN($R$40)-$R$45*Table1[[#This Row],[Rs(ao)]]</f>
        <v>13.208964221545028</v>
      </c>
      <c r="Q360" s="3">
        <f>LN(Table1[[#This Row],[maxPress(bar)]])</f>
        <v>12.932863575262591</v>
      </c>
    </row>
    <row r="361" spans="1:17" x14ac:dyDescent="0.3">
      <c r="A361">
        <v>2</v>
      </c>
      <c r="B361">
        <v>1500</v>
      </c>
      <c r="C361" t="s">
        <v>11</v>
      </c>
      <c r="D361">
        <v>2</v>
      </c>
      <c r="E361" t="s">
        <v>12</v>
      </c>
      <c r="F361">
        <v>18</v>
      </c>
      <c r="G361">
        <v>418.51474999999999</v>
      </c>
      <c r="H361">
        <v>410389.3995</v>
      </c>
      <c r="I361">
        <v>225.20500000000001</v>
      </c>
      <c r="J361">
        <v>64</v>
      </c>
      <c r="K361" t="s">
        <v>13</v>
      </c>
      <c r="L361">
        <f>Table1[[#This Row],[maxPHe]]/Table1[[#This Row],[nv]]</f>
        <v>3.5188281250000002</v>
      </c>
      <c r="M361" t="e">
        <f>LN(1-Table1[[#This Row],[maxPress(bar)]]/327664.925)</f>
        <v>#NUM!</v>
      </c>
      <c r="N361">
        <f>-0.509390757*Table1[[#This Row],[lig(ao)]]</f>
        <v>-9.1690336260000009</v>
      </c>
      <c r="O361" s="3">
        <f>LN(1-EXP(-$R$45*Table1[[#This Row],[lig(ao)]]))</f>
        <v>-1.0422231216581739E-4</v>
      </c>
      <c r="P361" s="3">
        <f>Table1[[#This Row],[ln(1-e^-Bl)]]+LN($R$40)-$R$45*Table1[[#This Row],[Rs(ao)]]</f>
        <v>13.209033460055215</v>
      </c>
      <c r="Q361" s="3">
        <f>LN(Table1[[#This Row],[maxPress(bar)]])</f>
        <v>12.924861742826742</v>
      </c>
    </row>
    <row r="362" spans="1:17" x14ac:dyDescent="0.3">
      <c r="A362">
        <v>2</v>
      </c>
      <c r="B362">
        <v>1500</v>
      </c>
      <c r="C362" t="s">
        <v>11</v>
      </c>
      <c r="D362">
        <v>2</v>
      </c>
      <c r="E362" t="s">
        <v>12</v>
      </c>
      <c r="F362">
        <v>1</v>
      </c>
      <c r="G362">
        <v>213.11875000000001</v>
      </c>
      <c r="H362">
        <v>205544.41445000001</v>
      </c>
      <c r="I362">
        <v>133.12499999999989</v>
      </c>
      <c r="J362">
        <v>69</v>
      </c>
      <c r="K362" t="s">
        <v>15</v>
      </c>
      <c r="L362">
        <f>Table1[[#This Row],[maxPHe]]/Table1[[#This Row],[nv]]</f>
        <v>1.9293478260869548</v>
      </c>
      <c r="M362">
        <f>LN(1-Table1[[#This Row],[maxPress(bar)]]/327664.925)</f>
        <v>-0.98698316752197512</v>
      </c>
      <c r="N362">
        <f>-0.509390757*Table1[[#This Row],[lig(ao)]]</f>
        <v>-0.50939075700000003</v>
      </c>
      <c r="O362" s="3">
        <f>LN(1-EXP(-$R$45*Table1[[#This Row],[lig(ao)]]))</f>
        <v>-0.91844666491232885</v>
      </c>
      <c r="P362" s="3">
        <f>Table1[[#This Row],[ln(1-e^-Bl)]]+LN($R$40)-$R$45*Table1[[#This Row],[Rs(ao)]]</f>
        <v>12.290691017455051</v>
      </c>
      <c r="Q362" s="3">
        <f>LN(Table1[[#This Row],[maxPress(bar)]])</f>
        <v>12.233417418276444</v>
      </c>
    </row>
    <row r="363" spans="1:17" x14ac:dyDescent="0.3">
      <c r="A363">
        <v>2</v>
      </c>
      <c r="B363">
        <v>1500</v>
      </c>
      <c r="C363" t="s">
        <v>11</v>
      </c>
      <c r="D363">
        <v>2</v>
      </c>
      <c r="E363" t="s">
        <v>12</v>
      </c>
      <c r="F363">
        <v>2</v>
      </c>
      <c r="G363">
        <v>510</v>
      </c>
      <c r="H363">
        <v>282824.12274999998</v>
      </c>
      <c r="I363">
        <v>190.50000000000011</v>
      </c>
      <c r="J363">
        <v>67</v>
      </c>
      <c r="K363" t="s">
        <v>14</v>
      </c>
      <c r="L363">
        <f>Table1[[#This Row],[maxPHe]]/Table1[[#This Row],[nv]]</f>
        <v>2.8432835820895539</v>
      </c>
      <c r="M363">
        <f>LN(1-Table1[[#This Row],[maxPress(bar)]]/327664.925)</f>
        <v>-1.9888730266682664</v>
      </c>
      <c r="N363">
        <f>-0.509390757*Table1[[#This Row],[lig(ao)]]</f>
        <v>-1.0187815140000001</v>
      </c>
      <c r="O363" s="3">
        <f>LN(1-EXP(-$R$45*Table1[[#This Row],[lig(ao)]]))</f>
        <v>-0.44790477788236172</v>
      </c>
      <c r="P363" s="3">
        <f>Table1[[#This Row],[ln(1-e^-Bl)]]+LN($R$40)-$R$45*Table1[[#This Row],[Rs(ao)]]</f>
        <v>12.761232904485018</v>
      </c>
      <c r="Q363" s="3">
        <f>LN(Table1[[#This Row],[maxPress(bar)]])</f>
        <v>12.552580509048498</v>
      </c>
    </row>
    <row r="364" spans="1:17" x14ac:dyDescent="0.3">
      <c r="A364">
        <v>2</v>
      </c>
      <c r="B364">
        <v>1500</v>
      </c>
      <c r="C364" t="s">
        <v>11</v>
      </c>
      <c r="D364">
        <v>2</v>
      </c>
      <c r="E364" t="s">
        <v>12</v>
      </c>
      <c r="F364">
        <v>3</v>
      </c>
      <c r="G364">
        <v>416.28724999999997</v>
      </c>
      <c r="H364">
        <v>372952.20685000008</v>
      </c>
      <c r="I364">
        <v>213.75499999999991</v>
      </c>
      <c r="J364">
        <v>66</v>
      </c>
      <c r="K364" t="s">
        <v>14</v>
      </c>
      <c r="L364">
        <f>Table1[[#This Row],[maxPHe]]/Table1[[#This Row],[nv]]</f>
        <v>3.2387121212121199</v>
      </c>
      <c r="M364" t="e">
        <f>LN(1-Table1[[#This Row],[maxPress(bar)]]/327664.925)</f>
        <v>#NUM!</v>
      </c>
      <c r="N364">
        <f>-0.509390757*Table1[[#This Row],[lig(ao)]]</f>
        <v>-1.5281722710000001</v>
      </c>
      <c r="O364" s="3">
        <f>LN(1-EXP(-$R$45*Table1[[#This Row],[lig(ao)]]))</f>
        <v>-0.24453535334753071</v>
      </c>
      <c r="P364" s="3">
        <f>Table1[[#This Row],[ln(1-e^-Bl)]]+LN($R$40)-$R$45*Table1[[#This Row],[Rs(ao)]]</f>
        <v>12.964602329019851</v>
      </c>
      <c r="Q364" s="3">
        <f>LN(Table1[[#This Row],[maxPress(bar)]])</f>
        <v>12.82920555864694</v>
      </c>
    </row>
    <row r="365" spans="1:17" x14ac:dyDescent="0.3">
      <c r="A365">
        <v>2</v>
      </c>
      <c r="B365">
        <v>1500</v>
      </c>
      <c r="C365" t="s">
        <v>11</v>
      </c>
      <c r="D365">
        <v>2</v>
      </c>
      <c r="E365" t="s">
        <v>12</v>
      </c>
      <c r="F365">
        <v>4</v>
      </c>
      <c r="G365">
        <v>524.4057499999999</v>
      </c>
      <c r="H365">
        <v>390732.13170000003</v>
      </c>
      <c r="I365">
        <v>244.38499999999991</v>
      </c>
      <c r="J365">
        <v>71</v>
      </c>
      <c r="K365" t="s">
        <v>14</v>
      </c>
      <c r="L365">
        <f>Table1[[#This Row],[maxPHe]]/Table1[[#This Row],[nv]]</f>
        <v>3.4420422535211253</v>
      </c>
      <c r="M365" t="e">
        <f>LN(1-Table1[[#This Row],[maxPress(bar)]]/327664.925)</f>
        <v>#NUM!</v>
      </c>
      <c r="N365">
        <f>-0.509390757*Table1[[#This Row],[lig(ao)]]</f>
        <v>-2.0375630280000001</v>
      </c>
      <c r="O365" s="3">
        <f>LN(1-EXP(-$R$45*Table1[[#This Row],[lig(ao)]]))</f>
        <v>-0.13965972373704474</v>
      </c>
      <c r="P365" s="3">
        <f>Table1[[#This Row],[ln(1-e^-Bl)]]+LN($R$40)-$R$45*Table1[[#This Row],[Rs(ao)]]</f>
        <v>13.069477958630335</v>
      </c>
      <c r="Q365" s="3">
        <f>LN(Table1[[#This Row],[maxPress(bar)]])</f>
        <v>12.875777519023185</v>
      </c>
    </row>
    <row r="366" spans="1:17" x14ac:dyDescent="0.3">
      <c r="A366">
        <v>2</v>
      </c>
      <c r="B366">
        <v>1500</v>
      </c>
      <c r="C366" t="s">
        <v>11</v>
      </c>
      <c r="D366">
        <v>2</v>
      </c>
      <c r="E366" t="s">
        <v>12</v>
      </c>
      <c r="F366">
        <v>5</v>
      </c>
      <c r="G366">
        <v>504.60374999999999</v>
      </c>
      <c r="H366">
        <v>407014.95839999989</v>
      </c>
      <c r="I366">
        <v>256.42500000000001</v>
      </c>
      <c r="J366">
        <v>71</v>
      </c>
      <c r="K366" t="s">
        <v>14</v>
      </c>
      <c r="L366">
        <f>Table1[[#This Row],[maxPHe]]/Table1[[#This Row],[nv]]</f>
        <v>3.6116197183098593</v>
      </c>
      <c r="M366" t="e">
        <f>LN(1-Table1[[#This Row],[maxPress(bar)]]/327664.925)</f>
        <v>#NUM!</v>
      </c>
      <c r="N366">
        <f>-0.509390757*Table1[[#This Row],[lig(ao)]]</f>
        <v>-2.5469537850000004</v>
      </c>
      <c r="O366" s="3">
        <f>LN(1-EXP(-$R$45*Table1[[#This Row],[lig(ao)]]))</f>
        <v>-8.1556993148675705E-2</v>
      </c>
      <c r="P366" s="3">
        <f>Table1[[#This Row],[ln(1-e^-Bl)]]+LN($R$40)-$R$45*Table1[[#This Row],[Rs(ao)]]</f>
        <v>13.127580689218705</v>
      </c>
      <c r="Q366" s="3">
        <f>LN(Table1[[#This Row],[maxPress(bar)]])</f>
        <v>12.916605216574917</v>
      </c>
    </row>
    <row r="367" spans="1:17" x14ac:dyDescent="0.3">
      <c r="A367">
        <v>2</v>
      </c>
      <c r="B367">
        <v>1500</v>
      </c>
      <c r="C367" t="s">
        <v>11</v>
      </c>
      <c r="D367">
        <v>2</v>
      </c>
      <c r="E367" t="s">
        <v>12</v>
      </c>
      <c r="F367">
        <v>6</v>
      </c>
      <c r="G367">
        <v>428.21775000000002</v>
      </c>
      <c r="H367">
        <v>402508.99279999989</v>
      </c>
      <c r="I367">
        <v>229.1450000000001</v>
      </c>
      <c r="J367">
        <v>65</v>
      </c>
      <c r="K367" t="s">
        <v>14</v>
      </c>
      <c r="L367">
        <f>Table1[[#This Row],[maxPHe]]/Table1[[#This Row],[nv]]</f>
        <v>3.5253076923076936</v>
      </c>
      <c r="M367" t="e">
        <f>LN(1-Table1[[#This Row],[maxPress(bar)]]/327664.925)</f>
        <v>#NUM!</v>
      </c>
      <c r="N367">
        <f>-0.509390757*Table1[[#This Row],[lig(ao)]]</f>
        <v>-3.0563445420000002</v>
      </c>
      <c r="O367" s="3">
        <f>LN(1-EXP(-$R$45*Table1[[#This Row],[lig(ao)]]))</f>
        <v>-4.8202665642017063E-2</v>
      </c>
      <c r="P367" s="3">
        <f>Table1[[#This Row],[ln(1-e^-Bl)]]+LN($R$40)-$R$45*Table1[[#This Row],[Rs(ao)]]</f>
        <v>13.160935016725363</v>
      </c>
      <c r="Q367" s="3">
        <f>LN(Table1[[#This Row],[maxPress(bar)]])</f>
        <v>12.905472717951417</v>
      </c>
    </row>
    <row r="368" spans="1:17" x14ac:dyDescent="0.3">
      <c r="A368">
        <v>2</v>
      </c>
      <c r="B368">
        <v>1500</v>
      </c>
      <c r="C368" t="s">
        <v>11</v>
      </c>
      <c r="D368">
        <v>2</v>
      </c>
      <c r="E368" t="s">
        <v>12</v>
      </c>
      <c r="F368">
        <v>7</v>
      </c>
      <c r="G368">
        <v>561.78225000000009</v>
      </c>
      <c r="H368">
        <v>416160.96500000003</v>
      </c>
      <c r="I368">
        <v>263.8549999999999</v>
      </c>
      <c r="J368">
        <v>69</v>
      </c>
      <c r="K368" t="s">
        <v>14</v>
      </c>
      <c r="L368">
        <f>Table1[[#This Row],[maxPHe]]/Table1[[#This Row],[nv]]</f>
        <v>3.8239855072463755</v>
      </c>
      <c r="M368" t="e">
        <f>LN(1-Table1[[#This Row],[maxPress(bar)]]/327664.925)</f>
        <v>#NUM!</v>
      </c>
      <c r="N368">
        <f>-0.509390757*Table1[[#This Row],[lig(ao)]]</f>
        <v>-3.565735299</v>
      </c>
      <c r="O368" s="3">
        <f>LN(1-EXP(-$R$45*Table1[[#This Row],[lig(ao)]]))</f>
        <v>-2.8683625494928373E-2</v>
      </c>
      <c r="P368" s="3">
        <f>Table1[[#This Row],[ln(1-e^-Bl)]]+LN($R$40)-$R$45*Table1[[#This Row],[Rs(ao)]]</f>
        <v>13.180454056872453</v>
      </c>
      <c r="Q368" s="3">
        <f>LN(Table1[[#This Row],[maxPress(bar)]])</f>
        <v>12.938827399499475</v>
      </c>
    </row>
    <row r="369" spans="1:17" x14ac:dyDescent="0.3">
      <c r="A369">
        <v>2</v>
      </c>
      <c r="B369">
        <v>1500</v>
      </c>
      <c r="C369" t="s">
        <v>11</v>
      </c>
      <c r="D369">
        <v>2</v>
      </c>
      <c r="E369" t="s">
        <v>12</v>
      </c>
      <c r="F369">
        <v>8</v>
      </c>
      <c r="G369">
        <v>663.81174999999996</v>
      </c>
      <c r="H369">
        <v>417691.44449999998</v>
      </c>
      <c r="I369">
        <v>284.2650000000001</v>
      </c>
      <c r="J369">
        <v>69</v>
      </c>
      <c r="K369" t="s">
        <v>13</v>
      </c>
      <c r="L369">
        <f>Table1[[#This Row],[maxPHe]]/Table1[[#This Row],[nv]]</f>
        <v>4.1197826086956537</v>
      </c>
      <c r="M369" t="e">
        <f>LN(1-Table1[[#This Row],[maxPress(bar)]]/327664.925)</f>
        <v>#NUM!</v>
      </c>
      <c r="N369">
        <f>-0.509390757*Table1[[#This Row],[lig(ao)]]</f>
        <v>-4.0751260560000002</v>
      </c>
      <c r="O369" s="3">
        <f>LN(1-EXP(-$R$45*Table1[[#This Row],[lig(ao)]]))</f>
        <v>-1.7136038476981676E-2</v>
      </c>
      <c r="P369" s="3">
        <f>Table1[[#This Row],[ln(1-e^-Bl)]]+LN($R$40)-$R$45*Table1[[#This Row],[Rs(ao)]]</f>
        <v>13.192001643890398</v>
      </c>
      <c r="Q369" s="3">
        <f>LN(Table1[[#This Row],[maxPress(bar)]])</f>
        <v>12.94249826787186</v>
      </c>
    </row>
    <row r="370" spans="1:17" x14ac:dyDescent="0.3">
      <c r="A370">
        <v>2</v>
      </c>
      <c r="B370">
        <v>1500</v>
      </c>
      <c r="C370" t="s">
        <v>11</v>
      </c>
      <c r="D370">
        <v>2</v>
      </c>
      <c r="E370" t="s">
        <v>12</v>
      </c>
      <c r="F370">
        <v>9</v>
      </c>
      <c r="G370">
        <v>504.55425000000002</v>
      </c>
      <c r="H370">
        <v>414209.81774999999</v>
      </c>
      <c r="I370">
        <v>252.41499999999991</v>
      </c>
      <c r="J370">
        <v>69</v>
      </c>
      <c r="K370" t="s">
        <v>14</v>
      </c>
      <c r="L370">
        <f>Table1[[#This Row],[maxPHe]]/Table1[[#This Row],[nv]]</f>
        <v>3.6581884057970999</v>
      </c>
      <c r="M370" t="e">
        <f>LN(1-Table1[[#This Row],[maxPress(bar)]]/327664.925)</f>
        <v>#NUM!</v>
      </c>
      <c r="N370">
        <f>-0.509390757*Table1[[#This Row],[lig(ao)]]</f>
        <v>-4.5845168130000005</v>
      </c>
      <c r="O370" s="3">
        <f>LN(1-EXP(-$R$45*Table1[[#This Row],[lig(ao)]]))</f>
        <v>-1.0261132782081569E-2</v>
      </c>
      <c r="P370" s="3">
        <f>Table1[[#This Row],[ln(1-e^-Bl)]]+LN($R$40)-$R$45*Table1[[#This Row],[Rs(ao)]]</f>
        <v>13.198876549585298</v>
      </c>
      <c r="Q370" s="3">
        <f>LN(Table1[[#This Row],[maxPress(bar)]])</f>
        <v>12.934127930584005</v>
      </c>
    </row>
    <row r="371" spans="1:17" x14ac:dyDescent="0.3">
      <c r="A371">
        <v>3</v>
      </c>
      <c r="B371">
        <v>1000</v>
      </c>
      <c r="C371" t="s">
        <v>11</v>
      </c>
      <c r="D371">
        <v>3</v>
      </c>
      <c r="E371" t="s">
        <v>12</v>
      </c>
      <c r="F371">
        <v>8</v>
      </c>
      <c r="G371">
        <v>1653.91075</v>
      </c>
      <c r="H371">
        <v>375399.81129999988</v>
      </c>
      <c r="I371">
        <v>804.28499999999974</v>
      </c>
      <c r="J371">
        <v>226</v>
      </c>
      <c r="K371" t="s">
        <v>13</v>
      </c>
      <c r="L371">
        <f>Table1[[#This Row],[maxPHe]]/Table1[[#This Row],[nv]]</f>
        <v>3.5587831858407069</v>
      </c>
      <c r="M371" t="e">
        <f>LN(1-Table1[[#This Row],[maxPress(bar)]]/327664.925)</f>
        <v>#NUM!</v>
      </c>
      <c r="N371">
        <f>-0.509390757*Table1[[#This Row],[lig(ao)]]</f>
        <v>-4.0751260560000002</v>
      </c>
      <c r="O371" s="3">
        <f>LN(1-EXP(-$R$45*Table1[[#This Row],[lig(ao)]]))</f>
        <v>-1.7136038476981676E-2</v>
      </c>
      <c r="P371" s="3">
        <f>Table1[[#This Row],[ln(1-e^-Bl)]]+LN($R$40)-$R$45*Table1[[#This Row],[Rs(ao)]]</f>
        <v>12.682610730890397</v>
      </c>
      <c r="Q371" s="3">
        <f>LN(Table1[[#This Row],[maxPress(bar)]])</f>
        <v>12.835746900470594</v>
      </c>
    </row>
    <row r="372" spans="1:17" x14ac:dyDescent="0.3">
      <c r="A372">
        <v>3</v>
      </c>
      <c r="B372">
        <v>1500</v>
      </c>
      <c r="C372" t="s">
        <v>11</v>
      </c>
      <c r="D372">
        <v>3</v>
      </c>
      <c r="E372" t="s">
        <v>12</v>
      </c>
      <c r="F372">
        <v>8</v>
      </c>
      <c r="G372">
        <v>1377.22775</v>
      </c>
      <c r="H372">
        <v>322289.76055000001</v>
      </c>
      <c r="I372">
        <v>706.94499999999971</v>
      </c>
      <c r="J372">
        <v>225</v>
      </c>
      <c r="K372" t="s">
        <v>14</v>
      </c>
      <c r="L372">
        <f>Table1[[#This Row],[maxPHe]]/Table1[[#This Row],[nv]]</f>
        <v>3.1419777777777766</v>
      </c>
      <c r="M372">
        <f>LN(1-Table1[[#This Row],[maxPress(bar)]]/327664.925)</f>
        <v>-4.1102023472092553</v>
      </c>
      <c r="N372">
        <f>-0.509390757*Table1[[#This Row],[lig(ao)]]</f>
        <v>-4.0751260560000002</v>
      </c>
      <c r="O372" s="3">
        <f>LN(1-EXP(-$R$45*Table1[[#This Row],[lig(ao)]]))</f>
        <v>-1.7136038476981676E-2</v>
      </c>
      <c r="P372" s="3">
        <f>Table1[[#This Row],[ln(1-e^-Bl)]]+LN($R$40)-$R$45*Table1[[#This Row],[Rs(ao)]]</f>
        <v>12.682610730890397</v>
      </c>
      <c r="Q372" s="3">
        <f>LN(Table1[[#This Row],[maxPress(bar)]])</f>
        <v>12.683206297364011</v>
      </c>
    </row>
    <row r="373" spans="1:17" x14ac:dyDescent="0.3">
      <c r="A373">
        <v>3</v>
      </c>
      <c r="B373">
        <v>2000</v>
      </c>
      <c r="C373" t="s">
        <v>11</v>
      </c>
      <c r="D373">
        <v>3</v>
      </c>
      <c r="E373" t="s">
        <v>12</v>
      </c>
      <c r="F373">
        <v>8</v>
      </c>
      <c r="G373">
        <v>1276.53475</v>
      </c>
      <c r="H373">
        <v>284191.28110000002</v>
      </c>
      <c r="I373">
        <v>651.80499999999995</v>
      </c>
      <c r="J373">
        <v>224</v>
      </c>
      <c r="K373" t="s">
        <v>14</v>
      </c>
      <c r="L373">
        <f>Table1[[#This Row],[maxPHe]]/Table1[[#This Row],[nv]]</f>
        <v>2.9098437499999998</v>
      </c>
      <c r="M373">
        <f>LN(1-Table1[[#This Row],[maxPress(bar)]]/327664.925)</f>
        <v>-2.0198366489893935</v>
      </c>
      <c r="N373">
        <f>-0.509390757*Table1[[#This Row],[lig(ao)]]</f>
        <v>-4.0751260560000002</v>
      </c>
      <c r="O373" s="3">
        <f>LN(1-EXP(-$R$45*Table1[[#This Row],[lig(ao)]]))</f>
        <v>-1.7136038476981676E-2</v>
      </c>
      <c r="P373" s="3">
        <f>Table1[[#This Row],[ln(1-e^-Bl)]]+LN($R$40)-$R$45*Table1[[#This Row],[Rs(ao)]]</f>
        <v>12.682610730890397</v>
      </c>
      <c r="Q373" s="3">
        <f>LN(Table1[[#This Row],[maxPress(bar)]])</f>
        <v>12.557402815427174</v>
      </c>
    </row>
    <row r="374" spans="1:17" x14ac:dyDescent="0.3">
      <c r="A374">
        <v>3</v>
      </c>
      <c r="B374">
        <v>2500</v>
      </c>
      <c r="C374" t="s">
        <v>11</v>
      </c>
      <c r="D374">
        <v>3</v>
      </c>
      <c r="E374" t="s">
        <v>12</v>
      </c>
      <c r="F374">
        <v>8</v>
      </c>
      <c r="G374">
        <v>1007.52475</v>
      </c>
      <c r="H374">
        <v>246080.80115000001</v>
      </c>
      <c r="I374">
        <v>562.00500000000045</v>
      </c>
      <c r="J374">
        <v>218</v>
      </c>
      <c r="K374" t="s">
        <v>14</v>
      </c>
      <c r="L374">
        <f>Table1[[#This Row],[maxPHe]]/Table1[[#This Row],[nv]]</f>
        <v>2.5780045871559656</v>
      </c>
      <c r="M374">
        <f>LN(1-Table1[[#This Row],[maxPress(bar)]]/327664.925)</f>
        <v>-1.3903568337248755</v>
      </c>
      <c r="N374">
        <f>-0.509390757*Table1[[#This Row],[lig(ao)]]</f>
        <v>-4.0751260560000002</v>
      </c>
      <c r="O374" s="3">
        <f>LN(1-EXP(-$R$45*Table1[[#This Row],[lig(ao)]]))</f>
        <v>-1.7136038476981676E-2</v>
      </c>
      <c r="P374" s="3">
        <f>Table1[[#This Row],[ln(1-e^-Bl)]]+LN($R$40)-$R$45*Table1[[#This Row],[Rs(ao)]]</f>
        <v>12.682610730890397</v>
      </c>
      <c r="Q374" s="3">
        <f>LN(Table1[[#This Row],[maxPress(bar)]])</f>
        <v>12.413415220942687</v>
      </c>
    </row>
    <row r="375" spans="1:17" x14ac:dyDescent="0.3">
      <c r="A375">
        <v>3</v>
      </c>
      <c r="B375">
        <v>500</v>
      </c>
      <c r="C375" t="s">
        <v>11</v>
      </c>
      <c r="D375">
        <v>3</v>
      </c>
      <c r="E375" t="s">
        <v>12</v>
      </c>
      <c r="F375">
        <v>8</v>
      </c>
      <c r="G375">
        <v>1567.22775</v>
      </c>
      <c r="H375">
        <v>428031.43770000013</v>
      </c>
      <c r="I375">
        <v>835.94499999999971</v>
      </c>
      <c r="J375">
        <v>224</v>
      </c>
      <c r="K375" t="s">
        <v>13</v>
      </c>
      <c r="L375">
        <f>Table1[[#This Row],[maxPHe]]/Table1[[#This Row],[nv]]</f>
        <v>3.73189732142857</v>
      </c>
      <c r="M375" t="e">
        <f>LN(1-Table1[[#This Row],[maxPress(bar)]]/327664.925)</f>
        <v>#NUM!</v>
      </c>
      <c r="N375">
        <f>-0.509390757*Table1[[#This Row],[lig(ao)]]</f>
        <v>-4.0751260560000002</v>
      </c>
      <c r="O375" s="3">
        <f>LN(1-EXP(-$R$45*Table1[[#This Row],[lig(ao)]]))</f>
        <v>-1.7136038476981676E-2</v>
      </c>
      <c r="P375" s="3">
        <f>Table1[[#This Row],[ln(1-e^-Bl)]]+LN($R$40)-$R$45*Table1[[#This Row],[Rs(ao)]]</f>
        <v>12.682610730890397</v>
      </c>
      <c r="Q375" s="3">
        <f>LN(Table1[[#This Row],[maxPress(bar)]])</f>
        <v>12.96695192443652</v>
      </c>
    </row>
    <row r="376" spans="1:17" x14ac:dyDescent="0.3">
      <c r="A376">
        <v>1</v>
      </c>
      <c r="B376">
        <v>1000</v>
      </c>
      <c r="C376" t="s">
        <v>11</v>
      </c>
      <c r="D376">
        <v>3</v>
      </c>
      <c r="E376" t="s">
        <v>12</v>
      </c>
      <c r="F376">
        <v>9</v>
      </c>
      <c r="G376">
        <v>1551.0397499999999</v>
      </c>
      <c r="H376">
        <v>369194.35965</v>
      </c>
      <c r="I376">
        <v>787.70500000000038</v>
      </c>
      <c r="J376">
        <v>228</v>
      </c>
      <c r="K376" t="s">
        <v>14</v>
      </c>
      <c r="L376">
        <f>Table1[[#This Row],[maxPHe]]/Table1[[#This Row],[nv]]</f>
        <v>3.4548464912280719</v>
      </c>
      <c r="M376" t="e">
        <f>LN(1-Table1[[#This Row],[maxPress(bar)]]/327664.925)</f>
        <v>#NUM!</v>
      </c>
      <c r="N376">
        <f>-0.509390757*Table1[[#This Row],[lig(ao)]]</f>
        <v>-4.5845168130000005</v>
      </c>
      <c r="O376" s="3">
        <f>LN(1-EXP(-$R$45*Table1[[#This Row],[lig(ao)]]))</f>
        <v>-1.0261132782081569E-2</v>
      </c>
      <c r="P376" s="3">
        <f>Table1[[#This Row],[ln(1-e^-Bl)]]+LN($R$40)-$R$45*Table1[[#This Row],[Rs(ao)]]</f>
        <v>12.689485636585298</v>
      </c>
      <c r="Q376" s="3">
        <f>LN(Table1[[#This Row],[maxPress(bar)]])</f>
        <v>12.819078504273119</v>
      </c>
    </row>
    <row r="377" spans="1:17" x14ac:dyDescent="0.3">
      <c r="A377">
        <v>1</v>
      </c>
      <c r="B377">
        <v>1500</v>
      </c>
      <c r="C377" t="s">
        <v>11</v>
      </c>
      <c r="D377">
        <v>3</v>
      </c>
      <c r="E377" t="s">
        <v>12</v>
      </c>
      <c r="F377">
        <v>9</v>
      </c>
      <c r="G377">
        <v>1470.1487500000001</v>
      </c>
      <c r="H377">
        <v>325205.30489999987</v>
      </c>
      <c r="I377">
        <v>731.52499999999952</v>
      </c>
      <c r="J377">
        <v>229</v>
      </c>
      <c r="K377" t="s">
        <v>14</v>
      </c>
      <c r="L377">
        <f>Table1[[#This Row],[maxPHe]]/Table1[[#This Row],[nv]]</f>
        <v>3.1944323144104785</v>
      </c>
      <c r="M377">
        <f>LN(1-Table1[[#This Row],[maxPress(bar)]]/327664.925)</f>
        <v>-4.8919846089794623</v>
      </c>
      <c r="N377">
        <f>-0.509390757*Table1[[#This Row],[lig(ao)]]</f>
        <v>-4.5845168130000005</v>
      </c>
      <c r="O377" s="3">
        <f>LN(1-EXP(-$R$45*Table1[[#This Row],[lig(ao)]]))</f>
        <v>-1.0261132782081569E-2</v>
      </c>
      <c r="P377" s="3">
        <f>Table1[[#This Row],[ln(1-e^-Bl)]]+LN($R$40)-$R$45*Table1[[#This Row],[Rs(ao)]]</f>
        <v>12.689485636585298</v>
      </c>
      <c r="Q377" s="3">
        <f>LN(Table1[[#This Row],[maxPress(bar)]])</f>
        <v>12.692211969253368</v>
      </c>
    </row>
    <row r="378" spans="1:17" x14ac:dyDescent="0.3">
      <c r="A378">
        <v>1</v>
      </c>
      <c r="B378">
        <v>2000</v>
      </c>
      <c r="C378" t="s">
        <v>11</v>
      </c>
      <c r="D378">
        <v>3</v>
      </c>
      <c r="E378" t="s">
        <v>12</v>
      </c>
      <c r="F378">
        <v>9</v>
      </c>
      <c r="G378">
        <v>1407.47525</v>
      </c>
      <c r="H378">
        <v>292719.94785</v>
      </c>
      <c r="I378">
        <v>677.995</v>
      </c>
      <c r="J378">
        <v>224</v>
      </c>
      <c r="K378" t="s">
        <v>14</v>
      </c>
      <c r="L378">
        <f>Table1[[#This Row],[maxPHe]]/Table1[[#This Row],[nv]]</f>
        <v>3.0267633928571427</v>
      </c>
      <c r="M378">
        <f>LN(1-Table1[[#This Row],[maxPress(bar)]]/327664.925)</f>
        <v>-2.2382167730595888</v>
      </c>
      <c r="N378">
        <f>-0.509390757*Table1[[#This Row],[lig(ao)]]</f>
        <v>-4.5845168130000005</v>
      </c>
      <c r="O378" s="3">
        <f>LN(1-EXP(-$R$45*Table1[[#This Row],[lig(ao)]]))</f>
        <v>-1.0261132782081569E-2</v>
      </c>
      <c r="P378" s="3">
        <f>Table1[[#This Row],[ln(1-e^-Bl)]]+LN($R$40)-$R$45*Table1[[#This Row],[Rs(ao)]]</f>
        <v>12.689485636585298</v>
      </c>
      <c r="Q378" s="3">
        <f>LN(Table1[[#This Row],[maxPress(bar)]])</f>
        <v>12.586971621536472</v>
      </c>
    </row>
    <row r="379" spans="1:17" x14ac:dyDescent="0.3">
      <c r="A379">
        <v>1</v>
      </c>
      <c r="B379">
        <v>2500</v>
      </c>
      <c r="C379" t="s">
        <v>11</v>
      </c>
      <c r="D379">
        <v>3</v>
      </c>
      <c r="E379" t="s">
        <v>12</v>
      </c>
      <c r="F379">
        <v>9</v>
      </c>
      <c r="G379">
        <v>1127.37625</v>
      </c>
      <c r="H379">
        <v>252410.97725</v>
      </c>
      <c r="I379">
        <v>593.97500000000014</v>
      </c>
      <c r="J379">
        <v>224</v>
      </c>
      <c r="K379" t="s">
        <v>14</v>
      </c>
      <c r="L379">
        <f>Table1[[#This Row],[maxPHe]]/Table1[[#This Row],[nv]]</f>
        <v>2.6516741071428576</v>
      </c>
      <c r="M379">
        <f>LN(1-Table1[[#This Row],[maxPress(bar)]]/327664.925)</f>
        <v>-1.471123152056858</v>
      </c>
      <c r="N379">
        <f>-0.509390757*Table1[[#This Row],[lig(ao)]]</f>
        <v>-4.5845168130000005</v>
      </c>
      <c r="O379" s="3">
        <f>LN(1-EXP(-$R$45*Table1[[#This Row],[lig(ao)]]))</f>
        <v>-1.0261132782081569E-2</v>
      </c>
      <c r="P379" s="3">
        <f>Table1[[#This Row],[ln(1-e^-Bl)]]+LN($R$40)-$R$45*Table1[[#This Row],[Rs(ao)]]</f>
        <v>12.689485636585298</v>
      </c>
      <c r="Q379" s="3">
        <f>LN(Table1[[#This Row],[maxPress(bar)]])</f>
        <v>12.438813900185243</v>
      </c>
    </row>
    <row r="380" spans="1:17" x14ac:dyDescent="0.3">
      <c r="A380">
        <v>1</v>
      </c>
      <c r="B380">
        <v>500</v>
      </c>
      <c r="C380" t="s">
        <v>11</v>
      </c>
      <c r="D380">
        <v>3</v>
      </c>
      <c r="E380" t="s">
        <v>12</v>
      </c>
      <c r="F380">
        <v>9</v>
      </c>
      <c r="G380">
        <v>1732.1782499999999</v>
      </c>
      <c r="H380">
        <v>436968.054</v>
      </c>
      <c r="I380">
        <v>872.93499999999995</v>
      </c>
      <c r="J380">
        <v>226</v>
      </c>
      <c r="K380" t="s">
        <v>14</v>
      </c>
      <c r="L380">
        <f>Table1[[#This Row],[maxPHe]]/Table1[[#This Row],[nv]]</f>
        <v>3.8625442477876102</v>
      </c>
      <c r="M380" t="e">
        <f>LN(1-Table1[[#This Row],[maxPress(bar)]]/327664.925)</f>
        <v>#NUM!</v>
      </c>
      <c r="N380">
        <f>-0.509390757*Table1[[#This Row],[lig(ao)]]</f>
        <v>-4.5845168130000005</v>
      </c>
      <c r="O380" s="3">
        <f>LN(1-EXP(-$R$45*Table1[[#This Row],[lig(ao)]]))</f>
        <v>-1.0261132782081569E-2</v>
      </c>
      <c r="P380" s="3">
        <f>Table1[[#This Row],[ln(1-e^-Bl)]]+LN($R$40)-$R$45*Table1[[#This Row],[Rs(ao)]]</f>
        <v>12.689485636585298</v>
      </c>
      <c r="Q380" s="3">
        <f>LN(Table1[[#This Row],[maxPress(bar)]])</f>
        <v>12.987615368430745</v>
      </c>
    </row>
    <row r="381" spans="1:17" x14ac:dyDescent="0.3">
      <c r="A381">
        <v>2</v>
      </c>
      <c r="B381">
        <v>1000</v>
      </c>
      <c r="C381" t="s">
        <v>11</v>
      </c>
      <c r="D381">
        <v>3</v>
      </c>
      <c r="E381" t="s">
        <v>12</v>
      </c>
      <c r="F381">
        <v>9</v>
      </c>
      <c r="G381">
        <v>1545.4952499999999</v>
      </c>
      <c r="H381">
        <v>372835.23460000003</v>
      </c>
      <c r="I381">
        <v>780.59499999999991</v>
      </c>
      <c r="J381">
        <v>225</v>
      </c>
      <c r="K381" t="s">
        <v>14</v>
      </c>
      <c r="L381">
        <f>Table1[[#This Row],[maxPHe]]/Table1[[#This Row],[nv]]</f>
        <v>3.4693111111111108</v>
      </c>
      <c r="M381" t="e">
        <f>LN(1-Table1[[#This Row],[maxPress(bar)]]/327664.925)</f>
        <v>#NUM!</v>
      </c>
      <c r="N381">
        <f>-0.509390757*Table1[[#This Row],[lig(ao)]]</f>
        <v>-4.5845168130000005</v>
      </c>
      <c r="O381" s="3">
        <f>LN(1-EXP(-$R$45*Table1[[#This Row],[lig(ao)]]))</f>
        <v>-1.0261132782081569E-2</v>
      </c>
      <c r="P381" s="3">
        <f>Table1[[#This Row],[ln(1-e^-Bl)]]+LN($R$40)-$R$45*Table1[[#This Row],[Rs(ao)]]</f>
        <v>12.689485636585298</v>
      </c>
      <c r="Q381" s="3">
        <f>LN(Table1[[#This Row],[maxPress(bar)]])</f>
        <v>12.828891870739479</v>
      </c>
    </row>
    <row r="382" spans="1:17" x14ac:dyDescent="0.3">
      <c r="A382">
        <v>2</v>
      </c>
      <c r="B382">
        <v>1500</v>
      </c>
      <c r="C382" t="s">
        <v>11</v>
      </c>
      <c r="D382">
        <v>3</v>
      </c>
      <c r="E382" t="s">
        <v>12</v>
      </c>
      <c r="F382">
        <v>9</v>
      </c>
      <c r="G382">
        <v>1493.51475</v>
      </c>
      <c r="H382">
        <v>330257.73284999991</v>
      </c>
      <c r="I382">
        <v>731.20499999999959</v>
      </c>
      <c r="J382">
        <v>226</v>
      </c>
      <c r="K382" t="s">
        <v>13</v>
      </c>
      <c r="L382">
        <f>Table1[[#This Row],[maxPHe]]/Table1[[#This Row],[nv]]</f>
        <v>3.235420353982299</v>
      </c>
      <c r="M382" t="e">
        <f>LN(1-Table1[[#This Row],[maxPress(bar)]]/327664.925)</f>
        <v>#NUM!</v>
      </c>
      <c r="N382">
        <f>-0.509390757*Table1[[#This Row],[lig(ao)]]</f>
        <v>-4.5845168130000005</v>
      </c>
      <c r="O382" s="3">
        <f>LN(1-EXP(-$R$45*Table1[[#This Row],[lig(ao)]]))</f>
        <v>-1.0261132782081569E-2</v>
      </c>
      <c r="P382" s="3">
        <f>Table1[[#This Row],[ln(1-e^-Bl)]]+LN($R$40)-$R$45*Table1[[#This Row],[Rs(ao)]]</f>
        <v>12.689485636585298</v>
      </c>
      <c r="Q382" s="3">
        <f>LN(Table1[[#This Row],[maxPress(bar)]])</f>
        <v>12.707628637250487</v>
      </c>
    </row>
    <row r="383" spans="1:17" x14ac:dyDescent="0.3">
      <c r="A383">
        <v>2</v>
      </c>
      <c r="B383">
        <v>2000</v>
      </c>
      <c r="C383" t="s">
        <v>11</v>
      </c>
      <c r="D383">
        <v>3</v>
      </c>
      <c r="E383" t="s">
        <v>12</v>
      </c>
      <c r="F383">
        <v>9</v>
      </c>
      <c r="G383">
        <v>1281.48525</v>
      </c>
      <c r="H383">
        <v>284634.54830000002</v>
      </c>
      <c r="I383">
        <v>655.79499999999973</v>
      </c>
      <c r="J383">
        <v>226</v>
      </c>
      <c r="K383" t="s">
        <v>14</v>
      </c>
      <c r="L383">
        <f>Table1[[#This Row],[maxPHe]]/Table1[[#This Row],[nv]]</f>
        <v>2.9017477876106184</v>
      </c>
      <c r="M383">
        <f>LN(1-Table1[[#This Row],[maxPress(bar)]]/327664.925)</f>
        <v>-2.0300852149341777</v>
      </c>
      <c r="N383">
        <f>-0.509390757*Table1[[#This Row],[lig(ao)]]</f>
        <v>-4.5845168130000005</v>
      </c>
      <c r="O383" s="3">
        <f>LN(1-EXP(-$R$45*Table1[[#This Row],[lig(ao)]]))</f>
        <v>-1.0261132782081569E-2</v>
      </c>
      <c r="P383" s="3">
        <f>Table1[[#This Row],[ln(1-e^-Bl)]]+LN($R$40)-$R$45*Table1[[#This Row],[Rs(ao)]]</f>
        <v>12.689485636585298</v>
      </c>
      <c r="Q383" s="3">
        <f>LN(Table1[[#This Row],[maxPress(bar)]])</f>
        <v>12.558961349751092</v>
      </c>
    </row>
    <row r="384" spans="1:17" x14ac:dyDescent="0.3">
      <c r="A384">
        <v>2</v>
      </c>
      <c r="B384">
        <v>2500</v>
      </c>
      <c r="C384" t="s">
        <v>11</v>
      </c>
      <c r="D384">
        <v>3</v>
      </c>
      <c r="E384" t="s">
        <v>12</v>
      </c>
      <c r="F384">
        <v>9</v>
      </c>
      <c r="G384">
        <v>1087.22775</v>
      </c>
      <c r="H384">
        <v>249949.55420000001</v>
      </c>
      <c r="I384">
        <v>587.9450000000005</v>
      </c>
      <c r="J384">
        <v>225</v>
      </c>
      <c r="K384" t="s">
        <v>14</v>
      </c>
      <c r="L384">
        <f>Table1[[#This Row],[maxPHe]]/Table1[[#This Row],[nv]]</f>
        <v>2.6130888888888912</v>
      </c>
      <c r="M384">
        <f>LN(1-Table1[[#This Row],[maxPress(bar)]]/327664.925)</f>
        <v>-1.4389384559006368</v>
      </c>
      <c r="N384">
        <f>-0.509390757*Table1[[#This Row],[lig(ao)]]</f>
        <v>-4.5845168130000005</v>
      </c>
      <c r="O384" s="3">
        <f>LN(1-EXP(-$R$45*Table1[[#This Row],[lig(ao)]]))</f>
        <v>-1.0261132782081569E-2</v>
      </c>
      <c r="P384" s="3">
        <f>Table1[[#This Row],[ln(1-e^-Bl)]]+LN($R$40)-$R$45*Table1[[#This Row],[Rs(ao)]]</f>
        <v>12.689485636585298</v>
      </c>
      <c r="Q384" s="3">
        <f>LN(Table1[[#This Row],[maxPress(bar)]])</f>
        <v>12.429014393283415</v>
      </c>
    </row>
    <row r="385" spans="1:17" x14ac:dyDescent="0.3">
      <c r="A385">
        <v>2</v>
      </c>
      <c r="B385">
        <v>500</v>
      </c>
      <c r="C385" t="s">
        <v>11</v>
      </c>
      <c r="D385">
        <v>3</v>
      </c>
      <c r="E385" t="s">
        <v>12</v>
      </c>
      <c r="F385">
        <v>9</v>
      </c>
      <c r="G385">
        <v>1769.30675</v>
      </c>
      <c r="H385">
        <v>434060.2675999999</v>
      </c>
      <c r="I385">
        <v>888.36500000000046</v>
      </c>
      <c r="J385">
        <v>230</v>
      </c>
      <c r="K385" t="s">
        <v>14</v>
      </c>
      <c r="L385">
        <f>Table1[[#This Row],[maxPHe]]/Table1[[#This Row],[nv]]</f>
        <v>3.8624565217391322</v>
      </c>
      <c r="M385" t="e">
        <f>LN(1-Table1[[#This Row],[maxPress(bar)]]/327664.925)</f>
        <v>#NUM!</v>
      </c>
      <c r="N385">
        <f>-0.509390757*Table1[[#This Row],[lig(ao)]]</f>
        <v>-4.5845168130000005</v>
      </c>
      <c r="O385" s="3">
        <f>LN(1-EXP(-$R$45*Table1[[#This Row],[lig(ao)]]))</f>
        <v>-1.0261132782081569E-2</v>
      </c>
      <c r="P385" s="3">
        <f>Table1[[#This Row],[ln(1-e^-Bl)]]+LN($R$40)-$R$45*Table1[[#This Row],[Rs(ao)]]</f>
        <v>12.689485636585298</v>
      </c>
      <c r="Q385" s="3">
        <f>LN(Table1[[#This Row],[maxPress(bar)]])</f>
        <v>12.980938668879418</v>
      </c>
    </row>
    <row r="386" spans="1:17" x14ac:dyDescent="0.3">
      <c r="A386">
        <v>3</v>
      </c>
      <c r="B386">
        <v>1000</v>
      </c>
      <c r="C386" t="s">
        <v>11</v>
      </c>
      <c r="D386">
        <v>3</v>
      </c>
      <c r="E386" t="s">
        <v>12</v>
      </c>
      <c r="F386">
        <v>9</v>
      </c>
      <c r="G386">
        <v>1609.75225</v>
      </c>
      <c r="H386">
        <v>374588.60190000001</v>
      </c>
      <c r="I386">
        <v>802.45500000000004</v>
      </c>
      <c r="J386">
        <v>230</v>
      </c>
      <c r="K386" t="s">
        <v>14</v>
      </c>
      <c r="L386">
        <f>Table1[[#This Row],[maxPHe]]/Table1[[#This Row],[nv]]</f>
        <v>3.4889347826086961</v>
      </c>
      <c r="M386" t="e">
        <f>LN(1-Table1[[#This Row],[maxPress(bar)]]/327664.925)</f>
        <v>#NUM!</v>
      </c>
      <c r="N386">
        <f>-0.509390757*Table1[[#This Row],[lig(ao)]]</f>
        <v>-4.5845168130000005</v>
      </c>
      <c r="O386" s="3">
        <f>LN(1-EXP(-$R$45*Table1[[#This Row],[lig(ao)]]))</f>
        <v>-1.0261132782081569E-2</v>
      </c>
      <c r="P386" s="3">
        <f>Table1[[#This Row],[ln(1-e^-Bl)]]+LN($R$40)-$R$45*Table1[[#This Row],[Rs(ao)]]</f>
        <v>12.689485636585298</v>
      </c>
      <c r="Q386" s="3">
        <f>LN(Table1[[#This Row],[maxPress(bar)]])</f>
        <v>12.833583641139988</v>
      </c>
    </row>
    <row r="387" spans="1:17" x14ac:dyDescent="0.3">
      <c r="A387">
        <v>3</v>
      </c>
      <c r="B387">
        <v>1500</v>
      </c>
      <c r="C387" t="s">
        <v>11</v>
      </c>
      <c r="D387">
        <v>3</v>
      </c>
      <c r="E387" t="s">
        <v>12</v>
      </c>
      <c r="F387">
        <v>9</v>
      </c>
      <c r="G387">
        <v>1462.77225</v>
      </c>
      <c r="H387">
        <v>326309.33234999998</v>
      </c>
      <c r="I387">
        <v>725.05500000000006</v>
      </c>
      <c r="J387">
        <v>226</v>
      </c>
      <c r="K387" t="s">
        <v>14</v>
      </c>
      <c r="L387">
        <f>Table1[[#This Row],[maxPHe]]/Table1[[#This Row],[nv]]</f>
        <v>3.2082079646017703</v>
      </c>
      <c r="M387">
        <f>LN(1-Table1[[#This Row],[maxPress(bar)]]/327664.925)</f>
        <v>-5.4877527773210923</v>
      </c>
      <c r="N387">
        <f>-0.509390757*Table1[[#This Row],[lig(ao)]]</f>
        <v>-4.5845168130000005</v>
      </c>
      <c r="O387" s="3">
        <f>LN(1-EXP(-$R$45*Table1[[#This Row],[lig(ao)]]))</f>
        <v>-1.0261132782081569E-2</v>
      </c>
      <c r="P387" s="3">
        <f>Table1[[#This Row],[ln(1-e^-Bl)]]+LN($R$40)-$R$45*Table1[[#This Row],[Rs(ao)]]</f>
        <v>12.689485636585298</v>
      </c>
      <c r="Q387" s="3">
        <f>LN(Table1[[#This Row],[maxPress(bar)]])</f>
        <v>12.695601082693418</v>
      </c>
    </row>
    <row r="388" spans="1:17" x14ac:dyDescent="0.3">
      <c r="A388">
        <v>3</v>
      </c>
      <c r="B388">
        <v>2000</v>
      </c>
      <c r="C388" t="s">
        <v>11</v>
      </c>
      <c r="D388">
        <v>3</v>
      </c>
      <c r="E388" t="s">
        <v>12</v>
      </c>
      <c r="F388">
        <v>9</v>
      </c>
      <c r="G388">
        <v>1313.06925</v>
      </c>
      <c r="H388">
        <v>287119.89035000012</v>
      </c>
      <c r="I388">
        <v>665.11500000000012</v>
      </c>
      <c r="J388">
        <v>228</v>
      </c>
      <c r="K388" t="s">
        <v>14</v>
      </c>
      <c r="L388">
        <f>Table1[[#This Row],[maxPHe]]/Table1[[#This Row],[nv]]</f>
        <v>2.9171710526315793</v>
      </c>
      <c r="M388">
        <f>LN(1-Table1[[#This Row],[maxPress(bar)]]/327664.925)</f>
        <v>-2.0895781931016453</v>
      </c>
      <c r="N388">
        <f>-0.509390757*Table1[[#This Row],[lig(ao)]]</f>
        <v>-4.5845168130000005</v>
      </c>
      <c r="O388" s="3">
        <f>LN(1-EXP(-$R$45*Table1[[#This Row],[lig(ao)]]))</f>
        <v>-1.0261132782081569E-2</v>
      </c>
      <c r="P388" s="3">
        <f>Table1[[#This Row],[ln(1-e^-Bl)]]+LN($R$40)-$R$45*Table1[[#This Row],[Rs(ao)]]</f>
        <v>12.689485636585298</v>
      </c>
      <c r="Q388" s="3">
        <f>LN(Table1[[#This Row],[maxPress(bar)]])</f>
        <v>12.567655143925345</v>
      </c>
    </row>
    <row r="389" spans="1:17" x14ac:dyDescent="0.3">
      <c r="A389">
        <v>3</v>
      </c>
      <c r="B389">
        <v>2500</v>
      </c>
      <c r="C389" t="s">
        <v>11</v>
      </c>
      <c r="D389">
        <v>3</v>
      </c>
      <c r="E389" t="s">
        <v>12</v>
      </c>
      <c r="F389">
        <v>9</v>
      </c>
      <c r="G389">
        <v>1135.39625</v>
      </c>
      <c r="H389">
        <v>252459.3316</v>
      </c>
      <c r="I389">
        <v>594.57500000000039</v>
      </c>
      <c r="J389">
        <v>223</v>
      </c>
      <c r="K389" t="s">
        <v>14</v>
      </c>
      <c r="L389">
        <f>Table1[[#This Row],[maxPHe]]/Table1[[#This Row],[nv]]</f>
        <v>2.6662556053811675</v>
      </c>
      <c r="M389">
        <f>LN(1-Table1[[#This Row],[maxPress(bar)]]/327664.925)</f>
        <v>-1.4717659075949268</v>
      </c>
      <c r="N389">
        <f>-0.509390757*Table1[[#This Row],[lig(ao)]]</f>
        <v>-4.5845168130000005</v>
      </c>
      <c r="O389" s="3">
        <f>LN(1-EXP(-$R$45*Table1[[#This Row],[lig(ao)]]))</f>
        <v>-1.0261132782081569E-2</v>
      </c>
      <c r="P389" s="3">
        <f>Table1[[#This Row],[ln(1-e^-Bl)]]+LN($R$40)-$R$45*Table1[[#This Row],[Rs(ao)]]</f>
        <v>12.689485636585298</v>
      </c>
      <c r="Q389" s="3">
        <f>LN(Table1[[#This Row],[maxPress(bar)]])</f>
        <v>12.439005451755222</v>
      </c>
    </row>
    <row r="390" spans="1:17" x14ac:dyDescent="0.3">
      <c r="A390">
        <v>3</v>
      </c>
      <c r="B390">
        <v>500</v>
      </c>
      <c r="C390" t="s">
        <v>11</v>
      </c>
      <c r="D390">
        <v>3</v>
      </c>
      <c r="E390" t="s">
        <v>12</v>
      </c>
      <c r="F390">
        <v>9</v>
      </c>
      <c r="G390">
        <v>1640.5942500000001</v>
      </c>
      <c r="H390">
        <v>431795.50884999998</v>
      </c>
      <c r="I390">
        <v>850.61500000000012</v>
      </c>
      <c r="J390">
        <v>224</v>
      </c>
      <c r="K390" t="s">
        <v>14</v>
      </c>
      <c r="L390">
        <f>Table1[[#This Row],[maxPHe]]/Table1[[#This Row],[nv]]</f>
        <v>3.7973883928571435</v>
      </c>
      <c r="M390" t="e">
        <f>LN(1-Table1[[#This Row],[maxPress(bar)]]/327664.925)</f>
        <v>#NUM!</v>
      </c>
      <c r="N390">
        <f>-0.509390757*Table1[[#This Row],[lig(ao)]]</f>
        <v>-4.5845168130000005</v>
      </c>
      <c r="O390" s="3">
        <f>LN(1-EXP(-$R$45*Table1[[#This Row],[lig(ao)]]))</f>
        <v>-1.0261132782081569E-2</v>
      </c>
      <c r="P390" s="3">
        <f>Table1[[#This Row],[ln(1-e^-Bl)]]+LN($R$40)-$R$45*Table1[[#This Row],[Rs(ao)]]</f>
        <v>12.689485636585298</v>
      </c>
      <c r="Q390" s="3">
        <f>LN(Table1[[#This Row],[maxPress(bar)]])</f>
        <v>12.975707396012922</v>
      </c>
    </row>
    <row r="391" spans="1:17" x14ac:dyDescent="0.3">
      <c r="A391">
        <v>2</v>
      </c>
      <c r="B391">
        <v>2000</v>
      </c>
      <c r="C391" t="s">
        <v>11</v>
      </c>
      <c r="D391">
        <v>1</v>
      </c>
      <c r="E391" t="s">
        <v>12</v>
      </c>
      <c r="F391">
        <v>10</v>
      </c>
      <c r="G391">
        <v>135.29724999999999</v>
      </c>
      <c r="H391">
        <v>605485.34424999997</v>
      </c>
      <c r="I391">
        <v>52.555000000000021</v>
      </c>
      <c r="J391">
        <v>10</v>
      </c>
      <c r="K391" t="s">
        <v>13</v>
      </c>
      <c r="L391">
        <f>Table1[[#This Row],[maxPHe]]/Table1[[#This Row],[nv]]</f>
        <v>5.2555000000000023</v>
      </c>
      <c r="M391" t="e">
        <f>LN(1-Table1[[#This Row],[maxPress(bar)]]/327664.925)</f>
        <v>#NUM!</v>
      </c>
      <c r="N391">
        <f>-0.509390757*Table1[[#This Row],[lig(ao)]]</f>
        <v>-5.0939075700000007</v>
      </c>
      <c r="O391" s="3">
        <f>LN(1-EXP(-$R$45*Table1[[#This Row],[lig(ao)]]))</f>
        <v>-6.1528846084108338E-3</v>
      </c>
      <c r="P391" s="3">
        <f>Table1[[#This Row],[ln(1-e^-Bl)]]+LN($R$40)-$R$45*Table1[[#This Row],[Rs(ao)]]</f>
        <v>13.712375710758968</v>
      </c>
      <c r="Q391" s="3">
        <f>LN(Table1[[#This Row],[maxPress(bar)]])</f>
        <v>13.313785637305806</v>
      </c>
    </row>
    <row r="392" spans="1:17" x14ac:dyDescent="0.3">
      <c r="A392">
        <v>2</v>
      </c>
      <c r="B392">
        <v>2000</v>
      </c>
      <c r="C392" t="s">
        <v>11</v>
      </c>
      <c r="D392">
        <v>1</v>
      </c>
      <c r="E392" t="s">
        <v>12</v>
      </c>
      <c r="F392">
        <v>11</v>
      </c>
      <c r="G392">
        <v>88.217750000000009</v>
      </c>
      <c r="H392">
        <v>614986.26054999989</v>
      </c>
      <c r="I392">
        <v>40.144999999999982</v>
      </c>
      <c r="J392">
        <v>9</v>
      </c>
      <c r="K392" t="s">
        <v>14</v>
      </c>
      <c r="L392">
        <f>Table1[[#This Row],[maxPHe]]/Table1[[#This Row],[nv]]</f>
        <v>4.4605555555555538</v>
      </c>
      <c r="M392" t="e">
        <f>LN(1-Table1[[#This Row],[maxPress(bar)]]/327664.925)</f>
        <v>#NUM!</v>
      </c>
      <c r="N392">
        <f>-0.509390757*Table1[[#This Row],[lig(ao)]]</f>
        <v>-5.6032983270000001</v>
      </c>
      <c r="O392" s="3">
        <f>LN(1-EXP(-$R$45*Table1[[#This Row],[lig(ao)]]))</f>
        <v>-3.6924895769882078E-3</v>
      </c>
      <c r="P392" s="3">
        <f>Table1[[#This Row],[ln(1-e^-Bl)]]+LN($R$40)-$R$45*Table1[[#This Row],[Rs(ao)]]</f>
        <v>13.714836105790392</v>
      </c>
      <c r="Q392" s="3">
        <f>LN(Table1[[#This Row],[maxPress(bar)]])</f>
        <v>13.329355205969994</v>
      </c>
    </row>
    <row r="393" spans="1:17" x14ac:dyDescent="0.3">
      <c r="A393">
        <v>2</v>
      </c>
      <c r="B393">
        <v>2000</v>
      </c>
      <c r="C393" t="s">
        <v>11</v>
      </c>
      <c r="D393">
        <v>1</v>
      </c>
      <c r="E393" t="s">
        <v>12</v>
      </c>
      <c r="F393">
        <v>12</v>
      </c>
      <c r="G393">
        <v>76.237750000000005</v>
      </c>
      <c r="H393">
        <v>617188.89645000012</v>
      </c>
      <c r="I393">
        <v>35.745000000000012</v>
      </c>
      <c r="J393">
        <v>8</v>
      </c>
      <c r="K393" t="s">
        <v>13</v>
      </c>
      <c r="L393">
        <f>Table1[[#This Row],[maxPHe]]/Table1[[#This Row],[nv]]</f>
        <v>4.4681250000000015</v>
      </c>
      <c r="M393" t="e">
        <f>LN(1-Table1[[#This Row],[maxPress(bar)]]/327664.925)</f>
        <v>#NUM!</v>
      </c>
      <c r="N393">
        <f>-0.509390757*Table1[[#This Row],[lig(ao)]]</f>
        <v>-6.1126890840000003</v>
      </c>
      <c r="O393" s="3">
        <f>LN(1-EXP(-$R$45*Table1[[#This Row],[lig(ao)]]))</f>
        <v>-2.217039257152143E-3</v>
      </c>
      <c r="P393" s="3">
        <f>Table1[[#This Row],[ln(1-e^-Bl)]]+LN($R$40)-$R$45*Table1[[#This Row],[Rs(ao)]]</f>
        <v>13.716311556110227</v>
      </c>
      <c r="Q393" s="3">
        <f>LN(Table1[[#This Row],[maxPress(bar)]])</f>
        <v>13.332930409111651</v>
      </c>
    </row>
    <row r="394" spans="1:17" x14ac:dyDescent="0.3">
      <c r="A394">
        <v>2</v>
      </c>
      <c r="B394">
        <v>2000</v>
      </c>
      <c r="C394" t="s">
        <v>11</v>
      </c>
      <c r="D394">
        <v>1</v>
      </c>
      <c r="E394" t="s">
        <v>12</v>
      </c>
      <c r="F394">
        <v>13</v>
      </c>
      <c r="G394">
        <v>88.960250000000002</v>
      </c>
      <c r="H394">
        <v>659614.24829999998</v>
      </c>
      <c r="I394">
        <v>38.295000000000002</v>
      </c>
      <c r="J394">
        <v>8</v>
      </c>
      <c r="K394" t="s">
        <v>13</v>
      </c>
      <c r="L394">
        <f>Table1[[#This Row],[maxPHe]]/Table1[[#This Row],[nv]]</f>
        <v>4.7868750000000002</v>
      </c>
      <c r="M394" t="e">
        <f>LN(1-Table1[[#This Row],[maxPress(bar)]]/327664.925)</f>
        <v>#NUM!</v>
      </c>
      <c r="N394">
        <f>-0.509390757*Table1[[#This Row],[lig(ao)]]</f>
        <v>-6.6220798410000006</v>
      </c>
      <c r="O394" s="3">
        <f>LN(1-EXP(-$R$45*Table1[[#This Row],[lig(ao)]]))</f>
        <v>-1.3315439159814054E-3</v>
      </c>
      <c r="P394" s="3">
        <f>Table1[[#This Row],[ln(1-e^-Bl)]]+LN($R$40)-$R$45*Table1[[#This Row],[Rs(ao)]]</f>
        <v>13.717197051451398</v>
      </c>
      <c r="Q394" s="3">
        <f>LN(Table1[[#This Row],[maxPress(bar)]])</f>
        <v>13.39941047085938</v>
      </c>
    </row>
    <row r="395" spans="1:17" x14ac:dyDescent="0.3">
      <c r="A395">
        <v>2</v>
      </c>
      <c r="B395">
        <v>2000</v>
      </c>
      <c r="C395" t="s">
        <v>11</v>
      </c>
      <c r="D395">
        <v>1</v>
      </c>
      <c r="E395" t="s">
        <v>12</v>
      </c>
      <c r="F395">
        <v>14</v>
      </c>
      <c r="G395">
        <v>87.425750000000008</v>
      </c>
      <c r="H395">
        <v>733533.82605000015</v>
      </c>
      <c r="I395">
        <v>32.985000000000007</v>
      </c>
      <c r="J395">
        <v>6</v>
      </c>
      <c r="K395" t="s">
        <v>13</v>
      </c>
      <c r="L395">
        <f>Table1[[#This Row],[maxPHe]]/Table1[[#This Row],[nv]]</f>
        <v>5.4975000000000014</v>
      </c>
      <c r="M395" t="e">
        <f>LN(1-Table1[[#This Row],[maxPress(bar)]]/327664.925)</f>
        <v>#NUM!</v>
      </c>
      <c r="N395">
        <f>-0.509390757*Table1[[#This Row],[lig(ao)]]</f>
        <v>-7.1314705979999999</v>
      </c>
      <c r="O395" s="3">
        <f>LN(1-EXP(-$R$45*Table1[[#This Row],[lig(ao)]]))</f>
        <v>-7.9986077373698648E-4</v>
      </c>
      <c r="P395" s="3">
        <f>Table1[[#This Row],[ln(1-e^-Bl)]]+LN($R$40)-$R$45*Table1[[#This Row],[Rs(ao)]]</f>
        <v>13.717728734593642</v>
      </c>
      <c r="Q395" s="3">
        <f>LN(Table1[[#This Row],[maxPress(bar)]])</f>
        <v>13.505628991452786</v>
      </c>
    </row>
    <row r="396" spans="1:17" x14ac:dyDescent="0.3">
      <c r="A396">
        <v>2</v>
      </c>
      <c r="B396">
        <v>2000</v>
      </c>
      <c r="C396" t="s">
        <v>11</v>
      </c>
      <c r="D396">
        <v>1</v>
      </c>
      <c r="E396" t="s">
        <v>12</v>
      </c>
      <c r="F396">
        <v>15</v>
      </c>
      <c r="G396">
        <v>113.01975</v>
      </c>
      <c r="H396">
        <v>623746.47455000028</v>
      </c>
      <c r="I396">
        <v>45.104999999999983</v>
      </c>
      <c r="J396">
        <v>9</v>
      </c>
      <c r="K396" t="s">
        <v>13</v>
      </c>
      <c r="L396">
        <f>Table1[[#This Row],[maxPHe]]/Table1[[#This Row],[nv]]</f>
        <v>5.0116666666666649</v>
      </c>
      <c r="M396" t="e">
        <f>LN(1-Table1[[#This Row],[maxPress(bar)]]/327664.925)</f>
        <v>#NUM!</v>
      </c>
      <c r="N396">
        <f>-0.509390757*Table1[[#This Row],[lig(ao)]]</f>
        <v>-7.6408613550000002</v>
      </c>
      <c r="O396" s="3">
        <f>LN(1-EXP(-$R$45*Table1[[#This Row],[lig(ao)]]))</f>
        <v>-4.8052877768070632E-4</v>
      </c>
      <c r="P396" s="3">
        <f>Table1[[#This Row],[ln(1-e^-Bl)]]+LN($R$40)-$R$45*Table1[[#This Row],[Rs(ao)]]</f>
        <v>13.718048066589699</v>
      </c>
      <c r="Q396" s="3">
        <f>LN(Table1[[#This Row],[maxPress(bar)]])</f>
        <v>13.343499274007845</v>
      </c>
    </row>
    <row r="397" spans="1:17" x14ac:dyDescent="0.3">
      <c r="A397">
        <v>2</v>
      </c>
      <c r="B397">
        <v>2000</v>
      </c>
      <c r="C397" t="s">
        <v>11</v>
      </c>
      <c r="D397">
        <v>1</v>
      </c>
      <c r="E397" t="s">
        <v>12</v>
      </c>
      <c r="F397">
        <v>16</v>
      </c>
      <c r="G397">
        <v>112.77225</v>
      </c>
      <c r="H397">
        <v>658688.08654999989</v>
      </c>
      <c r="I397">
        <v>43.055000000000007</v>
      </c>
      <c r="J397">
        <v>8</v>
      </c>
      <c r="K397" t="s">
        <v>13</v>
      </c>
      <c r="L397">
        <f>Table1[[#This Row],[maxPHe]]/Table1[[#This Row],[nv]]</f>
        <v>5.3818750000000009</v>
      </c>
      <c r="M397" t="e">
        <f>LN(1-Table1[[#This Row],[maxPress(bar)]]/327664.925)</f>
        <v>#NUM!</v>
      </c>
      <c r="N397">
        <f>-0.509390757*Table1[[#This Row],[lig(ao)]]</f>
        <v>-8.1502521120000004</v>
      </c>
      <c r="O397" s="3">
        <f>LN(1-EXP(-$R$45*Table1[[#This Row],[lig(ao)]]))</f>
        <v>-2.8870352550614285E-4</v>
      </c>
      <c r="P397" s="3">
        <f>Table1[[#This Row],[ln(1-e^-Bl)]]+LN($R$40)-$R$45*Table1[[#This Row],[Rs(ao)]]</f>
        <v>13.718239891841874</v>
      </c>
      <c r="Q397" s="3">
        <f>LN(Table1[[#This Row],[maxPress(bar)]])</f>
        <v>13.398005388158865</v>
      </c>
    </row>
    <row r="398" spans="1:17" x14ac:dyDescent="0.3">
      <c r="A398">
        <v>2</v>
      </c>
      <c r="B398">
        <v>2000</v>
      </c>
      <c r="C398" t="s">
        <v>11</v>
      </c>
      <c r="D398">
        <v>1</v>
      </c>
      <c r="E398" t="s">
        <v>12</v>
      </c>
      <c r="F398">
        <v>17</v>
      </c>
      <c r="G398">
        <v>119.00975</v>
      </c>
      <c r="H398">
        <v>563248.8343000001</v>
      </c>
      <c r="I398">
        <v>46.304999999999993</v>
      </c>
      <c r="J398">
        <v>9</v>
      </c>
      <c r="K398" t="s">
        <v>13</v>
      </c>
      <c r="L398">
        <f>Table1[[#This Row],[maxPHe]]/Table1[[#This Row],[nv]]</f>
        <v>5.1449999999999996</v>
      </c>
      <c r="M398" t="e">
        <f>LN(1-Table1[[#This Row],[maxPress(bar)]]/327664.925)</f>
        <v>#NUM!</v>
      </c>
      <c r="N398">
        <f>-0.509390757*Table1[[#This Row],[lig(ao)]]</f>
        <v>-8.6596428690000007</v>
      </c>
      <c r="O398" s="3">
        <f>LN(1-EXP(-$R$45*Table1[[#This Row],[lig(ao)]]))</f>
        <v>-1.7346082235250424E-4</v>
      </c>
      <c r="P398" s="3">
        <f>Table1[[#This Row],[ln(1-e^-Bl)]]+LN($R$40)-$R$45*Table1[[#This Row],[Rs(ao)]]</f>
        <v>13.718355134545027</v>
      </c>
      <c r="Q398" s="3">
        <f>LN(Table1[[#This Row],[maxPress(bar)]])</f>
        <v>13.241476788696255</v>
      </c>
    </row>
    <row r="399" spans="1:17" x14ac:dyDescent="0.3">
      <c r="A399">
        <v>2</v>
      </c>
      <c r="B399">
        <v>2000</v>
      </c>
      <c r="C399" t="s">
        <v>11</v>
      </c>
      <c r="D399">
        <v>1</v>
      </c>
      <c r="E399" t="s">
        <v>12</v>
      </c>
      <c r="F399">
        <v>18</v>
      </c>
      <c r="G399">
        <v>105.54474999999999</v>
      </c>
      <c r="H399">
        <v>665589.46539999999</v>
      </c>
      <c r="I399">
        <v>41.605000000000032</v>
      </c>
      <c r="J399">
        <v>8</v>
      </c>
      <c r="K399" t="s">
        <v>13</v>
      </c>
      <c r="L399">
        <f>Table1[[#This Row],[maxPHe]]/Table1[[#This Row],[nv]]</f>
        <v>5.2006250000000041</v>
      </c>
      <c r="M399" t="e">
        <f>LN(1-Table1[[#This Row],[maxPress(bar)]]/327664.925)</f>
        <v>#NUM!</v>
      </c>
      <c r="N399">
        <f>-0.509390757*Table1[[#This Row],[lig(ao)]]</f>
        <v>-9.1690336260000009</v>
      </c>
      <c r="O399" s="3">
        <f>LN(1-EXP(-$R$45*Table1[[#This Row],[lig(ao)]]))</f>
        <v>-1.0422231216581739E-4</v>
      </c>
      <c r="P399" s="3">
        <f>Table1[[#This Row],[ln(1-e^-Bl)]]+LN($R$40)-$R$45*Table1[[#This Row],[Rs(ao)]]</f>
        <v>13.718424373055214</v>
      </c>
      <c r="Q399" s="3">
        <f>LN(Table1[[#This Row],[maxPress(bar)]])</f>
        <v>13.408428341140326</v>
      </c>
    </row>
    <row r="400" spans="1:17" x14ac:dyDescent="0.3">
      <c r="A400">
        <v>2</v>
      </c>
      <c r="B400">
        <v>2000</v>
      </c>
      <c r="C400" t="s">
        <v>11</v>
      </c>
      <c r="D400">
        <v>1</v>
      </c>
      <c r="E400" t="s">
        <v>12</v>
      </c>
      <c r="F400">
        <v>19</v>
      </c>
      <c r="G400">
        <v>66.28725</v>
      </c>
      <c r="H400">
        <v>620920.92445000005</v>
      </c>
      <c r="I400">
        <v>35.75500000000001</v>
      </c>
      <c r="J400">
        <v>9</v>
      </c>
      <c r="K400" t="s">
        <v>13</v>
      </c>
      <c r="L400">
        <f>Table1[[#This Row],[maxPHe]]/Table1[[#This Row],[nv]]</f>
        <v>3.9727777777777789</v>
      </c>
      <c r="M400" t="e">
        <f>LN(1-Table1[[#This Row],[maxPress(bar)]]/327664.925)</f>
        <v>#NUM!</v>
      </c>
      <c r="N400">
        <f>-0.509390757*Table1[[#This Row],[lig(ao)]]</f>
        <v>-9.6784243830000012</v>
      </c>
      <c r="O400" s="3">
        <f>LN(1-EXP(-$R$45*Table1[[#This Row],[lig(ao)]]))</f>
        <v>-6.2621866469215342E-5</v>
      </c>
      <c r="P400" s="3">
        <f>Table1[[#This Row],[ln(1-e^-Bl)]]+LN($R$40)-$R$45*Table1[[#This Row],[Rs(ao)]]</f>
        <v>13.71846597350091</v>
      </c>
      <c r="Q400" s="3">
        <f>LN(Table1[[#This Row],[maxPress(bar)]])</f>
        <v>13.338959016978412</v>
      </c>
    </row>
    <row r="401" spans="1:17" x14ac:dyDescent="0.3">
      <c r="A401">
        <v>2</v>
      </c>
      <c r="B401">
        <v>2000</v>
      </c>
      <c r="C401" t="s">
        <v>11</v>
      </c>
      <c r="D401">
        <v>1</v>
      </c>
      <c r="E401" t="s">
        <v>12</v>
      </c>
      <c r="F401">
        <v>1</v>
      </c>
      <c r="G401">
        <v>45.297249999999998</v>
      </c>
      <c r="H401">
        <v>528429.79980000004</v>
      </c>
      <c r="I401">
        <v>19.55500000000001</v>
      </c>
      <c r="J401">
        <v>7</v>
      </c>
      <c r="K401" t="s">
        <v>15</v>
      </c>
      <c r="L401">
        <f>Table1[[#This Row],[maxPHe]]/Table1[[#This Row],[nv]]</f>
        <v>2.7935714285714299</v>
      </c>
      <c r="M401" t="e">
        <f>LN(1-Table1[[#This Row],[maxPress(bar)]]/327664.925)</f>
        <v>#NUM!</v>
      </c>
      <c r="N401">
        <f>-0.509390757*Table1[[#This Row],[lig(ao)]]</f>
        <v>-0.50939075700000003</v>
      </c>
      <c r="O401" s="3">
        <f>LN(1-EXP(-$R$45*Table1[[#This Row],[lig(ao)]]))</f>
        <v>-0.91844666491232885</v>
      </c>
      <c r="P401" s="3">
        <f>Table1[[#This Row],[ln(1-e^-Bl)]]+LN($R$40)-$R$45*Table1[[#This Row],[Rs(ao)]]</f>
        <v>12.80008193045505</v>
      </c>
      <c r="Q401" s="3">
        <f>LN(Table1[[#This Row],[maxPress(bar)]])</f>
        <v>13.177665246330784</v>
      </c>
    </row>
    <row r="402" spans="1:17" x14ac:dyDescent="0.3">
      <c r="A402">
        <v>2</v>
      </c>
      <c r="B402">
        <v>2000</v>
      </c>
      <c r="C402" t="s">
        <v>11</v>
      </c>
      <c r="D402">
        <v>1</v>
      </c>
      <c r="E402" t="s">
        <v>12</v>
      </c>
      <c r="F402">
        <v>20</v>
      </c>
      <c r="G402">
        <v>80.891249999999999</v>
      </c>
      <c r="H402">
        <v>586253.25024999981</v>
      </c>
      <c r="I402">
        <v>38.675000000000033</v>
      </c>
      <c r="J402">
        <v>9</v>
      </c>
      <c r="K402" t="s">
        <v>13</v>
      </c>
      <c r="L402">
        <f>Table1[[#This Row],[maxPHe]]/Table1[[#This Row],[nv]]</f>
        <v>4.2972222222222261</v>
      </c>
      <c r="M402" t="e">
        <f>LN(1-Table1[[#This Row],[maxPress(bar)]]/327664.925)</f>
        <v>#NUM!</v>
      </c>
      <c r="N402">
        <f>-0.509390757*Table1[[#This Row],[lig(ao)]]</f>
        <v>-10.187815140000001</v>
      </c>
      <c r="O402" s="3">
        <f>LN(1-EXP(-$R$45*Table1[[#This Row],[lig(ao)]]))</f>
        <v>-3.7626594887278363E-5</v>
      </c>
      <c r="P402" s="3">
        <f>Table1[[#This Row],[ln(1-e^-Bl)]]+LN($R$40)-$R$45*Table1[[#This Row],[Rs(ao)]]</f>
        <v>13.718490968772493</v>
      </c>
      <c r="Q402" s="3">
        <f>LN(Table1[[#This Row],[maxPress(bar)]])</f>
        <v>13.281507142863719</v>
      </c>
    </row>
    <row r="403" spans="1:17" x14ac:dyDescent="0.3">
      <c r="A403">
        <v>2</v>
      </c>
      <c r="B403">
        <v>2000</v>
      </c>
      <c r="C403" t="s">
        <v>11</v>
      </c>
      <c r="D403">
        <v>1</v>
      </c>
      <c r="E403" t="s">
        <v>12</v>
      </c>
      <c r="F403">
        <v>2</v>
      </c>
      <c r="G403">
        <v>94.801750000000013</v>
      </c>
      <c r="H403">
        <v>580473.19435000001</v>
      </c>
      <c r="I403">
        <v>32.465000000000003</v>
      </c>
      <c r="J403">
        <v>9</v>
      </c>
      <c r="K403" t="s">
        <v>14</v>
      </c>
      <c r="L403">
        <f>Table1[[#This Row],[maxPHe]]/Table1[[#This Row],[nv]]</f>
        <v>3.6072222222222226</v>
      </c>
      <c r="M403" t="e">
        <f>LN(1-Table1[[#This Row],[maxPress(bar)]]/327664.925)</f>
        <v>#NUM!</v>
      </c>
      <c r="N403">
        <f>-0.509390757*Table1[[#This Row],[lig(ao)]]</f>
        <v>-1.0187815140000001</v>
      </c>
      <c r="O403" s="3">
        <f>LN(1-EXP(-$R$45*Table1[[#This Row],[lig(ao)]]))</f>
        <v>-0.44790477788236172</v>
      </c>
      <c r="P403" s="3">
        <f>Table1[[#This Row],[ln(1-e^-Bl)]]+LN($R$40)-$R$45*Table1[[#This Row],[Rs(ao)]]</f>
        <v>13.270623817485017</v>
      </c>
      <c r="Q403" s="3">
        <f>LN(Table1[[#This Row],[maxPress(bar)]])</f>
        <v>13.271598902223582</v>
      </c>
    </row>
    <row r="404" spans="1:17" x14ac:dyDescent="0.3">
      <c r="A404">
        <v>2</v>
      </c>
      <c r="B404">
        <v>2000</v>
      </c>
      <c r="C404" t="s">
        <v>11</v>
      </c>
      <c r="D404">
        <v>1</v>
      </c>
      <c r="E404" t="s">
        <v>12</v>
      </c>
      <c r="F404">
        <v>3</v>
      </c>
      <c r="G404">
        <v>76.138750000000002</v>
      </c>
      <c r="H404">
        <v>597122.66635000019</v>
      </c>
      <c r="I404">
        <v>33.724999999999973</v>
      </c>
      <c r="J404">
        <v>8</v>
      </c>
      <c r="K404" t="s">
        <v>14</v>
      </c>
      <c r="L404">
        <f>Table1[[#This Row],[maxPHe]]/Table1[[#This Row],[nv]]</f>
        <v>4.2156249999999966</v>
      </c>
      <c r="M404" t="e">
        <f>LN(1-Table1[[#This Row],[maxPress(bar)]]/327664.925)</f>
        <v>#NUM!</v>
      </c>
      <c r="N404">
        <f>-0.509390757*Table1[[#This Row],[lig(ao)]]</f>
        <v>-1.5281722710000001</v>
      </c>
      <c r="O404" s="3">
        <f>LN(1-EXP(-$R$45*Table1[[#This Row],[lig(ao)]]))</f>
        <v>-0.24453535334753071</v>
      </c>
      <c r="P404" s="3">
        <f>Table1[[#This Row],[ln(1-e^-Bl)]]+LN($R$40)-$R$45*Table1[[#This Row],[Rs(ao)]]</f>
        <v>13.47399324201985</v>
      </c>
      <c r="Q404" s="3">
        <f>LN(Table1[[#This Row],[maxPress(bar)]])</f>
        <v>13.29987784254144</v>
      </c>
    </row>
    <row r="405" spans="1:17" x14ac:dyDescent="0.3">
      <c r="A405">
        <v>2</v>
      </c>
      <c r="B405">
        <v>2000</v>
      </c>
      <c r="C405" t="s">
        <v>11</v>
      </c>
      <c r="D405">
        <v>1</v>
      </c>
      <c r="E405" t="s">
        <v>12</v>
      </c>
      <c r="F405">
        <v>4</v>
      </c>
      <c r="G405">
        <v>91.485250000000022</v>
      </c>
      <c r="H405">
        <v>633501.12974999985</v>
      </c>
      <c r="I405">
        <v>36.794999999999987</v>
      </c>
      <c r="J405">
        <v>8</v>
      </c>
      <c r="K405" t="s">
        <v>14</v>
      </c>
      <c r="L405">
        <f>Table1[[#This Row],[maxPHe]]/Table1[[#This Row],[nv]]</f>
        <v>4.5993749999999984</v>
      </c>
      <c r="M405" t="e">
        <f>LN(1-Table1[[#This Row],[maxPress(bar)]]/327664.925)</f>
        <v>#NUM!</v>
      </c>
      <c r="N405">
        <f>-0.509390757*Table1[[#This Row],[lig(ao)]]</f>
        <v>-2.0375630280000001</v>
      </c>
      <c r="O405" s="3">
        <f>LN(1-EXP(-$R$45*Table1[[#This Row],[lig(ao)]]))</f>
        <v>-0.13965972373704474</v>
      </c>
      <c r="P405" s="3">
        <f>Table1[[#This Row],[ln(1-e^-Bl)]]+LN($R$40)-$R$45*Table1[[#This Row],[Rs(ao)]]</f>
        <v>13.578868871630334</v>
      </c>
      <c r="Q405" s="3">
        <f>LN(Table1[[#This Row],[maxPress(bar)]])</f>
        <v>13.359017062088228</v>
      </c>
    </row>
    <row r="406" spans="1:17" x14ac:dyDescent="0.3">
      <c r="A406">
        <v>2</v>
      </c>
      <c r="B406">
        <v>2000</v>
      </c>
      <c r="C406" t="s">
        <v>11</v>
      </c>
      <c r="D406">
        <v>1</v>
      </c>
      <c r="E406" t="s">
        <v>12</v>
      </c>
      <c r="F406">
        <v>5</v>
      </c>
      <c r="G406">
        <v>65.148749999999993</v>
      </c>
      <c r="H406">
        <v>674922.88299999991</v>
      </c>
      <c r="I406">
        <v>31.524999999999999</v>
      </c>
      <c r="J406">
        <v>7</v>
      </c>
      <c r="K406" t="s">
        <v>14</v>
      </c>
      <c r="L406">
        <f>Table1[[#This Row],[maxPHe]]/Table1[[#This Row],[nv]]</f>
        <v>4.5035714285714281</v>
      </c>
      <c r="M406" t="e">
        <f>LN(1-Table1[[#This Row],[maxPress(bar)]]/327664.925)</f>
        <v>#NUM!</v>
      </c>
      <c r="N406">
        <f>-0.509390757*Table1[[#This Row],[lig(ao)]]</f>
        <v>-2.5469537850000004</v>
      </c>
      <c r="O406" s="3">
        <f>LN(1-EXP(-$R$45*Table1[[#This Row],[lig(ao)]]))</f>
        <v>-8.1556993148675705E-2</v>
      </c>
      <c r="P406" s="3">
        <f>Table1[[#This Row],[ln(1-e^-Bl)]]+LN($R$40)-$R$45*Table1[[#This Row],[Rs(ao)]]</f>
        <v>13.636971602218704</v>
      </c>
      <c r="Q406" s="3">
        <f>LN(Table1[[#This Row],[maxPress(bar)]])</f>
        <v>13.422353715920528</v>
      </c>
    </row>
    <row r="407" spans="1:17" x14ac:dyDescent="0.3">
      <c r="A407">
        <v>2</v>
      </c>
      <c r="B407">
        <v>2000</v>
      </c>
      <c r="C407" t="s">
        <v>11</v>
      </c>
      <c r="D407">
        <v>1</v>
      </c>
      <c r="E407" t="s">
        <v>12</v>
      </c>
      <c r="F407">
        <v>6</v>
      </c>
      <c r="G407">
        <v>82.871250000000003</v>
      </c>
      <c r="H407">
        <v>689590.74615000014</v>
      </c>
      <c r="I407">
        <v>35.075000000000003</v>
      </c>
      <c r="J407">
        <v>7</v>
      </c>
      <c r="K407" t="s">
        <v>14</v>
      </c>
      <c r="L407">
        <f>Table1[[#This Row],[maxPHe]]/Table1[[#This Row],[nv]]</f>
        <v>5.0107142857142861</v>
      </c>
      <c r="M407" t="e">
        <f>LN(1-Table1[[#This Row],[maxPress(bar)]]/327664.925)</f>
        <v>#NUM!</v>
      </c>
      <c r="N407">
        <f>-0.509390757*Table1[[#This Row],[lig(ao)]]</f>
        <v>-3.0563445420000002</v>
      </c>
      <c r="O407" s="3">
        <f>LN(1-EXP(-$R$45*Table1[[#This Row],[lig(ao)]]))</f>
        <v>-4.8202665642017063E-2</v>
      </c>
      <c r="P407" s="3">
        <f>Table1[[#This Row],[ln(1-e^-Bl)]]+LN($R$40)-$R$45*Table1[[#This Row],[Rs(ao)]]</f>
        <v>13.670325929725362</v>
      </c>
      <c r="Q407" s="3">
        <f>LN(Table1[[#This Row],[maxPress(bar)]])</f>
        <v>13.44385357908555</v>
      </c>
    </row>
    <row r="408" spans="1:17" x14ac:dyDescent="0.3">
      <c r="A408">
        <v>2</v>
      </c>
      <c r="B408">
        <v>2000</v>
      </c>
      <c r="C408" t="s">
        <v>11</v>
      </c>
      <c r="D408">
        <v>1</v>
      </c>
      <c r="E408" t="s">
        <v>12</v>
      </c>
      <c r="F408">
        <v>7</v>
      </c>
      <c r="G408">
        <v>62.772250000000007</v>
      </c>
      <c r="H408">
        <v>734016.36090000009</v>
      </c>
      <c r="I408">
        <v>28.055</v>
      </c>
      <c r="J408">
        <v>6</v>
      </c>
      <c r="K408" t="s">
        <v>14</v>
      </c>
      <c r="L408">
        <f>Table1[[#This Row],[maxPHe]]/Table1[[#This Row],[nv]]</f>
        <v>4.6758333333333333</v>
      </c>
      <c r="M408" t="e">
        <f>LN(1-Table1[[#This Row],[maxPress(bar)]]/327664.925)</f>
        <v>#NUM!</v>
      </c>
      <c r="N408">
        <f>-0.509390757*Table1[[#This Row],[lig(ao)]]</f>
        <v>-3.565735299</v>
      </c>
      <c r="O408" s="3">
        <f>LN(1-EXP(-$R$45*Table1[[#This Row],[lig(ao)]]))</f>
        <v>-2.8683625494928373E-2</v>
      </c>
      <c r="P408" s="3">
        <f>Table1[[#This Row],[ln(1-e^-Bl)]]+LN($R$40)-$R$45*Table1[[#This Row],[Rs(ao)]]</f>
        <v>13.689844969872452</v>
      </c>
      <c r="Q408" s="3">
        <f>LN(Table1[[#This Row],[maxPress(bar)]])</f>
        <v>13.506286597402729</v>
      </c>
    </row>
    <row r="409" spans="1:17" x14ac:dyDescent="0.3">
      <c r="A409">
        <v>2</v>
      </c>
      <c r="B409">
        <v>2000</v>
      </c>
      <c r="C409" t="s">
        <v>11</v>
      </c>
      <c r="D409">
        <v>1</v>
      </c>
      <c r="E409" t="s">
        <v>12</v>
      </c>
      <c r="F409">
        <v>8</v>
      </c>
      <c r="G409">
        <v>72.029750000000007</v>
      </c>
      <c r="H409">
        <v>657487.77209999994</v>
      </c>
      <c r="I409">
        <v>34.905000000000001</v>
      </c>
      <c r="J409">
        <v>8</v>
      </c>
      <c r="K409" t="s">
        <v>14</v>
      </c>
      <c r="L409">
        <f>Table1[[#This Row],[maxPHe]]/Table1[[#This Row],[nv]]</f>
        <v>4.3631250000000001</v>
      </c>
      <c r="M409" t="e">
        <f>LN(1-Table1[[#This Row],[maxPress(bar)]]/327664.925)</f>
        <v>#NUM!</v>
      </c>
      <c r="N409">
        <f>-0.509390757*Table1[[#This Row],[lig(ao)]]</f>
        <v>-4.0751260560000002</v>
      </c>
      <c r="O409" s="3">
        <f>LN(1-EXP(-$R$45*Table1[[#This Row],[lig(ao)]]))</f>
        <v>-1.7136038476981676E-2</v>
      </c>
      <c r="P409" s="3">
        <f>Table1[[#This Row],[ln(1-e^-Bl)]]+LN($R$40)-$R$45*Table1[[#This Row],[Rs(ao)]]</f>
        <v>13.701392556890397</v>
      </c>
      <c r="Q409" s="3">
        <f>LN(Table1[[#This Row],[maxPress(bar)]])</f>
        <v>13.39618144529458</v>
      </c>
    </row>
    <row r="410" spans="1:17" x14ac:dyDescent="0.3">
      <c r="A410">
        <v>2</v>
      </c>
      <c r="B410">
        <v>2000</v>
      </c>
      <c r="C410" t="s">
        <v>11</v>
      </c>
      <c r="D410">
        <v>1</v>
      </c>
      <c r="E410" t="s">
        <v>12</v>
      </c>
      <c r="F410">
        <v>9</v>
      </c>
      <c r="G410">
        <v>96.485250000000008</v>
      </c>
      <c r="H410">
        <v>671938.21390000021</v>
      </c>
      <c r="I410">
        <v>39.79499999999998</v>
      </c>
      <c r="J410">
        <v>8</v>
      </c>
      <c r="K410" t="s">
        <v>14</v>
      </c>
      <c r="L410">
        <f>Table1[[#This Row],[maxPHe]]/Table1[[#This Row],[nv]]</f>
        <v>4.9743749999999975</v>
      </c>
      <c r="M410" t="e">
        <f>LN(1-Table1[[#This Row],[maxPress(bar)]]/327664.925)</f>
        <v>#NUM!</v>
      </c>
      <c r="N410">
        <f>-0.509390757*Table1[[#This Row],[lig(ao)]]</f>
        <v>-4.5845168130000005</v>
      </c>
      <c r="O410" s="3">
        <f>LN(1-EXP(-$R$45*Table1[[#This Row],[lig(ao)]]))</f>
        <v>-1.0261132782081569E-2</v>
      </c>
      <c r="P410" s="3">
        <f>Table1[[#This Row],[ln(1-e^-Bl)]]+LN($R$40)-$R$45*Table1[[#This Row],[Rs(ao)]]</f>
        <v>13.708267462585297</v>
      </c>
      <c r="Q410" s="3">
        <f>LN(Table1[[#This Row],[maxPress(bar)]])</f>
        <v>13.417921671677025</v>
      </c>
    </row>
    <row r="411" spans="1:17" x14ac:dyDescent="0.3">
      <c r="A411">
        <v>2</v>
      </c>
      <c r="B411">
        <v>2000</v>
      </c>
      <c r="C411" t="s">
        <v>11</v>
      </c>
      <c r="D411">
        <v>2</v>
      </c>
      <c r="E411" t="s">
        <v>12</v>
      </c>
      <c r="F411">
        <v>10</v>
      </c>
      <c r="G411">
        <v>485.94074999999998</v>
      </c>
      <c r="H411">
        <v>377231.22744999989</v>
      </c>
      <c r="I411">
        <v>228.68500000000009</v>
      </c>
      <c r="J411">
        <v>64</v>
      </c>
      <c r="K411" t="s">
        <v>13</v>
      </c>
      <c r="L411">
        <f>Table1[[#This Row],[maxPHe]]/Table1[[#This Row],[nv]]</f>
        <v>3.5732031250000014</v>
      </c>
      <c r="M411" t="e">
        <f>LN(1-Table1[[#This Row],[maxPress(bar)]]/327664.925)</f>
        <v>#NUM!</v>
      </c>
      <c r="N411">
        <f>-0.509390757*Table1[[#This Row],[lig(ao)]]</f>
        <v>-5.0939075700000007</v>
      </c>
      <c r="O411" s="3">
        <f>LN(1-EXP(-$R$45*Table1[[#This Row],[lig(ao)]]))</f>
        <v>-6.1528846084108338E-3</v>
      </c>
      <c r="P411" s="3">
        <f>Table1[[#This Row],[ln(1-e^-Bl)]]+LN($R$40)-$R$45*Table1[[#This Row],[Rs(ao)]]</f>
        <v>13.202984797758969</v>
      </c>
      <c r="Q411" s="3">
        <f>LN(Table1[[#This Row],[maxPress(bar)]])</f>
        <v>12.840613613827998</v>
      </c>
    </row>
    <row r="412" spans="1:17" x14ac:dyDescent="0.3">
      <c r="A412">
        <v>2</v>
      </c>
      <c r="B412">
        <v>2000</v>
      </c>
      <c r="C412" t="s">
        <v>11</v>
      </c>
      <c r="D412">
        <v>2</v>
      </c>
      <c r="E412" t="s">
        <v>12</v>
      </c>
      <c r="F412">
        <v>11</v>
      </c>
      <c r="G412">
        <v>455.89125000000001</v>
      </c>
      <c r="H412">
        <v>379823.45374999999</v>
      </c>
      <c r="I412">
        <v>218.67500000000001</v>
      </c>
      <c r="J412">
        <v>62</v>
      </c>
      <c r="K412" t="s">
        <v>13</v>
      </c>
      <c r="L412">
        <f>Table1[[#This Row],[maxPHe]]/Table1[[#This Row],[nv]]</f>
        <v>3.5270161290322584</v>
      </c>
      <c r="M412" t="e">
        <f>LN(1-Table1[[#This Row],[maxPress(bar)]]/327664.925)</f>
        <v>#NUM!</v>
      </c>
      <c r="N412">
        <f>-0.509390757*Table1[[#This Row],[lig(ao)]]</f>
        <v>-5.6032983270000001</v>
      </c>
      <c r="O412" s="3">
        <f>LN(1-EXP(-$R$45*Table1[[#This Row],[lig(ao)]]))</f>
        <v>-3.6924895769882078E-3</v>
      </c>
      <c r="P412" s="3">
        <f>Table1[[#This Row],[ln(1-e^-Bl)]]+LN($R$40)-$R$45*Table1[[#This Row],[Rs(ao)]]</f>
        <v>13.205445192790393</v>
      </c>
      <c r="Q412" s="3">
        <f>LN(Table1[[#This Row],[maxPress(bar)]])</f>
        <v>12.847461828349951</v>
      </c>
    </row>
    <row r="413" spans="1:17" x14ac:dyDescent="0.3">
      <c r="A413">
        <v>2</v>
      </c>
      <c r="B413">
        <v>2000</v>
      </c>
      <c r="C413" t="s">
        <v>11</v>
      </c>
      <c r="D413">
        <v>2</v>
      </c>
      <c r="E413" t="s">
        <v>12</v>
      </c>
      <c r="F413">
        <v>12</v>
      </c>
      <c r="G413">
        <v>471.08924999999999</v>
      </c>
      <c r="H413">
        <v>374889.71120000008</v>
      </c>
      <c r="I413">
        <v>230.71499999999989</v>
      </c>
      <c r="J413">
        <v>67</v>
      </c>
      <c r="K413" t="s">
        <v>14</v>
      </c>
      <c r="L413">
        <f>Table1[[#This Row],[maxPHe]]/Table1[[#This Row],[nv]]</f>
        <v>3.4435074626865654</v>
      </c>
      <c r="M413" t="e">
        <f>LN(1-Table1[[#This Row],[maxPress(bar)]]/327664.925)</f>
        <v>#NUM!</v>
      </c>
      <c r="N413">
        <f>-0.509390757*Table1[[#This Row],[lig(ao)]]</f>
        <v>-6.1126890840000003</v>
      </c>
      <c r="O413" s="3">
        <f>LN(1-EXP(-$R$45*Table1[[#This Row],[lig(ao)]]))</f>
        <v>-2.217039257152143E-3</v>
      </c>
      <c r="P413" s="3">
        <f>Table1[[#This Row],[ln(1-e^-Bl)]]+LN($R$40)-$R$45*Table1[[#This Row],[Rs(ao)]]</f>
        <v>13.206920643110228</v>
      </c>
      <c r="Q413" s="3">
        <f>LN(Table1[[#This Row],[maxPress(bar)]])</f>
        <v>12.834387158228976</v>
      </c>
    </row>
    <row r="414" spans="1:17" x14ac:dyDescent="0.3">
      <c r="A414">
        <v>2</v>
      </c>
      <c r="B414">
        <v>2000</v>
      </c>
      <c r="C414" t="s">
        <v>11</v>
      </c>
      <c r="D414">
        <v>2</v>
      </c>
      <c r="E414" t="s">
        <v>12</v>
      </c>
      <c r="F414">
        <v>13</v>
      </c>
      <c r="G414">
        <v>444.40575000000001</v>
      </c>
      <c r="H414">
        <v>367552.89870000002</v>
      </c>
      <c r="I414">
        <v>222.3850000000001</v>
      </c>
      <c r="J414">
        <v>65</v>
      </c>
      <c r="K414" t="s">
        <v>13</v>
      </c>
      <c r="L414">
        <f>Table1[[#This Row],[maxPHe]]/Table1[[#This Row],[nv]]</f>
        <v>3.4213076923076939</v>
      </c>
      <c r="M414" t="e">
        <f>LN(1-Table1[[#This Row],[maxPress(bar)]]/327664.925)</f>
        <v>#NUM!</v>
      </c>
      <c r="N414">
        <f>-0.509390757*Table1[[#This Row],[lig(ao)]]</f>
        <v>-6.6220798410000006</v>
      </c>
      <c r="O414" s="3">
        <f>LN(1-EXP(-$R$45*Table1[[#This Row],[lig(ao)]]))</f>
        <v>-1.3315439159814054E-3</v>
      </c>
      <c r="P414" s="3">
        <f>Table1[[#This Row],[ln(1-e^-Bl)]]+LN($R$40)-$R$45*Table1[[#This Row],[Rs(ao)]]</f>
        <v>13.207806138451399</v>
      </c>
      <c r="Q414" s="3">
        <f>LN(Table1[[#This Row],[maxPress(bar)]])</f>
        <v>12.814622529317184</v>
      </c>
    </row>
    <row r="415" spans="1:17" x14ac:dyDescent="0.3">
      <c r="A415">
        <v>2</v>
      </c>
      <c r="B415">
        <v>2000</v>
      </c>
      <c r="C415" t="s">
        <v>11</v>
      </c>
      <c r="D415">
        <v>2</v>
      </c>
      <c r="E415" t="s">
        <v>12</v>
      </c>
      <c r="F415">
        <v>14</v>
      </c>
      <c r="G415">
        <v>439.90075000000002</v>
      </c>
      <c r="H415">
        <v>371872.39010000002</v>
      </c>
      <c r="I415">
        <v>222.4850000000001</v>
      </c>
      <c r="J415">
        <v>66</v>
      </c>
      <c r="K415" t="s">
        <v>14</v>
      </c>
      <c r="L415">
        <f>Table1[[#This Row],[maxPHe]]/Table1[[#This Row],[nv]]</f>
        <v>3.3709848484848499</v>
      </c>
      <c r="M415" t="e">
        <f>LN(1-Table1[[#This Row],[maxPress(bar)]]/327664.925)</f>
        <v>#NUM!</v>
      </c>
      <c r="N415">
        <f>-0.509390757*Table1[[#This Row],[lig(ao)]]</f>
        <v>-7.1314705979999999</v>
      </c>
      <c r="O415" s="3">
        <f>LN(1-EXP(-$R$45*Table1[[#This Row],[lig(ao)]]))</f>
        <v>-7.9986077373698648E-4</v>
      </c>
      <c r="P415" s="3">
        <f>Table1[[#This Row],[ln(1-e^-Bl)]]+LN($R$40)-$R$45*Table1[[#This Row],[Rs(ao)]]</f>
        <v>13.208337821593643</v>
      </c>
      <c r="Q415" s="3">
        <f>LN(Table1[[#This Row],[maxPress(bar)]])</f>
        <v>12.826306037038917</v>
      </c>
    </row>
    <row r="416" spans="1:17" x14ac:dyDescent="0.3">
      <c r="A416">
        <v>2</v>
      </c>
      <c r="B416">
        <v>2000</v>
      </c>
      <c r="C416" t="s">
        <v>11</v>
      </c>
      <c r="D416">
        <v>2</v>
      </c>
      <c r="E416" t="s">
        <v>12</v>
      </c>
      <c r="F416">
        <v>18</v>
      </c>
      <c r="G416">
        <v>421.83175</v>
      </c>
      <c r="H416">
        <v>362328.35044999991</v>
      </c>
      <c r="I416">
        <v>222.86500000000001</v>
      </c>
      <c r="J416">
        <v>68</v>
      </c>
      <c r="K416" t="s">
        <v>13</v>
      </c>
      <c r="L416">
        <f>Table1[[#This Row],[maxPHe]]/Table1[[#This Row],[nv]]</f>
        <v>3.2774264705882352</v>
      </c>
      <c r="M416" t="e">
        <f>LN(1-Table1[[#This Row],[maxPress(bar)]]/327664.925)</f>
        <v>#NUM!</v>
      </c>
      <c r="N416">
        <f>-0.509390757*Table1[[#This Row],[lig(ao)]]</f>
        <v>-9.1690336260000009</v>
      </c>
      <c r="O416" s="3">
        <f>LN(1-EXP(-$R$45*Table1[[#This Row],[lig(ao)]]))</f>
        <v>-1.0422231216581739E-4</v>
      </c>
      <c r="P416" s="3">
        <f>Table1[[#This Row],[ln(1-e^-Bl)]]+LN($R$40)-$R$45*Table1[[#This Row],[Rs(ao)]]</f>
        <v>13.209033460055215</v>
      </c>
      <c r="Q416" s="3">
        <f>LN(Table1[[#This Row],[maxPress(bar)]])</f>
        <v>12.800306125132762</v>
      </c>
    </row>
    <row r="417" spans="1:17" x14ac:dyDescent="0.3">
      <c r="A417">
        <v>2</v>
      </c>
      <c r="B417">
        <v>2000</v>
      </c>
      <c r="C417" t="s">
        <v>11</v>
      </c>
      <c r="D417">
        <v>2</v>
      </c>
      <c r="E417" t="s">
        <v>12</v>
      </c>
      <c r="F417">
        <v>1</v>
      </c>
      <c r="G417">
        <v>207.17824999999999</v>
      </c>
      <c r="H417">
        <v>178087.53145000001</v>
      </c>
      <c r="I417">
        <v>127.9349999999999</v>
      </c>
      <c r="J417">
        <v>71</v>
      </c>
      <c r="K417" t="s">
        <v>15</v>
      </c>
      <c r="L417">
        <f>Table1[[#This Row],[maxPHe]]/Table1[[#This Row],[nv]]</f>
        <v>1.8019014084507028</v>
      </c>
      <c r="M417">
        <f>LN(1-Table1[[#This Row],[maxPress(bar)]]/327664.925)</f>
        <v>-0.78417757461576842</v>
      </c>
      <c r="N417">
        <f>-0.509390757*Table1[[#This Row],[lig(ao)]]</f>
        <v>-0.50939075700000003</v>
      </c>
      <c r="O417" s="3">
        <f>LN(1-EXP(-$R$45*Table1[[#This Row],[lig(ao)]]))</f>
        <v>-0.91844666491232885</v>
      </c>
      <c r="P417" s="3">
        <f>Table1[[#This Row],[ln(1-e^-Bl)]]+LN($R$40)-$R$45*Table1[[#This Row],[Rs(ao)]]</f>
        <v>12.290691017455051</v>
      </c>
      <c r="Q417" s="3">
        <f>LN(Table1[[#This Row],[maxPress(bar)]])</f>
        <v>12.090030458124053</v>
      </c>
    </row>
    <row r="418" spans="1:17" x14ac:dyDescent="0.3">
      <c r="A418">
        <v>2</v>
      </c>
      <c r="B418">
        <v>2000</v>
      </c>
      <c r="C418" t="s">
        <v>11</v>
      </c>
      <c r="D418">
        <v>2</v>
      </c>
      <c r="E418" t="s">
        <v>12</v>
      </c>
      <c r="F418">
        <v>2</v>
      </c>
      <c r="G418">
        <v>451.43574999999998</v>
      </c>
      <c r="H418">
        <v>247086.1268</v>
      </c>
      <c r="I418">
        <v>177.78500000000011</v>
      </c>
      <c r="J418">
        <v>72</v>
      </c>
      <c r="K418" t="s">
        <v>15</v>
      </c>
      <c r="L418">
        <f>Table1[[#This Row],[maxPHe]]/Table1[[#This Row],[nv]]</f>
        <v>2.4692361111111127</v>
      </c>
      <c r="M418">
        <f>LN(1-Table1[[#This Row],[maxPress(bar)]]/327664.925)</f>
        <v>-1.4027559508226217</v>
      </c>
      <c r="N418">
        <f>-0.509390757*Table1[[#This Row],[lig(ao)]]</f>
        <v>-1.0187815140000001</v>
      </c>
      <c r="O418" s="3">
        <f>LN(1-EXP(-$R$45*Table1[[#This Row],[lig(ao)]]))</f>
        <v>-0.44790477788236172</v>
      </c>
      <c r="P418" s="3">
        <f>Table1[[#This Row],[ln(1-e^-Bl)]]+LN($R$40)-$R$45*Table1[[#This Row],[Rs(ao)]]</f>
        <v>12.761232904485018</v>
      </c>
      <c r="Q418" s="3">
        <f>LN(Table1[[#This Row],[maxPress(bar)]])</f>
        <v>12.417492246329338</v>
      </c>
    </row>
    <row r="419" spans="1:17" x14ac:dyDescent="0.3">
      <c r="A419">
        <v>2</v>
      </c>
      <c r="B419">
        <v>2000</v>
      </c>
      <c r="C419" t="s">
        <v>11</v>
      </c>
      <c r="D419">
        <v>2</v>
      </c>
      <c r="E419" t="s">
        <v>12</v>
      </c>
      <c r="F419">
        <v>3</v>
      </c>
      <c r="G419">
        <v>480.74275000000011</v>
      </c>
      <c r="H419">
        <v>319368.61180000007</v>
      </c>
      <c r="I419">
        <v>225.64500000000001</v>
      </c>
      <c r="J419">
        <v>71</v>
      </c>
      <c r="K419" t="s">
        <v>14</v>
      </c>
      <c r="L419">
        <f>Table1[[#This Row],[maxPHe]]/Table1[[#This Row],[nv]]</f>
        <v>3.1780985915492961</v>
      </c>
      <c r="M419">
        <f>LN(1-Table1[[#This Row],[maxPress(bar)]]/327664.925)</f>
        <v>-3.6761802927551637</v>
      </c>
      <c r="N419">
        <f>-0.509390757*Table1[[#This Row],[lig(ao)]]</f>
        <v>-1.5281722710000001</v>
      </c>
      <c r="O419" s="3">
        <f>LN(1-EXP(-$R$45*Table1[[#This Row],[lig(ao)]]))</f>
        <v>-0.24453535334753071</v>
      </c>
      <c r="P419" s="3">
        <f>Table1[[#This Row],[ln(1-e^-Bl)]]+LN($R$40)-$R$45*Table1[[#This Row],[Rs(ao)]]</f>
        <v>12.964602329019851</v>
      </c>
      <c r="Q419" s="3">
        <f>LN(Table1[[#This Row],[maxPress(bar)]])</f>
        <v>12.674101237548278</v>
      </c>
    </row>
    <row r="420" spans="1:17" x14ac:dyDescent="0.3">
      <c r="A420">
        <v>2</v>
      </c>
      <c r="B420">
        <v>2000</v>
      </c>
      <c r="C420" t="s">
        <v>11</v>
      </c>
      <c r="D420">
        <v>2</v>
      </c>
      <c r="E420" t="s">
        <v>12</v>
      </c>
      <c r="F420">
        <v>4</v>
      </c>
      <c r="G420">
        <v>467.97025000000002</v>
      </c>
      <c r="H420">
        <v>358267.3738</v>
      </c>
      <c r="I420">
        <v>216.09500000000011</v>
      </c>
      <c r="J420">
        <v>67</v>
      </c>
      <c r="K420" t="s">
        <v>14</v>
      </c>
      <c r="L420">
        <f>Table1[[#This Row],[maxPHe]]/Table1[[#This Row],[nv]]</f>
        <v>3.2252985074626883</v>
      </c>
      <c r="M420" t="e">
        <f>LN(1-Table1[[#This Row],[maxPress(bar)]]/327664.925)</f>
        <v>#NUM!</v>
      </c>
      <c r="N420">
        <f>-0.509390757*Table1[[#This Row],[lig(ao)]]</f>
        <v>-2.0375630280000001</v>
      </c>
      <c r="O420" s="3">
        <f>LN(1-EXP(-$R$45*Table1[[#This Row],[lig(ao)]]))</f>
        <v>-0.13965972373704474</v>
      </c>
      <c r="P420" s="3">
        <f>Table1[[#This Row],[ln(1-e^-Bl)]]+LN($R$40)-$R$45*Table1[[#This Row],[Rs(ao)]]</f>
        <v>13.069477958630335</v>
      </c>
      <c r="Q420" s="3">
        <f>LN(Table1[[#This Row],[maxPress(bar)]])</f>
        <v>12.789034840815976</v>
      </c>
    </row>
    <row r="421" spans="1:17" x14ac:dyDescent="0.3">
      <c r="A421">
        <v>2</v>
      </c>
      <c r="B421">
        <v>2000</v>
      </c>
      <c r="C421" t="s">
        <v>11</v>
      </c>
      <c r="D421">
        <v>2</v>
      </c>
      <c r="E421" t="s">
        <v>12</v>
      </c>
      <c r="F421">
        <v>5</v>
      </c>
      <c r="G421">
        <v>419.00975000000011</v>
      </c>
      <c r="H421">
        <v>352476.96230000007</v>
      </c>
      <c r="I421">
        <v>222.30500000000009</v>
      </c>
      <c r="J421">
        <v>68</v>
      </c>
      <c r="K421" t="s">
        <v>14</v>
      </c>
      <c r="L421">
        <f>Table1[[#This Row],[maxPHe]]/Table1[[#This Row],[nv]]</f>
        <v>3.2691911764705894</v>
      </c>
      <c r="M421" t="e">
        <f>LN(1-Table1[[#This Row],[maxPress(bar)]]/327664.925)</f>
        <v>#NUM!</v>
      </c>
      <c r="N421">
        <f>-0.509390757*Table1[[#This Row],[lig(ao)]]</f>
        <v>-2.5469537850000004</v>
      </c>
      <c r="O421" s="3">
        <f>LN(1-EXP(-$R$45*Table1[[#This Row],[lig(ao)]]))</f>
        <v>-8.1556993148675705E-2</v>
      </c>
      <c r="P421" s="3">
        <f>Table1[[#This Row],[ln(1-e^-Bl)]]+LN($R$40)-$R$45*Table1[[#This Row],[Rs(ao)]]</f>
        <v>13.127580689218705</v>
      </c>
      <c r="Q421" s="3">
        <f>LN(Table1[[#This Row],[maxPress(bar)]])</f>
        <v>12.772740543921413</v>
      </c>
    </row>
    <row r="422" spans="1:17" x14ac:dyDescent="0.3">
      <c r="A422">
        <v>2</v>
      </c>
      <c r="B422">
        <v>2000</v>
      </c>
      <c r="C422" t="s">
        <v>11</v>
      </c>
      <c r="D422">
        <v>2</v>
      </c>
      <c r="E422" t="s">
        <v>12</v>
      </c>
      <c r="F422">
        <v>6</v>
      </c>
      <c r="G422">
        <v>463.61374999999998</v>
      </c>
      <c r="H422">
        <v>359862.8888999999</v>
      </c>
      <c r="I422">
        <v>235.22499999999999</v>
      </c>
      <c r="J422">
        <v>70</v>
      </c>
      <c r="K422" t="s">
        <v>14</v>
      </c>
      <c r="L422">
        <f>Table1[[#This Row],[maxPHe]]/Table1[[#This Row],[nv]]</f>
        <v>3.3603571428571426</v>
      </c>
      <c r="M422" t="e">
        <f>LN(1-Table1[[#This Row],[maxPress(bar)]]/327664.925)</f>
        <v>#NUM!</v>
      </c>
      <c r="N422">
        <f>-0.509390757*Table1[[#This Row],[lig(ao)]]</f>
        <v>-3.0563445420000002</v>
      </c>
      <c r="O422" s="3">
        <f>LN(1-EXP(-$R$45*Table1[[#This Row],[lig(ao)]]))</f>
        <v>-4.8202665642017063E-2</v>
      </c>
      <c r="P422" s="3">
        <f>Table1[[#This Row],[ln(1-e^-Bl)]]+LN($R$40)-$R$45*Table1[[#This Row],[Rs(ao)]]</f>
        <v>13.160935016725363</v>
      </c>
      <c r="Q422" s="3">
        <f>LN(Table1[[#This Row],[maxPress(bar)]])</f>
        <v>12.793478373718449</v>
      </c>
    </row>
    <row r="423" spans="1:17" x14ac:dyDescent="0.3">
      <c r="A423">
        <v>2</v>
      </c>
      <c r="B423">
        <v>2000</v>
      </c>
      <c r="C423" t="s">
        <v>11</v>
      </c>
      <c r="D423">
        <v>2</v>
      </c>
      <c r="E423" t="s">
        <v>12</v>
      </c>
      <c r="F423">
        <v>7</v>
      </c>
      <c r="G423">
        <v>495.74275</v>
      </c>
      <c r="H423">
        <v>377047.07410000003</v>
      </c>
      <c r="I423">
        <v>237.6449999999999</v>
      </c>
      <c r="J423">
        <v>68</v>
      </c>
      <c r="K423" t="s">
        <v>14</v>
      </c>
      <c r="L423">
        <f>Table1[[#This Row],[maxPHe]]/Table1[[#This Row],[nv]]</f>
        <v>3.4947794117647044</v>
      </c>
      <c r="M423" t="e">
        <f>LN(1-Table1[[#This Row],[maxPress(bar)]]/327664.925)</f>
        <v>#NUM!</v>
      </c>
      <c r="N423">
        <f>-0.509390757*Table1[[#This Row],[lig(ao)]]</f>
        <v>-3.565735299</v>
      </c>
      <c r="O423" s="3">
        <f>LN(1-EXP(-$R$45*Table1[[#This Row],[lig(ao)]]))</f>
        <v>-2.8683625494928373E-2</v>
      </c>
      <c r="P423" s="3">
        <f>Table1[[#This Row],[ln(1-e^-Bl)]]+LN($R$40)-$R$45*Table1[[#This Row],[Rs(ao)]]</f>
        <v>13.180454056872453</v>
      </c>
      <c r="Q423" s="3">
        <f>LN(Table1[[#This Row],[maxPress(bar)]])</f>
        <v>12.840125323621901</v>
      </c>
    </row>
    <row r="424" spans="1:17" x14ac:dyDescent="0.3">
      <c r="A424">
        <v>2</v>
      </c>
      <c r="B424">
        <v>2000</v>
      </c>
      <c r="C424" t="s">
        <v>11</v>
      </c>
      <c r="D424">
        <v>2</v>
      </c>
      <c r="E424" t="s">
        <v>12</v>
      </c>
      <c r="F424">
        <v>8</v>
      </c>
      <c r="G424">
        <v>506.88125000000002</v>
      </c>
      <c r="H424">
        <v>371005.45104999997</v>
      </c>
      <c r="I424">
        <v>239.87500000000011</v>
      </c>
      <c r="J424">
        <v>68</v>
      </c>
      <c r="K424" t="s">
        <v>13</v>
      </c>
      <c r="L424">
        <f>Table1[[#This Row],[maxPHe]]/Table1[[#This Row],[nv]]</f>
        <v>3.5275735294117663</v>
      </c>
      <c r="M424" t="e">
        <f>LN(1-Table1[[#This Row],[maxPress(bar)]]/327664.925)</f>
        <v>#NUM!</v>
      </c>
      <c r="N424">
        <f>-0.509390757*Table1[[#This Row],[lig(ao)]]</f>
        <v>-4.0751260560000002</v>
      </c>
      <c r="O424" s="3">
        <f>LN(1-EXP(-$R$45*Table1[[#This Row],[lig(ao)]]))</f>
        <v>-1.7136038476981676E-2</v>
      </c>
      <c r="P424" s="3">
        <f>Table1[[#This Row],[ln(1-e^-Bl)]]+LN($R$40)-$R$45*Table1[[#This Row],[Rs(ao)]]</f>
        <v>13.192001643890398</v>
      </c>
      <c r="Q424" s="3">
        <f>LN(Table1[[#This Row],[maxPress(bar)]])</f>
        <v>12.823972034338777</v>
      </c>
    </row>
    <row r="425" spans="1:17" x14ac:dyDescent="0.3">
      <c r="A425">
        <v>2</v>
      </c>
      <c r="B425">
        <v>2000</v>
      </c>
      <c r="C425" t="s">
        <v>11</v>
      </c>
      <c r="D425">
        <v>2</v>
      </c>
      <c r="E425" t="s">
        <v>12</v>
      </c>
      <c r="F425">
        <v>9</v>
      </c>
      <c r="G425">
        <v>423.91075000000001</v>
      </c>
      <c r="H425">
        <v>366280.85830000002</v>
      </c>
      <c r="I425">
        <v>219.28499999999991</v>
      </c>
      <c r="J425">
        <v>66</v>
      </c>
      <c r="K425" t="s">
        <v>14</v>
      </c>
      <c r="L425">
        <f>Table1[[#This Row],[maxPHe]]/Table1[[#This Row],[nv]]</f>
        <v>3.3224999999999985</v>
      </c>
      <c r="M425" t="e">
        <f>LN(1-Table1[[#This Row],[maxPress(bar)]]/327664.925)</f>
        <v>#NUM!</v>
      </c>
      <c r="N425">
        <f>-0.509390757*Table1[[#This Row],[lig(ao)]]</f>
        <v>-4.5845168130000005</v>
      </c>
      <c r="O425" s="3">
        <f>LN(1-EXP(-$R$45*Table1[[#This Row],[lig(ao)]]))</f>
        <v>-1.0261132782081569E-2</v>
      </c>
      <c r="P425" s="3">
        <f>Table1[[#This Row],[ln(1-e^-Bl)]]+LN($R$40)-$R$45*Table1[[#This Row],[Rs(ao)]]</f>
        <v>13.198876549585298</v>
      </c>
      <c r="Q425" s="3">
        <f>LN(Table1[[#This Row],[maxPress(bar)]])</f>
        <v>12.81115569050821</v>
      </c>
    </row>
    <row r="426" spans="1:17" x14ac:dyDescent="0.3">
      <c r="A426">
        <v>1</v>
      </c>
      <c r="B426">
        <v>1000</v>
      </c>
      <c r="C426" t="s">
        <v>11</v>
      </c>
      <c r="D426">
        <v>3</v>
      </c>
      <c r="E426" t="s">
        <v>12</v>
      </c>
      <c r="F426">
        <v>10</v>
      </c>
      <c r="G426">
        <v>1597.1782499999999</v>
      </c>
      <c r="H426">
        <v>370771.97450000001</v>
      </c>
      <c r="I426">
        <v>796.93500000000017</v>
      </c>
      <c r="J426">
        <v>228</v>
      </c>
      <c r="K426" t="s">
        <v>13</v>
      </c>
      <c r="L426">
        <f>Table1[[#This Row],[maxPHe]]/Table1[[#This Row],[nv]]</f>
        <v>3.4953289473684217</v>
      </c>
      <c r="M426" t="e">
        <f>LN(1-Table1[[#This Row],[maxPress(bar)]]/327664.925)</f>
        <v>#NUM!</v>
      </c>
      <c r="N426">
        <f>-0.509390757*Table1[[#This Row],[lig(ao)]]</f>
        <v>-5.0939075700000007</v>
      </c>
      <c r="O426" s="3">
        <f>LN(1-EXP(-$R$45*Table1[[#This Row],[lig(ao)]]))</f>
        <v>-6.1528846084108338E-3</v>
      </c>
      <c r="P426" s="3">
        <f>Table1[[#This Row],[ln(1-e^-Bl)]]+LN($R$40)-$R$45*Table1[[#This Row],[Rs(ao)]]</f>
        <v>12.693593884758968</v>
      </c>
      <c r="Q426" s="3">
        <f>LN(Table1[[#This Row],[maxPress(bar)]])</f>
        <v>12.8233425286416</v>
      </c>
    </row>
    <row r="427" spans="1:17" x14ac:dyDescent="0.3">
      <c r="A427">
        <v>1</v>
      </c>
      <c r="B427">
        <v>1500</v>
      </c>
      <c r="C427" t="s">
        <v>11</v>
      </c>
      <c r="D427">
        <v>3</v>
      </c>
      <c r="E427" t="s">
        <v>12</v>
      </c>
      <c r="F427">
        <v>10</v>
      </c>
      <c r="G427">
        <v>1507.4257500000001</v>
      </c>
      <c r="H427">
        <v>333422.88815000001</v>
      </c>
      <c r="I427">
        <v>723.98500000000001</v>
      </c>
      <c r="J427">
        <v>220</v>
      </c>
      <c r="K427" t="s">
        <v>14</v>
      </c>
      <c r="L427">
        <f>Table1[[#This Row],[maxPHe]]/Table1[[#This Row],[nv]]</f>
        <v>3.290840909090909</v>
      </c>
      <c r="M427" t="e">
        <f>LN(1-Table1[[#This Row],[maxPress(bar)]]/327664.925)</f>
        <v>#NUM!</v>
      </c>
      <c r="N427">
        <f>-0.509390757*Table1[[#This Row],[lig(ao)]]</f>
        <v>-5.0939075700000007</v>
      </c>
      <c r="O427" s="3">
        <f>LN(1-EXP(-$R$45*Table1[[#This Row],[lig(ao)]]))</f>
        <v>-6.1528846084108338E-3</v>
      </c>
      <c r="P427" s="3">
        <f>Table1[[#This Row],[ln(1-e^-Bl)]]+LN($R$40)-$R$45*Table1[[#This Row],[Rs(ao)]]</f>
        <v>12.693593884758968</v>
      </c>
      <c r="Q427" s="3">
        <f>LN(Table1[[#This Row],[maxPress(bar)]])</f>
        <v>12.717166897662334</v>
      </c>
    </row>
    <row r="428" spans="1:17" x14ac:dyDescent="0.3">
      <c r="A428">
        <v>1</v>
      </c>
      <c r="B428">
        <v>2000</v>
      </c>
      <c r="C428" t="s">
        <v>11</v>
      </c>
      <c r="D428">
        <v>3</v>
      </c>
      <c r="E428" t="s">
        <v>12</v>
      </c>
      <c r="F428">
        <v>10</v>
      </c>
      <c r="G428">
        <v>1349.4057499999999</v>
      </c>
      <c r="H428">
        <v>286026.78560000012</v>
      </c>
      <c r="I428">
        <v>667.38500000000045</v>
      </c>
      <c r="J428">
        <v>225</v>
      </c>
      <c r="K428" t="s">
        <v>14</v>
      </c>
      <c r="L428">
        <f>Table1[[#This Row],[maxPHe]]/Table1[[#This Row],[nv]]</f>
        <v>2.9661555555555577</v>
      </c>
      <c r="M428">
        <f>LN(1-Table1[[#This Row],[maxPress(bar)]]/327664.925)</f>
        <v>-2.0629749563524586</v>
      </c>
      <c r="N428">
        <f>-0.509390757*Table1[[#This Row],[lig(ao)]]</f>
        <v>-5.0939075700000007</v>
      </c>
      <c r="O428" s="3">
        <f>LN(1-EXP(-$R$45*Table1[[#This Row],[lig(ao)]]))</f>
        <v>-6.1528846084108338E-3</v>
      </c>
      <c r="P428" s="3">
        <f>Table1[[#This Row],[ln(1-e^-Bl)]]+LN($R$40)-$R$45*Table1[[#This Row],[Rs(ao)]]</f>
        <v>12.693593884758968</v>
      </c>
      <c r="Q428" s="3">
        <f>LN(Table1[[#This Row],[maxPress(bar)]])</f>
        <v>12.563840741360602</v>
      </c>
    </row>
    <row r="429" spans="1:17" x14ac:dyDescent="0.3">
      <c r="A429">
        <v>1</v>
      </c>
      <c r="B429">
        <v>2500</v>
      </c>
      <c r="C429" t="s">
        <v>11</v>
      </c>
      <c r="D429">
        <v>3</v>
      </c>
      <c r="E429" t="s">
        <v>12</v>
      </c>
      <c r="F429">
        <v>10</v>
      </c>
      <c r="G429">
        <v>1275.2972500000001</v>
      </c>
      <c r="H429">
        <v>260219.67434999999</v>
      </c>
      <c r="I429">
        <v>629.55499999999972</v>
      </c>
      <c r="J429">
        <v>228</v>
      </c>
      <c r="K429" t="s">
        <v>14</v>
      </c>
      <c r="L429">
        <f>Table1[[#This Row],[maxPHe]]/Table1[[#This Row],[nv]]</f>
        <v>2.7612061403508759</v>
      </c>
      <c r="M429">
        <f>LN(1-Table1[[#This Row],[maxPress(bar)]]/327664.925)</f>
        <v>-1.5806753488275735</v>
      </c>
      <c r="N429">
        <f>-0.509390757*Table1[[#This Row],[lig(ao)]]</f>
        <v>-5.0939075700000007</v>
      </c>
      <c r="O429" s="3">
        <f>LN(1-EXP(-$R$45*Table1[[#This Row],[lig(ao)]]))</f>
        <v>-6.1528846084108338E-3</v>
      </c>
      <c r="P429" s="3">
        <f>Table1[[#This Row],[ln(1-e^-Bl)]]+LN($R$40)-$R$45*Table1[[#This Row],[Rs(ao)]]</f>
        <v>12.693593884758968</v>
      </c>
      <c r="Q429" s="3">
        <f>LN(Table1[[#This Row],[maxPress(bar)]])</f>
        <v>12.469281454615595</v>
      </c>
    </row>
    <row r="430" spans="1:17" x14ac:dyDescent="0.3">
      <c r="A430">
        <v>1</v>
      </c>
      <c r="B430">
        <v>500</v>
      </c>
      <c r="C430" t="s">
        <v>11</v>
      </c>
      <c r="D430">
        <v>3</v>
      </c>
      <c r="E430" t="s">
        <v>12</v>
      </c>
      <c r="F430">
        <v>10</v>
      </c>
      <c r="G430">
        <v>1762.52475</v>
      </c>
      <c r="H430">
        <v>424172.04859999992</v>
      </c>
      <c r="I430">
        <v>889.00500000000045</v>
      </c>
      <c r="J430">
        <v>231</v>
      </c>
      <c r="K430" t="s">
        <v>14</v>
      </c>
      <c r="L430">
        <f>Table1[[#This Row],[maxPHe]]/Table1[[#This Row],[nv]]</f>
        <v>3.8485064935064957</v>
      </c>
      <c r="M430" t="e">
        <f>LN(1-Table1[[#This Row],[maxPress(bar)]]/327664.925)</f>
        <v>#NUM!</v>
      </c>
      <c r="N430">
        <f>-0.509390757*Table1[[#This Row],[lig(ao)]]</f>
        <v>-5.0939075700000007</v>
      </c>
      <c r="O430" s="3">
        <f>LN(1-EXP(-$R$45*Table1[[#This Row],[lig(ao)]]))</f>
        <v>-6.1528846084108338E-3</v>
      </c>
      <c r="P430" s="3">
        <f>Table1[[#This Row],[ln(1-e^-Bl)]]+LN($R$40)-$R$45*Table1[[#This Row],[Rs(ao)]]</f>
        <v>12.693593884758968</v>
      </c>
      <c r="Q430" s="3">
        <f>LN(Table1[[#This Row],[maxPress(bar)]])</f>
        <v>12.957894426909684</v>
      </c>
    </row>
    <row r="431" spans="1:17" x14ac:dyDescent="0.3">
      <c r="A431">
        <v>2</v>
      </c>
      <c r="B431">
        <v>1000</v>
      </c>
      <c r="C431" t="s">
        <v>11</v>
      </c>
      <c r="D431">
        <v>3</v>
      </c>
      <c r="E431" t="s">
        <v>12</v>
      </c>
      <c r="F431">
        <v>10</v>
      </c>
      <c r="G431">
        <v>1597.2772500000001</v>
      </c>
      <c r="H431">
        <v>373228.01415</v>
      </c>
      <c r="I431">
        <v>799.95500000000004</v>
      </c>
      <c r="J431">
        <v>230</v>
      </c>
      <c r="K431" t="s">
        <v>13</v>
      </c>
      <c r="L431">
        <f>Table1[[#This Row],[maxPHe]]/Table1[[#This Row],[nv]]</f>
        <v>3.4780652173913045</v>
      </c>
      <c r="M431" t="e">
        <f>LN(1-Table1[[#This Row],[maxPress(bar)]]/327664.925)</f>
        <v>#NUM!</v>
      </c>
      <c r="N431">
        <f>-0.509390757*Table1[[#This Row],[lig(ao)]]</f>
        <v>-5.0939075700000007</v>
      </c>
      <c r="O431" s="3">
        <f>LN(1-EXP(-$R$45*Table1[[#This Row],[lig(ao)]]))</f>
        <v>-6.1528846084108338E-3</v>
      </c>
      <c r="P431" s="3">
        <f>Table1[[#This Row],[ln(1-e^-Bl)]]+LN($R$40)-$R$45*Table1[[#This Row],[Rs(ao)]]</f>
        <v>12.693593884758968</v>
      </c>
      <c r="Q431" s="3">
        <f>LN(Table1[[#This Row],[maxPress(bar)]])</f>
        <v>12.829944809848723</v>
      </c>
    </row>
    <row r="432" spans="1:17" x14ac:dyDescent="0.3">
      <c r="A432">
        <v>2</v>
      </c>
      <c r="B432">
        <v>1500</v>
      </c>
      <c r="C432" t="s">
        <v>11</v>
      </c>
      <c r="D432">
        <v>3</v>
      </c>
      <c r="E432" t="s">
        <v>12</v>
      </c>
      <c r="F432">
        <v>10</v>
      </c>
      <c r="G432">
        <v>1467.5742499999999</v>
      </c>
      <c r="H432">
        <v>322337.40240000002</v>
      </c>
      <c r="I432">
        <v>726.01499999999987</v>
      </c>
      <c r="J432">
        <v>226</v>
      </c>
      <c r="K432" t="s">
        <v>13</v>
      </c>
      <c r="L432">
        <f>Table1[[#This Row],[maxPHe]]/Table1[[#This Row],[nv]]</f>
        <v>3.2124557522123887</v>
      </c>
      <c r="M432">
        <f>LN(1-Table1[[#This Row],[maxPress(bar)]]/327664.925)</f>
        <v>-4.1191051889823198</v>
      </c>
      <c r="N432">
        <f>-0.509390757*Table1[[#This Row],[lig(ao)]]</f>
        <v>-5.0939075700000007</v>
      </c>
      <c r="O432" s="3">
        <f>LN(1-EXP(-$R$45*Table1[[#This Row],[lig(ao)]]))</f>
        <v>-6.1528846084108338E-3</v>
      </c>
      <c r="P432" s="3">
        <f>Table1[[#This Row],[ln(1-e^-Bl)]]+LN($R$40)-$R$45*Table1[[#This Row],[Rs(ao)]]</f>
        <v>12.693593884758968</v>
      </c>
      <c r="Q432" s="3">
        <f>LN(Table1[[#This Row],[maxPress(bar)]])</f>
        <v>12.683354109472544</v>
      </c>
    </row>
    <row r="433" spans="1:17" x14ac:dyDescent="0.3">
      <c r="A433">
        <v>2</v>
      </c>
      <c r="B433">
        <v>2000</v>
      </c>
      <c r="C433" t="s">
        <v>11</v>
      </c>
      <c r="D433">
        <v>3</v>
      </c>
      <c r="E433" t="s">
        <v>12</v>
      </c>
      <c r="F433">
        <v>10</v>
      </c>
      <c r="G433">
        <v>1315.0497499999999</v>
      </c>
      <c r="H433">
        <v>287550.13004999998</v>
      </c>
      <c r="I433">
        <v>667.50500000000045</v>
      </c>
      <c r="J433">
        <v>229</v>
      </c>
      <c r="K433" t="s">
        <v>14</v>
      </c>
      <c r="L433">
        <f>Table1[[#This Row],[maxPHe]]/Table1[[#This Row],[nv]]</f>
        <v>2.9148689956331899</v>
      </c>
      <c r="M433">
        <f>LN(1-Table1[[#This Row],[maxPress(bar)]]/327664.925)</f>
        <v>-2.1002462984655166</v>
      </c>
      <c r="N433">
        <f>-0.509390757*Table1[[#This Row],[lig(ao)]]</f>
        <v>-5.0939075700000007</v>
      </c>
      <c r="O433" s="3">
        <f>LN(1-EXP(-$R$45*Table1[[#This Row],[lig(ao)]]))</f>
        <v>-6.1528846084108338E-3</v>
      </c>
      <c r="P433" s="3">
        <f>Table1[[#This Row],[ln(1-e^-Bl)]]+LN($R$40)-$R$45*Table1[[#This Row],[Rs(ao)]]</f>
        <v>12.693593884758968</v>
      </c>
      <c r="Q433" s="3">
        <f>LN(Table1[[#This Row],[maxPress(bar)]])</f>
        <v>12.569152489410968</v>
      </c>
    </row>
    <row r="434" spans="1:17" x14ac:dyDescent="0.3">
      <c r="A434">
        <v>2</v>
      </c>
      <c r="B434">
        <v>2500</v>
      </c>
      <c r="C434" t="s">
        <v>11</v>
      </c>
      <c r="D434">
        <v>3</v>
      </c>
      <c r="E434" t="s">
        <v>12</v>
      </c>
      <c r="F434">
        <v>10</v>
      </c>
      <c r="G434">
        <v>1213.61375</v>
      </c>
      <c r="H434">
        <v>249582.68340000001</v>
      </c>
      <c r="I434">
        <v>610.22499999999968</v>
      </c>
      <c r="J434">
        <v>223</v>
      </c>
      <c r="K434" t="s">
        <v>14</v>
      </c>
      <c r="L434">
        <f>Table1[[#This Row],[maxPHe]]/Table1[[#This Row],[nv]]</f>
        <v>2.7364349775784738</v>
      </c>
      <c r="M434">
        <f>LN(1-Table1[[#This Row],[maxPress(bar)]]/327664.925)</f>
        <v>-1.4342288653946567</v>
      </c>
      <c r="N434">
        <f>-0.509390757*Table1[[#This Row],[lig(ao)]]</f>
        <v>-5.0939075700000007</v>
      </c>
      <c r="O434" s="3">
        <f>LN(1-EXP(-$R$45*Table1[[#This Row],[lig(ao)]]))</f>
        <v>-6.1528846084108338E-3</v>
      </c>
      <c r="P434" s="3">
        <f>Table1[[#This Row],[ln(1-e^-Bl)]]+LN($R$40)-$R$45*Table1[[#This Row],[Rs(ao)]]</f>
        <v>12.693593884758968</v>
      </c>
      <c r="Q434" s="3">
        <f>LN(Table1[[#This Row],[maxPress(bar)]])</f>
        <v>12.427545535666841</v>
      </c>
    </row>
    <row r="435" spans="1:17" x14ac:dyDescent="0.3">
      <c r="A435">
        <v>2</v>
      </c>
      <c r="B435">
        <v>500</v>
      </c>
      <c r="C435" t="s">
        <v>11</v>
      </c>
      <c r="D435">
        <v>3</v>
      </c>
      <c r="E435" t="s">
        <v>12</v>
      </c>
      <c r="F435">
        <v>10</v>
      </c>
      <c r="G435">
        <v>1639.8512499999999</v>
      </c>
      <c r="H435">
        <v>435564.86835</v>
      </c>
      <c r="I435">
        <v>848.4749999999998</v>
      </c>
      <c r="J435">
        <v>223</v>
      </c>
      <c r="K435" t="s">
        <v>14</v>
      </c>
      <c r="L435">
        <f>Table1[[#This Row],[maxPHe]]/Table1[[#This Row],[nv]]</f>
        <v>3.8048206278026897</v>
      </c>
      <c r="M435" t="e">
        <f>LN(1-Table1[[#This Row],[maxPress(bar)]]/327664.925)</f>
        <v>#NUM!</v>
      </c>
      <c r="N435">
        <f>-0.509390757*Table1[[#This Row],[lig(ao)]]</f>
        <v>-5.0939075700000007</v>
      </c>
      <c r="O435" s="3">
        <f>LN(1-EXP(-$R$45*Table1[[#This Row],[lig(ao)]]))</f>
        <v>-6.1528846084108338E-3</v>
      </c>
      <c r="P435" s="3">
        <f>Table1[[#This Row],[ln(1-e^-Bl)]]+LN($R$40)-$R$45*Table1[[#This Row],[Rs(ao)]]</f>
        <v>12.693593884758968</v>
      </c>
      <c r="Q435" s="3">
        <f>LN(Table1[[#This Row],[maxPress(bar)]])</f>
        <v>12.984399015617663</v>
      </c>
    </row>
    <row r="436" spans="1:17" x14ac:dyDescent="0.3">
      <c r="A436">
        <v>3</v>
      </c>
      <c r="B436">
        <v>1000</v>
      </c>
      <c r="C436" t="s">
        <v>11</v>
      </c>
      <c r="D436">
        <v>3</v>
      </c>
      <c r="E436" t="s">
        <v>12</v>
      </c>
      <c r="F436">
        <v>10</v>
      </c>
      <c r="G436">
        <v>1677.3267499999999</v>
      </c>
      <c r="H436">
        <v>379291.54470000003</v>
      </c>
      <c r="I436">
        <v>812.96500000000049</v>
      </c>
      <c r="J436">
        <v>228</v>
      </c>
      <c r="K436" t="s">
        <v>14</v>
      </c>
      <c r="L436">
        <f>Table1[[#This Row],[maxPHe]]/Table1[[#This Row],[nv]]</f>
        <v>3.5656359649122829</v>
      </c>
      <c r="M436" t="e">
        <f>LN(1-Table1[[#This Row],[maxPress(bar)]]/327664.925)</f>
        <v>#NUM!</v>
      </c>
      <c r="N436">
        <f>-0.509390757*Table1[[#This Row],[lig(ao)]]</f>
        <v>-5.0939075700000007</v>
      </c>
      <c r="O436" s="3">
        <f>LN(1-EXP(-$R$45*Table1[[#This Row],[lig(ao)]]))</f>
        <v>-6.1528846084108338E-3</v>
      </c>
      <c r="P436" s="3">
        <f>Table1[[#This Row],[ln(1-e^-Bl)]]+LN($R$40)-$R$45*Table1[[#This Row],[Rs(ao)]]</f>
        <v>12.693593884758968</v>
      </c>
      <c r="Q436" s="3">
        <f>LN(Table1[[#This Row],[maxPress(bar)]])</f>
        <v>12.84606043557511</v>
      </c>
    </row>
    <row r="437" spans="1:17" x14ac:dyDescent="0.3">
      <c r="A437">
        <v>3</v>
      </c>
      <c r="B437">
        <v>1500</v>
      </c>
      <c r="C437" t="s">
        <v>11</v>
      </c>
      <c r="D437">
        <v>3</v>
      </c>
      <c r="E437" t="s">
        <v>12</v>
      </c>
      <c r="F437">
        <v>10</v>
      </c>
      <c r="G437">
        <v>1537.92075</v>
      </c>
      <c r="H437">
        <v>324648.06760000001</v>
      </c>
      <c r="I437">
        <v>747.08500000000015</v>
      </c>
      <c r="J437">
        <v>230</v>
      </c>
      <c r="K437" t="s">
        <v>14</v>
      </c>
      <c r="L437">
        <f>Table1[[#This Row],[maxPHe]]/Table1[[#This Row],[nv]]</f>
        <v>3.2481956521739135</v>
      </c>
      <c r="M437">
        <f>LN(1-Table1[[#This Row],[maxPress(bar)]]/327664.925)</f>
        <v>-4.6877758225394475</v>
      </c>
      <c r="N437">
        <f>-0.509390757*Table1[[#This Row],[lig(ao)]]</f>
        <v>-5.0939075700000007</v>
      </c>
      <c r="O437" s="3">
        <f>LN(1-EXP(-$R$45*Table1[[#This Row],[lig(ao)]]))</f>
        <v>-6.1528846084108338E-3</v>
      </c>
      <c r="P437" s="3">
        <f>Table1[[#This Row],[ln(1-e^-Bl)]]+LN($R$40)-$R$45*Table1[[#This Row],[Rs(ao)]]</f>
        <v>12.693593884758968</v>
      </c>
      <c r="Q437" s="3">
        <f>LN(Table1[[#This Row],[maxPress(bar)]])</f>
        <v>12.690497005662642</v>
      </c>
    </row>
    <row r="438" spans="1:17" x14ac:dyDescent="0.3">
      <c r="A438">
        <v>3</v>
      </c>
      <c r="B438">
        <v>2000</v>
      </c>
      <c r="C438" t="s">
        <v>11</v>
      </c>
      <c r="D438">
        <v>3</v>
      </c>
      <c r="E438" t="s">
        <v>12</v>
      </c>
      <c r="F438">
        <v>10</v>
      </c>
      <c r="G438">
        <v>1291.7327499999999</v>
      </c>
      <c r="H438">
        <v>286537.60070000001</v>
      </c>
      <c r="I438">
        <v>654.84499999999969</v>
      </c>
      <c r="J438">
        <v>224</v>
      </c>
      <c r="K438" t="s">
        <v>14</v>
      </c>
      <c r="L438">
        <f>Table1[[#This Row],[maxPHe]]/Table1[[#This Row],[nv]]</f>
        <v>2.9234151785714273</v>
      </c>
      <c r="M438">
        <f>LN(1-Table1[[#This Row],[maxPress(bar)]]/327664.925)</f>
        <v>-2.0753187906822035</v>
      </c>
      <c r="N438">
        <f>-0.509390757*Table1[[#This Row],[lig(ao)]]</f>
        <v>-5.0939075700000007</v>
      </c>
      <c r="O438" s="3">
        <f>LN(1-EXP(-$R$45*Table1[[#This Row],[lig(ao)]]))</f>
        <v>-6.1528846084108338E-3</v>
      </c>
      <c r="P438" s="3">
        <f>Table1[[#This Row],[ln(1-e^-Bl)]]+LN($R$40)-$R$45*Table1[[#This Row],[Rs(ao)]]</f>
        <v>12.693593884758968</v>
      </c>
      <c r="Q438" s="3">
        <f>LN(Table1[[#This Row],[maxPress(bar)]])</f>
        <v>12.565625048061291</v>
      </c>
    </row>
    <row r="439" spans="1:17" x14ac:dyDescent="0.3">
      <c r="A439">
        <v>3</v>
      </c>
      <c r="B439">
        <v>2500</v>
      </c>
      <c r="C439" t="s">
        <v>11</v>
      </c>
      <c r="D439">
        <v>3</v>
      </c>
      <c r="E439" t="s">
        <v>12</v>
      </c>
      <c r="F439">
        <v>10</v>
      </c>
      <c r="G439">
        <v>1190.94075</v>
      </c>
      <c r="H439">
        <v>255347.16325000001</v>
      </c>
      <c r="I439">
        <v>609.6849999999996</v>
      </c>
      <c r="J439">
        <v>226</v>
      </c>
      <c r="K439" t="s">
        <v>14</v>
      </c>
      <c r="L439">
        <f>Table1[[#This Row],[maxPHe]]/Table1[[#This Row],[nv]]</f>
        <v>2.6977212389380512</v>
      </c>
      <c r="M439">
        <f>LN(1-Table1[[#This Row],[maxPress(bar)]]/327664.925)</f>
        <v>-1.5109217497521268</v>
      </c>
      <c r="N439">
        <f>-0.509390757*Table1[[#This Row],[lig(ao)]]</f>
        <v>-5.0939075700000007</v>
      </c>
      <c r="O439" s="3">
        <f>LN(1-EXP(-$R$45*Table1[[#This Row],[lig(ao)]]))</f>
        <v>-6.1528846084108338E-3</v>
      </c>
      <c r="P439" s="3">
        <f>Table1[[#This Row],[ln(1-e^-Bl)]]+LN($R$40)-$R$45*Table1[[#This Row],[Rs(ao)]]</f>
        <v>12.693593884758968</v>
      </c>
      <c r="Q439" s="3">
        <f>LN(Table1[[#This Row],[maxPress(bar)]])</f>
        <v>12.450379322752283</v>
      </c>
    </row>
    <row r="440" spans="1:17" x14ac:dyDescent="0.3">
      <c r="A440">
        <v>3</v>
      </c>
      <c r="B440">
        <v>500</v>
      </c>
      <c r="C440" t="s">
        <v>11</v>
      </c>
      <c r="D440">
        <v>3</v>
      </c>
      <c r="E440" t="s">
        <v>12</v>
      </c>
      <c r="F440">
        <v>10</v>
      </c>
      <c r="G440">
        <v>1714.75225</v>
      </c>
      <c r="H440">
        <v>435140.30174999998</v>
      </c>
      <c r="I440">
        <v>867.4550000000005</v>
      </c>
      <c r="J440">
        <v>225</v>
      </c>
      <c r="K440" t="s">
        <v>13</v>
      </c>
      <c r="L440">
        <f>Table1[[#This Row],[maxPHe]]/Table1[[#This Row],[nv]]</f>
        <v>3.8553555555555579</v>
      </c>
      <c r="M440" t="e">
        <f>LN(1-Table1[[#This Row],[maxPress(bar)]]/327664.925)</f>
        <v>#NUM!</v>
      </c>
      <c r="N440">
        <f>-0.509390757*Table1[[#This Row],[lig(ao)]]</f>
        <v>-5.0939075700000007</v>
      </c>
      <c r="O440" s="3">
        <f>LN(1-EXP(-$R$45*Table1[[#This Row],[lig(ao)]]))</f>
        <v>-6.1528846084108338E-3</v>
      </c>
      <c r="P440" s="3">
        <f>Table1[[#This Row],[ln(1-e^-Bl)]]+LN($R$40)-$R$45*Table1[[#This Row],[Rs(ao)]]</f>
        <v>12.693593884758968</v>
      </c>
      <c r="Q440" s="3">
        <f>LN(Table1[[#This Row],[maxPress(bar)]])</f>
        <v>12.983423790826933</v>
      </c>
    </row>
    <row r="441" spans="1:17" x14ac:dyDescent="0.3">
      <c r="A441">
        <v>1</v>
      </c>
      <c r="B441">
        <v>1000</v>
      </c>
      <c r="C441" t="s">
        <v>11</v>
      </c>
      <c r="D441">
        <v>3</v>
      </c>
      <c r="E441" t="s">
        <v>12</v>
      </c>
      <c r="F441">
        <v>11</v>
      </c>
      <c r="G441">
        <v>1669.5047500000001</v>
      </c>
      <c r="H441">
        <v>378386.93554999999</v>
      </c>
      <c r="I441">
        <v>818.40500000000009</v>
      </c>
      <c r="J441">
        <v>232</v>
      </c>
      <c r="K441" t="s">
        <v>14</v>
      </c>
      <c r="L441">
        <f>Table1[[#This Row],[maxPHe]]/Table1[[#This Row],[nv]]</f>
        <v>3.52760775862069</v>
      </c>
      <c r="M441" t="e">
        <f>LN(1-Table1[[#This Row],[maxPress(bar)]]/327664.925)</f>
        <v>#NUM!</v>
      </c>
      <c r="N441">
        <f>-0.509390757*Table1[[#This Row],[lig(ao)]]</f>
        <v>-5.6032983270000001</v>
      </c>
      <c r="O441" s="3">
        <f>LN(1-EXP(-$R$45*Table1[[#This Row],[lig(ao)]]))</f>
        <v>-3.6924895769882078E-3</v>
      </c>
      <c r="P441" s="3">
        <f>Table1[[#This Row],[ln(1-e^-Bl)]]+LN($R$40)-$R$45*Table1[[#This Row],[Rs(ao)]]</f>
        <v>12.696054279790392</v>
      </c>
      <c r="Q441" s="3">
        <f>LN(Table1[[#This Row],[maxPress(bar)]])</f>
        <v>12.843672590061727</v>
      </c>
    </row>
    <row r="442" spans="1:17" x14ac:dyDescent="0.3">
      <c r="A442">
        <v>1</v>
      </c>
      <c r="B442">
        <v>1500</v>
      </c>
      <c r="C442" t="s">
        <v>11</v>
      </c>
      <c r="D442">
        <v>3</v>
      </c>
      <c r="E442" t="s">
        <v>12</v>
      </c>
      <c r="F442">
        <v>11</v>
      </c>
      <c r="G442">
        <v>1447.4257500000001</v>
      </c>
      <c r="H442">
        <v>327607.89630000008</v>
      </c>
      <c r="I442">
        <v>716.98500000000047</v>
      </c>
      <c r="J442">
        <v>223</v>
      </c>
      <c r="K442" t="s">
        <v>13</v>
      </c>
      <c r="L442">
        <f>Table1[[#This Row],[maxPHe]]/Table1[[#This Row],[nv]]</f>
        <v>3.2151793721973116</v>
      </c>
      <c r="M442">
        <f>LN(1-Table1[[#This Row],[maxPress(bar)]]/327664.925)</f>
        <v>-8.6561921451991015</v>
      </c>
      <c r="N442">
        <f>-0.509390757*Table1[[#This Row],[lig(ao)]]</f>
        <v>-5.6032983270000001</v>
      </c>
      <c r="O442" s="3">
        <f>LN(1-EXP(-$R$45*Table1[[#This Row],[lig(ao)]]))</f>
        <v>-3.6924895769882078E-3</v>
      </c>
      <c r="P442" s="3">
        <f>Table1[[#This Row],[ln(1-e^-Bl)]]+LN($R$40)-$R$45*Table1[[#This Row],[Rs(ao)]]</f>
        <v>12.696054279790392</v>
      </c>
      <c r="Q442" s="3">
        <f>LN(Table1[[#This Row],[maxPress(bar)]])</f>
        <v>12.69957273415042</v>
      </c>
    </row>
    <row r="443" spans="1:17" x14ac:dyDescent="0.3">
      <c r="A443">
        <v>1</v>
      </c>
      <c r="B443">
        <v>2000</v>
      </c>
      <c r="C443" t="s">
        <v>11</v>
      </c>
      <c r="D443">
        <v>3</v>
      </c>
      <c r="E443" t="s">
        <v>12</v>
      </c>
      <c r="F443">
        <v>11</v>
      </c>
      <c r="G443">
        <v>1273.21775</v>
      </c>
      <c r="H443">
        <v>283511.57484999998</v>
      </c>
      <c r="I443">
        <v>655.14499999999964</v>
      </c>
      <c r="J443">
        <v>227</v>
      </c>
      <c r="K443" t="s">
        <v>14</v>
      </c>
      <c r="L443">
        <f>Table1[[#This Row],[maxPHe]]/Table1[[#This Row],[nv]]</f>
        <v>2.8861013215859015</v>
      </c>
      <c r="M443">
        <f>LN(1-Table1[[#This Row],[maxPress(bar)]]/327664.925)</f>
        <v>-2.0043227108454431</v>
      </c>
      <c r="N443">
        <f>-0.509390757*Table1[[#This Row],[lig(ao)]]</f>
        <v>-5.6032983270000001</v>
      </c>
      <c r="O443" s="3">
        <f>LN(1-EXP(-$R$45*Table1[[#This Row],[lig(ao)]]))</f>
        <v>-3.6924895769882078E-3</v>
      </c>
      <c r="P443" s="3">
        <f>Table1[[#This Row],[ln(1-e^-Bl)]]+LN($R$40)-$R$45*Table1[[#This Row],[Rs(ao)]]</f>
        <v>12.696054279790392</v>
      </c>
      <c r="Q443" s="3">
        <f>LN(Table1[[#This Row],[maxPress(bar)]])</f>
        <v>12.555008229711548</v>
      </c>
    </row>
    <row r="444" spans="1:17" x14ac:dyDescent="0.3">
      <c r="A444">
        <v>1</v>
      </c>
      <c r="B444">
        <v>2500</v>
      </c>
      <c r="C444" t="s">
        <v>11</v>
      </c>
      <c r="D444">
        <v>3</v>
      </c>
      <c r="E444" t="s">
        <v>12</v>
      </c>
      <c r="F444">
        <v>11</v>
      </c>
      <c r="G444">
        <v>1201.63375</v>
      </c>
      <c r="H444">
        <v>251714.78755000001</v>
      </c>
      <c r="I444">
        <v>608.8249999999997</v>
      </c>
      <c r="J444">
        <v>224</v>
      </c>
      <c r="K444" t="s">
        <v>13</v>
      </c>
      <c r="L444">
        <f>Table1[[#This Row],[maxPHe]]/Table1[[#This Row],[nv]]</f>
        <v>2.7179687499999985</v>
      </c>
      <c r="M444">
        <f>LN(1-Table1[[#This Row],[maxPress(bar)]]/327664.925)</f>
        <v>-1.4619144773203949</v>
      </c>
      <c r="N444">
        <f>-0.509390757*Table1[[#This Row],[lig(ao)]]</f>
        <v>-5.6032983270000001</v>
      </c>
      <c r="O444" s="3">
        <f>LN(1-EXP(-$R$45*Table1[[#This Row],[lig(ao)]]))</f>
        <v>-3.6924895769882078E-3</v>
      </c>
      <c r="P444" s="3">
        <f>Table1[[#This Row],[ln(1-e^-Bl)]]+LN($R$40)-$R$45*Table1[[#This Row],[Rs(ao)]]</f>
        <v>12.696054279790392</v>
      </c>
      <c r="Q444" s="3">
        <f>LN(Table1[[#This Row],[maxPress(bar)]])</f>
        <v>12.436051930092924</v>
      </c>
    </row>
    <row r="445" spans="1:17" x14ac:dyDescent="0.3">
      <c r="A445">
        <v>1</v>
      </c>
      <c r="B445">
        <v>500</v>
      </c>
      <c r="C445" t="s">
        <v>11</v>
      </c>
      <c r="D445">
        <v>3</v>
      </c>
      <c r="E445" t="s">
        <v>12</v>
      </c>
      <c r="F445">
        <v>11</v>
      </c>
      <c r="G445">
        <v>1691.1387500000001</v>
      </c>
      <c r="H445">
        <v>437530.60310000001</v>
      </c>
      <c r="I445">
        <v>860.72499999999957</v>
      </c>
      <c r="J445">
        <v>224</v>
      </c>
      <c r="K445" t="s">
        <v>14</v>
      </c>
      <c r="L445">
        <f>Table1[[#This Row],[maxPHe]]/Table1[[#This Row],[nv]]</f>
        <v>3.8425223214285693</v>
      </c>
      <c r="M445" t="e">
        <f>LN(1-Table1[[#This Row],[maxPress(bar)]]/327664.925)</f>
        <v>#NUM!</v>
      </c>
      <c r="N445">
        <f>-0.509390757*Table1[[#This Row],[lig(ao)]]</f>
        <v>-5.6032983270000001</v>
      </c>
      <c r="O445" s="3">
        <f>LN(1-EXP(-$R$45*Table1[[#This Row],[lig(ao)]]))</f>
        <v>-3.6924895769882078E-3</v>
      </c>
      <c r="P445" s="3">
        <f>Table1[[#This Row],[ln(1-e^-Bl)]]+LN($R$40)-$R$45*Table1[[#This Row],[Rs(ao)]]</f>
        <v>12.696054279790392</v>
      </c>
      <c r="Q445" s="3">
        <f>LN(Table1[[#This Row],[maxPress(bar)]])</f>
        <v>12.98890193227628</v>
      </c>
    </row>
    <row r="446" spans="1:17" x14ac:dyDescent="0.3">
      <c r="A446">
        <v>2</v>
      </c>
      <c r="B446">
        <v>2500</v>
      </c>
      <c r="C446" t="s">
        <v>11</v>
      </c>
      <c r="D446">
        <v>1</v>
      </c>
      <c r="E446" t="s">
        <v>12</v>
      </c>
      <c r="F446">
        <v>10</v>
      </c>
      <c r="G446">
        <v>84.207750000000004</v>
      </c>
      <c r="H446">
        <v>544288.61119999993</v>
      </c>
      <c r="I446">
        <v>40.344999999999978</v>
      </c>
      <c r="J446">
        <v>10</v>
      </c>
      <c r="K446" t="s">
        <v>14</v>
      </c>
      <c r="L446">
        <f>Table1[[#This Row],[maxPHe]]/Table1[[#This Row],[nv]]</f>
        <v>4.0344999999999978</v>
      </c>
      <c r="M446" t="e">
        <f>LN(1-Table1[[#This Row],[maxPress(bar)]]/327664.925)</f>
        <v>#NUM!</v>
      </c>
      <c r="N446">
        <f>-0.509390757*Table1[[#This Row],[lig(ao)]]</f>
        <v>-5.0939075700000007</v>
      </c>
      <c r="O446" s="3">
        <f>LN(1-EXP(-$R$45*Table1[[#This Row],[lig(ao)]]))</f>
        <v>-6.1528846084108338E-3</v>
      </c>
      <c r="P446" s="3">
        <f>Table1[[#This Row],[ln(1-e^-Bl)]]+LN($R$40)-$R$45*Table1[[#This Row],[Rs(ao)]]</f>
        <v>13.712375710758968</v>
      </c>
      <c r="Q446" s="3">
        <f>LN(Table1[[#This Row],[maxPress(bar)]])</f>
        <v>13.207234920448105</v>
      </c>
    </row>
    <row r="447" spans="1:17" x14ac:dyDescent="0.3">
      <c r="A447">
        <v>2</v>
      </c>
      <c r="B447">
        <v>2500</v>
      </c>
      <c r="C447" t="s">
        <v>11</v>
      </c>
      <c r="D447">
        <v>1</v>
      </c>
      <c r="E447" t="s">
        <v>12</v>
      </c>
      <c r="F447">
        <v>11</v>
      </c>
      <c r="G447">
        <v>107.07925</v>
      </c>
      <c r="H447">
        <v>581764.52425000002</v>
      </c>
      <c r="I447">
        <v>42.914999999999999</v>
      </c>
      <c r="J447">
        <v>9</v>
      </c>
      <c r="K447" t="s">
        <v>14</v>
      </c>
      <c r="L447">
        <f>Table1[[#This Row],[maxPHe]]/Table1[[#This Row],[nv]]</f>
        <v>4.7683333333333335</v>
      </c>
      <c r="M447" t="e">
        <f>LN(1-Table1[[#This Row],[maxPress(bar)]]/327664.925)</f>
        <v>#NUM!</v>
      </c>
      <c r="N447">
        <f>-0.509390757*Table1[[#This Row],[lig(ao)]]</f>
        <v>-5.6032983270000001</v>
      </c>
      <c r="O447" s="3">
        <f>LN(1-EXP(-$R$45*Table1[[#This Row],[lig(ao)]]))</f>
        <v>-3.6924895769882078E-3</v>
      </c>
      <c r="P447" s="3">
        <f>Table1[[#This Row],[ln(1-e^-Bl)]]+LN($R$40)-$R$45*Table1[[#This Row],[Rs(ao)]]</f>
        <v>13.714836105790392</v>
      </c>
      <c r="Q447" s="3">
        <f>LN(Table1[[#This Row],[maxPress(bar)]])</f>
        <v>13.273821047333328</v>
      </c>
    </row>
    <row r="448" spans="1:17" x14ac:dyDescent="0.3">
      <c r="A448">
        <v>2</v>
      </c>
      <c r="B448">
        <v>2500</v>
      </c>
      <c r="C448" t="s">
        <v>11</v>
      </c>
      <c r="D448">
        <v>1</v>
      </c>
      <c r="E448" t="s">
        <v>12</v>
      </c>
      <c r="F448">
        <v>12</v>
      </c>
      <c r="G448">
        <v>123.76224999999999</v>
      </c>
      <c r="H448">
        <v>491433.45079999999</v>
      </c>
      <c r="I448">
        <v>50.255000000000017</v>
      </c>
      <c r="J448">
        <v>11</v>
      </c>
      <c r="K448" t="s">
        <v>14</v>
      </c>
      <c r="L448">
        <f>Table1[[#This Row],[maxPHe]]/Table1[[#This Row],[nv]]</f>
        <v>4.5686363636363652</v>
      </c>
      <c r="M448" t="e">
        <f>LN(1-Table1[[#This Row],[maxPress(bar)]]/327664.925)</f>
        <v>#NUM!</v>
      </c>
      <c r="N448">
        <f>-0.509390757*Table1[[#This Row],[lig(ao)]]</f>
        <v>-6.1126890840000003</v>
      </c>
      <c r="O448" s="3">
        <f>LN(1-EXP(-$R$45*Table1[[#This Row],[lig(ao)]]))</f>
        <v>-2.217039257152143E-3</v>
      </c>
      <c r="P448" s="3">
        <f>Table1[[#This Row],[ln(1-e^-Bl)]]+LN($R$40)-$R$45*Table1[[#This Row],[Rs(ao)]]</f>
        <v>13.716311556110227</v>
      </c>
      <c r="Q448" s="3">
        <f>LN(Table1[[#This Row],[maxPress(bar)]])</f>
        <v>13.105081809198465</v>
      </c>
    </row>
    <row r="449" spans="1:17" x14ac:dyDescent="0.3">
      <c r="A449">
        <v>2</v>
      </c>
      <c r="B449">
        <v>2500</v>
      </c>
      <c r="C449" t="s">
        <v>11</v>
      </c>
      <c r="D449">
        <v>1</v>
      </c>
      <c r="E449" t="s">
        <v>12</v>
      </c>
      <c r="F449">
        <v>13</v>
      </c>
      <c r="G449">
        <v>65.594250000000002</v>
      </c>
      <c r="H449">
        <v>626213.66464999993</v>
      </c>
      <c r="I449">
        <v>30.614999999999998</v>
      </c>
      <c r="J449">
        <v>7</v>
      </c>
      <c r="K449" t="s">
        <v>13</v>
      </c>
      <c r="L449">
        <f>Table1[[#This Row],[maxPHe]]/Table1[[#This Row],[nv]]</f>
        <v>4.3735714285714282</v>
      </c>
      <c r="M449" t="e">
        <f>LN(1-Table1[[#This Row],[maxPress(bar)]]/327664.925)</f>
        <v>#NUM!</v>
      </c>
      <c r="N449">
        <f>-0.509390757*Table1[[#This Row],[lig(ao)]]</f>
        <v>-6.6220798410000006</v>
      </c>
      <c r="O449" s="3">
        <f>LN(1-EXP(-$R$45*Table1[[#This Row],[lig(ao)]]))</f>
        <v>-1.3315439159814054E-3</v>
      </c>
      <c r="P449" s="3">
        <f>Table1[[#This Row],[ln(1-e^-Bl)]]+LN($R$40)-$R$45*Table1[[#This Row],[Rs(ao)]]</f>
        <v>13.717197051451398</v>
      </c>
      <c r="Q449" s="3">
        <f>LN(Table1[[#This Row],[maxPress(bar)]])</f>
        <v>13.347446909178993</v>
      </c>
    </row>
    <row r="450" spans="1:17" x14ac:dyDescent="0.3">
      <c r="A450">
        <v>2</v>
      </c>
      <c r="B450">
        <v>2500</v>
      </c>
      <c r="C450" t="s">
        <v>11</v>
      </c>
      <c r="D450">
        <v>1</v>
      </c>
      <c r="E450" t="s">
        <v>12</v>
      </c>
      <c r="F450">
        <v>14</v>
      </c>
      <c r="G450">
        <v>62.821750000000002</v>
      </c>
      <c r="H450">
        <v>585363.85615000001</v>
      </c>
      <c r="I450">
        <v>32.064999999999991</v>
      </c>
      <c r="J450">
        <v>8</v>
      </c>
      <c r="K450" t="s">
        <v>13</v>
      </c>
      <c r="L450">
        <f>Table1[[#This Row],[maxPHe]]/Table1[[#This Row],[nv]]</f>
        <v>4.0081249999999988</v>
      </c>
      <c r="M450" t="e">
        <f>LN(1-Table1[[#This Row],[maxPress(bar)]]/327664.925)</f>
        <v>#NUM!</v>
      </c>
      <c r="N450">
        <f>-0.509390757*Table1[[#This Row],[lig(ao)]]</f>
        <v>-7.1314705979999999</v>
      </c>
      <c r="O450" s="3">
        <f>LN(1-EXP(-$R$45*Table1[[#This Row],[lig(ao)]]))</f>
        <v>-7.9986077373698648E-4</v>
      </c>
      <c r="P450" s="3">
        <f>Table1[[#This Row],[ln(1-e^-Bl)]]+LN($R$40)-$R$45*Table1[[#This Row],[Rs(ao)]]</f>
        <v>13.717728734593642</v>
      </c>
      <c r="Q450" s="3">
        <f>LN(Table1[[#This Row],[maxPress(bar)]])</f>
        <v>13.279988909191673</v>
      </c>
    </row>
    <row r="451" spans="1:17" x14ac:dyDescent="0.3">
      <c r="A451">
        <v>2</v>
      </c>
      <c r="B451">
        <v>2500</v>
      </c>
      <c r="C451" t="s">
        <v>11</v>
      </c>
      <c r="D451">
        <v>1</v>
      </c>
      <c r="E451" t="s">
        <v>12</v>
      </c>
      <c r="F451">
        <v>15</v>
      </c>
      <c r="G451">
        <v>65.594250000000002</v>
      </c>
      <c r="H451">
        <v>558086.56300000008</v>
      </c>
      <c r="I451">
        <v>34.615000000000002</v>
      </c>
      <c r="J451">
        <v>9</v>
      </c>
      <c r="K451" t="s">
        <v>13</v>
      </c>
      <c r="L451">
        <f>Table1[[#This Row],[maxPHe]]/Table1[[#This Row],[nv]]</f>
        <v>3.8461111111111115</v>
      </c>
      <c r="M451" t="e">
        <f>LN(1-Table1[[#This Row],[maxPress(bar)]]/327664.925)</f>
        <v>#NUM!</v>
      </c>
      <c r="N451">
        <f>-0.509390757*Table1[[#This Row],[lig(ao)]]</f>
        <v>-7.6408613550000002</v>
      </c>
      <c r="O451" s="3">
        <f>LN(1-EXP(-$R$45*Table1[[#This Row],[lig(ao)]]))</f>
        <v>-4.8052877768070632E-4</v>
      </c>
      <c r="P451" s="3">
        <f>Table1[[#This Row],[ln(1-e^-Bl)]]+LN($R$40)-$R$45*Table1[[#This Row],[Rs(ao)]]</f>
        <v>13.718048066589699</v>
      </c>
      <c r="Q451" s="3">
        <f>LN(Table1[[#This Row],[maxPress(bar)]])</f>
        <v>13.232269360156279</v>
      </c>
    </row>
    <row r="452" spans="1:17" x14ac:dyDescent="0.3">
      <c r="A452">
        <v>2</v>
      </c>
      <c r="B452">
        <v>2500</v>
      </c>
      <c r="C452" t="s">
        <v>11</v>
      </c>
      <c r="D452">
        <v>1</v>
      </c>
      <c r="E452" t="s">
        <v>12</v>
      </c>
      <c r="F452">
        <v>16</v>
      </c>
      <c r="G452">
        <v>64.801749999999998</v>
      </c>
      <c r="H452">
        <v>568438.12355000002</v>
      </c>
      <c r="I452">
        <v>34.464999999999968</v>
      </c>
      <c r="J452">
        <v>9</v>
      </c>
      <c r="K452" t="s">
        <v>13</v>
      </c>
      <c r="L452">
        <f>Table1[[#This Row],[maxPHe]]/Table1[[#This Row],[nv]]</f>
        <v>3.8294444444444409</v>
      </c>
      <c r="M452" t="e">
        <f>LN(1-Table1[[#This Row],[maxPress(bar)]]/327664.925)</f>
        <v>#NUM!</v>
      </c>
      <c r="N452">
        <f>-0.509390757*Table1[[#This Row],[lig(ao)]]</f>
        <v>-8.1502521120000004</v>
      </c>
      <c r="O452" s="3">
        <f>LN(1-EXP(-$R$45*Table1[[#This Row],[lig(ao)]]))</f>
        <v>-2.8870352550614285E-4</v>
      </c>
      <c r="P452" s="3">
        <f>Table1[[#This Row],[ln(1-e^-Bl)]]+LN($R$40)-$R$45*Table1[[#This Row],[Rs(ao)]]</f>
        <v>13.718239891841874</v>
      </c>
      <c r="Q452" s="3">
        <f>LN(Table1[[#This Row],[maxPress(bar)]])</f>
        <v>13.250647744648347</v>
      </c>
    </row>
    <row r="453" spans="1:17" x14ac:dyDescent="0.3">
      <c r="A453">
        <v>2</v>
      </c>
      <c r="B453">
        <v>2500</v>
      </c>
      <c r="C453" t="s">
        <v>11</v>
      </c>
      <c r="D453">
        <v>1</v>
      </c>
      <c r="E453" t="s">
        <v>12</v>
      </c>
      <c r="F453">
        <v>17</v>
      </c>
      <c r="G453">
        <v>58.663249999999991</v>
      </c>
      <c r="H453">
        <v>613923.83374999987</v>
      </c>
      <c r="I453">
        <v>29.234999999999989</v>
      </c>
      <c r="J453">
        <v>7</v>
      </c>
      <c r="K453" t="s">
        <v>13</v>
      </c>
      <c r="L453">
        <f>Table1[[#This Row],[maxPHe]]/Table1[[#This Row],[nv]]</f>
        <v>4.1764285714285698</v>
      </c>
      <c r="M453" t="e">
        <f>LN(1-Table1[[#This Row],[maxPress(bar)]]/327664.925)</f>
        <v>#NUM!</v>
      </c>
      <c r="N453">
        <f>-0.509390757*Table1[[#This Row],[lig(ao)]]</f>
        <v>-8.6596428690000007</v>
      </c>
      <c r="O453" s="3">
        <f>LN(1-EXP(-$R$45*Table1[[#This Row],[lig(ao)]]))</f>
        <v>-1.7346082235250424E-4</v>
      </c>
      <c r="P453" s="3">
        <f>Table1[[#This Row],[ln(1-e^-Bl)]]+LN($R$40)-$R$45*Table1[[#This Row],[Rs(ao)]]</f>
        <v>13.718355134545027</v>
      </c>
      <c r="Q453" s="3">
        <f>LN(Table1[[#This Row],[maxPress(bar)]])</f>
        <v>13.327626150167431</v>
      </c>
    </row>
    <row r="454" spans="1:17" x14ac:dyDescent="0.3">
      <c r="A454">
        <v>2</v>
      </c>
      <c r="B454">
        <v>2500</v>
      </c>
      <c r="C454" t="s">
        <v>11</v>
      </c>
      <c r="D454">
        <v>1</v>
      </c>
      <c r="E454" t="s">
        <v>12</v>
      </c>
      <c r="F454">
        <v>18</v>
      </c>
      <c r="G454">
        <v>83.61375000000001</v>
      </c>
      <c r="H454">
        <v>521684.28690000012</v>
      </c>
      <c r="I454">
        <v>40.224999999999987</v>
      </c>
      <c r="J454">
        <v>10</v>
      </c>
      <c r="K454" t="s">
        <v>13</v>
      </c>
      <c r="L454">
        <f>Table1[[#This Row],[maxPHe]]/Table1[[#This Row],[nv]]</f>
        <v>4.0224999999999991</v>
      </c>
      <c r="M454" t="e">
        <f>LN(1-Table1[[#This Row],[maxPress(bar)]]/327664.925)</f>
        <v>#NUM!</v>
      </c>
      <c r="N454">
        <f>-0.509390757*Table1[[#This Row],[lig(ao)]]</f>
        <v>-9.1690336260000009</v>
      </c>
      <c r="O454" s="3">
        <f>LN(1-EXP(-$R$45*Table1[[#This Row],[lig(ao)]]))</f>
        <v>-1.0422231216581739E-4</v>
      </c>
      <c r="P454" s="3">
        <f>Table1[[#This Row],[ln(1-e^-Bl)]]+LN($R$40)-$R$45*Table1[[#This Row],[Rs(ao)]]</f>
        <v>13.718424373055214</v>
      </c>
      <c r="Q454" s="3">
        <f>LN(Table1[[#This Row],[maxPress(bar)]])</f>
        <v>13.16481786952297</v>
      </c>
    </row>
    <row r="455" spans="1:17" x14ac:dyDescent="0.3">
      <c r="A455">
        <v>2</v>
      </c>
      <c r="B455">
        <v>2500</v>
      </c>
      <c r="C455" t="s">
        <v>11</v>
      </c>
      <c r="D455">
        <v>1</v>
      </c>
      <c r="E455" t="s">
        <v>12</v>
      </c>
      <c r="F455">
        <v>19</v>
      </c>
      <c r="G455">
        <v>89.752249999999989</v>
      </c>
      <c r="H455">
        <v>599550.47585000016</v>
      </c>
      <c r="I455">
        <v>37.454999999999977</v>
      </c>
      <c r="J455">
        <v>8</v>
      </c>
      <c r="K455" t="s">
        <v>13</v>
      </c>
      <c r="L455">
        <f>Table1[[#This Row],[maxPHe]]/Table1[[#This Row],[nv]]</f>
        <v>4.6818749999999971</v>
      </c>
      <c r="M455" t="e">
        <f>LN(1-Table1[[#This Row],[maxPress(bar)]]/327664.925)</f>
        <v>#NUM!</v>
      </c>
      <c r="N455">
        <f>-0.509390757*Table1[[#This Row],[lig(ao)]]</f>
        <v>-9.6784243830000012</v>
      </c>
      <c r="O455" s="3">
        <f>LN(1-EXP(-$R$45*Table1[[#This Row],[lig(ao)]]))</f>
        <v>-6.2621866469215342E-5</v>
      </c>
      <c r="P455" s="3">
        <f>Table1[[#This Row],[ln(1-e^-Bl)]]+LN($R$40)-$R$45*Table1[[#This Row],[Rs(ao)]]</f>
        <v>13.71846597350091</v>
      </c>
      <c r="Q455" s="3">
        <f>LN(Table1[[#This Row],[maxPress(bar)]])</f>
        <v>13.303935446485857</v>
      </c>
    </row>
    <row r="456" spans="1:17" x14ac:dyDescent="0.3">
      <c r="A456">
        <v>2</v>
      </c>
      <c r="B456">
        <v>2500</v>
      </c>
      <c r="C456" t="s">
        <v>11</v>
      </c>
      <c r="D456">
        <v>1</v>
      </c>
      <c r="E456" t="s">
        <v>12</v>
      </c>
      <c r="F456">
        <v>1</v>
      </c>
      <c r="G456">
        <v>49.059250000000013</v>
      </c>
      <c r="H456">
        <v>366511.85365</v>
      </c>
      <c r="I456">
        <v>20.315000000000001</v>
      </c>
      <c r="J456">
        <v>7</v>
      </c>
      <c r="K456" t="s">
        <v>15</v>
      </c>
      <c r="L456">
        <f>Table1[[#This Row],[maxPHe]]/Table1[[#This Row],[nv]]</f>
        <v>2.9021428571428571</v>
      </c>
      <c r="M456" t="e">
        <f>LN(1-Table1[[#This Row],[maxPress(bar)]]/327664.925)</f>
        <v>#NUM!</v>
      </c>
      <c r="N456">
        <f>-0.509390757*Table1[[#This Row],[lig(ao)]]</f>
        <v>-0.50939075700000003</v>
      </c>
      <c r="O456" s="3">
        <f>LN(1-EXP(-$R$45*Table1[[#This Row],[lig(ao)]]))</f>
        <v>-0.91844666491232885</v>
      </c>
      <c r="P456" s="3">
        <f>Table1[[#This Row],[ln(1-e^-Bl)]]+LN($R$40)-$R$45*Table1[[#This Row],[Rs(ao)]]</f>
        <v>12.80008193045505</v>
      </c>
      <c r="Q456" s="3">
        <f>LN(Table1[[#This Row],[maxPress(bar)]])</f>
        <v>12.811786142623479</v>
      </c>
    </row>
    <row r="457" spans="1:17" x14ac:dyDescent="0.3">
      <c r="A457">
        <v>2</v>
      </c>
      <c r="B457">
        <v>2500</v>
      </c>
      <c r="C457" t="s">
        <v>11</v>
      </c>
      <c r="D457">
        <v>1</v>
      </c>
      <c r="E457" t="s">
        <v>12</v>
      </c>
      <c r="F457">
        <v>20</v>
      </c>
      <c r="G457">
        <v>92.821750000000009</v>
      </c>
      <c r="H457">
        <v>517127.21805000002</v>
      </c>
      <c r="I457">
        <v>44.065000000000012</v>
      </c>
      <c r="J457">
        <v>11</v>
      </c>
      <c r="K457" t="s">
        <v>13</v>
      </c>
      <c r="L457">
        <f>Table1[[#This Row],[maxPHe]]/Table1[[#This Row],[nv]]</f>
        <v>4.0059090909090918</v>
      </c>
      <c r="M457" t="e">
        <f>LN(1-Table1[[#This Row],[maxPress(bar)]]/327664.925)</f>
        <v>#NUM!</v>
      </c>
      <c r="N457">
        <f>-0.509390757*Table1[[#This Row],[lig(ao)]]</f>
        <v>-10.187815140000001</v>
      </c>
      <c r="O457" s="3">
        <f>LN(1-EXP(-$R$45*Table1[[#This Row],[lig(ao)]]))</f>
        <v>-3.7626594887278363E-5</v>
      </c>
      <c r="P457" s="3">
        <f>Table1[[#This Row],[ln(1-e^-Bl)]]+LN($R$40)-$R$45*Table1[[#This Row],[Rs(ao)]]</f>
        <v>13.718490968772493</v>
      </c>
      <c r="Q457" s="3">
        <f>LN(Table1[[#This Row],[maxPress(bar)]])</f>
        <v>13.156044192949583</v>
      </c>
    </row>
    <row r="458" spans="1:17" x14ac:dyDescent="0.3">
      <c r="A458">
        <v>2</v>
      </c>
      <c r="B458">
        <v>2500</v>
      </c>
      <c r="C458" t="s">
        <v>11</v>
      </c>
      <c r="D458">
        <v>1</v>
      </c>
      <c r="E458" t="s">
        <v>12</v>
      </c>
      <c r="F458">
        <v>2</v>
      </c>
      <c r="G458">
        <v>67.722750000000019</v>
      </c>
      <c r="H458">
        <v>472786.04485000012</v>
      </c>
      <c r="I458">
        <v>26.045000000000009</v>
      </c>
      <c r="J458">
        <v>9</v>
      </c>
      <c r="K458" t="s">
        <v>14</v>
      </c>
      <c r="L458">
        <f>Table1[[#This Row],[maxPHe]]/Table1[[#This Row],[nv]]</f>
        <v>2.8938888888888901</v>
      </c>
      <c r="M458" t="e">
        <f>LN(1-Table1[[#This Row],[maxPress(bar)]]/327664.925)</f>
        <v>#NUM!</v>
      </c>
      <c r="N458">
        <f>-0.509390757*Table1[[#This Row],[lig(ao)]]</f>
        <v>-1.0187815140000001</v>
      </c>
      <c r="O458" s="3">
        <f>LN(1-EXP(-$R$45*Table1[[#This Row],[lig(ao)]]))</f>
        <v>-0.44790477788236172</v>
      </c>
      <c r="P458" s="3">
        <f>Table1[[#This Row],[ln(1-e^-Bl)]]+LN($R$40)-$R$45*Table1[[#This Row],[Rs(ao)]]</f>
        <v>13.270623817485017</v>
      </c>
      <c r="Q458" s="3">
        <f>LN(Table1[[#This Row],[maxPress(bar)]])</f>
        <v>13.066398228669724</v>
      </c>
    </row>
    <row r="459" spans="1:17" x14ac:dyDescent="0.3">
      <c r="A459">
        <v>2</v>
      </c>
      <c r="B459">
        <v>2500</v>
      </c>
      <c r="C459" t="s">
        <v>11</v>
      </c>
      <c r="D459">
        <v>1</v>
      </c>
      <c r="E459" t="s">
        <v>12</v>
      </c>
      <c r="F459">
        <v>3</v>
      </c>
      <c r="G459">
        <v>82.871250000000003</v>
      </c>
      <c r="H459">
        <v>559772.22875000001</v>
      </c>
      <c r="I459">
        <v>36.075000000000017</v>
      </c>
      <c r="J459">
        <v>9</v>
      </c>
      <c r="K459" t="s">
        <v>14</v>
      </c>
      <c r="L459">
        <f>Table1[[#This Row],[maxPHe]]/Table1[[#This Row],[nv]]</f>
        <v>4.0083333333333355</v>
      </c>
      <c r="M459" t="e">
        <f>LN(1-Table1[[#This Row],[maxPress(bar)]]/327664.925)</f>
        <v>#NUM!</v>
      </c>
      <c r="N459">
        <f>-0.509390757*Table1[[#This Row],[lig(ao)]]</f>
        <v>-1.5281722710000001</v>
      </c>
      <c r="O459" s="3">
        <f>LN(1-EXP(-$R$45*Table1[[#This Row],[lig(ao)]]))</f>
        <v>-0.24453535334753071</v>
      </c>
      <c r="P459" s="3">
        <f>Table1[[#This Row],[ln(1-e^-Bl)]]+LN($R$40)-$R$45*Table1[[#This Row],[Rs(ao)]]</f>
        <v>13.47399324201985</v>
      </c>
      <c r="Q459" s="3">
        <f>LN(Table1[[#This Row],[maxPress(bar)]])</f>
        <v>13.235285245597471</v>
      </c>
    </row>
    <row r="460" spans="1:17" x14ac:dyDescent="0.3">
      <c r="A460">
        <v>2</v>
      </c>
      <c r="B460">
        <v>2500</v>
      </c>
      <c r="C460" t="s">
        <v>11</v>
      </c>
      <c r="D460">
        <v>1</v>
      </c>
      <c r="E460" t="s">
        <v>12</v>
      </c>
      <c r="F460">
        <v>4</v>
      </c>
      <c r="G460">
        <v>66.089249999999993</v>
      </c>
      <c r="H460">
        <v>638527.59075000009</v>
      </c>
      <c r="I460">
        <v>26.715</v>
      </c>
      <c r="J460">
        <v>6</v>
      </c>
      <c r="K460" t="s">
        <v>14</v>
      </c>
      <c r="L460">
        <f>Table1[[#This Row],[maxPHe]]/Table1[[#This Row],[nv]]</f>
        <v>4.4524999999999997</v>
      </c>
      <c r="M460" t="e">
        <f>LN(1-Table1[[#This Row],[maxPress(bar)]]/327664.925)</f>
        <v>#NUM!</v>
      </c>
      <c r="N460">
        <f>-0.509390757*Table1[[#This Row],[lig(ao)]]</f>
        <v>-2.0375630280000001</v>
      </c>
      <c r="O460" s="3">
        <f>LN(1-EXP(-$R$45*Table1[[#This Row],[lig(ao)]]))</f>
        <v>-0.13965972373704474</v>
      </c>
      <c r="P460" s="3">
        <f>Table1[[#This Row],[ln(1-e^-Bl)]]+LN($R$40)-$R$45*Table1[[#This Row],[Rs(ao)]]</f>
        <v>13.578868871630334</v>
      </c>
      <c r="Q460" s="3">
        <f>LN(Table1[[#This Row],[maxPress(bar)]])</f>
        <v>13.366920165345716</v>
      </c>
    </row>
    <row r="461" spans="1:17" x14ac:dyDescent="0.3">
      <c r="A461">
        <v>2</v>
      </c>
      <c r="B461">
        <v>2500</v>
      </c>
      <c r="C461" t="s">
        <v>11</v>
      </c>
      <c r="D461">
        <v>1</v>
      </c>
      <c r="E461" t="s">
        <v>12</v>
      </c>
      <c r="F461">
        <v>5</v>
      </c>
      <c r="G461">
        <v>77.970249999999993</v>
      </c>
      <c r="H461">
        <v>657457.40830000001</v>
      </c>
      <c r="I461">
        <v>30.09500000000001</v>
      </c>
      <c r="J461">
        <v>6</v>
      </c>
      <c r="K461" t="s">
        <v>14</v>
      </c>
      <c r="L461">
        <f>Table1[[#This Row],[maxPHe]]/Table1[[#This Row],[nv]]</f>
        <v>5.0158333333333349</v>
      </c>
      <c r="M461" t="e">
        <f>LN(1-Table1[[#This Row],[maxPress(bar)]]/327664.925)</f>
        <v>#NUM!</v>
      </c>
      <c r="N461">
        <f>-0.509390757*Table1[[#This Row],[lig(ao)]]</f>
        <v>-2.5469537850000004</v>
      </c>
      <c r="O461" s="3">
        <f>LN(1-EXP(-$R$45*Table1[[#This Row],[lig(ao)]]))</f>
        <v>-8.1556993148675705E-2</v>
      </c>
      <c r="P461" s="3">
        <f>Table1[[#This Row],[ln(1-e^-Bl)]]+LN($R$40)-$R$45*Table1[[#This Row],[Rs(ao)]]</f>
        <v>13.636971602218704</v>
      </c>
      <c r="Q461" s="3">
        <f>LN(Table1[[#This Row],[maxPress(bar)]])</f>
        <v>13.396135262684904</v>
      </c>
    </row>
    <row r="462" spans="1:17" x14ac:dyDescent="0.3">
      <c r="A462">
        <v>2</v>
      </c>
      <c r="B462">
        <v>2500</v>
      </c>
      <c r="C462" t="s">
        <v>11</v>
      </c>
      <c r="D462">
        <v>1</v>
      </c>
      <c r="E462" t="s">
        <v>12</v>
      </c>
      <c r="F462">
        <v>6</v>
      </c>
      <c r="G462">
        <v>72.178249999999991</v>
      </c>
      <c r="H462">
        <v>596459.73530000006</v>
      </c>
      <c r="I462">
        <v>33.934999999999967</v>
      </c>
      <c r="J462">
        <v>8</v>
      </c>
      <c r="K462" t="s">
        <v>14</v>
      </c>
      <c r="L462">
        <f>Table1[[#This Row],[maxPHe]]/Table1[[#This Row],[nv]]</f>
        <v>4.2418749999999958</v>
      </c>
      <c r="M462" t="e">
        <f>LN(1-Table1[[#This Row],[maxPress(bar)]]/327664.925)</f>
        <v>#NUM!</v>
      </c>
      <c r="N462">
        <f>-0.509390757*Table1[[#This Row],[lig(ao)]]</f>
        <v>-3.0563445420000002</v>
      </c>
      <c r="O462" s="3">
        <f>LN(1-EXP(-$R$45*Table1[[#This Row],[lig(ao)]]))</f>
        <v>-4.8202665642017063E-2</v>
      </c>
      <c r="P462" s="3">
        <f>Table1[[#This Row],[ln(1-e^-Bl)]]+LN($R$40)-$R$45*Table1[[#This Row],[Rs(ao)]]</f>
        <v>13.670325929725362</v>
      </c>
      <c r="Q462" s="3">
        <f>LN(Table1[[#This Row],[maxPress(bar)]])</f>
        <v>13.298767016649149</v>
      </c>
    </row>
    <row r="463" spans="1:17" x14ac:dyDescent="0.3">
      <c r="A463">
        <v>2</v>
      </c>
      <c r="B463">
        <v>2500</v>
      </c>
      <c r="C463" t="s">
        <v>11</v>
      </c>
      <c r="D463">
        <v>1</v>
      </c>
      <c r="E463" t="s">
        <v>12</v>
      </c>
      <c r="F463">
        <v>7</v>
      </c>
      <c r="G463">
        <v>66.782250000000005</v>
      </c>
      <c r="H463">
        <v>588458.52329999988</v>
      </c>
      <c r="I463">
        <v>32.855000000000011</v>
      </c>
      <c r="J463">
        <v>8</v>
      </c>
      <c r="K463" t="s">
        <v>14</v>
      </c>
      <c r="L463">
        <f>Table1[[#This Row],[maxPHe]]/Table1[[#This Row],[nv]]</f>
        <v>4.1068750000000014</v>
      </c>
      <c r="M463" t="e">
        <f>LN(1-Table1[[#This Row],[maxPress(bar)]]/327664.925)</f>
        <v>#NUM!</v>
      </c>
      <c r="N463">
        <f>-0.509390757*Table1[[#This Row],[lig(ao)]]</f>
        <v>-3.565735299</v>
      </c>
      <c r="O463" s="3">
        <f>LN(1-EXP(-$R$45*Table1[[#This Row],[lig(ao)]]))</f>
        <v>-2.8683625494928373E-2</v>
      </c>
      <c r="P463" s="3">
        <f>Table1[[#This Row],[ln(1-e^-Bl)]]+LN($R$40)-$R$45*Table1[[#This Row],[Rs(ao)]]</f>
        <v>13.689844969872452</v>
      </c>
      <c r="Q463" s="3">
        <f>LN(Table1[[#This Row],[maxPress(bar)]])</f>
        <v>13.285261724524133</v>
      </c>
    </row>
    <row r="464" spans="1:17" x14ac:dyDescent="0.3">
      <c r="A464">
        <v>2</v>
      </c>
      <c r="B464">
        <v>2500</v>
      </c>
      <c r="C464" t="s">
        <v>11</v>
      </c>
      <c r="D464">
        <v>1</v>
      </c>
      <c r="E464" t="s">
        <v>12</v>
      </c>
      <c r="F464">
        <v>8</v>
      </c>
      <c r="G464">
        <v>61.633749999999999</v>
      </c>
      <c r="H464">
        <v>638303.21620000002</v>
      </c>
      <c r="I464">
        <v>29.82500000000001</v>
      </c>
      <c r="J464">
        <v>7</v>
      </c>
      <c r="K464" t="s">
        <v>13</v>
      </c>
      <c r="L464">
        <f>Table1[[#This Row],[maxPHe]]/Table1[[#This Row],[nv]]</f>
        <v>4.260714285714287</v>
      </c>
      <c r="M464" t="e">
        <f>LN(1-Table1[[#This Row],[maxPress(bar)]]/327664.925)</f>
        <v>#NUM!</v>
      </c>
      <c r="N464">
        <f>-0.509390757*Table1[[#This Row],[lig(ao)]]</f>
        <v>-4.0751260560000002</v>
      </c>
      <c r="O464" s="3">
        <f>LN(1-EXP(-$R$45*Table1[[#This Row],[lig(ao)]]))</f>
        <v>-1.7136038476981676E-2</v>
      </c>
      <c r="P464" s="3">
        <f>Table1[[#This Row],[ln(1-e^-Bl)]]+LN($R$40)-$R$45*Table1[[#This Row],[Rs(ao)]]</f>
        <v>13.701392556890397</v>
      </c>
      <c r="Q464" s="3">
        <f>LN(Table1[[#This Row],[maxPress(bar)]])</f>
        <v>13.366568709927993</v>
      </c>
    </row>
    <row r="465" spans="1:17" x14ac:dyDescent="0.3">
      <c r="A465">
        <v>2</v>
      </c>
      <c r="B465">
        <v>2500</v>
      </c>
      <c r="C465" t="s">
        <v>11</v>
      </c>
      <c r="D465">
        <v>1</v>
      </c>
      <c r="E465" t="s">
        <v>12</v>
      </c>
      <c r="F465">
        <v>9</v>
      </c>
      <c r="G465">
        <v>60.693250000000013</v>
      </c>
      <c r="H465">
        <v>620225.98629999999</v>
      </c>
      <c r="I465">
        <v>29.635000000000002</v>
      </c>
      <c r="J465">
        <v>7</v>
      </c>
      <c r="K465" t="s">
        <v>14</v>
      </c>
      <c r="L465">
        <f>Table1[[#This Row],[maxPHe]]/Table1[[#This Row],[nv]]</f>
        <v>4.2335714285714285</v>
      </c>
      <c r="M465" t="e">
        <f>LN(1-Table1[[#This Row],[maxPress(bar)]]/327664.925)</f>
        <v>#NUM!</v>
      </c>
      <c r="N465">
        <f>-0.509390757*Table1[[#This Row],[lig(ao)]]</f>
        <v>-4.5845168130000005</v>
      </c>
      <c r="O465" s="3">
        <f>LN(1-EXP(-$R$45*Table1[[#This Row],[lig(ao)]]))</f>
        <v>-1.0261132782081569E-2</v>
      </c>
      <c r="P465" s="3">
        <f>Table1[[#This Row],[ln(1-e^-Bl)]]+LN($R$40)-$R$45*Table1[[#This Row],[Rs(ao)]]</f>
        <v>13.708267462585297</v>
      </c>
      <c r="Q465" s="3">
        <f>LN(Table1[[#This Row],[maxPress(bar)]])</f>
        <v>13.337839184641719</v>
      </c>
    </row>
    <row r="466" spans="1:17" x14ac:dyDescent="0.3">
      <c r="A466">
        <v>2</v>
      </c>
      <c r="B466">
        <v>2500</v>
      </c>
      <c r="C466" t="s">
        <v>11</v>
      </c>
      <c r="D466">
        <v>2</v>
      </c>
      <c r="E466" t="s">
        <v>12</v>
      </c>
      <c r="F466">
        <v>10</v>
      </c>
      <c r="G466">
        <v>455.24775000000011</v>
      </c>
      <c r="H466">
        <v>335262.40425000002</v>
      </c>
      <c r="I466">
        <v>216.5450000000001</v>
      </c>
      <c r="J466">
        <v>66</v>
      </c>
      <c r="K466" t="s">
        <v>14</v>
      </c>
      <c r="L466">
        <f>Table1[[#This Row],[maxPHe]]/Table1[[#This Row],[nv]]</f>
        <v>3.2809848484848501</v>
      </c>
      <c r="M466" t="e">
        <f>LN(1-Table1[[#This Row],[maxPress(bar)]]/327664.925)</f>
        <v>#NUM!</v>
      </c>
      <c r="N466">
        <f>-0.509390757*Table1[[#This Row],[lig(ao)]]</f>
        <v>-5.0939075700000007</v>
      </c>
      <c r="O466" s="3">
        <f>LN(1-EXP(-$R$45*Table1[[#This Row],[lig(ao)]]))</f>
        <v>-6.1528846084108338E-3</v>
      </c>
      <c r="P466" s="3">
        <f>Table1[[#This Row],[ln(1-e^-Bl)]]+LN($R$40)-$R$45*Table1[[#This Row],[Rs(ao)]]</f>
        <v>13.202984797758969</v>
      </c>
      <c r="Q466" s="3">
        <f>LN(Table1[[#This Row],[maxPress(bar)]])</f>
        <v>12.722668800459441</v>
      </c>
    </row>
    <row r="467" spans="1:17" x14ac:dyDescent="0.3">
      <c r="A467">
        <v>2</v>
      </c>
      <c r="B467">
        <v>2500</v>
      </c>
      <c r="C467" t="s">
        <v>11</v>
      </c>
      <c r="D467">
        <v>2</v>
      </c>
      <c r="E467" t="s">
        <v>12</v>
      </c>
      <c r="F467">
        <v>11</v>
      </c>
      <c r="G467">
        <v>370.44574999999998</v>
      </c>
      <c r="H467">
        <v>338849.34319999989</v>
      </c>
      <c r="I467">
        <v>189.58500000000009</v>
      </c>
      <c r="J467">
        <v>60</v>
      </c>
      <c r="K467" t="s">
        <v>14</v>
      </c>
      <c r="L467">
        <f>Table1[[#This Row],[maxPHe]]/Table1[[#This Row],[nv]]</f>
        <v>3.1597500000000016</v>
      </c>
      <c r="M467" t="e">
        <f>LN(1-Table1[[#This Row],[maxPress(bar)]]/327664.925)</f>
        <v>#NUM!</v>
      </c>
      <c r="N467">
        <f>-0.509390757*Table1[[#This Row],[lig(ao)]]</f>
        <v>-5.6032983270000001</v>
      </c>
      <c r="O467" s="3">
        <f>LN(1-EXP(-$R$45*Table1[[#This Row],[lig(ao)]]))</f>
        <v>-3.6924895769882078E-3</v>
      </c>
      <c r="P467" s="3">
        <f>Table1[[#This Row],[ln(1-e^-Bl)]]+LN($R$40)-$R$45*Table1[[#This Row],[Rs(ao)]]</f>
        <v>13.205445192790393</v>
      </c>
      <c r="Q467" s="3">
        <f>LN(Table1[[#This Row],[maxPress(bar)]])</f>
        <v>12.733310872241589</v>
      </c>
    </row>
    <row r="468" spans="1:17" x14ac:dyDescent="0.3">
      <c r="A468">
        <v>2</v>
      </c>
      <c r="B468">
        <v>2500</v>
      </c>
      <c r="C468" t="s">
        <v>11</v>
      </c>
      <c r="D468">
        <v>2</v>
      </c>
      <c r="E468" t="s">
        <v>12</v>
      </c>
      <c r="F468">
        <v>12</v>
      </c>
      <c r="G468">
        <v>447.37625000000003</v>
      </c>
      <c r="H468">
        <v>329950.96404999989</v>
      </c>
      <c r="I468">
        <v>219.97499999999991</v>
      </c>
      <c r="J468">
        <v>69</v>
      </c>
      <c r="K468" t="s">
        <v>13</v>
      </c>
      <c r="L468">
        <f>Table1[[#This Row],[maxPHe]]/Table1[[#This Row],[nv]]</f>
        <v>3.1880434782608682</v>
      </c>
      <c r="M468" t="e">
        <f>LN(1-Table1[[#This Row],[maxPress(bar)]]/327664.925)</f>
        <v>#NUM!</v>
      </c>
      <c r="N468">
        <f>-0.509390757*Table1[[#This Row],[lig(ao)]]</f>
        <v>-6.1126890840000003</v>
      </c>
      <c r="O468" s="3">
        <f>LN(1-EXP(-$R$45*Table1[[#This Row],[lig(ao)]]))</f>
        <v>-2.217039257152143E-3</v>
      </c>
      <c r="P468" s="3">
        <f>Table1[[#This Row],[ln(1-e^-Bl)]]+LN($R$40)-$R$45*Table1[[#This Row],[Rs(ao)]]</f>
        <v>13.206920643110228</v>
      </c>
      <c r="Q468" s="3">
        <f>LN(Table1[[#This Row],[maxPress(bar)]])</f>
        <v>12.706699328613633</v>
      </c>
    </row>
    <row r="469" spans="1:17" x14ac:dyDescent="0.3">
      <c r="A469">
        <v>2</v>
      </c>
      <c r="B469">
        <v>2500</v>
      </c>
      <c r="C469" t="s">
        <v>11</v>
      </c>
      <c r="D469">
        <v>2</v>
      </c>
      <c r="E469" t="s">
        <v>12</v>
      </c>
      <c r="F469">
        <v>1</v>
      </c>
      <c r="G469">
        <v>199.65325000000001</v>
      </c>
      <c r="H469">
        <v>200242.5588</v>
      </c>
      <c r="I469">
        <v>112.435</v>
      </c>
      <c r="J469">
        <v>63</v>
      </c>
      <c r="K469" t="s">
        <v>15</v>
      </c>
      <c r="L469">
        <f>Table1[[#This Row],[maxPHe]]/Table1[[#This Row],[nv]]</f>
        <v>1.7846825396825396</v>
      </c>
      <c r="M469">
        <f>LN(1-Table1[[#This Row],[maxPress(bar)]]/327664.925)</f>
        <v>-0.94448422950468125</v>
      </c>
      <c r="N469">
        <f>-0.509390757*Table1[[#This Row],[lig(ao)]]</f>
        <v>-0.50939075700000003</v>
      </c>
      <c r="O469" s="3">
        <f>LN(1-EXP(-$R$45*Table1[[#This Row],[lig(ao)]]))</f>
        <v>-0.91844666491232885</v>
      </c>
      <c r="P469" s="3">
        <f>Table1[[#This Row],[ln(1-e^-Bl)]]+LN($R$40)-$R$45*Table1[[#This Row],[Rs(ao)]]</f>
        <v>12.290691017455051</v>
      </c>
      <c r="Q469" s="3">
        <f>LN(Table1[[#This Row],[maxPress(bar)]])</f>
        <v>12.207284704689611</v>
      </c>
    </row>
    <row r="470" spans="1:17" x14ac:dyDescent="0.3">
      <c r="A470">
        <v>2</v>
      </c>
      <c r="B470">
        <v>2500</v>
      </c>
      <c r="C470" t="s">
        <v>11</v>
      </c>
      <c r="D470">
        <v>2</v>
      </c>
      <c r="E470" t="s">
        <v>12</v>
      </c>
      <c r="F470">
        <v>2</v>
      </c>
      <c r="G470">
        <v>422.82175000000001</v>
      </c>
      <c r="H470">
        <v>266855.01014999987</v>
      </c>
      <c r="I470">
        <v>160.06500000000011</v>
      </c>
      <c r="J470">
        <v>66</v>
      </c>
      <c r="K470" t="s">
        <v>15</v>
      </c>
      <c r="L470">
        <f>Table1[[#This Row],[maxPHe]]/Table1[[#This Row],[nv]]</f>
        <v>2.4252272727272746</v>
      </c>
      <c r="M470">
        <f>LN(1-Table1[[#This Row],[maxPress(bar)]]/327664.925)</f>
        <v>-1.6842386672358653</v>
      </c>
      <c r="N470">
        <f>-0.509390757*Table1[[#This Row],[lig(ao)]]</f>
        <v>-1.0187815140000001</v>
      </c>
      <c r="O470" s="3">
        <f>LN(1-EXP(-$R$45*Table1[[#This Row],[lig(ao)]]))</f>
        <v>-0.44790477788236172</v>
      </c>
      <c r="P470" s="3">
        <f>Table1[[#This Row],[ln(1-e^-Bl)]]+LN($R$40)-$R$45*Table1[[#This Row],[Rs(ao)]]</f>
        <v>12.761232904485018</v>
      </c>
      <c r="Q470" s="3">
        <f>LN(Table1[[#This Row],[maxPress(bar)]])</f>
        <v>12.49446075674042</v>
      </c>
    </row>
    <row r="471" spans="1:17" x14ac:dyDescent="0.3">
      <c r="A471">
        <v>2</v>
      </c>
      <c r="B471">
        <v>2500</v>
      </c>
      <c r="C471" t="s">
        <v>11</v>
      </c>
      <c r="D471">
        <v>2</v>
      </c>
      <c r="E471" t="s">
        <v>12</v>
      </c>
      <c r="F471">
        <v>3</v>
      </c>
      <c r="G471">
        <v>383.01974999999999</v>
      </c>
      <c r="H471">
        <v>270008.19215000002</v>
      </c>
      <c r="I471">
        <v>188.10499999999999</v>
      </c>
      <c r="J471">
        <v>65</v>
      </c>
      <c r="K471" t="s">
        <v>15</v>
      </c>
      <c r="L471">
        <f>Table1[[#This Row],[maxPHe]]/Table1[[#This Row],[nv]]</f>
        <v>2.8939230769230768</v>
      </c>
      <c r="M471">
        <f>LN(1-Table1[[#This Row],[maxPress(bar)]]/327664.925)</f>
        <v>-1.7374844878298112</v>
      </c>
      <c r="N471">
        <f>-0.509390757*Table1[[#This Row],[lig(ao)]]</f>
        <v>-1.5281722710000001</v>
      </c>
      <c r="O471" s="3">
        <f>LN(1-EXP(-$R$45*Table1[[#This Row],[lig(ao)]]))</f>
        <v>-0.24453535334753071</v>
      </c>
      <c r="P471" s="3">
        <f>Table1[[#This Row],[ln(1-e^-Bl)]]+LN($R$40)-$R$45*Table1[[#This Row],[Rs(ao)]]</f>
        <v>12.964602329019851</v>
      </c>
      <c r="Q471" s="3">
        <f>LN(Table1[[#This Row],[maxPress(bar)]])</f>
        <v>12.50620757881652</v>
      </c>
    </row>
    <row r="472" spans="1:17" x14ac:dyDescent="0.3">
      <c r="A472">
        <v>2</v>
      </c>
      <c r="B472">
        <v>2500</v>
      </c>
      <c r="C472" t="s">
        <v>11</v>
      </c>
      <c r="D472">
        <v>2</v>
      </c>
      <c r="E472" t="s">
        <v>12</v>
      </c>
      <c r="F472">
        <v>4</v>
      </c>
      <c r="G472">
        <v>479.80175000000008</v>
      </c>
      <c r="H472">
        <v>323107.54835</v>
      </c>
      <c r="I472">
        <v>215.46500000000009</v>
      </c>
      <c r="J472">
        <v>70</v>
      </c>
      <c r="K472" t="s">
        <v>14</v>
      </c>
      <c r="L472">
        <f>Table1[[#This Row],[maxPHe]]/Table1[[#This Row],[nv]]</f>
        <v>3.0780714285714299</v>
      </c>
      <c r="M472">
        <f>LN(1-Table1[[#This Row],[maxPress(bar)]]/327664.925)</f>
        <v>-4.2752443541763974</v>
      </c>
      <c r="N472">
        <f>-0.509390757*Table1[[#This Row],[lig(ao)]]</f>
        <v>-2.0375630280000001</v>
      </c>
      <c r="O472" s="3">
        <f>LN(1-EXP(-$R$45*Table1[[#This Row],[lig(ao)]]))</f>
        <v>-0.13965972373704474</v>
      </c>
      <c r="P472" s="3">
        <f>Table1[[#This Row],[ln(1-e^-Bl)]]+LN($R$40)-$R$45*Table1[[#This Row],[Rs(ao)]]</f>
        <v>13.069477958630335</v>
      </c>
      <c r="Q472" s="3">
        <f>LN(Table1[[#This Row],[maxPress(bar)]])</f>
        <v>12.685740513811439</v>
      </c>
    </row>
    <row r="473" spans="1:17" x14ac:dyDescent="0.3">
      <c r="A473">
        <v>2</v>
      </c>
      <c r="B473">
        <v>2500</v>
      </c>
      <c r="C473" t="s">
        <v>11</v>
      </c>
      <c r="D473">
        <v>2</v>
      </c>
      <c r="E473" t="s">
        <v>12</v>
      </c>
      <c r="F473">
        <v>5</v>
      </c>
      <c r="G473">
        <v>327.22775000000001</v>
      </c>
      <c r="H473">
        <v>306706.88589999999</v>
      </c>
      <c r="I473">
        <v>197.94500000000011</v>
      </c>
      <c r="J473">
        <v>70</v>
      </c>
      <c r="K473" t="s">
        <v>14</v>
      </c>
      <c r="L473">
        <f>Table1[[#This Row],[maxPHe]]/Table1[[#This Row],[nv]]</f>
        <v>2.8277857142857159</v>
      </c>
      <c r="M473">
        <f>LN(1-Table1[[#This Row],[maxPress(bar)]]/327664.925)</f>
        <v>-2.7494692154167475</v>
      </c>
      <c r="N473">
        <f>-0.509390757*Table1[[#This Row],[lig(ao)]]</f>
        <v>-2.5469537850000004</v>
      </c>
      <c r="O473" s="3">
        <f>LN(1-EXP(-$R$45*Table1[[#This Row],[lig(ao)]]))</f>
        <v>-8.1556993148675705E-2</v>
      </c>
      <c r="P473" s="3">
        <f>Table1[[#This Row],[ln(1-e^-Bl)]]+LN($R$40)-$R$45*Table1[[#This Row],[Rs(ao)]]</f>
        <v>13.127580689218705</v>
      </c>
      <c r="Q473" s="3">
        <f>LN(Table1[[#This Row],[maxPress(bar)]])</f>
        <v>12.63364780143166</v>
      </c>
    </row>
    <row r="474" spans="1:17" x14ac:dyDescent="0.3">
      <c r="A474">
        <v>2</v>
      </c>
      <c r="B474">
        <v>2500</v>
      </c>
      <c r="C474" t="s">
        <v>11</v>
      </c>
      <c r="D474">
        <v>2</v>
      </c>
      <c r="E474" t="s">
        <v>12</v>
      </c>
      <c r="F474">
        <v>6</v>
      </c>
      <c r="G474">
        <v>379.25725000000011</v>
      </c>
      <c r="H474">
        <v>333255.74819999997</v>
      </c>
      <c r="I474">
        <v>198.35499999999999</v>
      </c>
      <c r="J474">
        <v>64</v>
      </c>
      <c r="K474" t="s">
        <v>14</v>
      </c>
      <c r="L474">
        <f>Table1[[#This Row],[maxPHe]]/Table1[[#This Row],[nv]]</f>
        <v>3.0992968749999998</v>
      </c>
      <c r="M474" t="e">
        <f>LN(1-Table1[[#This Row],[maxPress(bar)]]/327664.925)</f>
        <v>#NUM!</v>
      </c>
      <c r="N474">
        <f>-0.509390757*Table1[[#This Row],[lig(ao)]]</f>
        <v>-3.0563445420000002</v>
      </c>
      <c r="O474" s="3">
        <f>LN(1-EXP(-$R$45*Table1[[#This Row],[lig(ao)]]))</f>
        <v>-4.8202665642017063E-2</v>
      </c>
      <c r="P474" s="3">
        <f>Table1[[#This Row],[ln(1-e^-Bl)]]+LN($R$40)-$R$45*Table1[[#This Row],[Rs(ao)]]</f>
        <v>13.160935016725363</v>
      </c>
      <c r="Q474" s="3">
        <f>LN(Table1[[#This Row],[maxPress(bar)]])</f>
        <v>12.716665486804422</v>
      </c>
    </row>
    <row r="475" spans="1:17" x14ac:dyDescent="0.3">
      <c r="A475">
        <v>2</v>
      </c>
      <c r="B475">
        <v>2500</v>
      </c>
      <c r="C475" t="s">
        <v>11</v>
      </c>
      <c r="D475">
        <v>2</v>
      </c>
      <c r="E475" t="s">
        <v>12</v>
      </c>
      <c r="F475">
        <v>7</v>
      </c>
      <c r="G475">
        <v>433.36624999999998</v>
      </c>
      <c r="H475">
        <v>333274.29109999997</v>
      </c>
      <c r="I475">
        <v>219.17500000000001</v>
      </c>
      <c r="J475">
        <v>70</v>
      </c>
      <c r="K475" t="s">
        <v>14</v>
      </c>
      <c r="L475">
        <f>Table1[[#This Row],[maxPHe]]/Table1[[#This Row],[nv]]</f>
        <v>3.1310714285714289</v>
      </c>
      <c r="M475" t="e">
        <f>LN(1-Table1[[#This Row],[maxPress(bar)]]/327664.925)</f>
        <v>#NUM!</v>
      </c>
      <c r="N475">
        <f>-0.509390757*Table1[[#This Row],[lig(ao)]]</f>
        <v>-3.565735299</v>
      </c>
      <c r="O475" s="3">
        <f>LN(1-EXP(-$R$45*Table1[[#This Row],[lig(ao)]]))</f>
        <v>-2.8683625494928373E-2</v>
      </c>
      <c r="P475" s="3">
        <f>Table1[[#This Row],[ln(1-e^-Bl)]]+LN($R$40)-$R$45*Table1[[#This Row],[Rs(ao)]]</f>
        <v>13.180454056872453</v>
      </c>
      <c r="Q475" s="3">
        <f>LN(Table1[[#This Row],[maxPress(bar)]])</f>
        <v>12.716721126907379</v>
      </c>
    </row>
    <row r="476" spans="1:17" x14ac:dyDescent="0.3">
      <c r="A476">
        <v>2</v>
      </c>
      <c r="B476">
        <v>2500</v>
      </c>
      <c r="C476" t="s">
        <v>11</v>
      </c>
      <c r="D476">
        <v>2</v>
      </c>
      <c r="E476" t="s">
        <v>12</v>
      </c>
      <c r="F476">
        <v>8</v>
      </c>
      <c r="G476">
        <v>430.24775000000011</v>
      </c>
      <c r="H476">
        <v>329185.19439999998</v>
      </c>
      <c r="I476">
        <v>218.54499999999999</v>
      </c>
      <c r="J476">
        <v>70</v>
      </c>
      <c r="K476" t="s">
        <v>13</v>
      </c>
      <c r="L476">
        <f>Table1[[#This Row],[maxPHe]]/Table1[[#This Row],[nv]]</f>
        <v>3.1220714285714286</v>
      </c>
      <c r="M476" t="e">
        <f>LN(1-Table1[[#This Row],[maxPress(bar)]]/327664.925)</f>
        <v>#NUM!</v>
      </c>
      <c r="N476">
        <f>-0.509390757*Table1[[#This Row],[lig(ao)]]</f>
        <v>-4.0751260560000002</v>
      </c>
      <c r="O476" s="3">
        <f>LN(1-EXP(-$R$45*Table1[[#This Row],[lig(ao)]]))</f>
        <v>-1.7136038476981676E-2</v>
      </c>
      <c r="P476" s="3">
        <f>Table1[[#This Row],[ln(1-e^-Bl)]]+LN($R$40)-$R$45*Table1[[#This Row],[Rs(ao)]]</f>
        <v>13.192001643890398</v>
      </c>
      <c r="Q476" s="3">
        <f>LN(Table1[[#This Row],[maxPress(bar)]])</f>
        <v>12.704375772290073</v>
      </c>
    </row>
    <row r="477" spans="1:17" x14ac:dyDescent="0.3">
      <c r="A477">
        <v>2</v>
      </c>
      <c r="B477">
        <v>2500</v>
      </c>
      <c r="C477" t="s">
        <v>11</v>
      </c>
      <c r="D477">
        <v>2</v>
      </c>
      <c r="E477" t="s">
        <v>12</v>
      </c>
      <c r="F477">
        <v>9</v>
      </c>
      <c r="G477">
        <v>414.30675000000002</v>
      </c>
      <c r="H477">
        <v>341369.39409999998</v>
      </c>
      <c r="I477">
        <v>210.36500000000001</v>
      </c>
      <c r="J477">
        <v>67</v>
      </c>
      <c r="K477" t="s">
        <v>13</v>
      </c>
      <c r="L477">
        <f>Table1[[#This Row],[maxPHe]]/Table1[[#This Row],[nv]]</f>
        <v>3.1397761194029852</v>
      </c>
      <c r="M477" t="e">
        <f>LN(1-Table1[[#This Row],[maxPress(bar)]]/327664.925)</f>
        <v>#NUM!</v>
      </c>
      <c r="N477">
        <f>-0.509390757*Table1[[#This Row],[lig(ao)]]</f>
        <v>-4.5845168130000005</v>
      </c>
      <c r="O477" s="3">
        <f>LN(1-EXP(-$R$45*Table1[[#This Row],[lig(ao)]]))</f>
        <v>-1.0261132782081569E-2</v>
      </c>
      <c r="P477" s="3">
        <f>Table1[[#This Row],[ln(1-e^-Bl)]]+LN($R$40)-$R$45*Table1[[#This Row],[Rs(ao)]]</f>
        <v>13.198876549585298</v>
      </c>
      <c r="Q477" s="3">
        <f>LN(Table1[[#This Row],[maxPress(bar)]])</f>
        <v>12.740720437110596</v>
      </c>
    </row>
    <row r="478" spans="1:17" x14ac:dyDescent="0.3">
      <c r="A478">
        <v>2</v>
      </c>
      <c r="B478">
        <v>1000</v>
      </c>
      <c r="C478" t="s">
        <v>11</v>
      </c>
      <c r="D478">
        <v>3</v>
      </c>
      <c r="E478" t="s">
        <v>12</v>
      </c>
      <c r="F478">
        <v>11</v>
      </c>
      <c r="G478">
        <v>1708.7127499999999</v>
      </c>
      <c r="H478">
        <v>384266.62890000001</v>
      </c>
      <c r="I478">
        <v>811.24499999999978</v>
      </c>
      <c r="J478">
        <v>224</v>
      </c>
      <c r="K478" t="s">
        <v>14</v>
      </c>
      <c r="L478">
        <f>Table1[[#This Row],[maxPHe]]/Table1[[#This Row],[nv]]</f>
        <v>3.6216294642857134</v>
      </c>
      <c r="M478" t="e">
        <f>LN(1-Table1[[#This Row],[maxPress(bar)]]/327664.925)</f>
        <v>#NUM!</v>
      </c>
      <c r="N478">
        <f>-0.509390757*Table1[[#This Row],[lig(ao)]]</f>
        <v>-5.6032983270000001</v>
      </c>
      <c r="O478" s="3">
        <f>LN(1-EXP(-$R$45*Table1[[#This Row],[lig(ao)]]))</f>
        <v>-3.6924895769882078E-3</v>
      </c>
      <c r="P478" s="3">
        <f>Table1[[#This Row],[ln(1-e^-Bl)]]+LN($R$40)-$R$45*Table1[[#This Row],[Rs(ao)]]</f>
        <v>12.696054279790392</v>
      </c>
      <c r="Q478" s="3">
        <f>LN(Table1[[#This Row],[maxPress(bar)]])</f>
        <v>12.859091936716892</v>
      </c>
    </row>
    <row r="479" spans="1:17" x14ac:dyDescent="0.3">
      <c r="A479">
        <v>2</v>
      </c>
      <c r="B479">
        <v>1500</v>
      </c>
      <c r="C479" t="s">
        <v>11</v>
      </c>
      <c r="D479">
        <v>3</v>
      </c>
      <c r="E479" t="s">
        <v>12</v>
      </c>
      <c r="F479">
        <v>11</v>
      </c>
      <c r="G479">
        <v>1440.69325</v>
      </c>
      <c r="H479">
        <v>324917.54180000001</v>
      </c>
      <c r="I479">
        <v>720.63499999999999</v>
      </c>
      <c r="J479">
        <v>226</v>
      </c>
      <c r="K479" t="s">
        <v>14</v>
      </c>
      <c r="L479">
        <f>Table1[[#This Row],[maxPHe]]/Table1[[#This Row],[nv]]</f>
        <v>3.1886504424778761</v>
      </c>
      <c r="M479">
        <f>LN(1-Table1[[#This Row],[maxPress(bar)]]/327664.925)</f>
        <v>-4.7813426210857628</v>
      </c>
      <c r="N479">
        <f>-0.509390757*Table1[[#This Row],[lig(ao)]]</f>
        <v>-5.6032983270000001</v>
      </c>
      <c r="O479" s="3">
        <f>LN(1-EXP(-$R$45*Table1[[#This Row],[lig(ao)]]))</f>
        <v>-3.6924895769882078E-3</v>
      </c>
      <c r="P479" s="3">
        <f>Table1[[#This Row],[ln(1-e^-Bl)]]+LN($R$40)-$R$45*Table1[[#This Row],[Rs(ao)]]</f>
        <v>12.696054279790392</v>
      </c>
      <c r="Q479" s="3">
        <f>LN(Table1[[#This Row],[maxPress(bar)]])</f>
        <v>12.691326711581674</v>
      </c>
    </row>
    <row r="480" spans="1:17" x14ac:dyDescent="0.3">
      <c r="A480">
        <v>2</v>
      </c>
      <c r="B480">
        <v>2000</v>
      </c>
      <c r="C480" t="s">
        <v>11</v>
      </c>
      <c r="D480">
        <v>3</v>
      </c>
      <c r="E480" t="s">
        <v>12</v>
      </c>
      <c r="F480">
        <v>11</v>
      </c>
      <c r="G480">
        <v>1316.38625</v>
      </c>
      <c r="H480">
        <v>288513.46964999998</v>
      </c>
      <c r="I480">
        <v>660.77499999999964</v>
      </c>
      <c r="J480">
        <v>225</v>
      </c>
      <c r="K480" t="s">
        <v>14</v>
      </c>
      <c r="L480">
        <f>Table1[[#This Row],[maxPHe]]/Table1[[#This Row],[nv]]</f>
        <v>2.9367777777777762</v>
      </c>
      <c r="M480">
        <f>LN(1-Table1[[#This Row],[maxPress(bar)]]/327664.925)</f>
        <v>-2.1245539206669712</v>
      </c>
      <c r="N480">
        <f>-0.509390757*Table1[[#This Row],[lig(ao)]]</f>
        <v>-5.6032983270000001</v>
      </c>
      <c r="O480" s="3">
        <f>LN(1-EXP(-$R$45*Table1[[#This Row],[lig(ao)]]))</f>
        <v>-3.6924895769882078E-3</v>
      </c>
      <c r="P480" s="3">
        <f>Table1[[#This Row],[ln(1-e^-Bl)]]+LN($R$40)-$R$45*Table1[[#This Row],[Rs(ao)]]</f>
        <v>12.696054279790392</v>
      </c>
      <c r="Q480" s="3">
        <f>LN(Table1[[#This Row],[maxPress(bar)]])</f>
        <v>12.572497052401939</v>
      </c>
    </row>
    <row r="481" spans="1:17" x14ac:dyDescent="0.3">
      <c r="A481">
        <v>2</v>
      </c>
      <c r="B481">
        <v>2500</v>
      </c>
      <c r="C481" t="s">
        <v>11</v>
      </c>
      <c r="D481">
        <v>3</v>
      </c>
      <c r="E481" t="s">
        <v>12</v>
      </c>
      <c r="F481">
        <v>11</v>
      </c>
      <c r="G481">
        <v>1228.9602500000001</v>
      </c>
      <c r="H481">
        <v>258959.2041</v>
      </c>
      <c r="I481">
        <v>614.29500000000041</v>
      </c>
      <c r="J481">
        <v>224</v>
      </c>
      <c r="K481" t="s">
        <v>14</v>
      </c>
      <c r="L481">
        <f>Table1[[#This Row],[maxPHe]]/Table1[[#This Row],[nv]]</f>
        <v>2.7423883928571446</v>
      </c>
      <c r="M481">
        <f>LN(1-Table1[[#This Row],[maxPress(bar)]]/327664.925)</f>
        <v>-1.5621590466889794</v>
      </c>
      <c r="N481">
        <f>-0.509390757*Table1[[#This Row],[lig(ao)]]</f>
        <v>-5.6032983270000001</v>
      </c>
      <c r="O481" s="3">
        <f>LN(1-EXP(-$R$45*Table1[[#This Row],[lig(ao)]]))</f>
        <v>-3.6924895769882078E-3</v>
      </c>
      <c r="P481" s="3">
        <f>Table1[[#This Row],[ln(1-e^-Bl)]]+LN($R$40)-$R$45*Table1[[#This Row],[Rs(ao)]]</f>
        <v>12.696054279790392</v>
      </c>
      <c r="Q481" s="3">
        <f>LN(Table1[[#This Row],[maxPress(bar)]])</f>
        <v>12.464425815147766</v>
      </c>
    </row>
    <row r="482" spans="1:17" x14ac:dyDescent="0.3">
      <c r="A482">
        <v>2</v>
      </c>
      <c r="B482">
        <v>500</v>
      </c>
      <c r="C482" t="s">
        <v>11</v>
      </c>
      <c r="D482">
        <v>3</v>
      </c>
      <c r="E482" t="s">
        <v>12</v>
      </c>
      <c r="F482">
        <v>11</v>
      </c>
      <c r="G482">
        <v>1667.62375</v>
      </c>
      <c r="H482">
        <v>431411.32854999998</v>
      </c>
      <c r="I482">
        <v>864.02500000000043</v>
      </c>
      <c r="J482">
        <v>228</v>
      </c>
      <c r="K482" t="s">
        <v>14</v>
      </c>
      <c r="L482">
        <f>Table1[[#This Row],[maxPHe]]/Table1[[#This Row],[nv]]</f>
        <v>3.7895833333333351</v>
      </c>
      <c r="M482" t="e">
        <f>LN(1-Table1[[#This Row],[maxPress(bar)]]/327664.925)</f>
        <v>#NUM!</v>
      </c>
      <c r="N482">
        <f>-0.509390757*Table1[[#This Row],[lig(ao)]]</f>
        <v>-5.6032983270000001</v>
      </c>
      <c r="O482" s="3">
        <f>LN(1-EXP(-$R$45*Table1[[#This Row],[lig(ao)]]))</f>
        <v>-3.6924895769882078E-3</v>
      </c>
      <c r="P482" s="3">
        <f>Table1[[#This Row],[ln(1-e^-Bl)]]+LN($R$40)-$R$45*Table1[[#This Row],[Rs(ao)]]</f>
        <v>12.696054279790392</v>
      </c>
      <c r="Q482" s="3">
        <f>LN(Table1[[#This Row],[maxPress(bar)]])</f>
        <v>12.974817272559953</v>
      </c>
    </row>
    <row r="483" spans="1:17" x14ac:dyDescent="0.3">
      <c r="A483">
        <v>3</v>
      </c>
      <c r="B483">
        <v>1000</v>
      </c>
      <c r="C483" t="s">
        <v>11</v>
      </c>
      <c r="D483">
        <v>3</v>
      </c>
      <c r="E483" t="s">
        <v>12</v>
      </c>
      <c r="F483">
        <v>11</v>
      </c>
      <c r="G483">
        <v>1522.47525</v>
      </c>
      <c r="H483">
        <v>368293.47194999998</v>
      </c>
      <c r="I483">
        <v>784.99499999999955</v>
      </c>
      <c r="J483">
        <v>230</v>
      </c>
      <c r="K483" t="s">
        <v>13</v>
      </c>
      <c r="L483">
        <f>Table1[[#This Row],[maxPHe]]/Table1[[#This Row],[nv]]</f>
        <v>3.4130217391304329</v>
      </c>
      <c r="M483" t="e">
        <f>LN(1-Table1[[#This Row],[maxPress(bar)]]/327664.925)</f>
        <v>#NUM!</v>
      </c>
      <c r="N483">
        <f>-0.509390757*Table1[[#This Row],[lig(ao)]]</f>
        <v>-5.6032983270000001</v>
      </c>
      <c r="O483" s="3">
        <f>LN(1-EXP(-$R$45*Table1[[#This Row],[lig(ao)]]))</f>
        <v>-3.6924895769882078E-3</v>
      </c>
      <c r="P483" s="3">
        <f>Table1[[#This Row],[ln(1-e^-Bl)]]+LN($R$40)-$R$45*Table1[[#This Row],[Rs(ao)]]</f>
        <v>12.696054279790392</v>
      </c>
      <c r="Q483" s="3">
        <f>LN(Table1[[#This Row],[maxPress(bar)]])</f>
        <v>12.816635377459345</v>
      </c>
    </row>
    <row r="484" spans="1:17" x14ac:dyDescent="0.3">
      <c r="A484">
        <v>3</v>
      </c>
      <c r="B484">
        <v>1500</v>
      </c>
      <c r="C484" t="s">
        <v>11</v>
      </c>
      <c r="D484">
        <v>3</v>
      </c>
      <c r="E484" t="s">
        <v>12</v>
      </c>
      <c r="F484">
        <v>11</v>
      </c>
      <c r="G484">
        <v>1370.84175</v>
      </c>
      <c r="H484">
        <v>322485.71509999991</v>
      </c>
      <c r="I484">
        <v>703.66499999999985</v>
      </c>
      <c r="J484">
        <v>224</v>
      </c>
      <c r="K484" t="s">
        <v>13</v>
      </c>
      <c r="L484">
        <f>Table1[[#This Row],[maxPHe]]/Table1[[#This Row],[nv]]</f>
        <v>3.1413616071428563</v>
      </c>
      <c r="M484">
        <f>LN(1-Table1[[#This Row],[maxPress(bar)]]/327664.925)</f>
        <v>-4.1473390004236368</v>
      </c>
      <c r="N484">
        <f>-0.509390757*Table1[[#This Row],[lig(ao)]]</f>
        <v>-5.6032983270000001</v>
      </c>
      <c r="O484" s="3">
        <f>LN(1-EXP(-$R$45*Table1[[#This Row],[lig(ao)]]))</f>
        <v>-3.6924895769882078E-3</v>
      </c>
      <c r="P484" s="3">
        <f>Table1[[#This Row],[ln(1-e^-Bl)]]+LN($R$40)-$R$45*Table1[[#This Row],[Rs(ao)]]</f>
        <v>12.696054279790392</v>
      </c>
      <c r="Q484" s="3">
        <f>LN(Table1[[#This Row],[maxPress(bar)]])</f>
        <v>12.683814119973379</v>
      </c>
    </row>
    <row r="485" spans="1:17" x14ac:dyDescent="0.3">
      <c r="A485">
        <v>3</v>
      </c>
      <c r="B485">
        <v>2000</v>
      </c>
      <c r="C485" t="s">
        <v>11</v>
      </c>
      <c r="D485">
        <v>3</v>
      </c>
      <c r="E485" t="s">
        <v>12</v>
      </c>
      <c r="F485">
        <v>11</v>
      </c>
      <c r="G485">
        <v>1384.20775</v>
      </c>
      <c r="H485">
        <v>294836.62459999998</v>
      </c>
      <c r="I485">
        <v>671.34500000000014</v>
      </c>
      <c r="J485">
        <v>223</v>
      </c>
      <c r="K485" t="s">
        <v>14</v>
      </c>
      <c r="L485">
        <f>Table1[[#This Row],[maxPHe]]/Table1[[#This Row],[nv]]</f>
        <v>3.0105156950672654</v>
      </c>
      <c r="M485">
        <f>LN(1-Table1[[#This Row],[maxPress(bar)]]/327664.925)</f>
        <v>-2.3007005556532025</v>
      </c>
      <c r="N485">
        <f>-0.509390757*Table1[[#This Row],[lig(ao)]]</f>
        <v>-5.6032983270000001</v>
      </c>
      <c r="O485" s="3">
        <f>LN(1-EXP(-$R$45*Table1[[#This Row],[lig(ao)]]))</f>
        <v>-3.6924895769882078E-3</v>
      </c>
      <c r="P485" s="3">
        <f>Table1[[#This Row],[ln(1-e^-Bl)]]+LN($R$40)-$R$45*Table1[[#This Row],[Rs(ao)]]</f>
        <v>12.696054279790392</v>
      </c>
      <c r="Q485" s="3">
        <f>LN(Table1[[#This Row],[maxPress(bar)]])</f>
        <v>12.594176666994578</v>
      </c>
    </row>
    <row r="486" spans="1:17" x14ac:dyDescent="0.3">
      <c r="A486">
        <v>3</v>
      </c>
      <c r="B486">
        <v>2500</v>
      </c>
      <c r="C486" t="s">
        <v>11</v>
      </c>
      <c r="D486">
        <v>3</v>
      </c>
      <c r="E486" t="s">
        <v>12</v>
      </c>
      <c r="F486">
        <v>11</v>
      </c>
      <c r="G486">
        <v>1181.8317500000001</v>
      </c>
      <c r="H486">
        <v>255923.4283</v>
      </c>
      <c r="I486">
        <v>606.86499999999967</v>
      </c>
      <c r="J486">
        <v>225</v>
      </c>
      <c r="K486" t="s">
        <v>14</v>
      </c>
      <c r="L486">
        <f>Table1[[#This Row],[maxPHe]]/Table1[[#This Row],[nv]]</f>
        <v>2.6971777777777763</v>
      </c>
      <c r="M486">
        <f>LN(1-Table1[[#This Row],[maxPress(bar)]]/327664.925)</f>
        <v>-1.5189221813792544</v>
      </c>
      <c r="N486">
        <f>-0.509390757*Table1[[#This Row],[lig(ao)]]</f>
        <v>-5.6032983270000001</v>
      </c>
      <c r="O486" s="3">
        <f>LN(1-EXP(-$R$45*Table1[[#This Row],[lig(ao)]]))</f>
        <v>-3.6924895769882078E-3</v>
      </c>
      <c r="P486" s="3">
        <f>Table1[[#This Row],[ln(1-e^-Bl)]]+LN($R$40)-$R$45*Table1[[#This Row],[Rs(ao)]]</f>
        <v>12.696054279790392</v>
      </c>
      <c r="Q486" s="3">
        <f>LN(Table1[[#This Row],[maxPress(bar)]])</f>
        <v>12.452633570516793</v>
      </c>
    </row>
    <row r="487" spans="1:17" x14ac:dyDescent="0.3">
      <c r="A487">
        <v>3</v>
      </c>
      <c r="B487">
        <v>500</v>
      </c>
      <c r="C487" t="s">
        <v>11</v>
      </c>
      <c r="D487">
        <v>3</v>
      </c>
      <c r="E487" t="s">
        <v>12</v>
      </c>
      <c r="F487">
        <v>11</v>
      </c>
      <c r="G487">
        <v>1635.5942500000001</v>
      </c>
      <c r="H487">
        <v>426365.84965000011</v>
      </c>
      <c r="I487">
        <v>859.61499999999944</v>
      </c>
      <c r="J487">
        <v>229</v>
      </c>
      <c r="K487" t="s">
        <v>13</v>
      </c>
      <c r="L487">
        <f>Table1[[#This Row],[maxPHe]]/Table1[[#This Row],[nv]]</f>
        <v>3.7537772925764168</v>
      </c>
      <c r="M487" t="e">
        <f>LN(1-Table1[[#This Row],[maxPress(bar)]]/327664.925)</f>
        <v>#NUM!</v>
      </c>
      <c r="N487">
        <f>-0.509390757*Table1[[#This Row],[lig(ao)]]</f>
        <v>-5.6032983270000001</v>
      </c>
      <c r="O487" s="3">
        <f>LN(1-EXP(-$R$45*Table1[[#This Row],[lig(ao)]]))</f>
        <v>-3.6924895769882078E-3</v>
      </c>
      <c r="P487" s="3">
        <f>Table1[[#This Row],[ln(1-e^-Bl)]]+LN($R$40)-$R$45*Table1[[#This Row],[Rs(ao)]]</f>
        <v>12.696054279790392</v>
      </c>
      <c r="Q487" s="3">
        <f>LN(Table1[[#This Row],[maxPress(bar)]])</f>
        <v>12.963053058687377</v>
      </c>
    </row>
    <row r="488" spans="1:17" x14ac:dyDescent="0.3">
      <c r="A488">
        <v>1</v>
      </c>
      <c r="B488">
        <v>1000</v>
      </c>
      <c r="C488" t="s">
        <v>11</v>
      </c>
      <c r="D488">
        <v>3</v>
      </c>
      <c r="E488" t="s">
        <v>12</v>
      </c>
      <c r="F488">
        <v>12</v>
      </c>
      <c r="G488">
        <v>1718.4157499999999</v>
      </c>
      <c r="H488">
        <v>377588.46094999998</v>
      </c>
      <c r="I488">
        <v>824.18500000000006</v>
      </c>
      <c r="J488">
        <v>230</v>
      </c>
      <c r="K488" t="s">
        <v>14</v>
      </c>
      <c r="L488">
        <f>Table1[[#This Row],[maxPHe]]/Table1[[#This Row],[nv]]</f>
        <v>3.5834130434782612</v>
      </c>
      <c r="M488" t="e">
        <f>LN(1-Table1[[#This Row],[maxPress(bar)]]/327664.925)</f>
        <v>#NUM!</v>
      </c>
      <c r="N488">
        <f>-0.509390757*Table1[[#This Row],[lig(ao)]]</f>
        <v>-6.1126890840000003</v>
      </c>
      <c r="O488" s="3">
        <f>LN(1-EXP(-$R$45*Table1[[#This Row],[lig(ao)]]))</f>
        <v>-2.217039257152143E-3</v>
      </c>
      <c r="P488" s="3">
        <f>Table1[[#This Row],[ln(1-e^-Bl)]]+LN($R$40)-$R$45*Table1[[#This Row],[Rs(ao)]]</f>
        <v>12.697529730110228</v>
      </c>
      <c r="Q488" s="3">
        <f>LN(Table1[[#This Row],[maxPress(bar)]])</f>
        <v>12.841560153861762</v>
      </c>
    </row>
    <row r="489" spans="1:17" x14ac:dyDescent="0.3">
      <c r="A489">
        <v>1</v>
      </c>
      <c r="B489">
        <v>1500</v>
      </c>
      <c r="C489" t="s">
        <v>11</v>
      </c>
      <c r="D489">
        <v>3</v>
      </c>
      <c r="E489" t="s">
        <v>12</v>
      </c>
      <c r="F489">
        <v>12</v>
      </c>
      <c r="G489">
        <v>1526.63375</v>
      </c>
      <c r="H489">
        <v>328335.26994999999</v>
      </c>
      <c r="I489">
        <v>746.82500000000005</v>
      </c>
      <c r="J489">
        <v>231</v>
      </c>
      <c r="K489" t="s">
        <v>14</v>
      </c>
      <c r="L489">
        <f>Table1[[#This Row],[maxPHe]]/Table1[[#This Row],[nv]]</f>
        <v>3.2330086580086581</v>
      </c>
      <c r="M489" t="e">
        <f>LN(1-Table1[[#This Row],[maxPress(bar)]]/327664.925)</f>
        <v>#NUM!</v>
      </c>
      <c r="N489">
        <f>-0.509390757*Table1[[#This Row],[lig(ao)]]</f>
        <v>-6.1126890840000003</v>
      </c>
      <c r="O489" s="3">
        <f>LN(1-EXP(-$R$45*Table1[[#This Row],[lig(ao)]]))</f>
        <v>-2.217039257152143E-3</v>
      </c>
      <c r="P489" s="3">
        <f>Table1[[#This Row],[ln(1-e^-Bl)]]+LN($R$40)-$R$45*Table1[[#This Row],[Rs(ao)]]</f>
        <v>12.697529730110228</v>
      </c>
      <c r="Q489" s="3">
        <f>LN(Table1[[#This Row],[maxPress(bar)]])</f>
        <v>12.701790529793595</v>
      </c>
    </row>
    <row r="490" spans="1:17" x14ac:dyDescent="0.3">
      <c r="A490">
        <v>1</v>
      </c>
      <c r="B490">
        <v>2000</v>
      </c>
      <c r="C490" t="s">
        <v>11</v>
      </c>
      <c r="D490">
        <v>3</v>
      </c>
      <c r="E490" t="s">
        <v>12</v>
      </c>
      <c r="F490">
        <v>12</v>
      </c>
      <c r="G490">
        <v>1307.22775</v>
      </c>
      <c r="H490">
        <v>284059.79739999998</v>
      </c>
      <c r="I490">
        <v>657.94499999999971</v>
      </c>
      <c r="J490">
        <v>224</v>
      </c>
      <c r="K490" t="s">
        <v>13</v>
      </c>
      <c r="L490">
        <f>Table1[[#This Row],[maxPHe]]/Table1[[#This Row],[nv]]</f>
        <v>2.9372544642857128</v>
      </c>
      <c r="M490">
        <f>LN(1-Table1[[#This Row],[maxPress(bar)]]/327664.925)</f>
        <v>-2.0168167671592001</v>
      </c>
      <c r="N490">
        <f>-0.509390757*Table1[[#This Row],[lig(ao)]]</f>
        <v>-6.1126890840000003</v>
      </c>
      <c r="O490" s="3">
        <f>LN(1-EXP(-$R$45*Table1[[#This Row],[lig(ao)]]))</f>
        <v>-2.217039257152143E-3</v>
      </c>
      <c r="P490" s="3">
        <f>Table1[[#This Row],[ln(1-e^-Bl)]]+LN($R$40)-$R$45*Table1[[#This Row],[Rs(ao)]]</f>
        <v>12.697529730110228</v>
      </c>
      <c r="Q490" s="3">
        <f>LN(Table1[[#This Row],[maxPress(bar)]])</f>
        <v>12.556940049205265</v>
      </c>
    </row>
    <row r="491" spans="1:17" x14ac:dyDescent="0.3">
      <c r="A491">
        <v>1</v>
      </c>
      <c r="B491">
        <v>2500</v>
      </c>
      <c r="C491" t="s">
        <v>11</v>
      </c>
      <c r="D491">
        <v>3</v>
      </c>
      <c r="E491" t="s">
        <v>12</v>
      </c>
      <c r="F491">
        <v>12</v>
      </c>
      <c r="G491">
        <v>1149.90075</v>
      </c>
      <c r="H491">
        <v>256104.32329999999</v>
      </c>
      <c r="I491">
        <v>594.48500000000024</v>
      </c>
      <c r="J491">
        <v>221</v>
      </c>
      <c r="K491" t="s">
        <v>14</v>
      </c>
      <c r="L491">
        <f>Table1[[#This Row],[maxPHe]]/Table1[[#This Row],[nv]]</f>
        <v>2.6899773755656118</v>
      </c>
      <c r="M491">
        <f>LN(1-Table1[[#This Row],[maxPress(bar)]]/327664.925)</f>
        <v>-1.5214468491699469</v>
      </c>
      <c r="N491">
        <f>-0.509390757*Table1[[#This Row],[lig(ao)]]</f>
        <v>-6.1126890840000003</v>
      </c>
      <c r="O491" s="3">
        <f>LN(1-EXP(-$R$45*Table1[[#This Row],[lig(ao)]]))</f>
        <v>-2.217039257152143E-3</v>
      </c>
      <c r="P491" s="3">
        <f>Table1[[#This Row],[ln(1-e^-Bl)]]+LN($R$40)-$R$45*Table1[[#This Row],[Rs(ao)]]</f>
        <v>12.697529730110228</v>
      </c>
      <c r="Q491" s="3">
        <f>LN(Table1[[#This Row],[maxPress(bar)]])</f>
        <v>12.453340153341498</v>
      </c>
    </row>
    <row r="492" spans="1:17" x14ac:dyDescent="0.3">
      <c r="A492">
        <v>1</v>
      </c>
      <c r="B492">
        <v>500</v>
      </c>
      <c r="C492" t="s">
        <v>11</v>
      </c>
      <c r="D492">
        <v>3</v>
      </c>
      <c r="E492" t="s">
        <v>12</v>
      </c>
      <c r="F492">
        <v>12</v>
      </c>
      <c r="G492">
        <v>1597.7227499999999</v>
      </c>
      <c r="H492">
        <v>434308.5453</v>
      </c>
      <c r="I492">
        <v>842.04500000000041</v>
      </c>
      <c r="J492">
        <v>224</v>
      </c>
      <c r="K492" t="s">
        <v>14</v>
      </c>
      <c r="L492">
        <f>Table1[[#This Row],[maxPHe]]/Table1[[#This Row],[nv]]</f>
        <v>3.7591294642857163</v>
      </c>
      <c r="M492" t="e">
        <f>LN(1-Table1[[#This Row],[maxPress(bar)]]/327664.925)</f>
        <v>#NUM!</v>
      </c>
      <c r="N492">
        <f>-0.509390757*Table1[[#This Row],[lig(ao)]]</f>
        <v>-6.1126890840000003</v>
      </c>
      <c r="O492" s="3">
        <f>LN(1-EXP(-$R$45*Table1[[#This Row],[lig(ao)]]))</f>
        <v>-2.217039257152143E-3</v>
      </c>
      <c r="P492" s="3">
        <f>Table1[[#This Row],[ln(1-e^-Bl)]]+LN($R$40)-$R$45*Table1[[#This Row],[Rs(ao)]]</f>
        <v>12.697529730110228</v>
      </c>
      <c r="Q492" s="3">
        <f>LN(Table1[[#This Row],[maxPress(bar)]])</f>
        <v>12.981510494359737</v>
      </c>
    </row>
    <row r="493" spans="1:17" x14ac:dyDescent="0.3">
      <c r="A493">
        <v>2</v>
      </c>
      <c r="B493">
        <v>1000</v>
      </c>
      <c r="C493" t="s">
        <v>11</v>
      </c>
      <c r="D493">
        <v>3</v>
      </c>
      <c r="E493" t="s">
        <v>12</v>
      </c>
      <c r="F493">
        <v>12</v>
      </c>
      <c r="G493">
        <v>1524.4057499999999</v>
      </c>
      <c r="H493">
        <v>370517.08344999998</v>
      </c>
      <c r="I493">
        <v>778.3850000000001</v>
      </c>
      <c r="J493">
        <v>226</v>
      </c>
      <c r="K493" t="s">
        <v>14</v>
      </c>
      <c r="L493">
        <f>Table1[[#This Row],[maxPHe]]/Table1[[#This Row],[nv]]</f>
        <v>3.4441814159292039</v>
      </c>
      <c r="M493" t="e">
        <f>LN(1-Table1[[#This Row],[maxPress(bar)]]/327664.925)</f>
        <v>#NUM!</v>
      </c>
      <c r="N493">
        <f>-0.509390757*Table1[[#This Row],[lig(ao)]]</f>
        <v>-6.1126890840000003</v>
      </c>
      <c r="O493" s="3">
        <f>LN(1-EXP(-$R$45*Table1[[#This Row],[lig(ao)]]))</f>
        <v>-2.217039257152143E-3</v>
      </c>
      <c r="P493" s="3">
        <f>Table1[[#This Row],[ln(1-e^-Bl)]]+LN($R$40)-$R$45*Table1[[#This Row],[Rs(ao)]]</f>
        <v>12.697529730110228</v>
      </c>
      <c r="Q493" s="3">
        <f>LN(Table1[[#This Row],[maxPress(bar)]])</f>
        <v>12.822654831832072</v>
      </c>
    </row>
    <row r="494" spans="1:17" x14ac:dyDescent="0.3">
      <c r="A494">
        <v>2</v>
      </c>
      <c r="B494">
        <v>1500</v>
      </c>
      <c r="C494" t="s">
        <v>11</v>
      </c>
      <c r="D494">
        <v>3</v>
      </c>
      <c r="E494" t="s">
        <v>12</v>
      </c>
      <c r="F494">
        <v>12</v>
      </c>
      <c r="G494">
        <v>1455.5942500000001</v>
      </c>
      <c r="H494">
        <v>324754.92759999988</v>
      </c>
      <c r="I494">
        <v>722.61500000000012</v>
      </c>
      <c r="J494">
        <v>225</v>
      </c>
      <c r="K494" t="s">
        <v>14</v>
      </c>
      <c r="L494">
        <f>Table1[[#This Row],[maxPHe]]/Table1[[#This Row],[nv]]</f>
        <v>3.2116222222222226</v>
      </c>
      <c r="M494">
        <f>LN(1-Table1[[#This Row],[maxPress(bar)]]/327664.925)</f>
        <v>-4.723839328391545</v>
      </c>
      <c r="N494">
        <f>-0.509390757*Table1[[#This Row],[lig(ao)]]</f>
        <v>-6.1126890840000003</v>
      </c>
      <c r="O494" s="3">
        <f>LN(1-EXP(-$R$45*Table1[[#This Row],[lig(ao)]]))</f>
        <v>-2.217039257152143E-3</v>
      </c>
      <c r="P494" s="3">
        <f>Table1[[#This Row],[ln(1-e^-Bl)]]+LN($R$40)-$R$45*Table1[[#This Row],[Rs(ao)]]</f>
        <v>12.697529730110228</v>
      </c>
      <c r="Q494" s="3">
        <f>LN(Table1[[#This Row],[maxPress(bar)]])</f>
        <v>12.69082610793582</v>
      </c>
    </row>
    <row r="495" spans="1:17" x14ac:dyDescent="0.3">
      <c r="A495">
        <v>2</v>
      </c>
      <c r="B495">
        <v>2000</v>
      </c>
      <c r="C495" t="s">
        <v>11</v>
      </c>
      <c r="D495">
        <v>3</v>
      </c>
      <c r="E495" t="s">
        <v>12</v>
      </c>
      <c r="F495">
        <v>12</v>
      </c>
      <c r="G495">
        <v>1374.90075</v>
      </c>
      <c r="H495">
        <v>287345.72070000012</v>
      </c>
      <c r="I495">
        <v>674.48500000000001</v>
      </c>
      <c r="J495">
        <v>226</v>
      </c>
      <c r="K495" t="s">
        <v>14</v>
      </c>
      <c r="L495">
        <f>Table1[[#This Row],[maxPHe]]/Table1[[#This Row],[nv]]</f>
        <v>2.9844469026548675</v>
      </c>
      <c r="M495">
        <f>LN(1-Table1[[#This Row],[maxPress(bar)]]/327664.925)</f>
        <v>-2.0951636271584273</v>
      </c>
      <c r="N495">
        <f>-0.509390757*Table1[[#This Row],[lig(ao)]]</f>
        <v>-6.1126890840000003</v>
      </c>
      <c r="O495" s="3">
        <f>LN(1-EXP(-$R$45*Table1[[#This Row],[lig(ao)]]))</f>
        <v>-2.217039257152143E-3</v>
      </c>
      <c r="P495" s="3">
        <f>Table1[[#This Row],[ln(1-e^-Bl)]]+LN($R$40)-$R$45*Table1[[#This Row],[Rs(ao)]]</f>
        <v>12.697529730110228</v>
      </c>
      <c r="Q495" s="3">
        <f>LN(Table1[[#This Row],[maxPress(bar)]])</f>
        <v>12.568441371533366</v>
      </c>
    </row>
    <row r="496" spans="1:17" x14ac:dyDescent="0.3">
      <c r="A496">
        <v>2</v>
      </c>
      <c r="B496">
        <v>500</v>
      </c>
      <c r="C496" t="s">
        <v>11</v>
      </c>
      <c r="D496">
        <v>1</v>
      </c>
      <c r="E496" t="s">
        <v>12</v>
      </c>
      <c r="F496">
        <v>10</v>
      </c>
      <c r="G496">
        <v>47.574249999999999</v>
      </c>
      <c r="H496">
        <v>954263.07620000001</v>
      </c>
      <c r="I496">
        <v>30.015000000000011</v>
      </c>
      <c r="J496">
        <v>6</v>
      </c>
      <c r="K496" t="s">
        <v>13</v>
      </c>
      <c r="L496">
        <f>Table1[[#This Row],[maxPHe]]/Table1[[#This Row],[nv]]</f>
        <v>5.0025000000000022</v>
      </c>
      <c r="M496" t="e">
        <f>LN(1-Table1[[#This Row],[maxPress(bar)]]/327664.925)</f>
        <v>#NUM!</v>
      </c>
      <c r="N496">
        <f>-0.509390757*Table1[[#This Row],[lig(ao)]]</f>
        <v>-5.0939075700000007</v>
      </c>
      <c r="O496" s="3">
        <f>LN(1-EXP(-$R$45*Table1[[#This Row],[lig(ao)]]))</f>
        <v>-6.1528846084108338E-3</v>
      </c>
      <c r="P496" s="3">
        <f>Table1[[#This Row],[ln(1-e^-Bl)]]+LN($R$40)-$R$45*Table1[[#This Row],[Rs(ao)]]</f>
        <v>13.712375710758968</v>
      </c>
      <c r="Q496" s="3">
        <f>LN(Table1[[#This Row],[maxPress(bar)]])</f>
        <v>13.76869467363122</v>
      </c>
    </row>
    <row r="497" spans="1:17" x14ac:dyDescent="0.3">
      <c r="A497">
        <v>2</v>
      </c>
      <c r="B497">
        <v>500</v>
      </c>
      <c r="C497" t="s">
        <v>11</v>
      </c>
      <c r="D497">
        <v>1</v>
      </c>
      <c r="E497" t="s">
        <v>12</v>
      </c>
      <c r="F497">
        <v>11</v>
      </c>
      <c r="G497">
        <v>78.910750000000007</v>
      </c>
      <c r="H497">
        <v>895043.58120000002</v>
      </c>
      <c r="I497">
        <v>39.285000000000032</v>
      </c>
      <c r="J497">
        <v>7</v>
      </c>
      <c r="K497" t="s">
        <v>13</v>
      </c>
      <c r="L497">
        <f>Table1[[#This Row],[maxPHe]]/Table1[[#This Row],[nv]]</f>
        <v>5.612142857142862</v>
      </c>
      <c r="M497" t="e">
        <f>LN(1-Table1[[#This Row],[maxPress(bar)]]/327664.925)</f>
        <v>#NUM!</v>
      </c>
      <c r="N497">
        <f>-0.509390757*Table1[[#This Row],[lig(ao)]]</f>
        <v>-5.6032983270000001</v>
      </c>
      <c r="O497" s="3">
        <f>LN(1-EXP(-$R$45*Table1[[#This Row],[lig(ao)]]))</f>
        <v>-3.6924895769882078E-3</v>
      </c>
      <c r="P497" s="3">
        <f>Table1[[#This Row],[ln(1-e^-Bl)]]+LN($R$40)-$R$45*Table1[[#This Row],[Rs(ao)]]</f>
        <v>13.714836105790392</v>
      </c>
      <c r="Q497" s="3">
        <f>LN(Table1[[#This Row],[maxPress(bar)]])</f>
        <v>13.704627690149687</v>
      </c>
    </row>
    <row r="498" spans="1:17" x14ac:dyDescent="0.3">
      <c r="A498">
        <v>2</v>
      </c>
      <c r="B498">
        <v>500</v>
      </c>
      <c r="C498" t="s">
        <v>11</v>
      </c>
      <c r="D498">
        <v>1</v>
      </c>
      <c r="E498" t="s">
        <v>12</v>
      </c>
      <c r="F498">
        <v>12</v>
      </c>
      <c r="G498">
        <v>143.86125000000001</v>
      </c>
      <c r="H498">
        <v>825879.68280000018</v>
      </c>
      <c r="I498">
        <v>58.275000000000013</v>
      </c>
      <c r="J498">
        <v>9</v>
      </c>
      <c r="K498" t="s">
        <v>13</v>
      </c>
      <c r="L498">
        <f>Table1[[#This Row],[maxPHe]]/Table1[[#This Row],[nv]]</f>
        <v>6.4750000000000014</v>
      </c>
      <c r="M498" t="e">
        <f>LN(1-Table1[[#This Row],[maxPress(bar)]]/327664.925)</f>
        <v>#NUM!</v>
      </c>
      <c r="N498">
        <f>-0.509390757*Table1[[#This Row],[lig(ao)]]</f>
        <v>-6.1126890840000003</v>
      </c>
      <c r="O498" s="3">
        <f>LN(1-EXP(-$R$45*Table1[[#This Row],[lig(ao)]]))</f>
        <v>-2.217039257152143E-3</v>
      </c>
      <c r="P498" s="3">
        <f>Table1[[#This Row],[ln(1-e^-Bl)]]+LN($R$40)-$R$45*Table1[[#This Row],[Rs(ao)]]</f>
        <v>13.716311556110227</v>
      </c>
      <c r="Q498" s="3">
        <f>LN(Table1[[#This Row],[maxPress(bar)]])</f>
        <v>13.624204379423574</v>
      </c>
    </row>
    <row r="499" spans="1:17" x14ac:dyDescent="0.3">
      <c r="A499">
        <v>2</v>
      </c>
      <c r="B499">
        <v>500</v>
      </c>
      <c r="C499" t="s">
        <v>11</v>
      </c>
      <c r="D499">
        <v>1</v>
      </c>
      <c r="E499" t="s">
        <v>12</v>
      </c>
      <c r="F499">
        <v>13</v>
      </c>
      <c r="G499">
        <v>164.80175</v>
      </c>
      <c r="H499">
        <v>858648.69439999992</v>
      </c>
      <c r="I499">
        <v>62.464999999999968</v>
      </c>
      <c r="J499">
        <v>9</v>
      </c>
      <c r="K499" t="s">
        <v>13</v>
      </c>
      <c r="L499">
        <f>Table1[[#This Row],[maxPHe]]/Table1[[#This Row],[nv]]</f>
        <v>6.9405555555555516</v>
      </c>
      <c r="M499" t="e">
        <f>LN(1-Table1[[#This Row],[maxPress(bar)]]/327664.925)</f>
        <v>#NUM!</v>
      </c>
      <c r="N499">
        <f>-0.509390757*Table1[[#This Row],[lig(ao)]]</f>
        <v>-6.6220798410000006</v>
      </c>
      <c r="O499" s="3">
        <f>LN(1-EXP(-$R$45*Table1[[#This Row],[lig(ao)]]))</f>
        <v>-1.3315439159814054E-3</v>
      </c>
      <c r="P499" s="3">
        <f>Table1[[#This Row],[ln(1-e^-Bl)]]+LN($R$40)-$R$45*Table1[[#This Row],[Rs(ao)]]</f>
        <v>13.717197051451398</v>
      </c>
      <c r="Q499" s="3">
        <f>LN(Table1[[#This Row],[maxPress(bar)]])</f>
        <v>13.663115146884444</v>
      </c>
    </row>
    <row r="500" spans="1:17" x14ac:dyDescent="0.3">
      <c r="A500">
        <v>2</v>
      </c>
      <c r="B500">
        <v>500</v>
      </c>
      <c r="C500" t="s">
        <v>11</v>
      </c>
      <c r="D500">
        <v>1</v>
      </c>
      <c r="E500" t="s">
        <v>12</v>
      </c>
      <c r="F500">
        <v>14</v>
      </c>
      <c r="G500">
        <v>131.48525000000001</v>
      </c>
      <c r="H500">
        <v>836051.62880000006</v>
      </c>
      <c r="I500">
        <v>52.795000000000023</v>
      </c>
      <c r="J500">
        <v>8</v>
      </c>
      <c r="K500" t="s">
        <v>14</v>
      </c>
      <c r="L500">
        <f>Table1[[#This Row],[maxPHe]]/Table1[[#This Row],[nv]]</f>
        <v>6.5993750000000029</v>
      </c>
      <c r="M500" t="e">
        <f>LN(1-Table1[[#This Row],[maxPress(bar)]]/327664.925)</f>
        <v>#NUM!</v>
      </c>
      <c r="N500">
        <f>-0.509390757*Table1[[#This Row],[lig(ao)]]</f>
        <v>-7.1314705979999999</v>
      </c>
      <c r="O500" s="3">
        <f>LN(1-EXP(-$R$45*Table1[[#This Row],[lig(ao)]]))</f>
        <v>-7.9986077373698648E-4</v>
      </c>
      <c r="P500" s="3">
        <f>Table1[[#This Row],[ln(1-e^-Bl)]]+LN($R$40)-$R$45*Table1[[#This Row],[Rs(ao)]]</f>
        <v>13.717728734593642</v>
      </c>
      <c r="Q500" s="3">
        <f>LN(Table1[[#This Row],[maxPress(bar)]])</f>
        <v>13.636445647097757</v>
      </c>
    </row>
    <row r="501" spans="1:17" x14ac:dyDescent="0.3">
      <c r="A501">
        <v>2</v>
      </c>
      <c r="B501">
        <v>500</v>
      </c>
      <c r="C501" t="s">
        <v>11</v>
      </c>
      <c r="D501">
        <v>1</v>
      </c>
      <c r="E501" t="s">
        <v>12</v>
      </c>
      <c r="F501">
        <v>15</v>
      </c>
      <c r="G501">
        <v>58.366249999999987</v>
      </c>
      <c r="H501">
        <v>908035.99285000004</v>
      </c>
      <c r="I501">
        <v>35.174999999999997</v>
      </c>
      <c r="J501">
        <v>7</v>
      </c>
      <c r="K501" t="s">
        <v>13</v>
      </c>
      <c r="L501">
        <f>Table1[[#This Row],[maxPHe]]/Table1[[#This Row],[nv]]</f>
        <v>5.0249999999999995</v>
      </c>
      <c r="M501" t="e">
        <f>LN(1-Table1[[#This Row],[maxPress(bar)]]/327664.925)</f>
        <v>#NUM!</v>
      </c>
      <c r="N501">
        <f>-0.509390757*Table1[[#This Row],[lig(ao)]]</f>
        <v>-7.6408613550000002</v>
      </c>
      <c r="O501" s="3">
        <f>LN(1-EXP(-$R$45*Table1[[#This Row],[lig(ao)]]))</f>
        <v>-4.8052877768070632E-4</v>
      </c>
      <c r="P501" s="3">
        <f>Table1[[#This Row],[ln(1-e^-Bl)]]+LN($R$40)-$R$45*Table1[[#This Row],[Rs(ao)]]</f>
        <v>13.718048066589699</v>
      </c>
      <c r="Q501" s="3">
        <f>LN(Table1[[#This Row],[maxPress(bar)]])</f>
        <v>13.719039296500441</v>
      </c>
    </row>
    <row r="502" spans="1:17" x14ac:dyDescent="0.3">
      <c r="A502">
        <v>2</v>
      </c>
      <c r="B502">
        <v>500</v>
      </c>
      <c r="C502" t="s">
        <v>11</v>
      </c>
      <c r="D502">
        <v>1</v>
      </c>
      <c r="E502" t="s">
        <v>12</v>
      </c>
      <c r="F502">
        <v>16</v>
      </c>
      <c r="G502">
        <v>157.22774999999999</v>
      </c>
      <c r="H502">
        <v>867399.34089999995</v>
      </c>
      <c r="I502">
        <v>60.945000000000029</v>
      </c>
      <c r="J502">
        <v>9</v>
      </c>
      <c r="K502" t="s">
        <v>13</v>
      </c>
      <c r="L502">
        <f>Table1[[#This Row],[maxPHe]]/Table1[[#This Row],[nv]]</f>
        <v>6.7716666666666701</v>
      </c>
      <c r="M502" t="e">
        <f>LN(1-Table1[[#This Row],[maxPress(bar)]]/327664.925)</f>
        <v>#NUM!</v>
      </c>
      <c r="N502">
        <f>-0.509390757*Table1[[#This Row],[lig(ao)]]</f>
        <v>-8.1502521120000004</v>
      </c>
      <c r="O502" s="3">
        <f>LN(1-EXP(-$R$45*Table1[[#This Row],[lig(ao)]]))</f>
        <v>-2.8870352550614285E-4</v>
      </c>
      <c r="P502" s="3">
        <f>Table1[[#This Row],[ln(1-e^-Bl)]]+LN($R$40)-$R$45*Table1[[#This Row],[Rs(ao)]]</f>
        <v>13.718239891841874</v>
      </c>
      <c r="Q502" s="3">
        <f>LN(Table1[[#This Row],[maxPress(bar)]])</f>
        <v>13.67325475052607</v>
      </c>
    </row>
    <row r="503" spans="1:17" x14ac:dyDescent="0.3">
      <c r="A503">
        <v>2</v>
      </c>
      <c r="B503">
        <v>500</v>
      </c>
      <c r="C503" t="s">
        <v>11</v>
      </c>
      <c r="D503">
        <v>1</v>
      </c>
      <c r="E503" t="s">
        <v>12</v>
      </c>
      <c r="F503">
        <v>17</v>
      </c>
      <c r="G503">
        <v>180.24775</v>
      </c>
      <c r="H503">
        <v>880982.96575000009</v>
      </c>
      <c r="I503">
        <v>62.544999999999987</v>
      </c>
      <c r="J503">
        <v>8</v>
      </c>
      <c r="K503" t="s">
        <v>13</v>
      </c>
      <c r="L503">
        <f>Table1[[#This Row],[maxPHe]]/Table1[[#This Row],[nv]]</f>
        <v>7.8181249999999984</v>
      </c>
      <c r="M503" t="e">
        <f>LN(1-Table1[[#This Row],[maxPress(bar)]]/327664.925)</f>
        <v>#NUM!</v>
      </c>
      <c r="N503">
        <f>-0.509390757*Table1[[#This Row],[lig(ao)]]</f>
        <v>-8.6596428690000007</v>
      </c>
      <c r="O503" s="3">
        <f>LN(1-EXP(-$R$45*Table1[[#This Row],[lig(ao)]]))</f>
        <v>-1.7346082235250424E-4</v>
      </c>
      <c r="P503" s="3">
        <f>Table1[[#This Row],[ln(1-e^-Bl)]]+LN($R$40)-$R$45*Table1[[#This Row],[Rs(ao)]]</f>
        <v>13.718355134545027</v>
      </c>
      <c r="Q503" s="3">
        <f>LN(Table1[[#This Row],[maxPress(bar)]])</f>
        <v>13.688793569600858</v>
      </c>
    </row>
    <row r="504" spans="1:17" x14ac:dyDescent="0.3">
      <c r="A504">
        <v>2</v>
      </c>
      <c r="B504">
        <v>500</v>
      </c>
      <c r="C504" t="s">
        <v>11</v>
      </c>
      <c r="D504">
        <v>1</v>
      </c>
      <c r="E504" t="s">
        <v>12</v>
      </c>
      <c r="F504">
        <v>18</v>
      </c>
      <c r="G504">
        <v>99.851249999999993</v>
      </c>
      <c r="H504">
        <v>834854.91889999993</v>
      </c>
      <c r="I504">
        <v>46.474999999999987</v>
      </c>
      <c r="J504">
        <v>8</v>
      </c>
      <c r="K504" t="s">
        <v>13</v>
      </c>
      <c r="L504">
        <f>Table1[[#This Row],[maxPHe]]/Table1[[#This Row],[nv]]</f>
        <v>5.8093749999999984</v>
      </c>
      <c r="M504" t="e">
        <f>LN(1-Table1[[#This Row],[maxPress(bar)]]/327664.925)</f>
        <v>#NUM!</v>
      </c>
      <c r="N504">
        <f>-0.509390757*Table1[[#This Row],[lig(ao)]]</f>
        <v>-9.1690336260000009</v>
      </c>
      <c r="O504" s="3">
        <f>LN(1-EXP(-$R$45*Table1[[#This Row],[lig(ao)]]))</f>
        <v>-1.0422231216581739E-4</v>
      </c>
      <c r="P504" s="3">
        <f>Table1[[#This Row],[ln(1-e^-Bl)]]+LN($R$40)-$R$45*Table1[[#This Row],[Rs(ao)]]</f>
        <v>13.718424373055214</v>
      </c>
      <c r="Q504" s="3">
        <f>LN(Table1[[#This Row],[maxPress(bar)]])</f>
        <v>13.635013238916384</v>
      </c>
    </row>
    <row r="505" spans="1:17" x14ac:dyDescent="0.3">
      <c r="A505">
        <v>2</v>
      </c>
      <c r="B505">
        <v>500</v>
      </c>
      <c r="C505" t="s">
        <v>11</v>
      </c>
      <c r="D505">
        <v>1</v>
      </c>
      <c r="E505" t="s">
        <v>12</v>
      </c>
      <c r="F505">
        <v>19</v>
      </c>
      <c r="G505">
        <v>83.861249999999998</v>
      </c>
      <c r="H505">
        <v>795760.85159999994</v>
      </c>
      <c r="I505">
        <v>46.274999999999991</v>
      </c>
      <c r="J505">
        <v>9</v>
      </c>
      <c r="K505" t="s">
        <v>13</v>
      </c>
      <c r="L505">
        <f>Table1[[#This Row],[maxPHe]]/Table1[[#This Row],[nv]]</f>
        <v>5.1416666666666657</v>
      </c>
      <c r="M505" t="e">
        <f>LN(1-Table1[[#This Row],[maxPress(bar)]]/327664.925)</f>
        <v>#NUM!</v>
      </c>
      <c r="N505">
        <f>-0.509390757*Table1[[#This Row],[lig(ao)]]</f>
        <v>-9.6784243830000012</v>
      </c>
      <c r="O505" s="3">
        <f>LN(1-EXP(-$R$45*Table1[[#This Row],[lig(ao)]]))</f>
        <v>-6.2621866469215342E-5</v>
      </c>
      <c r="P505" s="3">
        <f>Table1[[#This Row],[ln(1-e^-Bl)]]+LN($R$40)-$R$45*Table1[[#This Row],[Rs(ao)]]</f>
        <v>13.71846597350091</v>
      </c>
      <c r="Q505" s="3">
        <f>LN(Table1[[#This Row],[maxPress(bar)]])</f>
        <v>13.587053981997634</v>
      </c>
    </row>
    <row r="506" spans="1:17" x14ac:dyDescent="0.3">
      <c r="A506">
        <v>2</v>
      </c>
      <c r="B506">
        <v>500</v>
      </c>
      <c r="C506" t="s">
        <v>11</v>
      </c>
      <c r="D506">
        <v>1</v>
      </c>
      <c r="E506" t="s">
        <v>12</v>
      </c>
      <c r="F506">
        <v>1</v>
      </c>
      <c r="G506">
        <v>61.831750000000007</v>
      </c>
      <c r="H506">
        <v>716540.87239999988</v>
      </c>
      <c r="I506">
        <v>27.864999999999991</v>
      </c>
      <c r="J506">
        <v>8</v>
      </c>
      <c r="K506" t="s">
        <v>14</v>
      </c>
      <c r="L506">
        <f>Table1[[#This Row],[maxPHe]]/Table1[[#This Row],[nv]]</f>
        <v>3.4831249999999989</v>
      </c>
      <c r="M506" t="e">
        <f>LN(1-Table1[[#This Row],[maxPress(bar)]]/327664.925)</f>
        <v>#NUM!</v>
      </c>
      <c r="N506">
        <f>-0.509390757*Table1[[#This Row],[lig(ao)]]</f>
        <v>-0.50939075700000003</v>
      </c>
      <c r="O506" s="3">
        <f>LN(1-EXP(-$R$45*Table1[[#This Row],[lig(ao)]]))</f>
        <v>-0.91844666491232885</v>
      </c>
      <c r="P506" s="3">
        <f>Table1[[#This Row],[ln(1-e^-Bl)]]+LN($R$40)-$R$45*Table1[[#This Row],[Rs(ao)]]</f>
        <v>12.80008193045505</v>
      </c>
      <c r="Q506" s="3">
        <f>LN(Table1[[#This Row],[maxPress(bar)]])</f>
        <v>13.482190569145368</v>
      </c>
    </row>
    <row r="507" spans="1:17" x14ac:dyDescent="0.3">
      <c r="A507">
        <v>2</v>
      </c>
      <c r="B507">
        <v>500</v>
      </c>
      <c r="C507" t="s">
        <v>11</v>
      </c>
      <c r="D507">
        <v>1</v>
      </c>
      <c r="E507" t="s">
        <v>12</v>
      </c>
      <c r="F507">
        <v>20</v>
      </c>
      <c r="G507">
        <v>49.306750000000008</v>
      </c>
      <c r="H507">
        <v>928349.9850499999</v>
      </c>
      <c r="I507">
        <v>33.365000000000009</v>
      </c>
      <c r="J507">
        <v>7</v>
      </c>
      <c r="K507" t="s">
        <v>13</v>
      </c>
      <c r="L507">
        <f>Table1[[#This Row],[maxPHe]]/Table1[[#This Row],[nv]]</f>
        <v>4.7664285714285723</v>
      </c>
      <c r="M507" t="e">
        <f>LN(1-Table1[[#This Row],[maxPress(bar)]]/327664.925)</f>
        <v>#NUM!</v>
      </c>
      <c r="N507">
        <f>-0.509390757*Table1[[#This Row],[lig(ao)]]</f>
        <v>-10.187815140000001</v>
      </c>
      <c r="O507" s="3">
        <f>LN(1-EXP(-$R$45*Table1[[#This Row],[lig(ao)]]))</f>
        <v>-3.7626594887278363E-5</v>
      </c>
      <c r="P507" s="3">
        <f>Table1[[#This Row],[ln(1-e^-Bl)]]+LN($R$40)-$R$45*Table1[[#This Row],[Rs(ao)]]</f>
        <v>13.718490968772493</v>
      </c>
      <c r="Q507" s="3">
        <f>LN(Table1[[#This Row],[maxPress(bar)]])</f>
        <v>13.741164079731776</v>
      </c>
    </row>
    <row r="508" spans="1:17" x14ac:dyDescent="0.3">
      <c r="A508">
        <v>2</v>
      </c>
      <c r="B508">
        <v>500</v>
      </c>
      <c r="C508" t="s">
        <v>11</v>
      </c>
      <c r="D508">
        <v>1</v>
      </c>
      <c r="E508" t="s">
        <v>12</v>
      </c>
      <c r="F508">
        <v>2</v>
      </c>
      <c r="G508">
        <v>94.356250000000003</v>
      </c>
      <c r="H508">
        <v>842941.90949999995</v>
      </c>
      <c r="I508">
        <v>33.375000000000007</v>
      </c>
      <c r="J508">
        <v>7</v>
      </c>
      <c r="K508" t="s">
        <v>14</v>
      </c>
      <c r="L508">
        <f>Table1[[#This Row],[maxPHe]]/Table1[[#This Row],[nv]]</f>
        <v>4.7678571428571441</v>
      </c>
      <c r="M508" t="e">
        <f>LN(1-Table1[[#This Row],[maxPress(bar)]]/327664.925)</f>
        <v>#NUM!</v>
      </c>
      <c r="N508">
        <f>-0.509390757*Table1[[#This Row],[lig(ao)]]</f>
        <v>-1.0187815140000001</v>
      </c>
      <c r="O508" s="3">
        <f>LN(1-EXP(-$R$45*Table1[[#This Row],[lig(ao)]]))</f>
        <v>-0.44790477788236172</v>
      </c>
      <c r="P508" s="3">
        <f>Table1[[#This Row],[ln(1-e^-Bl)]]+LN($R$40)-$R$45*Table1[[#This Row],[Rs(ao)]]</f>
        <v>13.270623817485017</v>
      </c>
      <c r="Q508" s="3">
        <f>LN(Table1[[#This Row],[maxPress(bar)]])</f>
        <v>13.644653325356972</v>
      </c>
    </row>
    <row r="509" spans="1:17" x14ac:dyDescent="0.3">
      <c r="A509">
        <v>2</v>
      </c>
      <c r="B509">
        <v>500</v>
      </c>
      <c r="C509" t="s">
        <v>11</v>
      </c>
      <c r="D509">
        <v>1</v>
      </c>
      <c r="E509" t="s">
        <v>12</v>
      </c>
      <c r="F509">
        <v>3</v>
      </c>
      <c r="G509">
        <v>45.346749999999993</v>
      </c>
      <c r="H509">
        <v>912548.1298</v>
      </c>
      <c r="I509">
        <v>30.565000000000001</v>
      </c>
      <c r="J509">
        <v>7</v>
      </c>
      <c r="K509" t="s">
        <v>14</v>
      </c>
      <c r="L509">
        <f>Table1[[#This Row],[maxPHe]]/Table1[[#This Row],[nv]]</f>
        <v>4.366428571428572</v>
      </c>
      <c r="M509" t="e">
        <f>LN(1-Table1[[#This Row],[maxPress(bar)]]/327664.925)</f>
        <v>#NUM!</v>
      </c>
      <c r="N509">
        <f>-0.509390757*Table1[[#This Row],[lig(ao)]]</f>
        <v>-1.5281722710000001</v>
      </c>
      <c r="O509" s="3">
        <f>LN(1-EXP(-$R$45*Table1[[#This Row],[lig(ao)]]))</f>
        <v>-0.24453535334753071</v>
      </c>
      <c r="P509" s="3">
        <f>Table1[[#This Row],[ln(1-e^-Bl)]]+LN($R$40)-$R$45*Table1[[#This Row],[Rs(ao)]]</f>
        <v>13.47399324201985</v>
      </c>
      <c r="Q509" s="3">
        <f>LN(Table1[[#This Row],[maxPress(bar)]])</f>
        <v>13.723996108034116</v>
      </c>
    </row>
    <row r="510" spans="1:17" x14ac:dyDescent="0.3">
      <c r="A510">
        <v>2</v>
      </c>
      <c r="B510">
        <v>500</v>
      </c>
      <c r="C510" t="s">
        <v>11</v>
      </c>
      <c r="D510">
        <v>1</v>
      </c>
      <c r="E510" t="s">
        <v>12</v>
      </c>
      <c r="F510">
        <v>4</v>
      </c>
      <c r="G510">
        <v>174.50475</v>
      </c>
      <c r="H510">
        <v>855062.8380499999</v>
      </c>
      <c r="I510">
        <v>64.405000000000044</v>
      </c>
      <c r="J510">
        <v>10</v>
      </c>
      <c r="K510" t="s">
        <v>14</v>
      </c>
      <c r="L510">
        <f>Table1[[#This Row],[maxPHe]]/Table1[[#This Row],[nv]]</f>
        <v>6.4405000000000046</v>
      </c>
      <c r="M510" t="e">
        <f>LN(1-Table1[[#This Row],[maxPress(bar)]]/327664.925)</f>
        <v>#NUM!</v>
      </c>
      <c r="N510">
        <f>-0.509390757*Table1[[#This Row],[lig(ao)]]</f>
        <v>-2.0375630280000001</v>
      </c>
      <c r="O510" s="3">
        <f>LN(1-EXP(-$R$45*Table1[[#This Row],[lig(ao)]]))</f>
        <v>-0.13965972373704474</v>
      </c>
      <c r="P510" s="3">
        <f>Table1[[#This Row],[ln(1-e^-Bl)]]+LN($R$40)-$R$45*Table1[[#This Row],[Rs(ao)]]</f>
        <v>13.578868871630334</v>
      </c>
      <c r="Q510" s="3">
        <f>LN(Table1[[#This Row],[maxPress(bar)]])</f>
        <v>13.658930240013609</v>
      </c>
    </row>
    <row r="511" spans="1:17" x14ac:dyDescent="0.3">
      <c r="A511">
        <v>2</v>
      </c>
      <c r="B511">
        <v>500</v>
      </c>
      <c r="C511" t="s">
        <v>11</v>
      </c>
      <c r="D511">
        <v>1</v>
      </c>
      <c r="E511" t="s">
        <v>12</v>
      </c>
      <c r="F511">
        <v>5</v>
      </c>
      <c r="G511">
        <v>69.752250000000018</v>
      </c>
      <c r="H511">
        <v>885016.84809999994</v>
      </c>
      <c r="I511">
        <v>40.454999999999991</v>
      </c>
      <c r="J511">
        <v>8</v>
      </c>
      <c r="K511" t="s">
        <v>14</v>
      </c>
      <c r="L511">
        <f>Table1[[#This Row],[maxPHe]]/Table1[[#This Row],[nv]]</f>
        <v>5.0568749999999989</v>
      </c>
      <c r="M511" t="e">
        <f>LN(1-Table1[[#This Row],[maxPress(bar)]]/327664.925)</f>
        <v>#NUM!</v>
      </c>
      <c r="N511">
        <f>-0.509390757*Table1[[#This Row],[lig(ao)]]</f>
        <v>-2.5469537850000004</v>
      </c>
      <c r="O511" s="3">
        <f>LN(1-EXP(-$R$45*Table1[[#This Row],[lig(ao)]]))</f>
        <v>-8.1556993148675705E-2</v>
      </c>
      <c r="P511" s="3">
        <f>Table1[[#This Row],[ln(1-e^-Bl)]]+LN($R$40)-$R$45*Table1[[#This Row],[Rs(ao)]]</f>
        <v>13.636971602218704</v>
      </c>
      <c r="Q511" s="3">
        <f>LN(Table1[[#This Row],[maxPress(bar)]])</f>
        <v>13.693361961209987</v>
      </c>
    </row>
    <row r="512" spans="1:17" x14ac:dyDescent="0.3">
      <c r="A512">
        <v>2</v>
      </c>
      <c r="B512">
        <v>500</v>
      </c>
      <c r="C512" t="s">
        <v>11</v>
      </c>
      <c r="D512">
        <v>1</v>
      </c>
      <c r="E512" t="s">
        <v>12</v>
      </c>
      <c r="F512">
        <v>6</v>
      </c>
      <c r="G512">
        <v>47.376249999999999</v>
      </c>
      <c r="H512">
        <v>868478.19684999995</v>
      </c>
      <c r="I512">
        <v>35.975000000000023</v>
      </c>
      <c r="J512">
        <v>8</v>
      </c>
      <c r="K512" t="s">
        <v>14</v>
      </c>
      <c r="L512">
        <f>Table1[[#This Row],[maxPHe]]/Table1[[#This Row],[nv]]</f>
        <v>4.4968750000000028</v>
      </c>
      <c r="M512" t="e">
        <f>LN(1-Table1[[#This Row],[maxPress(bar)]]/327664.925)</f>
        <v>#NUM!</v>
      </c>
      <c r="N512">
        <f>-0.509390757*Table1[[#This Row],[lig(ao)]]</f>
        <v>-3.0563445420000002</v>
      </c>
      <c r="O512" s="3">
        <f>LN(1-EXP(-$R$45*Table1[[#This Row],[lig(ao)]]))</f>
        <v>-4.8202665642017063E-2</v>
      </c>
      <c r="P512" s="3">
        <f>Table1[[#This Row],[ln(1-e^-Bl)]]+LN($R$40)-$R$45*Table1[[#This Row],[Rs(ao)]]</f>
        <v>13.670325929725362</v>
      </c>
      <c r="Q512" s="3">
        <f>LN(Table1[[#This Row],[maxPress(bar)]])</f>
        <v>13.674497759972816</v>
      </c>
    </row>
    <row r="513" spans="1:17" x14ac:dyDescent="0.3">
      <c r="A513">
        <v>2</v>
      </c>
      <c r="B513">
        <v>500</v>
      </c>
      <c r="C513" t="s">
        <v>11</v>
      </c>
      <c r="D513">
        <v>1</v>
      </c>
      <c r="E513" t="s">
        <v>12</v>
      </c>
      <c r="F513">
        <v>7</v>
      </c>
      <c r="G513">
        <v>153.61375000000001</v>
      </c>
      <c r="H513">
        <v>838410.48035000009</v>
      </c>
      <c r="I513">
        <v>60.225000000000009</v>
      </c>
      <c r="J513">
        <v>9</v>
      </c>
      <c r="K513" t="s">
        <v>14</v>
      </c>
      <c r="L513">
        <f>Table1[[#This Row],[maxPHe]]/Table1[[#This Row],[nv]]</f>
        <v>6.6916666666666673</v>
      </c>
      <c r="M513" t="e">
        <f>LN(1-Table1[[#This Row],[maxPress(bar)]]/327664.925)</f>
        <v>#NUM!</v>
      </c>
      <c r="N513">
        <f>-0.509390757*Table1[[#This Row],[lig(ao)]]</f>
        <v>-3.565735299</v>
      </c>
      <c r="O513" s="3">
        <f>LN(1-EXP(-$R$45*Table1[[#This Row],[lig(ao)]]))</f>
        <v>-2.8683625494928373E-2</v>
      </c>
      <c r="P513" s="3">
        <f>Table1[[#This Row],[ln(1-e^-Bl)]]+LN($R$40)-$R$45*Table1[[#This Row],[Rs(ao)]]</f>
        <v>13.689844969872452</v>
      </c>
      <c r="Q513" s="3">
        <f>LN(Table1[[#This Row],[maxPress(bar)]])</f>
        <v>13.639263092888248</v>
      </c>
    </row>
    <row r="514" spans="1:17" x14ac:dyDescent="0.3">
      <c r="A514">
        <v>2</v>
      </c>
      <c r="B514">
        <v>500</v>
      </c>
      <c r="C514" t="s">
        <v>11</v>
      </c>
      <c r="D514">
        <v>1</v>
      </c>
      <c r="E514" t="s">
        <v>12</v>
      </c>
      <c r="F514">
        <v>8</v>
      </c>
      <c r="G514">
        <v>106.63375000000001</v>
      </c>
      <c r="H514">
        <v>860144.34415000014</v>
      </c>
      <c r="I514">
        <v>47.824999999999989</v>
      </c>
      <c r="J514">
        <v>8</v>
      </c>
      <c r="K514" t="s">
        <v>13</v>
      </c>
      <c r="L514">
        <f>Table1[[#This Row],[maxPHe]]/Table1[[#This Row],[nv]]</f>
        <v>5.9781249999999986</v>
      </c>
      <c r="M514" t="e">
        <f>LN(1-Table1[[#This Row],[maxPress(bar)]]/327664.925)</f>
        <v>#NUM!</v>
      </c>
      <c r="N514">
        <f>-0.509390757*Table1[[#This Row],[lig(ao)]]</f>
        <v>-4.0751260560000002</v>
      </c>
      <c r="O514" s="3">
        <f>LN(1-EXP(-$R$45*Table1[[#This Row],[lig(ao)]]))</f>
        <v>-1.7136038476981676E-2</v>
      </c>
      <c r="P514" s="3">
        <f>Table1[[#This Row],[ln(1-e^-Bl)]]+LN($R$40)-$R$45*Table1[[#This Row],[Rs(ao)]]</f>
        <v>13.701392556890397</v>
      </c>
      <c r="Q514" s="3">
        <f>LN(Table1[[#This Row],[maxPress(bar)]])</f>
        <v>13.664855496180676</v>
      </c>
    </row>
    <row r="515" spans="1:17" x14ac:dyDescent="0.3">
      <c r="A515">
        <v>2</v>
      </c>
      <c r="B515">
        <v>500</v>
      </c>
      <c r="C515" t="s">
        <v>11</v>
      </c>
      <c r="D515">
        <v>1</v>
      </c>
      <c r="E515" t="s">
        <v>12</v>
      </c>
      <c r="F515">
        <v>9</v>
      </c>
      <c r="G515">
        <v>82.079249999999988</v>
      </c>
      <c r="H515">
        <v>909156.04640000011</v>
      </c>
      <c r="I515">
        <v>39.914999999999978</v>
      </c>
      <c r="J515">
        <v>7</v>
      </c>
      <c r="K515" t="s">
        <v>13</v>
      </c>
      <c r="L515">
        <f>Table1[[#This Row],[maxPHe]]/Table1[[#This Row],[nv]]</f>
        <v>5.7021428571428538</v>
      </c>
      <c r="M515" t="e">
        <f>LN(1-Table1[[#This Row],[maxPress(bar)]]/327664.925)</f>
        <v>#NUM!</v>
      </c>
      <c r="N515">
        <f>-0.509390757*Table1[[#This Row],[lig(ao)]]</f>
        <v>-4.5845168130000005</v>
      </c>
      <c r="O515" s="3">
        <f>LN(1-EXP(-$R$45*Table1[[#This Row],[lig(ao)]]))</f>
        <v>-1.0261132782081569E-2</v>
      </c>
      <c r="P515" s="3">
        <f>Table1[[#This Row],[ln(1-e^-Bl)]]+LN($R$40)-$R$45*Table1[[#This Row],[Rs(ao)]]</f>
        <v>13.708267462585297</v>
      </c>
      <c r="Q515" s="3">
        <f>LN(Table1[[#This Row],[maxPress(bar)]])</f>
        <v>13.720272026633136</v>
      </c>
    </row>
    <row r="516" spans="1:17" x14ac:dyDescent="0.3">
      <c r="A516">
        <v>2</v>
      </c>
      <c r="B516">
        <v>500</v>
      </c>
      <c r="C516" t="s">
        <v>11</v>
      </c>
      <c r="D516">
        <v>2</v>
      </c>
      <c r="E516" t="s">
        <v>12</v>
      </c>
      <c r="F516">
        <v>10</v>
      </c>
      <c r="G516">
        <v>537.72275000000013</v>
      </c>
      <c r="H516">
        <v>549269.86325000005</v>
      </c>
      <c r="I516">
        <v>285.04500000000007</v>
      </c>
      <c r="J516">
        <v>67</v>
      </c>
      <c r="K516" t="s">
        <v>13</v>
      </c>
      <c r="L516">
        <f>Table1[[#This Row],[maxPHe]]/Table1[[#This Row],[nv]]</f>
        <v>4.2544029850746279</v>
      </c>
      <c r="M516" t="e">
        <f>LN(1-Table1[[#This Row],[maxPress(bar)]]/327664.925)</f>
        <v>#NUM!</v>
      </c>
      <c r="N516">
        <f>-0.509390757*Table1[[#This Row],[lig(ao)]]</f>
        <v>-5.0939075700000007</v>
      </c>
      <c r="O516" s="3">
        <f>LN(1-EXP(-$R$45*Table1[[#This Row],[lig(ao)]]))</f>
        <v>-6.1528846084108338E-3</v>
      </c>
      <c r="P516" s="3">
        <f>Table1[[#This Row],[ln(1-e^-Bl)]]+LN($R$40)-$R$45*Table1[[#This Row],[Rs(ao)]]</f>
        <v>13.202984797758969</v>
      </c>
      <c r="Q516" s="3">
        <f>LN(Table1[[#This Row],[maxPress(bar)]])</f>
        <v>13.216345153907918</v>
      </c>
    </row>
    <row r="517" spans="1:17" x14ac:dyDescent="0.3">
      <c r="A517">
        <v>2</v>
      </c>
      <c r="B517">
        <v>500</v>
      </c>
      <c r="C517" t="s">
        <v>11</v>
      </c>
      <c r="D517">
        <v>2</v>
      </c>
      <c r="E517" t="s">
        <v>12</v>
      </c>
      <c r="F517">
        <v>11</v>
      </c>
      <c r="G517">
        <v>650.0992500000001</v>
      </c>
      <c r="H517">
        <v>570413.75234999997</v>
      </c>
      <c r="I517">
        <v>307.5150000000001</v>
      </c>
      <c r="J517">
        <v>67</v>
      </c>
      <c r="K517" t="s">
        <v>13</v>
      </c>
      <c r="L517">
        <f>Table1[[#This Row],[maxPHe]]/Table1[[#This Row],[nv]]</f>
        <v>4.5897761194029867</v>
      </c>
      <c r="M517" t="e">
        <f>LN(1-Table1[[#This Row],[maxPress(bar)]]/327664.925)</f>
        <v>#NUM!</v>
      </c>
      <c r="N517">
        <f>-0.509390757*Table1[[#This Row],[lig(ao)]]</f>
        <v>-5.6032983270000001</v>
      </c>
      <c r="O517" s="3">
        <f>LN(1-EXP(-$R$45*Table1[[#This Row],[lig(ao)]]))</f>
        <v>-3.6924895769882078E-3</v>
      </c>
      <c r="P517" s="3">
        <f>Table1[[#This Row],[ln(1-e^-Bl)]]+LN($R$40)-$R$45*Table1[[#This Row],[Rs(ao)]]</f>
        <v>13.205445192790393</v>
      </c>
      <c r="Q517" s="3">
        <f>LN(Table1[[#This Row],[maxPress(bar)]])</f>
        <v>13.2541172578021</v>
      </c>
    </row>
    <row r="518" spans="1:17" x14ac:dyDescent="0.3">
      <c r="A518">
        <v>2</v>
      </c>
      <c r="B518">
        <v>500</v>
      </c>
      <c r="C518" t="s">
        <v>11</v>
      </c>
      <c r="D518">
        <v>2</v>
      </c>
      <c r="E518" t="s">
        <v>12</v>
      </c>
      <c r="F518">
        <v>12</v>
      </c>
      <c r="G518">
        <v>633.96025000000009</v>
      </c>
      <c r="H518">
        <v>563892.08389999985</v>
      </c>
      <c r="I518">
        <v>304.29499999999979</v>
      </c>
      <c r="J518">
        <v>67</v>
      </c>
      <c r="K518" t="s">
        <v>14</v>
      </c>
      <c r="L518">
        <f>Table1[[#This Row],[maxPHe]]/Table1[[#This Row],[nv]]</f>
        <v>4.541716417910445</v>
      </c>
      <c r="M518" t="e">
        <f>LN(1-Table1[[#This Row],[maxPress(bar)]]/327664.925)</f>
        <v>#NUM!</v>
      </c>
      <c r="N518">
        <f>-0.509390757*Table1[[#This Row],[lig(ao)]]</f>
        <v>-6.1126890840000003</v>
      </c>
      <c r="O518" s="3">
        <f>LN(1-EXP(-$R$45*Table1[[#This Row],[lig(ao)]]))</f>
        <v>-2.217039257152143E-3</v>
      </c>
      <c r="P518" s="3">
        <f>Table1[[#This Row],[ln(1-e^-Bl)]]+LN($R$40)-$R$45*Table1[[#This Row],[Rs(ao)]]</f>
        <v>13.206920643110228</v>
      </c>
      <c r="Q518" s="3">
        <f>LN(Table1[[#This Row],[maxPress(bar)]])</f>
        <v>13.24261817156941</v>
      </c>
    </row>
    <row r="519" spans="1:17" x14ac:dyDescent="0.3">
      <c r="A519">
        <v>2</v>
      </c>
      <c r="B519">
        <v>500</v>
      </c>
      <c r="C519" t="s">
        <v>11</v>
      </c>
      <c r="D519">
        <v>2</v>
      </c>
      <c r="E519" t="s">
        <v>12</v>
      </c>
      <c r="F519">
        <v>13</v>
      </c>
      <c r="G519">
        <v>674.45525000000009</v>
      </c>
      <c r="H519">
        <v>558423.28975</v>
      </c>
      <c r="I519">
        <v>317.39499999999992</v>
      </c>
      <c r="J519">
        <v>69</v>
      </c>
      <c r="K519" t="s">
        <v>13</v>
      </c>
      <c r="L519">
        <f>Table1[[#This Row],[maxPHe]]/Table1[[#This Row],[nv]]</f>
        <v>4.599927536231883</v>
      </c>
      <c r="M519" t="e">
        <f>LN(1-Table1[[#This Row],[maxPress(bar)]]/327664.925)</f>
        <v>#NUM!</v>
      </c>
      <c r="N519">
        <f>-0.509390757*Table1[[#This Row],[lig(ao)]]</f>
        <v>-6.6220798410000006</v>
      </c>
      <c r="O519" s="3">
        <f>LN(1-EXP(-$R$45*Table1[[#This Row],[lig(ao)]]))</f>
        <v>-1.3315439159814054E-3</v>
      </c>
      <c r="P519" s="3">
        <f>Table1[[#This Row],[ln(1-e^-Bl)]]+LN($R$40)-$R$45*Table1[[#This Row],[Rs(ao)]]</f>
        <v>13.207806138451399</v>
      </c>
      <c r="Q519" s="3">
        <f>LN(Table1[[#This Row],[maxPress(bar)]])</f>
        <v>13.232872537565559</v>
      </c>
    </row>
    <row r="520" spans="1:17" x14ac:dyDescent="0.3">
      <c r="A520">
        <v>2</v>
      </c>
      <c r="B520">
        <v>500</v>
      </c>
      <c r="C520" t="s">
        <v>11</v>
      </c>
      <c r="D520">
        <v>2</v>
      </c>
      <c r="E520" t="s">
        <v>12</v>
      </c>
      <c r="F520">
        <v>14</v>
      </c>
      <c r="G520">
        <v>635.49524999999994</v>
      </c>
      <c r="H520">
        <v>562109.55365000002</v>
      </c>
      <c r="I520">
        <v>304.5949999999998</v>
      </c>
      <c r="J520">
        <v>67</v>
      </c>
      <c r="K520" t="s">
        <v>13</v>
      </c>
      <c r="L520">
        <f>Table1[[#This Row],[maxPHe]]/Table1[[#This Row],[nv]]</f>
        <v>4.5461940298507431</v>
      </c>
      <c r="M520" t="e">
        <f>LN(1-Table1[[#This Row],[maxPress(bar)]]/327664.925)</f>
        <v>#NUM!</v>
      </c>
      <c r="N520">
        <f>-0.509390757*Table1[[#This Row],[lig(ao)]]</f>
        <v>-7.1314705979999999</v>
      </c>
      <c r="O520" s="3">
        <f>LN(1-EXP(-$R$45*Table1[[#This Row],[lig(ao)]]))</f>
        <v>-7.9986077373698648E-4</v>
      </c>
      <c r="P520" s="3">
        <f>Table1[[#This Row],[ln(1-e^-Bl)]]+LN($R$40)-$R$45*Table1[[#This Row],[Rs(ao)]]</f>
        <v>13.208337821593643</v>
      </c>
      <c r="Q520" s="3">
        <f>LN(Table1[[#This Row],[maxPress(bar)]])</f>
        <v>13.239452045198693</v>
      </c>
    </row>
    <row r="521" spans="1:17" x14ac:dyDescent="0.3">
      <c r="A521">
        <v>2</v>
      </c>
      <c r="B521">
        <v>500</v>
      </c>
      <c r="C521" t="s">
        <v>11</v>
      </c>
      <c r="D521">
        <v>2</v>
      </c>
      <c r="E521" t="s">
        <v>12</v>
      </c>
      <c r="F521">
        <v>18</v>
      </c>
      <c r="G521">
        <v>592.92075000000011</v>
      </c>
      <c r="H521">
        <v>559304.3885499998</v>
      </c>
      <c r="I521">
        <v>298.08499999999998</v>
      </c>
      <c r="J521">
        <v>68</v>
      </c>
      <c r="K521" t="s">
        <v>14</v>
      </c>
      <c r="L521">
        <f>Table1[[#This Row],[maxPHe]]/Table1[[#This Row],[nv]]</f>
        <v>4.3836029411764699</v>
      </c>
      <c r="M521" t="e">
        <f>LN(1-Table1[[#This Row],[maxPress(bar)]]/327664.925)</f>
        <v>#NUM!</v>
      </c>
      <c r="N521">
        <f>-0.509390757*Table1[[#This Row],[lig(ao)]]</f>
        <v>-9.1690336260000009</v>
      </c>
      <c r="O521" s="3">
        <f>LN(1-EXP(-$R$45*Table1[[#This Row],[lig(ao)]]))</f>
        <v>-1.0422231216581739E-4</v>
      </c>
      <c r="P521" s="3">
        <f>Table1[[#This Row],[ln(1-e^-Bl)]]+LN($R$40)-$R$45*Table1[[#This Row],[Rs(ao)]]</f>
        <v>13.209033460055215</v>
      </c>
      <c r="Q521" s="3">
        <f>LN(Table1[[#This Row],[maxPress(bar)]])</f>
        <v>13.234449127283455</v>
      </c>
    </row>
    <row r="522" spans="1:17" x14ac:dyDescent="0.3">
      <c r="A522">
        <v>2</v>
      </c>
      <c r="B522">
        <v>500</v>
      </c>
      <c r="C522" t="s">
        <v>11</v>
      </c>
      <c r="D522">
        <v>2</v>
      </c>
      <c r="E522" t="s">
        <v>12</v>
      </c>
      <c r="F522">
        <v>1</v>
      </c>
      <c r="G522">
        <v>321.43574999999998</v>
      </c>
      <c r="H522">
        <v>331468.20960000012</v>
      </c>
      <c r="I522">
        <v>170.78500000000011</v>
      </c>
      <c r="J522">
        <v>67</v>
      </c>
      <c r="K522" t="s">
        <v>14</v>
      </c>
      <c r="L522">
        <f>Table1[[#This Row],[maxPHe]]/Table1[[#This Row],[nv]]</f>
        <v>2.5490298507462703</v>
      </c>
      <c r="M522" t="e">
        <f>LN(1-Table1[[#This Row],[maxPress(bar)]]/327664.925)</f>
        <v>#NUM!</v>
      </c>
      <c r="N522">
        <f>-0.509390757*Table1[[#This Row],[lig(ao)]]</f>
        <v>-0.50939075700000003</v>
      </c>
      <c r="O522" s="3">
        <f>LN(1-EXP(-$R$45*Table1[[#This Row],[lig(ao)]]))</f>
        <v>-0.91844666491232885</v>
      </c>
      <c r="P522" s="3">
        <f>Table1[[#This Row],[ln(1-e^-Bl)]]+LN($R$40)-$R$45*Table1[[#This Row],[Rs(ao)]]</f>
        <v>12.290691017455051</v>
      </c>
      <c r="Q522" s="3">
        <f>LN(Table1[[#This Row],[maxPress(bar)]])</f>
        <v>12.711287185366952</v>
      </c>
    </row>
    <row r="523" spans="1:17" x14ac:dyDescent="0.3">
      <c r="A523">
        <v>2</v>
      </c>
      <c r="B523">
        <v>500</v>
      </c>
      <c r="C523" t="s">
        <v>11</v>
      </c>
      <c r="D523">
        <v>2</v>
      </c>
      <c r="E523" t="s">
        <v>12</v>
      </c>
      <c r="F523">
        <v>2</v>
      </c>
      <c r="G523">
        <v>571.4357500000001</v>
      </c>
      <c r="H523">
        <v>420581.81790000002</v>
      </c>
      <c r="I523">
        <v>220.78500000000011</v>
      </c>
      <c r="J523">
        <v>67</v>
      </c>
      <c r="K523" t="s">
        <v>15</v>
      </c>
      <c r="L523">
        <f>Table1[[#This Row],[maxPHe]]/Table1[[#This Row],[nv]]</f>
        <v>3.2952985074626882</v>
      </c>
      <c r="M523" t="e">
        <f>LN(1-Table1[[#This Row],[maxPress(bar)]]/327664.925)</f>
        <v>#NUM!</v>
      </c>
      <c r="N523">
        <f>-0.509390757*Table1[[#This Row],[lig(ao)]]</f>
        <v>-1.0187815140000001</v>
      </c>
      <c r="O523" s="3">
        <f>LN(1-EXP(-$R$45*Table1[[#This Row],[lig(ao)]]))</f>
        <v>-0.44790477788236172</v>
      </c>
      <c r="P523" s="3">
        <f>Table1[[#This Row],[ln(1-e^-Bl)]]+LN($R$40)-$R$45*Table1[[#This Row],[Rs(ao)]]</f>
        <v>12.761232904485018</v>
      </c>
      <c r="Q523" s="3">
        <f>LN(Table1[[#This Row],[maxPress(bar)]])</f>
        <v>12.949394312357708</v>
      </c>
    </row>
    <row r="524" spans="1:17" x14ac:dyDescent="0.3">
      <c r="A524">
        <v>2</v>
      </c>
      <c r="B524">
        <v>500</v>
      </c>
      <c r="C524" t="s">
        <v>11</v>
      </c>
      <c r="D524">
        <v>2</v>
      </c>
      <c r="E524" t="s">
        <v>12</v>
      </c>
      <c r="F524">
        <v>3</v>
      </c>
      <c r="G524">
        <v>503.96024999999997</v>
      </c>
      <c r="H524">
        <v>497587.70039999991</v>
      </c>
      <c r="I524">
        <v>258.2949999999999</v>
      </c>
      <c r="J524">
        <v>66</v>
      </c>
      <c r="K524" t="s">
        <v>14</v>
      </c>
      <c r="L524">
        <f>Table1[[#This Row],[maxPHe]]/Table1[[#This Row],[nv]]</f>
        <v>3.9135606060606047</v>
      </c>
      <c r="M524" t="e">
        <f>LN(1-Table1[[#This Row],[maxPress(bar)]]/327664.925)</f>
        <v>#NUM!</v>
      </c>
      <c r="N524">
        <f>-0.509390757*Table1[[#This Row],[lig(ao)]]</f>
        <v>-1.5281722710000001</v>
      </c>
      <c r="O524" s="3">
        <f>LN(1-EXP(-$R$45*Table1[[#This Row],[lig(ao)]]))</f>
        <v>-0.24453535334753071</v>
      </c>
      <c r="P524" s="3">
        <f>Table1[[#This Row],[ln(1-e^-Bl)]]+LN($R$40)-$R$45*Table1[[#This Row],[Rs(ao)]]</f>
        <v>12.964602329019851</v>
      </c>
      <c r="Q524" s="3">
        <f>LN(Table1[[#This Row],[maxPress(bar)]])</f>
        <v>13.117527102255956</v>
      </c>
    </row>
    <row r="525" spans="1:17" x14ac:dyDescent="0.3">
      <c r="A525">
        <v>2</v>
      </c>
      <c r="B525">
        <v>500</v>
      </c>
      <c r="C525" t="s">
        <v>11</v>
      </c>
      <c r="D525">
        <v>2</v>
      </c>
      <c r="E525" t="s">
        <v>12</v>
      </c>
      <c r="F525">
        <v>4</v>
      </c>
      <c r="G525">
        <v>601.78224999999998</v>
      </c>
      <c r="H525">
        <v>531358.42485000018</v>
      </c>
      <c r="I525">
        <v>279.85499999999979</v>
      </c>
      <c r="J525">
        <v>67</v>
      </c>
      <c r="K525" t="s">
        <v>14</v>
      </c>
      <c r="L525">
        <f>Table1[[#This Row],[maxPHe]]/Table1[[#This Row],[nv]]</f>
        <v>4.1769402985074597</v>
      </c>
      <c r="M525" t="e">
        <f>LN(1-Table1[[#This Row],[maxPress(bar)]]/327664.925)</f>
        <v>#NUM!</v>
      </c>
      <c r="N525">
        <f>-0.509390757*Table1[[#This Row],[lig(ao)]]</f>
        <v>-2.0375630280000001</v>
      </c>
      <c r="O525" s="3">
        <f>LN(1-EXP(-$R$45*Table1[[#This Row],[lig(ao)]]))</f>
        <v>-0.13965972373704474</v>
      </c>
      <c r="P525" s="3">
        <f>Table1[[#This Row],[ln(1-e^-Bl)]]+LN($R$40)-$R$45*Table1[[#This Row],[Rs(ao)]]</f>
        <v>13.069477958630335</v>
      </c>
      <c r="Q525" s="3">
        <f>LN(Table1[[#This Row],[maxPress(bar)]])</f>
        <v>13.183192072231744</v>
      </c>
    </row>
    <row r="526" spans="1:17" x14ac:dyDescent="0.3">
      <c r="A526">
        <v>2</v>
      </c>
      <c r="B526">
        <v>500</v>
      </c>
      <c r="C526" t="s">
        <v>11</v>
      </c>
      <c r="D526">
        <v>2</v>
      </c>
      <c r="E526" t="s">
        <v>12</v>
      </c>
      <c r="F526">
        <v>5</v>
      </c>
      <c r="G526">
        <v>581.28725000000009</v>
      </c>
      <c r="H526">
        <v>539786.52490000008</v>
      </c>
      <c r="I526">
        <v>300.755</v>
      </c>
      <c r="J526">
        <v>70</v>
      </c>
      <c r="K526" t="s">
        <v>13</v>
      </c>
      <c r="L526">
        <f>Table1[[#This Row],[maxPHe]]/Table1[[#This Row],[nv]]</f>
        <v>4.2965</v>
      </c>
      <c r="M526" t="e">
        <f>LN(1-Table1[[#This Row],[maxPress(bar)]]/327664.925)</f>
        <v>#NUM!</v>
      </c>
      <c r="N526">
        <f>-0.509390757*Table1[[#This Row],[lig(ao)]]</f>
        <v>-2.5469537850000004</v>
      </c>
      <c r="O526" s="3">
        <f>LN(1-EXP(-$R$45*Table1[[#This Row],[lig(ao)]]))</f>
        <v>-8.1556993148675705E-2</v>
      </c>
      <c r="P526" s="3">
        <f>Table1[[#This Row],[ln(1-e^-Bl)]]+LN($R$40)-$R$45*Table1[[#This Row],[Rs(ao)]]</f>
        <v>13.127580689218705</v>
      </c>
      <c r="Q526" s="3">
        <f>LN(Table1[[#This Row],[maxPress(bar)]])</f>
        <v>13.198929016119964</v>
      </c>
    </row>
    <row r="527" spans="1:17" x14ac:dyDescent="0.3">
      <c r="A527">
        <v>2</v>
      </c>
      <c r="B527">
        <v>500</v>
      </c>
      <c r="C527" t="s">
        <v>11</v>
      </c>
      <c r="D527">
        <v>2</v>
      </c>
      <c r="E527" t="s">
        <v>12</v>
      </c>
      <c r="F527">
        <v>6</v>
      </c>
      <c r="G527">
        <v>572.02975000000004</v>
      </c>
      <c r="H527">
        <v>559606.17255000002</v>
      </c>
      <c r="I527">
        <v>289.90499999999992</v>
      </c>
      <c r="J527">
        <v>66</v>
      </c>
      <c r="K527" t="s">
        <v>14</v>
      </c>
      <c r="L527">
        <f>Table1[[#This Row],[maxPHe]]/Table1[[#This Row],[nv]]</f>
        <v>4.3924999999999983</v>
      </c>
      <c r="M527" t="e">
        <f>LN(1-Table1[[#This Row],[maxPress(bar)]]/327664.925)</f>
        <v>#NUM!</v>
      </c>
      <c r="N527">
        <f>-0.509390757*Table1[[#This Row],[lig(ao)]]</f>
        <v>-3.0563445420000002</v>
      </c>
      <c r="O527" s="3">
        <f>LN(1-EXP(-$R$45*Table1[[#This Row],[lig(ao)]]))</f>
        <v>-4.8202665642017063E-2</v>
      </c>
      <c r="P527" s="3">
        <f>Table1[[#This Row],[ln(1-e^-Bl)]]+LN($R$40)-$R$45*Table1[[#This Row],[Rs(ao)]]</f>
        <v>13.160935016725363</v>
      </c>
      <c r="Q527" s="3">
        <f>LN(Table1[[#This Row],[maxPress(bar)]])</f>
        <v>13.234988552002122</v>
      </c>
    </row>
    <row r="528" spans="1:17" x14ac:dyDescent="0.3">
      <c r="A528">
        <v>2</v>
      </c>
      <c r="B528">
        <v>500</v>
      </c>
      <c r="C528" t="s">
        <v>11</v>
      </c>
      <c r="D528">
        <v>2</v>
      </c>
      <c r="E528" t="s">
        <v>12</v>
      </c>
      <c r="F528">
        <v>7</v>
      </c>
      <c r="G528">
        <v>640.14874999999995</v>
      </c>
      <c r="H528">
        <v>561011.59279999987</v>
      </c>
      <c r="I528">
        <v>307.52500000000009</v>
      </c>
      <c r="J528">
        <v>68</v>
      </c>
      <c r="K528" t="s">
        <v>14</v>
      </c>
      <c r="L528">
        <f>Table1[[#This Row],[maxPHe]]/Table1[[#This Row],[nv]]</f>
        <v>4.5224264705882362</v>
      </c>
      <c r="M528" t="e">
        <f>LN(1-Table1[[#This Row],[maxPress(bar)]]/327664.925)</f>
        <v>#NUM!</v>
      </c>
      <c r="N528">
        <f>-0.509390757*Table1[[#This Row],[lig(ao)]]</f>
        <v>-3.565735299</v>
      </c>
      <c r="O528" s="3">
        <f>LN(1-EXP(-$R$45*Table1[[#This Row],[lig(ao)]]))</f>
        <v>-2.8683625494928373E-2</v>
      </c>
      <c r="P528" s="3">
        <f>Table1[[#This Row],[ln(1-e^-Bl)]]+LN($R$40)-$R$45*Table1[[#This Row],[Rs(ao)]]</f>
        <v>13.180454056872453</v>
      </c>
      <c r="Q528" s="3">
        <f>LN(Table1[[#This Row],[maxPress(bar)]])</f>
        <v>13.237496848818955</v>
      </c>
    </row>
    <row r="529" spans="1:17" x14ac:dyDescent="0.3">
      <c r="A529">
        <v>2</v>
      </c>
      <c r="B529">
        <v>500</v>
      </c>
      <c r="C529" t="s">
        <v>11</v>
      </c>
      <c r="D529">
        <v>2</v>
      </c>
      <c r="E529" t="s">
        <v>12</v>
      </c>
      <c r="F529">
        <v>8</v>
      </c>
      <c r="G529">
        <v>585.64374999999995</v>
      </c>
      <c r="H529">
        <v>567141.67950000009</v>
      </c>
      <c r="I529">
        <v>294.62500000000023</v>
      </c>
      <c r="J529">
        <v>67</v>
      </c>
      <c r="K529" t="s">
        <v>14</v>
      </c>
      <c r="L529">
        <f>Table1[[#This Row],[maxPHe]]/Table1[[#This Row],[nv]]</f>
        <v>4.3973880597014956</v>
      </c>
      <c r="M529" t="e">
        <f>LN(1-Table1[[#This Row],[maxPress(bar)]]/327664.925)</f>
        <v>#NUM!</v>
      </c>
      <c r="N529">
        <f>-0.509390757*Table1[[#This Row],[lig(ao)]]</f>
        <v>-4.0751260560000002</v>
      </c>
      <c r="O529" s="3">
        <f>LN(1-EXP(-$R$45*Table1[[#This Row],[lig(ao)]]))</f>
        <v>-1.7136038476981676E-2</v>
      </c>
      <c r="P529" s="3">
        <f>Table1[[#This Row],[ln(1-e^-Bl)]]+LN($R$40)-$R$45*Table1[[#This Row],[Rs(ao)]]</f>
        <v>13.192001643890398</v>
      </c>
      <c r="Q529" s="3">
        <f>LN(Table1[[#This Row],[maxPress(bar)]])</f>
        <v>13.248364427157542</v>
      </c>
    </row>
    <row r="530" spans="1:17" x14ac:dyDescent="0.3">
      <c r="A530">
        <v>2</v>
      </c>
      <c r="B530">
        <v>500</v>
      </c>
      <c r="C530" t="s">
        <v>11</v>
      </c>
      <c r="D530">
        <v>2</v>
      </c>
      <c r="E530" t="s">
        <v>12</v>
      </c>
      <c r="F530">
        <v>9</v>
      </c>
      <c r="G530">
        <v>606.03975000000014</v>
      </c>
      <c r="H530">
        <v>554272.49835000001</v>
      </c>
      <c r="I530">
        <v>300.70499999999998</v>
      </c>
      <c r="J530">
        <v>68</v>
      </c>
      <c r="K530" t="s">
        <v>13</v>
      </c>
      <c r="L530">
        <f>Table1[[#This Row],[maxPHe]]/Table1[[#This Row],[nv]]</f>
        <v>4.4221323529411762</v>
      </c>
      <c r="M530" t="e">
        <f>LN(1-Table1[[#This Row],[maxPress(bar)]]/327664.925)</f>
        <v>#NUM!</v>
      </c>
      <c r="N530">
        <f>-0.509390757*Table1[[#This Row],[lig(ao)]]</f>
        <v>-4.5845168130000005</v>
      </c>
      <c r="O530" s="3">
        <f>LN(1-EXP(-$R$45*Table1[[#This Row],[lig(ao)]]))</f>
        <v>-1.0261132782081569E-2</v>
      </c>
      <c r="P530" s="3">
        <f>Table1[[#This Row],[ln(1-e^-Bl)]]+LN($R$40)-$R$45*Table1[[#This Row],[Rs(ao)]]</f>
        <v>13.198876549585298</v>
      </c>
      <c r="Q530" s="3">
        <f>LN(Table1[[#This Row],[maxPress(bar)]])</f>
        <v>13.2254117190769</v>
      </c>
    </row>
    <row r="531" spans="1:17" x14ac:dyDescent="0.3">
      <c r="A531">
        <v>2</v>
      </c>
      <c r="B531">
        <v>2500</v>
      </c>
      <c r="C531" t="s">
        <v>11</v>
      </c>
      <c r="D531">
        <v>3</v>
      </c>
      <c r="E531" t="s">
        <v>12</v>
      </c>
      <c r="F531">
        <v>12</v>
      </c>
      <c r="G531">
        <v>1238.76225</v>
      </c>
      <c r="H531">
        <v>259323.68635</v>
      </c>
      <c r="I531">
        <v>621.25500000000022</v>
      </c>
      <c r="J531">
        <v>227</v>
      </c>
      <c r="K531" t="s">
        <v>13</v>
      </c>
      <c r="L531">
        <f>Table1[[#This Row],[maxPHe]]/Table1[[#This Row],[nv]]</f>
        <v>2.7368061674008821</v>
      </c>
      <c r="M531">
        <f>LN(1-Table1[[#This Row],[maxPress(bar)]]/327664.925)</f>
        <v>-1.5674781447638066</v>
      </c>
      <c r="N531">
        <f>-0.509390757*Table1[[#This Row],[lig(ao)]]</f>
        <v>-6.1126890840000003</v>
      </c>
      <c r="O531" s="3">
        <f>LN(1-EXP(-$R$45*Table1[[#This Row],[lig(ao)]]))</f>
        <v>-2.217039257152143E-3</v>
      </c>
      <c r="P531" s="3">
        <f>Table1[[#This Row],[ln(1-e^-Bl)]]+LN($R$40)-$R$45*Table1[[#This Row],[Rs(ao)]]</f>
        <v>12.697529730110228</v>
      </c>
      <c r="Q531" s="3">
        <f>LN(Table1[[#This Row],[maxPress(bar)]])</f>
        <v>12.465832314635989</v>
      </c>
    </row>
    <row r="532" spans="1:17" x14ac:dyDescent="0.3">
      <c r="A532">
        <v>2</v>
      </c>
      <c r="B532">
        <v>500</v>
      </c>
      <c r="C532" t="s">
        <v>11</v>
      </c>
      <c r="D532">
        <v>3</v>
      </c>
      <c r="E532" t="s">
        <v>12</v>
      </c>
      <c r="F532">
        <v>12</v>
      </c>
      <c r="G532">
        <v>1709.5047500000001</v>
      </c>
      <c r="H532">
        <v>435646.24174999999</v>
      </c>
      <c r="I532">
        <v>870.40500000000009</v>
      </c>
      <c r="J532">
        <v>227</v>
      </c>
      <c r="K532" t="s">
        <v>13</v>
      </c>
      <c r="L532">
        <f>Table1[[#This Row],[maxPHe]]/Table1[[#This Row],[nv]]</f>
        <v>3.8343832599118945</v>
      </c>
      <c r="M532" t="e">
        <f>LN(1-Table1[[#This Row],[maxPress(bar)]]/327664.925)</f>
        <v>#NUM!</v>
      </c>
      <c r="N532">
        <f>-0.509390757*Table1[[#This Row],[lig(ao)]]</f>
        <v>-6.1126890840000003</v>
      </c>
      <c r="O532" s="3">
        <f>LN(1-EXP(-$R$45*Table1[[#This Row],[lig(ao)]]))</f>
        <v>-2.217039257152143E-3</v>
      </c>
      <c r="P532" s="3">
        <f>Table1[[#This Row],[ln(1-e^-Bl)]]+LN($R$40)-$R$45*Table1[[#This Row],[Rs(ao)]]</f>
        <v>12.697529730110228</v>
      </c>
      <c r="Q532" s="3">
        <f>LN(Table1[[#This Row],[maxPress(bar)]])</f>
        <v>12.984585820857617</v>
      </c>
    </row>
    <row r="533" spans="1:17" x14ac:dyDescent="0.3">
      <c r="A533">
        <v>3</v>
      </c>
      <c r="B533">
        <v>1000</v>
      </c>
      <c r="C533" t="s">
        <v>11</v>
      </c>
      <c r="D533">
        <v>3</v>
      </c>
      <c r="E533" t="s">
        <v>12</v>
      </c>
      <c r="F533">
        <v>12</v>
      </c>
      <c r="G533">
        <v>1497.2772500000001</v>
      </c>
      <c r="H533">
        <v>367909.4535</v>
      </c>
      <c r="I533">
        <v>777.95500000000004</v>
      </c>
      <c r="J533">
        <v>229</v>
      </c>
      <c r="K533" t="s">
        <v>13</v>
      </c>
      <c r="L533">
        <f>Table1[[#This Row],[maxPHe]]/Table1[[#This Row],[nv]]</f>
        <v>3.3971834061135371</v>
      </c>
      <c r="M533" t="e">
        <f>LN(1-Table1[[#This Row],[maxPress(bar)]]/327664.925)</f>
        <v>#NUM!</v>
      </c>
      <c r="N533">
        <f>-0.509390757*Table1[[#This Row],[lig(ao)]]</f>
        <v>-6.1126890840000003</v>
      </c>
      <c r="O533" s="3">
        <f>LN(1-EXP(-$R$45*Table1[[#This Row],[lig(ao)]]))</f>
        <v>-2.217039257152143E-3</v>
      </c>
      <c r="P533" s="3">
        <f>Table1[[#This Row],[ln(1-e^-Bl)]]+LN($R$40)-$R$45*Table1[[#This Row],[Rs(ao)]]</f>
        <v>12.697529730110228</v>
      </c>
      <c r="Q533" s="3">
        <f>LN(Table1[[#This Row],[maxPress(bar)]])</f>
        <v>12.815592136603994</v>
      </c>
    </row>
    <row r="534" spans="1:17" x14ac:dyDescent="0.3">
      <c r="A534">
        <v>3</v>
      </c>
      <c r="B534">
        <v>1500</v>
      </c>
      <c r="C534" t="s">
        <v>11</v>
      </c>
      <c r="D534">
        <v>3</v>
      </c>
      <c r="E534" t="s">
        <v>12</v>
      </c>
      <c r="F534">
        <v>12</v>
      </c>
      <c r="G534">
        <v>1505.24775</v>
      </c>
      <c r="H534">
        <v>327624.0909500001</v>
      </c>
      <c r="I534">
        <v>730.54499999999985</v>
      </c>
      <c r="J534">
        <v>224</v>
      </c>
      <c r="K534" t="s">
        <v>14</v>
      </c>
      <c r="L534">
        <f>Table1[[#This Row],[maxPHe]]/Table1[[#This Row],[nv]]</f>
        <v>3.2613616071428564</v>
      </c>
      <c r="M534">
        <f>LN(1-Table1[[#This Row],[maxPress(bar)]]/327664.925)</f>
        <v>-8.9902305029053586</v>
      </c>
      <c r="N534">
        <f>-0.509390757*Table1[[#This Row],[lig(ao)]]</f>
        <v>-6.1126890840000003</v>
      </c>
      <c r="O534" s="3">
        <f>LN(1-EXP(-$R$45*Table1[[#This Row],[lig(ao)]]))</f>
        <v>-2.217039257152143E-3</v>
      </c>
      <c r="P534" s="3">
        <f>Table1[[#This Row],[ln(1-e^-Bl)]]+LN($R$40)-$R$45*Table1[[#This Row],[Rs(ao)]]</f>
        <v>12.697529730110228</v>
      </c>
      <c r="Q534" s="3">
        <f>LN(Table1[[#This Row],[maxPress(bar)]])</f>
        <v>12.6996221659557</v>
      </c>
    </row>
    <row r="535" spans="1:17" x14ac:dyDescent="0.3">
      <c r="A535">
        <v>3</v>
      </c>
      <c r="B535">
        <v>2000</v>
      </c>
      <c r="C535" t="s">
        <v>11</v>
      </c>
      <c r="D535">
        <v>3</v>
      </c>
      <c r="E535" t="s">
        <v>12</v>
      </c>
      <c r="F535">
        <v>12</v>
      </c>
      <c r="G535">
        <v>1301.53475</v>
      </c>
      <c r="H535">
        <v>284335.64494999999</v>
      </c>
      <c r="I535">
        <v>654.80499999999972</v>
      </c>
      <c r="J535">
        <v>223</v>
      </c>
      <c r="K535" t="s">
        <v>14</v>
      </c>
      <c r="L535">
        <f>Table1[[#This Row],[maxPHe]]/Table1[[#This Row],[nv]]</f>
        <v>2.9363452914798196</v>
      </c>
      <c r="M535">
        <f>LN(1-Table1[[#This Row],[maxPress(bar)]]/327664.925)</f>
        <v>-2.0231628959988974</v>
      </c>
      <c r="N535">
        <f>-0.509390757*Table1[[#This Row],[lig(ao)]]</f>
        <v>-6.1126890840000003</v>
      </c>
      <c r="O535" s="3">
        <f>LN(1-EXP(-$R$45*Table1[[#This Row],[lig(ao)]]))</f>
        <v>-2.217039257152143E-3</v>
      </c>
      <c r="P535" s="3">
        <f>Table1[[#This Row],[ln(1-e^-Bl)]]+LN($R$40)-$R$45*Table1[[#This Row],[Rs(ao)]]</f>
        <v>12.697529730110228</v>
      </c>
      <c r="Q535" s="3">
        <f>LN(Table1[[#This Row],[maxPress(bar)]])</f>
        <v>12.557910667725766</v>
      </c>
    </row>
    <row r="536" spans="1:17" x14ac:dyDescent="0.3">
      <c r="A536">
        <v>3</v>
      </c>
      <c r="B536">
        <v>2500</v>
      </c>
      <c r="C536" t="s">
        <v>11</v>
      </c>
      <c r="D536">
        <v>3</v>
      </c>
      <c r="E536" t="s">
        <v>12</v>
      </c>
      <c r="F536">
        <v>12</v>
      </c>
      <c r="G536">
        <v>1183.8612499999999</v>
      </c>
      <c r="H536">
        <v>255275.50235</v>
      </c>
      <c r="I536">
        <v>605.27499999999975</v>
      </c>
      <c r="J536">
        <v>224</v>
      </c>
      <c r="K536" t="s">
        <v>14</v>
      </c>
      <c r="L536">
        <f>Table1[[#This Row],[maxPHe]]/Table1[[#This Row],[nv]]</f>
        <v>2.7021205357142848</v>
      </c>
      <c r="M536">
        <f>LN(1-Table1[[#This Row],[maxPress(bar)]]/327664.925)</f>
        <v>-1.5099313233796545</v>
      </c>
      <c r="N536">
        <f>-0.509390757*Table1[[#This Row],[lig(ao)]]</f>
        <v>-6.1126890840000003</v>
      </c>
      <c r="O536" s="3">
        <f>LN(1-EXP(-$R$45*Table1[[#This Row],[lig(ao)]]))</f>
        <v>-2.217039257152143E-3</v>
      </c>
      <c r="P536" s="3">
        <f>Table1[[#This Row],[ln(1-e^-Bl)]]+LN($R$40)-$R$45*Table1[[#This Row],[Rs(ao)]]</f>
        <v>12.697529730110228</v>
      </c>
      <c r="Q536" s="3">
        <f>LN(Table1[[#This Row],[maxPress(bar)]])</f>
        <v>12.450098642299581</v>
      </c>
    </row>
    <row r="537" spans="1:17" x14ac:dyDescent="0.3">
      <c r="A537">
        <v>3</v>
      </c>
      <c r="B537">
        <v>500</v>
      </c>
      <c r="C537" t="s">
        <v>11</v>
      </c>
      <c r="D537">
        <v>3</v>
      </c>
      <c r="E537" t="s">
        <v>12</v>
      </c>
      <c r="F537">
        <v>12</v>
      </c>
      <c r="G537">
        <v>1793.8612499999999</v>
      </c>
      <c r="H537">
        <v>441599.37245000002</v>
      </c>
      <c r="I537">
        <v>891.27500000000043</v>
      </c>
      <c r="J537">
        <v>229</v>
      </c>
      <c r="K537" t="s">
        <v>14</v>
      </c>
      <c r="L537">
        <f>Table1[[#This Row],[maxPHe]]/Table1[[#This Row],[nv]]</f>
        <v>3.8920305676855915</v>
      </c>
      <c r="M537" t="e">
        <f>LN(1-Table1[[#This Row],[maxPress(bar)]]/327664.925)</f>
        <v>#NUM!</v>
      </c>
      <c r="N537">
        <f>-0.509390757*Table1[[#This Row],[lig(ao)]]</f>
        <v>-6.1126890840000003</v>
      </c>
      <c r="O537" s="3">
        <f>LN(1-EXP(-$R$45*Table1[[#This Row],[lig(ao)]]))</f>
        <v>-2.217039257152143E-3</v>
      </c>
      <c r="P537" s="3">
        <f>Table1[[#This Row],[ln(1-e^-Bl)]]+LN($R$40)-$R$45*Table1[[#This Row],[Rs(ao)]]</f>
        <v>12.697529730110228</v>
      </c>
      <c r="Q537" s="3">
        <f>LN(Table1[[#This Row],[maxPress(bar)]])</f>
        <v>12.998158352861585</v>
      </c>
    </row>
    <row r="538" spans="1:17" x14ac:dyDescent="0.3">
      <c r="A538">
        <v>1</v>
      </c>
      <c r="B538">
        <v>1000</v>
      </c>
      <c r="C538" t="s">
        <v>11</v>
      </c>
      <c r="D538">
        <v>3</v>
      </c>
      <c r="E538" t="s">
        <v>12</v>
      </c>
      <c r="F538">
        <v>13</v>
      </c>
      <c r="G538">
        <v>1642.6732500000001</v>
      </c>
      <c r="H538">
        <v>379780.31754999998</v>
      </c>
      <c r="I538">
        <v>804.03499999999985</v>
      </c>
      <c r="J538">
        <v>227</v>
      </c>
      <c r="K538" t="s">
        <v>13</v>
      </c>
      <c r="L538">
        <f>Table1[[#This Row],[maxPHe]]/Table1[[#This Row],[nv]]</f>
        <v>3.5420044052863431</v>
      </c>
      <c r="M538" t="e">
        <f>LN(1-Table1[[#This Row],[maxPress(bar)]]/327664.925)</f>
        <v>#NUM!</v>
      </c>
      <c r="N538">
        <f>-0.509390757*Table1[[#This Row],[lig(ao)]]</f>
        <v>-6.6220798410000006</v>
      </c>
      <c r="O538" s="3">
        <f>LN(1-EXP(-$R$45*Table1[[#This Row],[lig(ao)]]))</f>
        <v>-1.3315439159814054E-3</v>
      </c>
      <c r="P538" s="3">
        <f>Table1[[#This Row],[ln(1-e^-Bl)]]+LN($R$40)-$R$45*Table1[[#This Row],[Rs(ao)]]</f>
        <v>12.698415225451399</v>
      </c>
      <c r="Q538" s="3">
        <f>LN(Table1[[#This Row],[maxPress(bar)]])</f>
        <v>12.847348252821035</v>
      </c>
    </row>
    <row r="539" spans="1:17" x14ac:dyDescent="0.3">
      <c r="A539">
        <v>1</v>
      </c>
      <c r="B539">
        <v>1500</v>
      </c>
      <c r="C539" t="s">
        <v>11</v>
      </c>
      <c r="D539">
        <v>3</v>
      </c>
      <c r="E539" t="s">
        <v>12</v>
      </c>
      <c r="F539">
        <v>13</v>
      </c>
      <c r="G539">
        <v>1470.64375</v>
      </c>
      <c r="H539">
        <v>323888.60234999988</v>
      </c>
      <c r="I539">
        <v>731.62499999999955</v>
      </c>
      <c r="J539">
        <v>229</v>
      </c>
      <c r="K539" t="s">
        <v>13</v>
      </c>
      <c r="L539">
        <f>Table1[[#This Row],[maxPHe]]/Table1[[#This Row],[nv]]</f>
        <v>3.1948689956331857</v>
      </c>
      <c r="M539">
        <f>LN(1-Table1[[#This Row],[maxPress(bar)]]/327664.925)</f>
        <v>-4.4632408239073884</v>
      </c>
      <c r="N539">
        <f>-0.509390757*Table1[[#This Row],[lig(ao)]]</f>
        <v>-6.6220798410000006</v>
      </c>
      <c r="O539" s="3">
        <f>LN(1-EXP(-$R$45*Table1[[#This Row],[lig(ao)]]))</f>
        <v>-1.3315439159814054E-3</v>
      </c>
      <c r="P539" s="3">
        <f>Table1[[#This Row],[ln(1-e^-Bl)]]+LN($R$40)-$R$45*Table1[[#This Row],[Rs(ao)]]</f>
        <v>12.698415225451399</v>
      </c>
      <c r="Q539" s="3">
        <f>LN(Table1[[#This Row],[maxPress(bar)]])</f>
        <v>12.688154915747443</v>
      </c>
    </row>
    <row r="540" spans="1:17" x14ac:dyDescent="0.3">
      <c r="A540">
        <v>1</v>
      </c>
      <c r="B540">
        <v>2000</v>
      </c>
      <c r="C540" t="s">
        <v>11</v>
      </c>
      <c r="D540">
        <v>3</v>
      </c>
      <c r="E540" t="s">
        <v>12</v>
      </c>
      <c r="F540">
        <v>13</v>
      </c>
      <c r="G540">
        <v>1221.63375</v>
      </c>
      <c r="H540">
        <v>283401.34344999993</v>
      </c>
      <c r="I540">
        <v>641.82500000000039</v>
      </c>
      <c r="J540">
        <v>225</v>
      </c>
      <c r="K540" t="s">
        <v>13</v>
      </c>
      <c r="L540">
        <f>Table1[[#This Row],[maxPHe]]/Table1[[#This Row],[nv]]</f>
        <v>2.8525555555555573</v>
      </c>
      <c r="M540">
        <f>LN(1-Table1[[#This Row],[maxPress(bar)]]/327664.925)</f>
        <v>-2.0018292640589008</v>
      </c>
      <c r="N540">
        <f>-0.509390757*Table1[[#This Row],[lig(ao)]]</f>
        <v>-6.6220798410000006</v>
      </c>
      <c r="O540" s="3">
        <f>LN(1-EXP(-$R$45*Table1[[#This Row],[lig(ao)]]))</f>
        <v>-1.3315439159814054E-3</v>
      </c>
      <c r="P540" s="3">
        <f>Table1[[#This Row],[ln(1-e^-Bl)]]+LN($R$40)-$R$45*Table1[[#This Row],[Rs(ao)]]</f>
        <v>12.698415225451399</v>
      </c>
      <c r="Q540" s="3">
        <f>LN(Table1[[#This Row],[maxPress(bar)]])</f>
        <v>12.55461934670031</v>
      </c>
    </row>
    <row r="541" spans="1:17" x14ac:dyDescent="0.3">
      <c r="A541">
        <v>1</v>
      </c>
      <c r="B541">
        <v>2500</v>
      </c>
      <c r="C541" t="s">
        <v>11</v>
      </c>
      <c r="D541">
        <v>3</v>
      </c>
      <c r="E541" t="s">
        <v>12</v>
      </c>
      <c r="F541">
        <v>13</v>
      </c>
      <c r="G541">
        <v>1214.9502500000001</v>
      </c>
      <c r="H541">
        <v>255870.09800000009</v>
      </c>
      <c r="I541">
        <v>617.49500000000035</v>
      </c>
      <c r="J541">
        <v>228</v>
      </c>
      <c r="K541" t="s">
        <v>14</v>
      </c>
      <c r="L541">
        <f>Table1[[#This Row],[maxPHe]]/Table1[[#This Row],[nv]]</f>
        <v>2.7083114035087736</v>
      </c>
      <c r="M541">
        <f>LN(1-Table1[[#This Row],[maxPress(bar)]]/327664.925)</f>
        <v>-1.5181790899989096</v>
      </c>
      <c r="N541">
        <f>-0.509390757*Table1[[#This Row],[lig(ao)]]</f>
        <v>-6.6220798410000006</v>
      </c>
      <c r="O541" s="3">
        <f>LN(1-EXP(-$R$45*Table1[[#This Row],[lig(ao)]]))</f>
        <v>-1.3315439159814054E-3</v>
      </c>
      <c r="P541" s="3">
        <f>Table1[[#This Row],[ln(1-e^-Bl)]]+LN($R$40)-$R$45*Table1[[#This Row],[Rs(ao)]]</f>
        <v>12.698415225451399</v>
      </c>
      <c r="Q541" s="3">
        <f>LN(Table1[[#This Row],[maxPress(bar)]])</f>
        <v>12.452425164988188</v>
      </c>
    </row>
    <row r="542" spans="1:17" x14ac:dyDescent="0.3">
      <c r="A542">
        <v>1</v>
      </c>
      <c r="B542">
        <v>500</v>
      </c>
      <c r="C542" t="s">
        <v>11</v>
      </c>
      <c r="D542">
        <v>3</v>
      </c>
      <c r="E542" t="s">
        <v>12</v>
      </c>
      <c r="F542">
        <v>13</v>
      </c>
      <c r="G542">
        <v>1711.8812499999999</v>
      </c>
      <c r="H542">
        <v>437112.53220000002</v>
      </c>
      <c r="I542">
        <v>864.87500000000034</v>
      </c>
      <c r="J542">
        <v>224</v>
      </c>
      <c r="K542" t="s">
        <v>13</v>
      </c>
      <c r="L542">
        <f>Table1[[#This Row],[maxPHe]]/Table1[[#This Row],[nv]]</f>
        <v>3.8610491071428585</v>
      </c>
      <c r="M542" t="e">
        <f>LN(1-Table1[[#This Row],[maxPress(bar)]]/327664.925)</f>
        <v>#NUM!</v>
      </c>
      <c r="N542">
        <f>-0.509390757*Table1[[#This Row],[lig(ao)]]</f>
        <v>-6.6220798410000006</v>
      </c>
      <c r="O542" s="3">
        <f>LN(1-EXP(-$R$45*Table1[[#This Row],[lig(ao)]]))</f>
        <v>-1.3315439159814054E-3</v>
      </c>
      <c r="P542" s="3">
        <f>Table1[[#This Row],[ln(1-e^-Bl)]]+LN($R$40)-$R$45*Table1[[#This Row],[Rs(ao)]]</f>
        <v>12.698415225451399</v>
      </c>
      <c r="Q542" s="3">
        <f>LN(Table1[[#This Row],[maxPress(bar)]])</f>
        <v>12.987945951682672</v>
      </c>
    </row>
    <row r="543" spans="1:17" x14ac:dyDescent="0.3">
      <c r="A543">
        <v>2</v>
      </c>
      <c r="B543">
        <v>1000</v>
      </c>
      <c r="C543" t="s">
        <v>11</v>
      </c>
      <c r="D543">
        <v>3</v>
      </c>
      <c r="E543" t="s">
        <v>12</v>
      </c>
      <c r="F543">
        <v>13</v>
      </c>
      <c r="G543">
        <v>1633.51475</v>
      </c>
      <c r="H543">
        <v>379746.62784999987</v>
      </c>
      <c r="I543">
        <v>800.20500000000004</v>
      </c>
      <c r="J543">
        <v>226</v>
      </c>
      <c r="K543" t="s">
        <v>14</v>
      </c>
      <c r="L543">
        <f>Table1[[#This Row],[maxPHe]]/Table1[[#This Row],[nv]]</f>
        <v>3.5407300884955752</v>
      </c>
      <c r="M543" t="e">
        <f>LN(1-Table1[[#This Row],[maxPress(bar)]]/327664.925)</f>
        <v>#NUM!</v>
      </c>
      <c r="N543">
        <f>-0.509390757*Table1[[#This Row],[lig(ao)]]</f>
        <v>-6.6220798410000006</v>
      </c>
      <c r="O543" s="3">
        <f>LN(1-EXP(-$R$45*Table1[[#This Row],[lig(ao)]]))</f>
        <v>-1.3315439159814054E-3</v>
      </c>
      <c r="P543" s="3">
        <f>Table1[[#This Row],[ln(1-e^-Bl)]]+LN($R$40)-$R$45*Table1[[#This Row],[Rs(ao)]]</f>
        <v>12.698415225451399</v>
      </c>
      <c r="Q543" s="3">
        <f>LN(Table1[[#This Row],[maxPress(bar)]])</f>
        <v>12.847259540497591</v>
      </c>
    </row>
    <row r="544" spans="1:17" x14ac:dyDescent="0.3">
      <c r="A544">
        <v>2</v>
      </c>
      <c r="B544">
        <v>1500</v>
      </c>
      <c r="C544" t="s">
        <v>11</v>
      </c>
      <c r="D544">
        <v>3</v>
      </c>
      <c r="E544" t="s">
        <v>12</v>
      </c>
      <c r="F544">
        <v>13</v>
      </c>
      <c r="G544">
        <v>1538.91075</v>
      </c>
      <c r="H544">
        <v>325585.71889999998</v>
      </c>
      <c r="I544">
        <v>742.28500000000042</v>
      </c>
      <c r="J544">
        <v>227</v>
      </c>
      <c r="K544" t="s">
        <v>14</v>
      </c>
      <c r="L544">
        <f>Table1[[#This Row],[maxPHe]]/Table1[[#This Row],[nv]]</f>
        <v>3.2699779735682837</v>
      </c>
      <c r="M544">
        <f>LN(1-Table1[[#This Row],[maxPress(bar)]]/327664.925)</f>
        <v>-5.0600053779422414</v>
      </c>
      <c r="N544">
        <f>-0.509390757*Table1[[#This Row],[lig(ao)]]</f>
        <v>-6.6220798410000006</v>
      </c>
      <c r="O544" s="3">
        <f>LN(1-EXP(-$R$45*Table1[[#This Row],[lig(ao)]]))</f>
        <v>-1.3315439159814054E-3</v>
      </c>
      <c r="P544" s="3">
        <f>Table1[[#This Row],[ln(1-e^-Bl)]]+LN($R$40)-$R$45*Table1[[#This Row],[Rs(ao)]]</f>
        <v>12.698415225451399</v>
      </c>
      <c r="Q544" s="3">
        <f>LN(Table1[[#This Row],[maxPress(bar)]])</f>
        <v>12.69338105127637</v>
      </c>
    </row>
    <row r="545" spans="1:17" x14ac:dyDescent="0.3">
      <c r="A545">
        <v>2</v>
      </c>
      <c r="B545">
        <v>2000</v>
      </c>
      <c r="C545" t="s">
        <v>11</v>
      </c>
      <c r="D545">
        <v>3</v>
      </c>
      <c r="E545" t="s">
        <v>12</v>
      </c>
      <c r="F545">
        <v>13</v>
      </c>
      <c r="G545">
        <v>1359.60375</v>
      </c>
      <c r="H545">
        <v>278228.67739999993</v>
      </c>
      <c r="I545">
        <v>663.42500000000052</v>
      </c>
      <c r="J545">
        <v>221</v>
      </c>
      <c r="K545" t="s">
        <v>14</v>
      </c>
      <c r="L545">
        <f>Table1[[#This Row],[maxPHe]]/Table1[[#This Row],[nv]]</f>
        <v>3.0019230769230791</v>
      </c>
      <c r="M545">
        <f>LN(1-Table1[[#This Row],[maxPress(bar)]]/327664.925)</f>
        <v>-1.8913076038930103</v>
      </c>
      <c r="N545">
        <f>-0.509390757*Table1[[#This Row],[lig(ao)]]</f>
        <v>-6.6220798410000006</v>
      </c>
      <c r="O545" s="3">
        <f>LN(1-EXP(-$R$45*Table1[[#This Row],[lig(ao)]]))</f>
        <v>-1.3315439159814054E-3</v>
      </c>
      <c r="P545" s="3">
        <f>Table1[[#This Row],[ln(1-e^-Bl)]]+LN($R$40)-$R$45*Table1[[#This Row],[Rs(ao)]]</f>
        <v>12.698415225451399</v>
      </c>
      <c r="Q545" s="3">
        <f>LN(Table1[[#This Row],[maxPress(bar)]])</f>
        <v>12.536198635114328</v>
      </c>
    </row>
    <row r="546" spans="1:17" x14ac:dyDescent="0.3">
      <c r="A546">
        <v>2</v>
      </c>
      <c r="B546">
        <v>2500</v>
      </c>
      <c r="C546" t="s">
        <v>11</v>
      </c>
      <c r="D546">
        <v>3</v>
      </c>
      <c r="E546" t="s">
        <v>12</v>
      </c>
      <c r="F546">
        <v>13</v>
      </c>
      <c r="G546">
        <v>1200.7427499999999</v>
      </c>
      <c r="H546">
        <v>255162.73855000001</v>
      </c>
      <c r="I546">
        <v>610.64499999999964</v>
      </c>
      <c r="J546">
        <v>225</v>
      </c>
      <c r="K546" t="s">
        <v>14</v>
      </c>
      <c r="L546">
        <f>Table1[[#This Row],[maxPHe]]/Table1[[#This Row],[nv]]</f>
        <v>2.7139777777777763</v>
      </c>
      <c r="M546">
        <f>LN(1-Table1[[#This Row],[maxPress(bar)]]/327664.925)</f>
        <v>-1.5083747967668686</v>
      </c>
      <c r="N546">
        <f>-0.509390757*Table1[[#This Row],[lig(ao)]]</f>
        <v>-6.6220798410000006</v>
      </c>
      <c r="O546" s="3">
        <f>LN(1-EXP(-$R$45*Table1[[#This Row],[lig(ao)]]))</f>
        <v>-1.3315439159814054E-3</v>
      </c>
      <c r="P546" s="3">
        <f>Table1[[#This Row],[ln(1-e^-Bl)]]+LN($R$40)-$R$45*Table1[[#This Row],[Rs(ao)]]</f>
        <v>12.698415225451399</v>
      </c>
      <c r="Q546" s="3">
        <f>LN(Table1[[#This Row],[maxPress(bar)]])</f>
        <v>12.449656810975833</v>
      </c>
    </row>
    <row r="547" spans="1:17" x14ac:dyDescent="0.3">
      <c r="A547">
        <v>2</v>
      </c>
      <c r="B547">
        <v>500</v>
      </c>
      <c r="C547" t="s">
        <v>11</v>
      </c>
      <c r="D547">
        <v>3</v>
      </c>
      <c r="E547" t="s">
        <v>12</v>
      </c>
      <c r="F547">
        <v>13</v>
      </c>
      <c r="G547">
        <v>1756.8317500000001</v>
      </c>
      <c r="H547">
        <v>439854.97405000002</v>
      </c>
      <c r="I547">
        <v>871.86500000000012</v>
      </c>
      <c r="J547">
        <v>223</v>
      </c>
      <c r="K547" t="s">
        <v>14</v>
      </c>
      <c r="L547">
        <f>Table1[[#This Row],[maxPHe]]/Table1[[#This Row],[nv]]</f>
        <v>3.9097085201793726</v>
      </c>
      <c r="M547" t="e">
        <f>LN(1-Table1[[#This Row],[maxPress(bar)]]/327664.925)</f>
        <v>#NUM!</v>
      </c>
      <c r="N547">
        <f>-0.509390757*Table1[[#This Row],[lig(ao)]]</f>
        <v>-6.6220798410000006</v>
      </c>
      <c r="O547" s="3">
        <f>LN(1-EXP(-$R$45*Table1[[#This Row],[lig(ao)]]))</f>
        <v>-1.3315439159814054E-3</v>
      </c>
      <c r="P547" s="3">
        <f>Table1[[#This Row],[ln(1-e^-Bl)]]+LN($R$40)-$R$45*Table1[[#This Row],[Rs(ao)]]</f>
        <v>12.698415225451399</v>
      </c>
      <c r="Q547" s="3">
        <f>LN(Table1[[#This Row],[maxPress(bar)]])</f>
        <v>12.994200347131146</v>
      </c>
    </row>
    <row r="548" spans="1:17" x14ac:dyDescent="0.3">
      <c r="A548">
        <v>3</v>
      </c>
      <c r="B548">
        <v>1000</v>
      </c>
      <c r="C548" t="s">
        <v>11</v>
      </c>
      <c r="D548">
        <v>3</v>
      </c>
      <c r="E548" t="s">
        <v>12</v>
      </c>
      <c r="F548">
        <v>13</v>
      </c>
      <c r="G548">
        <v>1538.36625</v>
      </c>
      <c r="H548">
        <v>378587.94764999999</v>
      </c>
      <c r="I548">
        <v>773.17499999999984</v>
      </c>
      <c r="J548">
        <v>222</v>
      </c>
      <c r="K548" t="s">
        <v>13</v>
      </c>
      <c r="L548">
        <f>Table1[[#This Row],[maxPHe]]/Table1[[#This Row],[nv]]</f>
        <v>3.4827702702702696</v>
      </c>
      <c r="M548" t="e">
        <f>LN(1-Table1[[#This Row],[maxPress(bar)]]/327664.925)</f>
        <v>#NUM!</v>
      </c>
      <c r="N548">
        <f>-0.509390757*Table1[[#This Row],[lig(ao)]]</f>
        <v>-6.6220798410000006</v>
      </c>
      <c r="O548" s="3">
        <f>LN(1-EXP(-$R$45*Table1[[#This Row],[lig(ao)]]))</f>
        <v>-1.3315439159814054E-3</v>
      </c>
      <c r="P548" s="3">
        <f>Table1[[#This Row],[ln(1-e^-Bl)]]+LN($R$40)-$R$45*Table1[[#This Row],[Rs(ao)]]</f>
        <v>12.698415225451399</v>
      </c>
      <c r="Q548" s="3">
        <f>LN(Table1[[#This Row],[maxPress(bar)]])</f>
        <v>12.844203683256985</v>
      </c>
    </row>
    <row r="549" spans="1:17" x14ac:dyDescent="0.3">
      <c r="A549">
        <v>3</v>
      </c>
      <c r="B549">
        <v>1500</v>
      </c>
      <c r="C549" t="s">
        <v>11</v>
      </c>
      <c r="D549">
        <v>3</v>
      </c>
      <c r="E549" t="s">
        <v>12</v>
      </c>
      <c r="F549">
        <v>13</v>
      </c>
      <c r="G549">
        <v>1519.9502500000001</v>
      </c>
      <c r="H549">
        <v>331033.20240000001</v>
      </c>
      <c r="I549">
        <v>736.49499999999966</v>
      </c>
      <c r="J549">
        <v>226</v>
      </c>
      <c r="K549" t="s">
        <v>14</v>
      </c>
      <c r="L549">
        <f>Table1[[#This Row],[maxPHe]]/Table1[[#This Row],[nv]]</f>
        <v>3.2588274336283169</v>
      </c>
      <c r="M549" t="e">
        <f>LN(1-Table1[[#This Row],[maxPress(bar)]]/327664.925)</f>
        <v>#NUM!</v>
      </c>
      <c r="N549">
        <f>-0.509390757*Table1[[#This Row],[lig(ao)]]</f>
        <v>-6.6220798410000006</v>
      </c>
      <c r="O549" s="3">
        <f>LN(1-EXP(-$R$45*Table1[[#This Row],[lig(ao)]]))</f>
        <v>-1.3315439159814054E-3</v>
      </c>
      <c r="P549" s="3">
        <f>Table1[[#This Row],[ln(1-e^-Bl)]]+LN($R$40)-$R$45*Table1[[#This Row],[Rs(ao)]]</f>
        <v>12.698415225451399</v>
      </c>
      <c r="Q549" s="3">
        <f>LN(Table1[[#This Row],[maxPress(bar)]])</f>
        <v>12.709973958694111</v>
      </c>
    </row>
    <row r="550" spans="1:17" x14ac:dyDescent="0.3">
      <c r="A550">
        <v>3</v>
      </c>
      <c r="B550">
        <v>1000</v>
      </c>
      <c r="C550" t="s">
        <v>11</v>
      </c>
      <c r="D550">
        <v>1</v>
      </c>
      <c r="E550" t="s">
        <v>12</v>
      </c>
      <c r="F550">
        <v>10</v>
      </c>
      <c r="G550">
        <v>94.405750000000012</v>
      </c>
      <c r="H550">
        <v>762873.38130000012</v>
      </c>
      <c r="I550">
        <v>45.384999999999977</v>
      </c>
      <c r="J550">
        <v>9</v>
      </c>
      <c r="K550" t="s">
        <v>13</v>
      </c>
      <c r="L550">
        <f>Table1[[#This Row],[maxPHe]]/Table1[[#This Row],[nv]]</f>
        <v>5.0427777777777756</v>
      </c>
      <c r="M550" t="e">
        <f>LN(1-Table1[[#This Row],[maxPress(bar)]]/327664.925)</f>
        <v>#NUM!</v>
      </c>
      <c r="N550">
        <f>-0.509390757*Table1[[#This Row],[lig(ao)]]</f>
        <v>-5.0939075700000007</v>
      </c>
      <c r="O550" s="3">
        <f>LN(1-EXP(-$R$45*Table1[[#This Row],[lig(ao)]]))</f>
        <v>-6.1528846084108338E-3</v>
      </c>
      <c r="P550" s="3">
        <f>Table1[[#This Row],[ln(1-e^-Bl)]]+LN($R$40)-$R$45*Table1[[#This Row],[Rs(ao)]]</f>
        <v>13.712375710758968</v>
      </c>
      <c r="Q550" s="3">
        <f>LN(Table1[[#This Row],[maxPress(bar)]])</f>
        <v>13.544847348002827</v>
      </c>
    </row>
    <row r="551" spans="1:17" x14ac:dyDescent="0.3">
      <c r="A551">
        <v>3</v>
      </c>
      <c r="B551">
        <v>1000</v>
      </c>
      <c r="C551" t="s">
        <v>11</v>
      </c>
      <c r="D551">
        <v>1</v>
      </c>
      <c r="E551" t="s">
        <v>12</v>
      </c>
      <c r="F551">
        <v>11</v>
      </c>
      <c r="G551">
        <v>90.445750000000004</v>
      </c>
      <c r="H551">
        <v>725595.60050000018</v>
      </c>
      <c r="I551">
        <v>44.58499999999998</v>
      </c>
      <c r="J551">
        <v>9</v>
      </c>
      <c r="K551" t="s">
        <v>14</v>
      </c>
      <c r="L551">
        <f>Table1[[#This Row],[maxPHe]]/Table1[[#This Row],[nv]]</f>
        <v>4.953888888888887</v>
      </c>
      <c r="M551" t="e">
        <f>LN(1-Table1[[#This Row],[maxPress(bar)]]/327664.925)</f>
        <v>#NUM!</v>
      </c>
      <c r="N551">
        <f>-0.509390757*Table1[[#This Row],[lig(ao)]]</f>
        <v>-5.6032983270000001</v>
      </c>
      <c r="O551" s="3">
        <f>LN(1-EXP(-$R$45*Table1[[#This Row],[lig(ao)]]))</f>
        <v>-3.6924895769882078E-3</v>
      </c>
      <c r="P551" s="3">
        <f>Table1[[#This Row],[ln(1-e^-Bl)]]+LN($R$40)-$R$45*Table1[[#This Row],[Rs(ao)]]</f>
        <v>13.714836105790392</v>
      </c>
      <c r="Q551" s="3">
        <f>LN(Table1[[#This Row],[maxPress(bar)]])</f>
        <v>13.49474811450669</v>
      </c>
    </row>
    <row r="552" spans="1:17" x14ac:dyDescent="0.3">
      <c r="A552">
        <v>3</v>
      </c>
      <c r="B552">
        <v>1000</v>
      </c>
      <c r="C552" t="s">
        <v>11</v>
      </c>
      <c r="D552">
        <v>1</v>
      </c>
      <c r="E552" t="s">
        <v>12</v>
      </c>
      <c r="F552">
        <v>12</v>
      </c>
      <c r="G552">
        <v>93.762250000000009</v>
      </c>
      <c r="H552">
        <v>802665.10820000013</v>
      </c>
      <c r="I552">
        <v>43.255000000000003</v>
      </c>
      <c r="J552">
        <v>8</v>
      </c>
      <c r="K552" t="s">
        <v>13</v>
      </c>
      <c r="L552">
        <f>Table1[[#This Row],[maxPHe]]/Table1[[#This Row],[nv]]</f>
        <v>5.4068750000000003</v>
      </c>
      <c r="M552" t="e">
        <f>LN(1-Table1[[#This Row],[maxPress(bar)]]/327664.925)</f>
        <v>#NUM!</v>
      </c>
      <c r="N552">
        <f>-0.509390757*Table1[[#This Row],[lig(ao)]]</f>
        <v>-6.1126890840000003</v>
      </c>
      <c r="O552" s="3">
        <f>LN(1-EXP(-$R$45*Table1[[#This Row],[lig(ao)]]))</f>
        <v>-2.217039257152143E-3</v>
      </c>
      <c r="P552" s="3">
        <f>Table1[[#This Row],[ln(1-e^-Bl)]]+LN($R$40)-$R$45*Table1[[#This Row],[Rs(ao)]]</f>
        <v>13.716311556110227</v>
      </c>
      <c r="Q552" s="3">
        <f>LN(Table1[[#This Row],[maxPress(bar)]])</f>
        <v>13.595692855129558</v>
      </c>
    </row>
    <row r="553" spans="1:17" x14ac:dyDescent="0.3">
      <c r="A553">
        <v>3</v>
      </c>
      <c r="B553">
        <v>1000</v>
      </c>
      <c r="C553" t="s">
        <v>11</v>
      </c>
      <c r="D553">
        <v>1</v>
      </c>
      <c r="E553" t="s">
        <v>12</v>
      </c>
      <c r="F553">
        <v>13</v>
      </c>
      <c r="G553">
        <v>46.386249999999997</v>
      </c>
      <c r="H553">
        <v>785504.75315000012</v>
      </c>
      <c r="I553">
        <v>33.77499999999997</v>
      </c>
      <c r="J553">
        <v>8</v>
      </c>
      <c r="K553" t="s">
        <v>13</v>
      </c>
      <c r="L553">
        <f>Table1[[#This Row],[maxPHe]]/Table1[[#This Row],[nv]]</f>
        <v>4.2218749999999963</v>
      </c>
      <c r="M553" t="e">
        <f>LN(1-Table1[[#This Row],[maxPress(bar)]]/327664.925)</f>
        <v>#NUM!</v>
      </c>
      <c r="N553">
        <f>-0.509390757*Table1[[#This Row],[lig(ao)]]</f>
        <v>-6.6220798410000006</v>
      </c>
      <c r="O553" s="3">
        <f>LN(1-EXP(-$R$45*Table1[[#This Row],[lig(ao)]]))</f>
        <v>-1.3315439159814054E-3</v>
      </c>
      <c r="P553" s="3">
        <f>Table1[[#This Row],[ln(1-e^-Bl)]]+LN($R$40)-$R$45*Table1[[#This Row],[Rs(ao)]]</f>
        <v>13.717197051451398</v>
      </c>
      <c r="Q553" s="3">
        <f>LN(Table1[[#This Row],[maxPress(bar)]])</f>
        <v>13.574081787773446</v>
      </c>
    </row>
    <row r="554" spans="1:17" x14ac:dyDescent="0.3">
      <c r="A554">
        <v>3</v>
      </c>
      <c r="B554">
        <v>1000</v>
      </c>
      <c r="C554" t="s">
        <v>11</v>
      </c>
      <c r="D554">
        <v>1</v>
      </c>
      <c r="E554" t="s">
        <v>12</v>
      </c>
      <c r="F554">
        <v>14</v>
      </c>
      <c r="G554">
        <v>110.29725000000001</v>
      </c>
      <c r="H554">
        <v>694593.36095</v>
      </c>
      <c r="I554">
        <v>51.554999999999993</v>
      </c>
      <c r="J554">
        <v>10</v>
      </c>
      <c r="K554" t="s">
        <v>13</v>
      </c>
      <c r="L554">
        <f>Table1[[#This Row],[maxPHe]]/Table1[[#This Row],[nv]]</f>
        <v>5.1554999999999991</v>
      </c>
      <c r="M554" t="e">
        <f>LN(1-Table1[[#This Row],[maxPress(bar)]]/327664.925)</f>
        <v>#NUM!</v>
      </c>
      <c r="N554">
        <f>-0.509390757*Table1[[#This Row],[lig(ao)]]</f>
        <v>-7.1314705979999999</v>
      </c>
      <c r="O554" s="3">
        <f>LN(1-EXP(-$R$45*Table1[[#This Row],[lig(ao)]]))</f>
        <v>-7.9986077373698648E-4</v>
      </c>
      <c r="P554" s="3">
        <f>Table1[[#This Row],[ln(1-e^-Bl)]]+LN($R$40)-$R$45*Table1[[#This Row],[Rs(ao)]]</f>
        <v>13.717728734593642</v>
      </c>
      <c r="Q554" s="3">
        <f>LN(Table1[[#This Row],[maxPress(bar)]])</f>
        <v>13.451081861155444</v>
      </c>
    </row>
    <row r="555" spans="1:17" x14ac:dyDescent="0.3">
      <c r="A555">
        <v>3</v>
      </c>
      <c r="B555">
        <v>1000</v>
      </c>
      <c r="C555" t="s">
        <v>11</v>
      </c>
      <c r="D555">
        <v>1</v>
      </c>
      <c r="E555" t="s">
        <v>12</v>
      </c>
      <c r="F555">
        <v>15</v>
      </c>
      <c r="G555">
        <v>80.693250000000006</v>
      </c>
      <c r="H555">
        <v>776183.43745000008</v>
      </c>
      <c r="I555">
        <v>40.635000000000012</v>
      </c>
      <c r="J555">
        <v>8</v>
      </c>
      <c r="K555" t="s">
        <v>13</v>
      </c>
      <c r="L555">
        <f>Table1[[#This Row],[maxPHe]]/Table1[[#This Row],[nv]]</f>
        <v>5.0793750000000015</v>
      </c>
      <c r="M555" t="e">
        <f>LN(1-Table1[[#This Row],[maxPress(bar)]]/327664.925)</f>
        <v>#NUM!</v>
      </c>
      <c r="N555">
        <f>-0.509390757*Table1[[#This Row],[lig(ao)]]</f>
        <v>-7.6408613550000002</v>
      </c>
      <c r="O555" s="3">
        <f>LN(1-EXP(-$R$45*Table1[[#This Row],[lig(ao)]]))</f>
        <v>-4.8052877768070632E-4</v>
      </c>
      <c r="P555" s="3">
        <f>Table1[[#This Row],[ln(1-e^-Bl)]]+LN($R$40)-$R$45*Table1[[#This Row],[Rs(ao)]]</f>
        <v>13.718048066589699</v>
      </c>
      <c r="Q555" s="3">
        <f>LN(Table1[[#This Row],[maxPress(bar)]])</f>
        <v>13.5621441596965</v>
      </c>
    </row>
    <row r="556" spans="1:17" x14ac:dyDescent="0.3">
      <c r="A556">
        <v>3</v>
      </c>
      <c r="B556">
        <v>1000</v>
      </c>
      <c r="C556" t="s">
        <v>11</v>
      </c>
      <c r="D556">
        <v>1</v>
      </c>
      <c r="E556" t="s">
        <v>12</v>
      </c>
      <c r="F556">
        <v>16</v>
      </c>
      <c r="G556">
        <v>89.059250000000006</v>
      </c>
      <c r="H556">
        <v>799697.42800000019</v>
      </c>
      <c r="I556">
        <v>42.315000000000019</v>
      </c>
      <c r="J556">
        <v>8</v>
      </c>
      <c r="K556" t="s">
        <v>13</v>
      </c>
      <c r="L556">
        <f>Table1[[#This Row],[maxPHe]]/Table1[[#This Row],[nv]]</f>
        <v>5.2893750000000024</v>
      </c>
      <c r="M556" t="e">
        <f>LN(1-Table1[[#This Row],[maxPress(bar)]]/327664.925)</f>
        <v>#NUM!</v>
      </c>
      <c r="N556">
        <f>-0.509390757*Table1[[#This Row],[lig(ao)]]</f>
        <v>-8.1502521120000004</v>
      </c>
      <c r="O556" s="3">
        <f>LN(1-EXP(-$R$45*Table1[[#This Row],[lig(ao)]]))</f>
        <v>-2.8870352550614285E-4</v>
      </c>
      <c r="P556" s="3">
        <f>Table1[[#This Row],[ln(1-e^-Bl)]]+LN($R$40)-$R$45*Table1[[#This Row],[Rs(ao)]]</f>
        <v>13.718239891841874</v>
      </c>
      <c r="Q556" s="3">
        <f>LN(Table1[[#This Row],[maxPress(bar)]])</f>
        <v>13.591988720108732</v>
      </c>
    </row>
    <row r="557" spans="1:17" x14ac:dyDescent="0.3">
      <c r="A557">
        <v>3</v>
      </c>
      <c r="B557">
        <v>1000</v>
      </c>
      <c r="C557" t="s">
        <v>11</v>
      </c>
      <c r="D557">
        <v>1</v>
      </c>
      <c r="E557" t="s">
        <v>12</v>
      </c>
      <c r="F557">
        <v>17</v>
      </c>
      <c r="G557">
        <v>80.495250000000013</v>
      </c>
      <c r="H557">
        <v>801669.07329999993</v>
      </c>
      <c r="I557">
        <v>40.595000000000013</v>
      </c>
      <c r="J557">
        <v>8</v>
      </c>
      <c r="K557" t="s">
        <v>13</v>
      </c>
      <c r="L557">
        <f>Table1[[#This Row],[maxPHe]]/Table1[[#This Row],[nv]]</f>
        <v>5.0743750000000016</v>
      </c>
      <c r="M557" t="e">
        <f>LN(1-Table1[[#This Row],[maxPress(bar)]]/327664.925)</f>
        <v>#NUM!</v>
      </c>
      <c r="N557">
        <f>-0.509390757*Table1[[#This Row],[lig(ao)]]</f>
        <v>-8.6596428690000007</v>
      </c>
      <c r="O557" s="3">
        <f>LN(1-EXP(-$R$45*Table1[[#This Row],[lig(ao)]]))</f>
        <v>-1.7346082235250424E-4</v>
      </c>
      <c r="P557" s="3">
        <f>Table1[[#This Row],[ln(1-e^-Bl)]]+LN($R$40)-$R$45*Table1[[#This Row],[Rs(ao)]]</f>
        <v>13.718355134545027</v>
      </c>
      <c r="Q557" s="3">
        <f>LN(Table1[[#This Row],[maxPress(bar)]])</f>
        <v>13.594451174886805</v>
      </c>
    </row>
    <row r="558" spans="1:17" x14ac:dyDescent="0.3">
      <c r="A558">
        <v>3</v>
      </c>
      <c r="B558">
        <v>1000</v>
      </c>
      <c r="C558" t="s">
        <v>11</v>
      </c>
      <c r="D558">
        <v>1</v>
      </c>
      <c r="E558" t="s">
        <v>12</v>
      </c>
      <c r="F558">
        <v>18</v>
      </c>
      <c r="G558">
        <v>106.58425</v>
      </c>
      <c r="H558">
        <v>755159.6790499998</v>
      </c>
      <c r="I558">
        <v>47.814999999999991</v>
      </c>
      <c r="J558">
        <v>9</v>
      </c>
      <c r="K558" t="s">
        <v>13</v>
      </c>
      <c r="L558">
        <f>Table1[[#This Row],[maxPHe]]/Table1[[#This Row],[nv]]</f>
        <v>5.3127777777777769</v>
      </c>
      <c r="M558" t="e">
        <f>LN(1-Table1[[#This Row],[maxPress(bar)]]/327664.925)</f>
        <v>#NUM!</v>
      </c>
      <c r="N558">
        <f>-0.509390757*Table1[[#This Row],[lig(ao)]]</f>
        <v>-9.1690336260000009</v>
      </c>
      <c r="O558" s="3">
        <f>LN(1-EXP(-$R$45*Table1[[#This Row],[lig(ao)]]))</f>
        <v>-1.0422231216581739E-4</v>
      </c>
      <c r="P558" s="3">
        <f>Table1[[#This Row],[ln(1-e^-Bl)]]+LN($R$40)-$R$45*Table1[[#This Row],[Rs(ao)]]</f>
        <v>13.718424373055214</v>
      </c>
      <c r="Q558" s="3">
        <f>LN(Table1[[#This Row],[maxPress(bar)]])</f>
        <v>13.534684501299619</v>
      </c>
    </row>
    <row r="559" spans="1:17" x14ac:dyDescent="0.3">
      <c r="A559">
        <v>3</v>
      </c>
      <c r="B559">
        <v>1000</v>
      </c>
      <c r="C559" t="s">
        <v>11</v>
      </c>
      <c r="D559">
        <v>1</v>
      </c>
      <c r="E559" t="s">
        <v>12</v>
      </c>
      <c r="F559">
        <v>19</v>
      </c>
      <c r="G559">
        <v>60.495249999999999</v>
      </c>
      <c r="H559">
        <v>796989.19790000014</v>
      </c>
      <c r="I559">
        <v>36.594999999999978</v>
      </c>
      <c r="J559">
        <v>8</v>
      </c>
      <c r="K559" t="s">
        <v>13</v>
      </c>
      <c r="L559">
        <f>Table1[[#This Row],[maxPHe]]/Table1[[#This Row],[nv]]</f>
        <v>4.5743749999999972</v>
      </c>
      <c r="M559" t="e">
        <f>LN(1-Table1[[#This Row],[maxPress(bar)]]/327664.925)</f>
        <v>#NUM!</v>
      </c>
      <c r="N559">
        <f>-0.509390757*Table1[[#This Row],[lig(ao)]]</f>
        <v>-9.6784243830000012</v>
      </c>
      <c r="O559" s="3">
        <f>LN(1-EXP(-$R$45*Table1[[#This Row],[lig(ao)]]))</f>
        <v>-6.2621866469215342E-5</v>
      </c>
      <c r="P559" s="3">
        <f>Table1[[#This Row],[ln(1-e^-Bl)]]+LN($R$40)-$R$45*Table1[[#This Row],[Rs(ao)]]</f>
        <v>13.71846597350091</v>
      </c>
      <c r="Q559" s="3">
        <f>LN(Table1[[#This Row],[maxPress(bar)]])</f>
        <v>13.588596404230064</v>
      </c>
    </row>
    <row r="560" spans="1:17" x14ac:dyDescent="0.3">
      <c r="A560">
        <v>3</v>
      </c>
      <c r="B560">
        <v>1000</v>
      </c>
      <c r="C560" t="s">
        <v>11</v>
      </c>
      <c r="D560">
        <v>1</v>
      </c>
      <c r="E560" t="s">
        <v>12</v>
      </c>
      <c r="F560">
        <v>1</v>
      </c>
      <c r="G560">
        <v>52.029750000000007</v>
      </c>
      <c r="H560">
        <v>561493.30504999997</v>
      </c>
      <c r="I560">
        <v>27.90499999999999</v>
      </c>
      <c r="J560">
        <v>10</v>
      </c>
      <c r="K560" t="s">
        <v>15</v>
      </c>
      <c r="L560">
        <f>Table1[[#This Row],[maxPHe]]/Table1[[#This Row],[nv]]</f>
        <v>2.7904999999999989</v>
      </c>
      <c r="M560" t="e">
        <f>LN(1-Table1[[#This Row],[maxPress(bar)]]/327664.925)</f>
        <v>#NUM!</v>
      </c>
      <c r="N560">
        <f>-0.509390757*Table1[[#This Row],[lig(ao)]]</f>
        <v>-0.50939075700000003</v>
      </c>
      <c r="O560" s="3">
        <f>LN(1-EXP(-$R$45*Table1[[#This Row],[lig(ao)]]))</f>
        <v>-0.91844666491232885</v>
      </c>
      <c r="P560" s="3">
        <f>Table1[[#This Row],[ln(1-e^-Bl)]]+LN($R$40)-$R$45*Table1[[#This Row],[Rs(ao)]]</f>
        <v>12.80008193045505</v>
      </c>
      <c r="Q560" s="3">
        <f>LN(Table1[[#This Row],[maxPress(bar)]])</f>
        <v>13.238355129759187</v>
      </c>
    </row>
    <row r="561" spans="1:17" x14ac:dyDescent="0.3">
      <c r="A561">
        <v>3</v>
      </c>
      <c r="B561">
        <v>1000</v>
      </c>
      <c r="C561" t="s">
        <v>11</v>
      </c>
      <c r="D561">
        <v>1</v>
      </c>
      <c r="E561" t="s">
        <v>12</v>
      </c>
      <c r="F561">
        <v>20</v>
      </c>
      <c r="G561">
        <v>47.475250000000003</v>
      </c>
      <c r="H561">
        <v>870185.43304999988</v>
      </c>
      <c r="I561">
        <v>27.99499999999999</v>
      </c>
      <c r="J561">
        <v>6</v>
      </c>
      <c r="K561" t="s">
        <v>13</v>
      </c>
      <c r="L561">
        <f>Table1[[#This Row],[maxPHe]]/Table1[[#This Row],[nv]]</f>
        <v>4.6658333333333317</v>
      </c>
      <c r="M561" t="e">
        <f>LN(1-Table1[[#This Row],[maxPress(bar)]]/327664.925)</f>
        <v>#NUM!</v>
      </c>
      <c r="N561">
        <f>-0.509390757*Table1[[#This Row],[lig(ao)]]</f>
        <v>-10.187815140000001</v>
      </c>
      <c r="O561" s="3">
        <f>LN(1-EXP(-$R$45*Table1[[#This Row],[lig(ao)]]))</f>
        <v>-3.7626594887278363E-5</v>
      </c>
      <c r="P561" s="3">
        <f>Table1[[#This Row],[ln(1-e^-Bl)]]+LN($R$40)-$R$45*Table1[[#This Row],[Rs(ao)]]</f>
        <v>13.718490968772493</v>
      </c>
      <c r="Q561" s="3">
        <f>LN(Table1[[#This Row],[maxPress(bar)]])</f>
        <v>13.676461609356139</v>
      </c>
    </row>
    <row r="562" spans="1:17" x14ac:dyDescent="0.3">
      <c r="A562">
        <v>3</v>
      </c>
      <c r="B562">
        <v>1000</v>
      </c>
      <c r="C562" t="s">
        <v>11</v>
      </c>
      <c r="D562">
        <v>1</v>
      </c>
      <c r="E562" t="s">
        <v>12</v>
      </c>
      <c r="F562">
        <v>2</v>
      </c>
      <c r="G562">
        <v>103.31675</v>
      </c>
      <c r="H562">
        <v>752408.34279999987</v>
      </c>
      <c r="I562">
        <v>35.164999999999999</v>
      </c>
      <c r="J562">
        <v>8</v>
      </c>
      <c r="K562" t="s">
        <v>14</v>
      </c>
      <c r="L562">
        <f>Table1[[#This Row],[maxPHe]]/Table1[[#This Row],[nv]]</f>
        <v>4.3956249999999999</v>
      </c>
      <c r="M562" t="e">
        <f>LN(1-Table1[[#This Row],[maxPress(bar)]]/327664.925)</f>
        <v>#NUM!</v>
      </c>
      <c r="N562">
        <f>-0.509390757*Table1[[#This Row],[lig(ao)]]</f>
        <v>-1.0187815140000001</v>
      </c>
      <c r="O562" s="3">
        <f>LN(1-EXP(-$R$45*Table1[[#This Row],[lig(ao)]]))</f>
        <v>-0.44790477788236172</v>
      </c>
      <c r="P562" s="3">
        <f>Table1[[#This Row],[ln(1-e^-Bl)]]+LN($R$40)-$R$45*Table1[[#This Row],[Rs(ao)]]</f>
        <v>13.270623817485017</v>
      </c>
      <c r="Q562" s="3">
        <f>LN(Table1[[#This Row],[maxPress(bar)]])</f>
        <v>13.531034464598468</v>
      </c>
    </row>
    <row r="563" spans="1:17" x14ac:dyDescent="0.3">
      <c r="A563">
        <v>3</v>
      </c>
      <c r="B563">
        <v>1000</v>
      </c>
      <c r="C563" t="s">
        <v>11</v>
      </c>
      <c r="D563">
        <v>1</v>
      </c>
      <c r="E563" t="s">
        <v>12</v>
      </c>
      <c r="F563">
        <v>3</v>
      </c>
      <c r="G563">
        <v>61.039750000000012</v>
      </c>
      <c r="H563">
        <v>802386.75130000024</v>
      </c>
      <c r="I563">
        <v>31.704999999999991</v>
      </c>
      <c r="J563">
        <v>7</v>
      </c>
      <c r="K563" t="s">
        <v>14</v>
      </c>
      <c r="L563">
        <f>Table1[[#This Row],[maxPHe]]/Table1[[#This Row],[nv]]</f>
        <v>4.529285714285713</v>
      </c>
      <c r="M563" t="e">
        <f>LN(1-Table1[[#This Row],[maxPress(bar)]]/327664.925)</f>
        <v>#NUM!</v>
      </c>
      <c r="N563">
        <f>-0.509390757*Table1[[#This Row],[lig(ao)]]</f>
        <v>-1.5281722710000001</v>
      </c>
      <c r="O563" s="3">
        <f>LN(1-EXP(-$R$45*Table1[[#This Row],[lig(ao)]]))</f>
        <v>-0.24453535334753071</v>
      </c>
      <c r="P563" s="3">
        <f>Table1[[#This Row],[ln(1-e^-Bl)]]+LN($R$40)-$R$45*Table1[[#This Row],[Rs(ao)]]</f>
        <v>13.47399324201985</v>
      </c>
      <c r="Q563" s="3">
        <f>LN(Table1[[#This Row],[maxPress(bar)]])</f>
        <v>13.595346004152573</v>
      </c>
    </row>
    <row r="564" spans="1:17" x14ac:dyDescent="0.3">
      <c r="A564">
        <v>3</v>
      </c>
      <c r="B564">
        <v>1000</v>
      </c>
      <c r="C564" t="s">
        <v>11</v>
      </c>
      <c r="D564">
        <v>1</v>
      </c>
      <c r="E564" t="s">
        <v>12</v>
      </c>
      <c r="F564">
        <v>4</v>
      </c>
      <c r="G564">
        <v>60.396250000000002</v>
      </c>
      <c r="H564">
        <v>809063.31259999995</v>
      </c>
      <c r="I564">
        <v>31.574999999999989</v>
      </c>
      <c r="J564">
        <v>7</v>
      </c>
      <c r="K564" t="s">
        <v>14</v>
      </c>
      <c r="L564">
        <f>Table1[[#This Row],[maxPHe]]/Table1[[#This Row],[nv]]</f>
        <v>4.5107142857142843</v>
      </c>
      <c r="M564" t="e">
        <f>LN(1-Table1[[#This Row],[maxPress(bar)]]/327664.925)</f>
        <v>#NUM!</v>
      </c>
      <c r="N564">
        <f>-0.509390757*Table1[[#This Row],[lig(ao)]]</f>
        <v>-2.0375630280000001</v>
      </c>
      <c r="O564" s="3">
        <f>LN(1-EXP(-$R$45*Table1[[#This Row],[lig(ao)]]))</f>
        <v>-0.13965972373704474</v>
      </c>
      <c r="P564" s="3">
        <f>Table1[[#This Row],[ln(1-e^-Bl)]]+LN($R$40)-$R$45*Table1[[#This Row],[Rs(ao)]]</f>
        <v>13.578868871630334</v>
      </c>
      <c r="Q564" s="3">
        <f>LN(Table1[[#This Row],[maxPress(bar)]])</f>
        <v>13.603632453299834</v>
      </c>
    </row>
    <row r="565" spans="1:17" x14ac:dyDescent="0.3">
      <c r="A565">
        <v>3</v>
      </c>
      <c r="B565">
        <v>1000</v>
      </c>
      <c r="C565" t="s">
        <v>11</v>
      </c>
      <c r="D565">
        <v>1</v>
      </c>
      <c r="E565" t="s">
        <v>12</v>
      </c>
      <c r="F565">
        <v>5</v>
      </c>
      <c r="G565">
        <v>60.594250000000002</v>
      </c>
      <c r="H565">
        <v>782054.19429999997</v>
      </c>
      <c r="I565">
        <v>36.614999999999988</v>
      </c>
      <c r="J565">
        <v>8</v>
      </c>
      <c r="K565" t="s">
        <v>14</v>
      </c>
      <c r="L565">
        <f>Table1[[#This Row],[maxPHe]]/Table1[[#This Row],[nv]]</f>
        <v>4.5768749999999985</v>
      </c>
      <c r="M565" t="e">
        <f>LN(1-Table1[[#This Row],[maxPress(bar)]]/327664.925)</f>
        <v>#NUM!</v>
      </c>
      <c r="N565">
        <f>-0.509390757*Table1[[#This Row],[lig(ao)]]</f>
        <v>-2.5469537850000004</v>
      </c>
      <c r="O565" s="3">
        <f>LN(1-EXP(-$R$45*Table1[[#This Row],[lig(ao)]]))</f>
        <v>-8.1556993148675705E-2</v>
      </c>
      <c r="P565" s="3">
        <f>Table1[[#This Row],[ln(1-e^-Bl)]]+LN($R$40)-$R$45*Table1[[#This Row],[Rs(ao)]]</f>
        <v>13.636971602218704</v>
      </c>
      <c r="Q565" s="3">
        <f>LN(Table1[[#This Row],[maxPress(bar)]])</f>
        <v>13.569679319300077</v>
      </c>
    </row>
    <row r="566" spans="1:17" x14ac:dyDescent="0.3">
      <c r="A566">
        <v>3</v>
      </c>
      <c r="B566">
        <v>1000</v>
      </c>
      <c r="C566" t="s">
        <v>11</v>
      </c>
      <c r="D566">
        <v>1</v>
      </c>
      <c r="E566" t="s">
        <v>12</v>
      </c>
      <c r="F566">
        <v>6</v>
      </c>
      <c r="G566">
        <v>95.990250000000003</v>
      </c>
      <c r="H566">
        <v>696753.26284999994</v>
      </c>
      <c r="I566">
        <v>48.695000000000007</v>
      </c>
      <c r="J566">
        <v>10</v>
      </c>
      <c r="K566" t="s">
        <v>14</v>
      </c>
      <c r="L566">
        <f>Table1[[#This Row],[maxPHe]]/Table1[[#This Row],[nv]]</f>
        <v>4.8695000000000004</v>
      </c>
      <c r="M566" t="e">
        <f>LN(1-Table1[[#This Row],[maxPress(bar)]]/327664.925)</f>
        <v>#NUM!</v>
      </c>
      <c r="N566">
        <f>-0.509390757*Table1[[#This Row],[lig(ao)]]</f>
        <v>-3.0563445420000002</v>
      </c>
      <c r="O566" s="3">
        <f>LN(1-EXP(-$R$45*Table1[[#This Row],[lig(ao)]]))</f>
        <v>-4.8202665642017063E-2</v>
      </c>
      <c r="P566" s="3">
        <f>Table1[[#This Row],[ln(1-e^-Bl)]]+LN($R$40)-$R$45*Table1[[#This Row],[Rs(ao)]]</f>
        <v>13.670325929725362</v>
      </c>
      <c r="Q566" s="3">
        <f>LN(Table1[[#This Row],[maxPress(bar)]])</f>
        <v>13.454186628289813</v>
      </c>
    </row>
    <row r="567" spans="1:17" x14ac:dyDescent="0.3">
      <c r="A567">
        <v>3</v>
      </c>
      <c r="B567">
        <v>1000</v>
      </c>
      <c r="C567" t="s">
        <v>11</v>
      </c>
      <c r="D567">
        <v>1</v>
      </c>
      <c r="E567" t="s">
        <v>12</v>
      </c>
      <c r="F567">
        <v>7</v>
      </c>
      <c r="G567">
        <v>77.623750000000015</v>
      </c>
      <c r="H567">
        <v>831701.40739999991</v>
      </c>
      <c r="I567">
        <v>37.024999999999977</v>
      </c>
      <c r="J567">
        <v>7</v>
      </c>
      <c r="K567" t="s">
        <v>14</v>
      </c>
      <c r="L567">
        <f>Table1[[#This Row],[maxPHe]]/Table1[[#This Row],[nv]]</f>
        <v>5.289285714285711</v>
      </c>
      <c r="M567" t="e">
        <f>LN(1-Table1[[#This Row],[maxPress(bar)]]/327664.925)</f>
        <v>#NUM!</v>
      </c>
      <c r="N567">
        <f>-0.509390757*Table1[[#This Row],[lig(ao)]]</f>
        <v>-3.565735299</v>
      </c>
      <c r="O567" s="3">
        <f>LN(1-EXP(-$R$45*Table1[[#This Row],[lig(ao)]]))</f>
        <v>-2.8683625494928373E-2</v>
      </c>
      <c r="P567" s="3">
        <f>Table1[[#This Row],[ln(1-e^-Bl)]]+LN($R$40)-$R$45*Table1[[#This Row],[Rs(ao)]]</f>
        <v>13.689844969872452</v>
      </c>
      <c r="Q567" s="3">
        <f>LN(Table1[[#This Row],[maxPress(bar)]])</f>
        <v>13.631228770052052</v>
      </c>
    </row>
    <row r="568" spans="1:17" x14ac:dyDescent="0.3">
      <c r="A568">
        <v>3</v>
      </c>
      <c r="B568">
        <v>1000</v>
      </c>
      <c r="C568" t="s">
        <v>11</v>
      </c>
      <c r="D568">
        <v>1</v>
      </c>
      <c r="E568" t="s">
        <v>12</v>
      </c>
      <c r="F568">
        <v>8</v>
      </c>
      <c r="G568">
        <v>80.495250000000013</v>
      </c>
      <c r="H568">
        <v>803437.63719999988</v>
      </c>
      <c r="I568">
        <v>40.595000000000013</v>
      </c>
      <c r="J568">
        <v>8</v>
      </c>
      <c r="K568" t="s">
        <v>14</v>
      </c>
      <c r="L568">
        <f>Table1[[#This Row],[maxPHe]]/Table1[[#This Row],[nv]]</f>
        <v>5.0743750000000016</v>
      </c>
      <c r="M568" t="e">
        <f>LN(1-Table1[[#This Row],[maxPress(bar)]]/327664.925)</f>
        <v>#NUM!</v>
      </c>
      <c r="N568">
        <f>-0.509390757*Table1[[#This Row],[lig(ao)]]</f>
        <v>-4.0751260560000002</v>
      </c>
      <c r="O568" s="3">
        <f>LN(1-EXP(-$R$45*Table1[[#This Row],[lig(ao)]]))</f>
        <v>-1.7136038476981676E-2</v>
      </c>
      <c r="P568" s="3">
        <f>Table1[[#This Row],[ln(1-e^-Bl)]]+LN($R$40)-$R$45*Table1[[#This Row],[Rs(ao)]]</f>
        <v>13.701392556890397</v>
      </c>
      <c r="Q568" s="3">
        <f>LN(Table1[[#This Row],[maxPress(bar)]])</f>
        <v>13.596654847208569</v>
      </c>
    </row>
    <row r="569" spans="1:17" x14ac:dyDescent="0.3">
      <c r="A569">
        <v>3</v>
      </c>
      <c r="B569">
        <v>1000</v>
      </c>
      <c r="C569" t="s">
        <v>11</v>
      </c>
      <c r="D569">
        <v>1</v>
      </c>
      <c r="E569" t="s">
        <v>12</v>
      </c>
      <c r="F569">
        <v>9</v>
      </c>
      <c r="G569">
        <v>130.19825</v>
      </c>
      <c r="H569">
        <v>682836.28885000001</v>
      </c>
      <c r="I569">
        <v>60.535000000000018</v>
      </c>
      <c r="J569">
        <v>12</v>
      </c>
      <c r="K569" t="s">
        <v>14</v>
      </c>
      <c r="L569">
        <f>Table1[[#This Row],[maxPHe]]/Table1[[#This Row],[nv]]</f>
        <v>5.0445833333333345</v>
      </c>
      <c r="M569" t="e">
        <f>LN(1-Table1[[#This Row],[maxPress(bar)]]/327664.925)</f>
        <v>#NUM!</v>
      </c>
      <c r="N569">
        <f>-0.509390757*Table1[[#This Row],[lig(ao)]]</f>
        <v>-4.5845168130000005</v>
      </c>
      <c r="O569" s="3">
        <f>LN(1-EXP(-$R$45*Table1[[#This Row],[lig(ao)]]))</f>
        <v>-1.0261132782081569E-2</v>
      </c>
      <c r="P569" s="3">
        <f>Table1[[#This Row],[ln(1-e^-Bl)]]+LN($R$40)-$R$45*Table1[[#This Row],[Rs(ao)]]</f>
        <v>13.708267462585297</v>
      </c>
      <c r="Q569" s="3">
        <f>LN(Table1[[#This Row],[maxPress(bar)]])</f>
        <v>13.434010415604986</v>
      </c>
    </row>
    <row r="570" spans="1:17" x14ac:dyDescent="0.3">
      <c r="A570">
        <v>3</v>
      </c>
      <c r="B570">
        <v>1000</v>
      </c>
      <c r="C570" t="s">
        <v>11</v>
      </c>
      <c r="D570">
        <v>2</v>
      </c>
      <c r="E570" t="s">
        <v>12</v>
      </c>
      <c r="F570">
        <v>10</v>
      </c>
      <c r="G570">
        <v>552.67325000000005</v>
      </c>
      <c r="H570">
        <v>485194.01850000001</v>
      </c>
      <c r="I570">
        <v>265.03499999999991</v>
      </c>
      <c r="J570">
        <v>64</v>
      </c>
      <c r="K570" t="s">
        <v>14</v>
      </c>
      <c r="L570">
        <f>Table1[[#This Row],[maxPHe]]/Table1[[#This Row],[nv]]</f>
        <v>4.1411718749999986</v>
      </c>
      <c r="M570" t="e">
        <f>LN(1-Table1[[#This Row],[maxPress(bar)]]/327664.925)</f>
        <v>#NUM!</v>
      </c>
      <c r="N570">
        <f>-0.509390757*Table1[[#This Row],[lig(ao)]]</f>
        <v>-5.0939075700000007</v>
      </c>
      <c r="O570" s="3">
        <f>LN(1-EXP(-$R$45*Table1[[#This Row],[lig(ao)]]))</f>
        <v>-6.1528846084108338E-3</v>
      </c>
      <c r="P570" s="3">
        <f>Table1[[#This Row],[ln(1-e^-Bl)]]+LN($R$40)-$R$45*Table1[[#This Row],[Rs(ao)]]</f>
        <v>13.202984797758969</v>
      </c>
      <c r="Q570" s="3">
        <f>LN(Table1[[#This Row],[maxPress(bar)]])</f>
        <v>13.092304128070024</v>
      </c>
    </row>
    <row r="571" spans="1:17" x14ac:dyDescent="0.3">
      <c r="A571">
        <v>3</v>
      </c>
      <c r="B571">
        <v>1000</v>
      </c>
      <c r="C571" t="s">
        <v>11</v>
      </c>
      <c r="D571">
        <v>2</v>
      </c>
      <c r="E571" t="s">
        <v>12</v>
      </c>
      <c r="F571">
        <v>11</v>
      </c>
      <c r="G571">
        <v>569.85125000000005</v>
      </c>
      <c r="H571">
        <v>502128.86444999999</v>
      </c>
      <c r="I571">
        <v>268.47500000000031</v>
      </c>
      <c r="J571">
        <v>64</v>
      </c>
      <c r="K571" t="s">
        <v>13</v>
      </c>
      <c r="L571">
        <f>Table1[[#This Row],[maxPHe]]/Table1[[#This Row],[nv]]</f>
        <v>4.1949218750000048</v>
      </c>
      <c r="M571" t="e">
        <f>LN(1-Table1[[#This Row],[maxPress(bar)]]/327664.925)</f>
        <v>#NUM!</v>
      </c>
      <c r="N571">
        <f>-0.509390757*Table1[[#This Row],[lig(ao)]]</f>
        <v>-5.6032983270000001</v>
      </c>
      <c r="O571" s="3">
        <f>LN(1-EXP(-$R$45*Table1[[#This Row],[lig(ao)]]))</f>
        <v>-3.6924895769882078E-3</v>
      </c>
      <c r="P571" s="3">
        <f>Table1[[#This Row],[ln(1-e^-Bl)]]+LN($R$40)-$R$45*Table1[[#This Row],[Rs(ao)]]</f>
        <v>13.205445192790393</v>
      </c>
      <c r="Q571" s="3">
        <f>LN(Table1[[#This Row],[maxPress(bar)]])</f>
        <v>13.126612067823155</v>
      </c>
    </row>
    <row r="572" spans="1:17" x14ac:dyDescent="0.3">
      <c r="A572">
        <v>3</v>
      </c>
      <c r="B572">
        <v>1000</v>
      </c>
      <c r="C572" t="s">
        <v>11</v>
      </c>
      <c r="D572">
        <v>2</v>
      </c>
      <c r="E572" t="s">
        <v>12</v>
      </c>
      <c r="F572">
        <v>12</v>
      </c>
      <c r="G572">
        <v>629.95024999999998</v>
      </c>
      <c r="H572">
        <v>500439.81235000002</v>
      </c>
      <c r="I572">
        <v>284.49500000000012</v>
      </c>
      <c r="J572">
        <v>66</v>
      </c>
      <c r="K572" t="s">
        <v>13</v>
      </c>
      <c r="L572">
        <f>Table1[[#This Row],[maxPHe]]/Table1[[#This Row],[nv]]</f>
        <v>4.3105303030303048</v>
      </c>
      <c r="M572" t="e">
        <f>LN(1-Table1[[#This Row],[maxPress(bar)]]/327664.925)</f>
        <v>#NUM!</v>
      </c>
      <c r="N572">
        <f>-0.509390757*Table1[[#This Row],[lig(ao)]]</f>
        <v>-6.1126890840000003</v>
      </c>
      <c r="O572" s="3">
        <f>LN(1-EXP(-$R$45*Table1[[#This Row],[lig(ao)]]))</f>
        <v>-2.217039257152143E-3</v>
      </c>
      <c r="P572" s="3">
        <f>Table1[[#This Row],[ln(1-e^-Bl)]]+LN($R$40)-$R$45*Table1[[#This Row],[Rs(ao)]]</f>
        <v>13.206920643110228</v>
      </c>
      <c r="Q572" s="3">
        <f>LN(Table1[[#This Row],[maxPress(bar)]])</f>
        <v>13.12324261546124</v>
      </c>
    </row>
    <row r="573" spans="1:17" x14ac:dyDescent="0.3">
      <c r="A573">
        <v>3</v>
      </c>
      <c r="B573">
        <v>1000</v>
      </c>
      <c r="C573" t="s">
        <v>11</v>
      </c>
      <c r="D573">
        <v>2</v>
      </c>
      <c r="E573" t="s">
        <v>12</v>
      </c>
      <c r="F573">
        <v>13</v>
      </c>
      <c r="G573">
        <v>564.9007499999999</v>
      </c>
      <c r="H573">
        <v>475624.79495000013</v>
      </c>
      <c r="I573">
        <v>273.48500000000001</v>
      </c>
      <c r="J573">
        <v>67</v>
      </c>
      <c r="K573" t="s">
        <v>13</v>
      </c>
      <c r="L573">
        <f>Table1[[#This Row],[maxPHe]]/Table1[[#This Row],[nv]]</f>
        <v>4.0818656716417916</v>
      </c>
      <c r="M573" t="e">
        <f>LN(1-Table1[[#This Row],[maxPress(bar)]]/327664.925)</f>
        <v>#NUM!</v>
      </c>
      <c r="N573">
        <f>-0.509390757*Table1[[#This Row],[lig(ao)]]</f>
        <v>-6.6220798410000006</v>
      </c>
      <c r="O573" s="3">
        <f>LN(1-EXP(-$R$45*Table1[[#This Row],[lig(ao)]]))</f>
        <v>-1.3315439159814054E-3</v>
      </c>
      <c r="P573" s="3">
        <f>Table1[[#This Row],[ln(1-e^-Bl)]]+LN($R$40)-$R$45*Table1[[#This Row],[Rs(ao)]]</f>
        <v>13.207806138451399</v>
      </c>
      <c r="Q573" s="3">
        <f>LN(Table1[[#This Row],[maxPress(bar)]])</f>
        <v>13.072384576481044</v>
      </c>
    </row>
    <row r="574" spans="1:17" x14ac:dyDescent="0.3">
      <c r="A574">
        <v>3</v>
      </c>
      <c r="B574">
        <v>1000</v>
      </c>
      <c r="C574" t="s">
        <v>11</v>
      </c>
      <c r="D574">
        <v>2</v>
      </c>
      <c r="E574" t="s">
        <v>12</v>
      </c>
      <c r="F574">
        <v>1</v>
      </c>
      <c r="G574">
        <v>328.21775000000002</v>
      </c>
      <c r="H574">
        <v>299593.04599999991</v>
      </c>
      <c r="I574">
        <v>158.1449999999999</v>
      </c>
      <c r="J574">
        <v>64</v>
      </c>
      <c r="K574" t="s">
        <v>15</v>
      </c>
      <c r="L574">
        <f>Table1[[#This Row],[maxPHe]]/Table1[[#This Row],[nv]]</f>
        <v>2.4710156249999984</v>
      </c>
      <c r="M574">
        <f>LN(1-Table1[[#This Row],[maxPress(bar)]]/327664.925)</f>
        <v>-2.4572231881769913</v>
      </c>
      <c r="N574">
        <f>-0.509390757*Table1[[#This Row],[lig(ao)]]</f>
        <v>-0.50939075700000003</v>
      </c>
      <c r="O574" s="3">
        <f>LN(1-EXP(-$R$45*Table1[[#This Row],[lig(ao)]]))</f>
        <v>-0.91844666491232885</v>
      </c>
      <c r="P574" s="3">
        <f>Table1[[#This Row],[ln(1-e^-Bl)]]+LN($R$40)-$R$45*Table1[[#This Row],[Rs(ao)]]</f>
        <v>12.290691017455051</v>
      </c>
      <c r="Q574" s="3">
        <f>LN(Table1[[#This Row],[maxPress(bar)]])</f>
        <v>12.610180319407892</v>
      </c>
    </row>
    <row r="575" spans="1:17" x14ac:dyDescent="0.3">
      <c r="A575">
        <v>3</v>
      </c>
      <c r="B575">
        <v>1000</v>
      </c>
      <c r="C575" t="s">
        <v>11</v>
      </c>
      <c r="D575">
        <v>2</v>
      </c>
      <c r="E575" t="s">
        <v>12</v>
      </c>
      <c r="F575">
        <v>2</v>
      </c>
      <c r="G575">
        <v>489.60374999999999</v>
      </c>
      <c r="H575">
        <v>348662.4047999999</v>
      </c>
      <c r="I575">
        <v>195.42500000000001</v>
      </c>
      <c r="J575">
        <v>68</v>
      </c>
      <c r="K575" t="s">
        <v>14</v>
      </c>
      <c r="L575">
        <f>Table1[[#This Row],[maxPHe]]/Table1[[#This Row],[nv]]</f>
        <v>2.8738970588235295</v>
      </c>
      <c r="M575" t="e">
        <f>LN(1-Table1[[#This Row],[maxPress(bar)]]/327664.925)</f>
        <v>#NUM!</v>
      </c>
      <c r="N575">
        <f>-0.509390757*Table1[[#This Row],[lig(ao)]]</f>
        <v>-1.0187815140000001</v>
      </c>
      <c r="O575" s="3">
        <f>LN(1-EXP(-$R$45*Table1[[#This Row],[lig(ao)]]))</f>
        <v>-0.44790477788236172</v>
      </c>
      <c r="P575" s="3">
        <f>Table1[[#This Row],[ln(1-e^-Bl)]]+LN($R$40)-$R$45*Table1[[#This Row],[Rs(ao)]]</f>
        <v>12.761232904485018</v>
      </c>
      <c r="Q575" s="3">
        <f>LN(Table1[[#This Row],[maxPress(bar)]])</f>
        <v>12.76185941153723</v>
      </c>
    </row>
    <row r="576" spans="1:17" x14ac:dyDescent="0.3">
      <c r="A576">
        <v>3</v>
      </c>
      <c r="B576">
        <v>1000</v>
      </c>
      <c r="C576" t="s">
        <v>11</v>
      </c>
      <c r="D576">
        <v>2</v>
      </c>
      <c r="E576" t="s">
        <v>12</v>
      </c>
      <c r="F576">
        <v>3</v>
      </c>
      <c r="G576">
        <v>444.95024999999998</v>
      </c>
      <c r="H576">
        <v>419249.96114999999</v>
      </c>
      <c r="I576">
        <v>231.495</v>
      </c>
      <c r="J576">
        <v>66</v>
      </c>
      <c r="K576" t="s">
        <v>14</v>
      </c>
      <c r="L576">
        <f>Table1[[#This Row],[maxPHe]]/Table1[[#This Row],[nv]]</f>
        <v>3.5075000000000003</v>
      </c>
      <c r="M576" t="e">
        <f>LN(1-Table1[[#This Row],[maxPress(bar)]]/327664.925)</f>
        <v>#NUM!</v>
      </c>
      <c r="N576">
        <f>-0.509390757*Table1[[#This Row],[lig(ao)]]</f>
        <v>-1.5281722710000001</v>
      </c>
      <c r="O576" s="3">
        <f>LN(1-EXP(-$R$45*Table1[[#This Row],[lig(ao)]]))</f>
        <v>-0.24453535334753071</v>
      </c>
      <c r="P576" s="3">
        <f>Table1[[#This Row],[ln(1-e^-Bl)]]+LN($R$40)-$R$45*Table1[[#This Row],[Rs(ao)]]</f>
        <v>12.964602329019851</v>
      </c>
      <c r="Q576" s="3">
        <f>LN(Table1[[#This Row],[maxPress(bar)]])</f>
        <v>12.946222587019976</v>
      </c>
    </row>
    <row r="577" spans="1:17" x14ac:dyDescent="0.3">
      <c r="A577">
        <v>3</v>
      </c>
      <c r="B577">
        <v>1000</v>
      </c>
      <c r="C577" t="s">
        <v>11</v>
      </c>
      <c r="D577">
        <v>2</v>
      </c>
      <c r="E577" t="s">
        <v>12</v>
      </c>
      <c r="F577">
        <v>4</v>
      </c>
      <c r="G577">
        <v>594.55425000000002</v>
      </c>
      <c r="H577">
        <v>468198.74235000001</v>
      </c>
      <c r="I577">
        <v>263.41500000000002</v>
      </c>
      <c r="J577">
        <v>67</v>
      </c>
      <c r="K577" t="s">
        <v>14</v>
      </c>
      <c r="L577">
        <f>Table1[[#This Row],[maxPHe]]/Table1[[#This Row],[nv]]</f>
        <v>3.9315671641791048</v>
      </c>
      <c r="M577" t="e">
        <f>LN(1-Table1[[#This Row],[maxPress(bar)]]/327664.925)</f>
        <v>#NUM!</v>
      </c>
      <c r="N577">
        <f>-0.509390757*Table1[[#This Row],[lig(ao)]]</f>
        <v>-2.0375630280000001</v>
      </c>
      <c r="O577" s="3">
        <f>LN(1-EXP(-$R$45*Table1[[#This Row],[lig(ao)]]))</f>
        <v>-0.13965972373704474</v>
      </c>
      <c r="P577" s="3">
        <f>Table1[[#This Row],[ln(1-e^-Bl)]]+LN($R$40)-$R$45*Table1[[#This Row],[Rs(ao)]]</f>
        <v>13.069477958630335</v>
      </c>
      <c r="Q577" s="3">
        <f>LN(Table1[[#This Row],[maxPress(bar)]])</f>
        <v>13.056648147896938</v>
      </c>
    </row>
    <row r="578" spans="1:17" x14ac:dyDescent="0.3">
      <c r="A578">
        <v>3</v>
      </c>
      <c r="B578">
        <v>1000</v>
      </c>
      <c r="C578" t="s">
        <v>11</v>
      </c>
      <c r="D578">
        <v>2</v>
      </c>
      <c r="E578" t="s">
        <v>12</v>
      </c>
      <c r="F578">
        <v>5</v>
      </c>
      <c r="G578">
        <v>507.42574999999999</v>
      </c>
      <c r="H578">
        <v>465020.57549999998</v>
      </c>
      <c r="I578">
        <v>257.9849999999999</v>
      </c>
      <c r="J578">
        <v>65</v>
      </c>
      <c r="K578" t="s">
        <v>14</v>
      </c>
      <c r="L578">
        <f>Table1[[#This Row],[maxPHe]]/Table1[[#This Row],[nv]]</f>
        <v>3.9689999999999985</v>
      </c>
      <c r="M578" t="e">
        <f>LN(1-Table1[[#This Row],[maxPress(bar)]]/327664.925)</f>
        <v>#NUM!</v>
      </c>
      <c r="N578">
        <f>-0.509390757*Table1[[#This Row],[lig(ao)]]</f>
        <v>-2.5469537850000004</v>
      </c>
      <c r="O578" s="3">
        <f>LN(1-EXP(-$R$45*Table1[[#This Row],[lig(ao)]]))</f>
        <v>-8.1556993148675705E-2</v>
      </c>
      <c r="P578" s="3">
        <f>Table1[[#This Row],[ln(1-e^-Bl)]]+LN($R$40)-$R$45*Table1[[#This Row],[Rs(ao)]]</f>
        <v>13.127580689218705</v>
      </c>
      <c r="Q578" s="3">
        <f>LN(Table1[[#This Row],[maxPress(bar)]])</f>
        <v>13.049836931977659</v>
      </c>
    </row>
    <row r="579" spans="1:17" x14ac:dyDescent="0.3">
      <c r="A579">
        <v>3</v>
      </c>
      <c r="B579">
        <v>1000</v>
      </c>
      <c r="C579" t="s">
        <v>11</v>
      </c>
      <c r="D579">
        <v>2</v>
      </c>
      <c r="E579" t="s">
        <v>12</v>
      </c>
      <c r="F579">
        <v>6</v>
      </c>
      <c r="G579">
        <v>601.33675000000005</v>
      </c>
      <c r="H579">
        <v>487627.26809999999</v>
      </c>
      <c r="I579">
        <v>280.7650000000001</v>
      </c>
      <c r="J579">
        <v>67</v>
      </c>
      <c r="K579" t="s">
        <v>14</v>
      </c>
      <c r="L579">
        <f>Table1[[#This Row],[maxPHe]]/Table1[[#This Row],[nv]]</f>
        <v>4.1905223880597031</v>
      </c>
      <c r="M579" t="e">
        <f>LN(1-Table1[[#This Row],[maxPress(bar)]]/327664.925)</f>
        <v>#NUM!</v>
      </c>
      <c r="N579">
        <f>-0.509390757*Table1[[#This Row],[lig(ao)]]</f>
        <v>-3.0563445420000002</v>
      </c>
      <c r="O579" s="3">
        <f>LN(1-EXP(-$R$45*Table1[[#This Row],[lig(ao)]]))</f>
        <v>-4.8202665642017063E-2</v>
      </c>
      <c r="P579" s="3">
        <f>Table1[[#This Row],[ln(1-e^-Bl)]]+LN($R$40)-$R$45*Table1[[#This Row],[Rs(ao)]]</f>
        <v>13.160935016725363</v>
      </c>
      <c r="Q579" s="3">
        <f>LN(Table1[[#This Row],[maxPress(bar)]])</f>
        <v>13.097306598118315</v>
      </c>
    </row>
    <row r="580" spans="1:17" x14ac:dyDescent="0.3">
      <c r="A580">
        <v>3</v>
      </c>
      <c r="B580">
        <v>1000</v>
      </c>
      <c r="C580" t="s">
        <v>11</v>
      </c>
      <c r="D580">
        <v>2</v>
      </c>
      <c r="E580" t="s">
        <v>12</v>
      </c>
      <c r="F580">
        <v>7</v>
      </c>
      <c r="G580">
        <v>576.23775000000012</v>
      </c>
      <c r="H580">
        <v>472152.30310000002</v>
      </c>
      <c r="I580">
        <v>275.745</v>
      </c>
      <c r="J580">
        <v>67</v>
      </c>
      <c r="K580" t="s">
        <v>14</v>
      </c>
      <c r="L580">
        <f>Table1[[#This Row],[maxPHe]]/Table1[[#This Row],[nv]]</f>
        <v>4.1155970149253731</v>
      </c>
      <c r="M580" t="e">
        <f>LN(1-Table1[[#This Row],[maxPress(bar)]]/327664.925)</f>
        <v>#NUM!</v>
      </c>
      <c r="N580">
        <f>-0.509390757*Table1[[#This Row],[lig(ao)]]</f>
        <v>-3.565735299</v>
      </c>
      <c r="O580" s="3">
        <f>LN(1-EXP(-$R$45*Table1[[#This Row],[lig(ao)]]))</f>
        <v>-2.8683625494928373E-2</v>
      </c>
      <c r="P580" s="3">
        <f>Table1[[#This Row],[ln(1-e^-Bl)]]+LN($R$40)-$R$45*Table1[[#This Row],[Rs(ao)]]</f>
        <v>13.180454056872453</v>
      </c>
      <c r="Q580" s="3">
        <f>LN(Table1[[#This Row],[maxPress(bar)]])</f>
        <v>13.06505688857829</v>
      </c>
    </row>
    <row r="581" spans="1:17" x14ac:dyDescent="0.3">
      <c r="A581">
        <v>3</v>
      </c>
      <c r="B581">
        <v>1000</v>
      </c>
      <c r="C581" t="s">
        <v>11</v>
      </c>
      <c r="D581">
        <v>2</v>
      </c>
      <c r="E581" t="s">
        <v>12</v>
      </c>
      <c r="F581">
        <v>8</v>
      </c>
      <c r="G581">
        <v>539.85124999999994</v>
      </c>
      <c r="H581">
        <v>481086.32465000008</v>
      </c>
      <c r="I581">
        <v>270.47500000000008</v>
      </c>
      <c r="J581">
        <v>68</v>
      </c>
      <c r="K581" t="s">
        <v>13</v>
      </c>
      <c r="L581">
        <f>Table1[[#This Row],[maxPHe]]/Table1[[#This Row],[nv]]</f>
        <v>3.977573529411766</v>
      </c>
      <c r="M581" t="e">
        <f>LN(1-Table1[[#This Row],[maxPress(bar)]]/327664.925)</f>
        <v>#NUM!</v>
      </c>
      <c r="N581">
        <f>-0.509390757*Table1[[#This Row],[lig(ao)]]</f>
        <v>-4.0751260560000002</v>
      </c>
      <c r="O581" s="3">
        <f>LN(1-EXP(-$R$45*Table1[[#This Row],[lig(ao)]]))</f>
        <v>-1.7136038476981676E-2</v>
      </c>
      <c r="P581" s="3">
        <f>Table1[[#This Row],[ln(1-e^-Bl)]]+LN($R$40)-$R$45*Table1[[#This Row],[Rs(ao)]]</f>
        <v>13.192001643890398</v>
      </c>
      <c r="Q581" s="3">
        <f>LN(Table1[[#This Row],[maxPress(bar)]])</f>
        <v>13.08380200211206</v>
      </c>
    </row>
    <row r="582" spans="1:17" x14ac:dyDescent="0.3">
      <c r="A582">
        <v>3</v>
      </c>
      <c r="B582">
        <v>1000</v>
      </c>
      <c r="C582" t="s">
        <v>11</v>
      </c>
      <c r="D582">
        <v>2</v>
      </c>
      <c r="E582" t="s">
        <v>12</v>
      </c>
      <c r="F582">
        <v>9</v>
      </c>
      <c r="G582">
        <v>583.51475000000005</v>
      </c>
      <c r="H582">
        <v>487081.25404999987</v>
      </c>
      <c r="I582">
        <v>275.20499999999998</v>
      </c>
      <c r="J582">
        <v>66</v>
      </c>
      <c r="K582" t="s">
        <v>14</v>
      </c>
      <c r="L582">
        <f>Table1[[#This Row],[maxPHe]]/Table1[[#This Row],[nv]]</f>
        <v>4.1697727272727274</v>
      </c>
      <c r="M582" t="e">
        <f>LN(1-Table1[[#This Row],[maxPress(bar)]]/327664.925)</f>
        <v>#NUM!</v>
      </c>
      <c r="N582">
        <f>-0.509390757*Table1[[#This Row],[lig(ao)]]</f>
        <v>-4.5845168130000005</v>
      </c>
      <c r="O582" s="3">
        <f>LN(1-EXP(-$R$45*Table1[[#This Row],[lig(ao)]]))</f>
        <v>-1.0261132782081569E-2</v>
      </c>
      <c r="P582" s="3">
        <f>Table1[[#This Row],[ln(1-e^-Bl)]]+LN($R$40)-$R$45*Table1[[#This Row],[Rs(ao)]]</f>
        <v>13.198876549585298</v>
      </c>
      <c r="Q582" s="3">
        <f>LN(Table1[[#This Row],[maxPress(bar)]])</f>
        <v>13.096186234246026</v>
      </c>
    </row>
    <row r="583" spans="1:17" x14ac:dyDescent="0.3">
      <c r="A583">
        <v>3</v>
      </c>
      <c r="B583">
        <v>2000</v>
      </c>
      <c r="C583" t="s">
        <v>11</v>
      </c>
      <c r="D583">
        <v>3</v>
      </c>
      <c r="E583" t="s">
        <v>12</v>
      </c>
      <c r="F583">
        <v>13</v>
      </c>
      <c r="G583">
        <v>1299.2572500000001</v>
      </c>
      <c r="H583">
        <v>286444.35424999997</v>
      </c>
      <c r="I583">
        <v>653.3549999999999</v>
      </c>
      <c r="J583">
        <v>222</v>
      </c>
      <c r="K583" t="s">
        <v>14</v>
      </c>
      <c r="L583">
        <f>Table1[[#This Row],[maxPHe]]/Table1[[#This Row],[nv]]</f>
        <v>2.9430405405405402</v>
      </c>
      <c r="M583">
        <f>LN(1-Table1[[#This Row],[maxPress(bar)]]/327664.925)</f>
        <v>-2.0730540943035685</v>
      </c>
      <c r="N583">
        <f>-0.509390757*Table1[[#This Row],[lig(ao)]]</f>
        <v>-6.6220798410000006</v>
      </c>
      <c r="O583" s="3">
        <f>LN(1-EXP(-$R$45*Table1[[#This Row],[lig(ao)]]))</f>
        <v>-1.3315439159814054E-3</v>
      </c>
      <c r="P583" s="3">
        <f>Table1[[#This Row],[ln(1-e^-Bl)]]+LN($R$40)-$R$45*Table1[[#This Row],[Rs(ao)]]</f>
        <v>12.698415225451399</v>
      </c>
      <c r="Q583" s="3">
        <f>LN(Table1[[#This Row],[maxPress(bar)]])</f>
        <v>12.565299570269127</v>
      </c>
    </row>
    <row r="584" spans="1:17" x14ac:dyDescent="0.3">
      <c r="A584">
        <v>3</v>
      </c>
      <c r="B584">
        <v>2500</v>
      </c>
      <c r="C584" t="s">
        <v>11</v>
      </c>
      <c r="D584">
        <v>3</v>
      </c>
      <c r="E584" t="s">
        <v>12</v>
      </c>
      <c r="F584">
        <v>13</v>
      </c>
      <c r="G584">
        <v>1105.9902500000001</v>
      </c>
      <c r="H584">
        <v>251016.2838</v>
      </c>
      <c r="I584">
        <v>594.69500000000028</v>
      </c>
      <c r="J584">
        <v>227</v>
      </c>
      <c r="K584" t="s">
        <v>14</v>
      </c>
      <c r="L584">
        <f>Table1[[#This Row],[maxPHe]]/Table1[[#This Row],[nv]]</f>
        <v>2.6198017621145389</v>
      </c>
      <c r="M584">
        <f>LN(1-Table1[[#This Row],[maxPress(bar)]]/327664.925)</f>
        <v>-1.4527596382751278</v>
      </c>
      <c r="N584">
        <f>-0.509390757*Table1[[#This Row],[lig(ao)]]</f>
        <v>-6.6220798410000006</v>
      </c>
      <c r="O584" s="3">
        <f>LN(1-EXP(-$R$45*Table1[[#This Row],[lig(ao)]]))</f>
        <v>-1.3315439159814054E-3</v>
      </c>
      <c r="P584" s="3">
        <f>Table1[[#This Row],[ln(1-e^-Bl)]]+LN($R$40)-$R$45*Table1[[#This Row],[Rs(ao)]]</f>
        <v>12.698415225451399</v>
      </c>
      <c r="Q584" s="3">
        <f>LN(Table1[[#This Row],[maxPress(bar)]])</f>
        <v>12.433273091706795</v>
      </c>
    </row>
    <row r="585" spans="1:17" x14ac:dyDescent="0.3">
      <c r="A585">
        <v>3</v>
      </c>
      <c r="B585">
        <v>500</v>
      </c>
      <c r="C585" t="s">
        <v>11</v>
      </c>
      <c r="D585">
        <v>3</v>
      </c>
      <c r="E585" t="s">
        <v>12</v>
      </c>
      <c r="F585">
        <v>13</v>
      </c>
      <c r="G585">
        <v>1729.1087500000001</v>
      </c>
      <c r="H585">
        <v>435534.41074999998</v>
      </c>
      <c r="I585">
        <v>874.32499999999993</v>
      </c>
      <c r="J585">
        <v>227</v>
      </c>
      <c r="K585" t="s">
        <v>13</v>
      </c>
      <c r="L585">
        <f>Table1[[#This Row],[maxPHe]]/Table1[[#This Row],[nv]]</f>
        <v>3.8516519823788542</v>
      </c>
      <c r="M585" t="e">
        <f>LN(1-Table1[[#This Row],[maxPress(bar)]]/327664.925)</f>
        <v>#NUM!</v>
      </c>
      <c r="N585">
        <f>-0.509390757*Table1[[#This Row],[lig(ao)]]</f>
        <v>-6.6220798410000006</v>
      </c>
      <c r="O585" s="3">
        <f>LN(1-EXP(-$R$45*Table1[[#This Row],[lig(ao)]]))</f>
        <v>-1.3315439159814054E-3</v>
      </c>
      <c r="P585" s="3">
        <f>Table1[[#This Row],[ln(1-e^-Bl)]]+LN($R$40)-$R$45*Table1[[#This Row],[Rs(ao)]]</f>
        <v>12.698415225451399</v>
      </c>
      <c r="Q585" s="3">
        <f>LN(Table1[[#This Row],[maxPress(bar)]])</f>
        <v>12.984329086504545</v>
      </c>
    </row>
    <row r="586" spans="1:17" x14ac:dyDescent="0.3">
      <c r="A586">
        <v>1</v>
      </c>
      <c r="B586">
        <v>1000</v>
      </c>
      <c r="C586" t="s">
        <v>11</v>
      </c>
      <c r="D586">
        <v>3</v>
      </c>
      <c r="E586" t="s">
        <v>12</v>
      </c>
      <c r="F586">
        <v>14</v>
      </c>
      <c r="G586">
        <v>1787.37625</v>
      </c>
      <c r="H586">
        <v>383512.52649999998</v>
      </c>
      <c r="I586">
        <v>826.97499999999991</v>
      </c>
      <c r="J586">
        <v>224</v>
      </c>
      <c r="K586" t="s">
        <v>13</v>
      </c>
      <c r="L586">
        <f>Table1[[#This Row],[maxPHe]]/Table1[[#This Row],[nv]]</f>
        <v>3.6918526785714283</v>
      </c>
      <c r="M586" t="e">
        <f>LN(1-Table1[[#This Row],[maxPress(bar)]]/327664.925)</f>
        <v>#NUM!</v>
      </c>
      <c r="N586">
        <f>-0.509390757*Table1[[#This Row],[lig(ao)]]</f>
        <v>-7.1314705979999999</v>
      </c>
      <c r="O586" s="3">
        <f>LN(1-EXP(-$R$45*Table1[[#This Row],[lig(ao)]]))</f>
        <v>-7.9986077373698648E-4</v>
      </c>
      <c r="P586" s="3">
        <f>Table1[[#This Row],[ln(1-e^-Bl)]]+LN($R$40)-$R$45*Table1[[#This Row],[Rs(ao)]]</f>
        <v>12.698946908593642</v>
      </c>
      <c r="Q586" s="3">
        <f>LN(Table1[[#This Row],[maxPress(bar)]])</f>
        <v>12.857127562880514</v>
      </c>
    </row>
    <row r="587" spans="1:17" x14ac:dyDescent="0.3">
      <c r="A587">
        <v>1</v>
      </c>
      <c r="B587">
        <v>1500</v>
      </c>
      <c r="C587" t="s">
        <v>11</v>
      </c>
      <c r="D587">
        <v>3</v>
      </c>
      <c r="E587" t="s">
        <v>12</v>
      </c>
      <c r="F587">
        <v>14</v>
      </c>
      <c r="G587">
        <v>1486.8317500000001</v>
      </c>
      <c r="H587">
        <v>330232.56504999998</v>
      </c>
      <c r="I587">
        <v>726.8649999999999</v>
      </c>
      <c r="J587">
        <v>224</v>
      </c>
      <c r="K587" t="s">
        <v>14</v>
      </c>
      <c r="L587">
        <f>Table1[[#This Row],[maxPHe]]/Table1[[#This Row],[nv]]</f>
        <v>3.2449330357142854</v>
      </c>
      <c r="M587" t="e">
        <f>LN(1-Table1[[#This Row],[maxPress(bar)]]/327664.925)</f>
        <v>#NUM!</v>
      </c>
      <c r="N587">
        <f>-0.509390757*Table1[[#This Row],[lig(ao)]]</f>
        <v>-7.1314705979999999</v>
      </c>
      <c r="O587" s="3">
        <f>LN(1-EXP(-$R$45*Table1[[#This Row],[lig(ao)]]))</f>
        <v>-7.9986077373698648E-4</v>
      </c>
      <c r="P587" s="3">
        <f>Table1[[#This Row],[ln(1-e^-Bl)]]+LN($R$40)-$R$45*Table1[[#This Row],[Rs(ao)]]</f>
        <v>12.698946908593642</v>
      </c>
      <c r="Q587" s="3">
        <f>LN(Table1[[#This Row],[maxPress(bar)]])</f>
        <v>12.707552427803982</v>
      </c>
    </row>
    <row r="588" spans="1:17" x14ac:dyDescent="0.3">
      <c r="A588">
        <v>1</v>
      </c>
      <c r="B588">
        <v>2000</v>
      </c>
      <c r="C588" t="s">
        <v>11</v>
      </c>
      <c r="D588">
        <v>3</v>
      </c>
      <c r="E588" t="s">
        <v>12</v>
      </c>
      <c r="F588">
        <v>14</v>
      </c>
      <c r="G588">
        <v>1268.21775</v>
      </c>
      <c r="H588">
        <v>282209.64685000002</v>
      </c>
      <c r="I588">
        <v>651.14499999999987</v>
      </c>
      <c r="J588">
        <v>225</v>
      </c>
      <c r="K588" t="s">
        <v>13</v>
      </c>
      <c r="L588">
        <f>Table1[[#This Row],[maxPHe]]/Table1[[#This Row],[nv]]</f>
        <v>2.8939777777777773</v>
      </c>
      <c r="M588">
        <f>LN(1-Table1[[#This Row],[maxPress(bar)]]/327664.925)</f>
        <v>-1.9752625713098853</v>
      </c>
      <c r="N588">
        <f>-0.509390757*Table1[[#This Row],[lig(ao)]]</f>
        <v>-7.1314705979999999</v>
      </c>
      <c r="O588" s="3">
        <f>LN(1-EXP(-$R$45*Table1[[#This Row],[lig(ao)]]))</f>
        <v>-7.9986077373698648E-4</v>
      </c>
      <c r="P588" s="3">
        <f>Table1[[#This Row],[ln(1-e^-Bl)]]+LN($R$40)-$R$45*Table1[[#This Row],[Rs(ao)]]</f>
        <v>12.698946908593642</v>
      </c>
      <c r="Q588" s="3">
        <f>LN(Table1[[#This Row],[maxPress(bar)]])</f>
        <v>12.550405502260233</v>
      </c>
    </row>
    <row r="589" spans="1:17" x14ac:dyDescent="0.3">
      <c r="A589">
        <v>1</v>
      </c>
      <c r="B589">
        <v>2500</v>
      </c>
      <c r="C589" t="s">
        <v>11</v>
      </c>
      <c r="D589">
        <v>3</v>
      </c>
      <c r="E589" t="s">
        <v>12</v>
      </c>
      <c r="F589">
        <v>14</v>
      </c>
      <c r="G589">
        <v>1269.5542499999999</v>
      </c>
      <c r="H589">
        <v>260895.66625000001</v>
      </c>
      <c r="I589">
        <v>625.41500000000008</v>
      </c>
      <c r="J589">
        <v>226</v>
      </c>
      <c r="K589" t="s">
        <v>14</v>
      </c>
      <c r="L589">
        <f>Table1[[#This Row],[maxPHe]]/Table1[[#This Row],[nv]]</f>
        <v>2.7673230088495577</v>
      </c>
      <c r="M589">
        <f>LN(1-Table1[[#This Row],[maxPress(bar)]]/327664.925)</f>
        <v>-1.5907487398382452</v>
      </c>
      <c r="N589">
        <f>-0.509390757*Table1[[#This Row],[lig(ao)]]</f>
        <v>-7.1314705979999999</v>
      </c>
      <c r="O589" s="3">
        <f>LN(1-EXP(-$R$45*Table1[[#This Row],[lig(ao)]]))</f>
        <v>-7.9986077373698648E-4</v>
      </c>
      <c r="P589" s="3">
        <f>Table1[[#This Row],[ln(1-e^-Bl)]]+LN($R$40)-$R$45*Table1[[#This Row],[Rs(ao)]]</f>
        <v>12.698946908593642</v>
      </c>
      <c r="Q589" s="3">
        <f>LN(Table1[[#This Row],[maxPress(bar)]])</f>
        <v>12.47187586021645</v>
      </c>
    </row>
    <row r="590" spans="1:17" x14ac:dyDescent="0.3">
      <c r="A590">
        <v>1</v>
      </c>
      <c r="B590">
        <v>500</v>
      </c>
      <c r="C590" t="s">
        <v>11</v>
      </c>
      <c r="D590">
        <v>3</v>
      </c>
      <c r="E590" t="s">
        <v>12</v>
      </c>
      <c r="F590">
        <v>14</v>
      </c>
      <c r="G590">
        <v>1723.46525</v>
      </c>
      <c r="H590">
        <v>441367.4875000001</v>
      </c>
      <c r="I590">
        <v>867.1950000000005</v>
      </c>
      <c r="J590">
        <v>224</v>
      </c>
      <c r="K590" t="s">
        <v>14</v>
      </c>
      <c r="L590">
        <f>Table1[[#This Row],[maxPHe]]/Table1[[#This Row],[nv]]</f>
        <v>3.8714062500000024</v>
      </c>
      <c r="M590" t="e">
        <f>LN(1-Table1[[#This Row],[maxPress(bar)]]/327664.925)</f>
        <v>#NUM!</v>
      </c>
      <c r="N590">
        <f>-0.509390757*Table1[[#This Row],[lig(ao)]]</f>
        <v>-7.1314705979999999</v>
      </c>
      <c r="O590" s="3">
        <f>LN(1-EXP(-$R$45*Table1[[#This Row],[lig(ao)]]))</f>
        <v>-7.9986077373698648E-4</v>
      </c>
      <c r="P590" s="3">
        <f>Table1[[#This Row],[ln(1-e^-Bl)]]+LN($R$40)-$R$45*Table1[[#This Row],[Rs(ao)]]</f>
        <v>12.698946908593642</v>
      </c>
      <c r="Q590" s="3">
        <f>LN(Table1[[#This Row],[maxPress(bar)]])</f>
        <v>12.997633112411805</v>
      </c>
    </row>
    <row r="591" spans="1:17" x14ac:dyDescent="0.3">
      <c r="A591">
        <v>2</v>
      </c>
      <c r="B591">
        <v>1000</v>
      </c>
      <c r="C591" t="s">
        <v>11</v>
      </c>
      <c r="D591">
        <v>3</v>
      </c>
      <c r="E591" t="s">
        <v>12</v>
      </c>
      <c r="F591">
        <v>14</v>
      </c>
      <c r="G591">
        <v>1613.06925</v>
      </c>
      <c r="H591">
        <v>373276.91005000012</v>
      </c>
      <c r="I591">
        <v>794.11500000000012</v>
      </c>
      <c r="J591">
        <v>225</v>
      </c>
      <c r="K591" t="s">
        <v>13</v>
      </c>
      <c r="L591">
        <f>Table1[[#This Row],[maxPHe]]/Table1[[#This Row],[nv]]</f>
        <v>3.5294000000000008</v>
      </c>
      <c r="M591" t="e">
        <f>LN(1-Table1[[#This Row],[maxPress(bar)]]/327664.925)</f>
        <v>#NUM!</v>
      </c>
      <c r="N591">
        <f>-0.509390757*Table1[[#This Row],[lig(ao)]]</f>
        <v>-7.1314705979999999</v>
      </c>
      <c r="O591" s="3">
        <f>LN(1-EXP(-$R$45*Table1[[#This Row],[lig(ao)]]))</f>
        <v>-7.9986077373698648E-4</v>
      </c>
      <c r="P591" s="3">
        <f>Table1[[#This Row],[ln(1-e^-Bl)]]+LN($R$40)-$R$45*Table1[[#This Row],[Rs(ao)]]</f>
        <v>12.698946908593642</v>
      </c>
      <c r="Q591" s="3">
        <f>LN(Table1[[#This Row],[maxPress(bar)]])</f>
        <v>12.830075809386662</v>
      </c>
    </row>
    <row r="592" spans="1:17" x14ac:dyDescent="0.3">
      <c r="A592">
        <v>2</v>
      </c>
      <c r="B592">
        <v>1500</v>
      </c>
      <c r="C592" t="s">
        <v>11</v>
      </c>
      <c r="D592">
        <v>3</v>
      </c>
      <c r="E592" t="s">
        <v>12</v>
      </c>
      <c r="F592">
        <v>14</v>
      </c>
      <c r="G592">
        <v>1522.37625</v>
      </c>
      <c r="H592">
        <v>327735.41204999998</v>
      </c>
      <c r="I592">
        <v>735.97499999999968</v>
      </c>
      <c r="J592">
        <v>225</v>
      </c>
      <c r="K592" t="s">
        <v>14</v>
      </c>
      <c r="L592">
        <f>Table1[[#This Row],[maxPHe]]/Table1[[#This Row],[nv]]</f>
        <v>3.2709999999999986</v>
      </c>
      <c r="M592" t="e">
        <f>LN(1-Table1[[#This Row],[maxPress(bar)]]/327664.925)</f>
        <v>#NUM!</v>
      </c>
      <c r="N592">
        <f>-0.509390757*Table1[[#This Row],[lig(ao)]]</f>
        <v>-7.1314705979999999</v>
      </c>
      <c r="O592" s="3">
        <f>LN(1-EXP(-$R$45*Table1[[#This Row],[lig(ao)]]))</f>
        <v>-7.9986077373698648E-4</v>
      </c>
      <c r="P592" s="3">
        <f>Table1[[#This Row],[ln(1-e^-Bl)]]+LN($R$40)-$R$45*Table1[[#This Row],[Rs(ao)]]</f>
        <v>12.698946908593642</v>
      </c>
      <c r="Q592" s="3">
        <f>LN(Table1[[#This Row],[maxPress(bar)]])</f>
        <v>12.699961891253222</v>
      </c>
    </row>
    <row r="593" spans="1:17" x14ac:dyDescent="0.3">
      <c r="A593">
        <v>2</v>
      </c>
      <c r="B593">
        <v>2000</v>
      </c>
      <c r="C593" t="s">
        <v>11</v>
      </c>
      <c r="D593">
        <v>3</v>
      </c>
      <c r="E593" t="s">
        <v>12</v>
      </c>
      <c r="F593">
        <v>14</v>
      </c>
      <c r="G593">
        <v>1357.1287500000001</v>
      </c>
      <c r="H593">
        <v>287291.40879999998</v>
      </c>
      <c r="I593">
        <v>673.92500000000007</v>
      </c>
      <c r="J593">
        <v>228</v>
      </c>
      <c r="K593" t="s">
        <v>14</v>
      </c>
      <c r="L593">
        <f>Table1[[#This Row],[maxPHe]]/Table1[[#This Row],[nv]]</f>
        <v>2.9558114035087724</v>
      </c>
      <c r="M593">
        <f>LN(1-Table1[[#This Row],[maxPress(bar)]]/327664.925)</f>
        <v>-2.093817485700681</v>
      </c>
      <c r="N593">
        <f>-0.509390757*Table1[[#This Row],[lig(ao)]]</f>
        <v>-7.1314705979999999</v>
      </c>
      <c r="O593" s="3">
        <f>LN(1-EXP(-$R$45*Table1[[#This Row],[lig(ao)]]))</f>
        <v>-7.9986077373698648E-4</v>
      </c>
      <c r="P593" s="3">
        <f>Table1[[#This Row],[ln(1-e^-Bl)]]+LN($R$40)-$R$45*Table1[[#This Row],[Rs(ao)]]</f>
        <v>12.698946908593642</v>
      </c>
      <c r="Q593" s="3">
        <f>LN(Table1[[#This Row],[maxPress(bar)]])</f>
        <v>12.568252341283236</v>
      </c>
    </row>
    <row r="594" spans="1:17" x14ac:dyDescent="0.3">
      <c r="A594">
        <v>2</v>
      </c>
      <c r="B594">
        <v>2500</v>
      </c>
      <c r="C594" t="s">
        <v>11</v>
      </c>
      <c r="D594">
        <v>3</v>
      </c>
      <c r="E594" t="s">
        <v>12</v>
      </c>
      <c r="F594">
        <v>14</v>
      </c>
      <c r="G594">
        <v>1229.4057499999999</v>
      </c>
      <c r="H594">
        <v>257714.89859999999</v>
      </c>
      <c r="I594">
        <v>614.38500000000033</v>
      </c>
      <c r="J594">
        <v>224</v>
      </c>
      <c r="K594" t="s">
        <v>14</v>
      </c>
      <c r="L594">
        <f>Table1[[#This Row],[maxPHe]]/Table1[[#This Row],[nv]]</f>
        <v>2.7427901785714299</v>
      </c>
      <c r="M594">
        <f>LN(1-Table1[[#This Row],[maxPress(bar)]]/327664.925)</f>
        <v>-1.5442104375799346</v>
      </c>
      <c r="N594">
        <f>-0.509390757*Table1[[#This Row],[lig(ao)]]</f>
        <v>-7.1314705979999999</v>
      </c>
      <c r="O594" s="3">
        <f>LN(1-EXP(-$R$45*Table1[[#This Row],[lig(ao)]]))</f>
        <v>-7.9986077373698648E-4</v>
      </c>
      <c r="P594" s="3">
        <f>Table1[[#This Row],[ln(1-e^-Bl)]]+LN($R$40)-$R$45*Table1[[#This Row],[Rs(ao)]]</f>
        <v>12.698946908593642</v>
      </c>
      <c r="Q594" s="3">
        <f>LN(Table1[[#This Row],[maxPress(bar)]])</f>
        <v>12.45960920870621</v>
      </c>
    </row>
    <row r="595" spans="1:17" x14ac:dyDescent="0.3">
      <c r="A595">
        <v>2</v>
      </c>
      <c r="B595">
        <v>500</v>
      </c>
      <c r="C595" t="s">
        <v>11</v>
      </c>
      <c r="D595">
        <v>3</v>
      </c>
      <c r="E595" t="s">
        <v>12</v>
      </c>
      <c r="F595">
        <v>14</v>
      </c>
      <c r="G595">
        <v>1676.4357500000001</v>
      </c>
      <c r="H595">
        <v>438871.05995000002</v>
      </c>
      <c r="I595">
        <v>857.78499999999974</v>
      </c>
      <c r="J595">
        <v>224</v>
      </c>
      <c r="K595" t="s">
        <v>14</v>
      </c>
      <c r="L595">
        <f>Table1[[#This Row],[maxPHe]]/Table1[[#This Row],[nv]]</f>
        <v>3.8293973214285701</v>
      </c>
      <c r="M595" t="e">
        <f>LN(1-Table1[[#This Row],[maxPress(bar)]]/327664.925)</f>
        <v>#NUM!</v>
      </c>
      <c r="N595">
        <f>-0.509390757*Table1[[#This Row],[lig(ao)]]</f>
        <v>-7.1314705979999999</v>
      </c>
      <c r="O595" s="3">
        <f>LN(1-EXP(-$R$45*Table1[[#This Row],[lig(ao)]]))</f>
        <v>-7.9986077373698648E-4</v>
      </c>
      <c r="P595" s="3">
        <f>Table1[[#This Row],[ln(1-e^-Bl)]]+LN($R$40)-$R$45*Table1[[#This Row],[Rs(ao)]]</f>
        <v>12.698946908593642</v>
      </c>
      <c r="Q595" s="3">
        <f>LN(Table1[[#This Row],[maxPress(bar)]])</f>
        <v>12.991960935817218</v>
      </c>
    </row>
    <row r="596" spans="1:17" x14ac:dyDescent="0.3">
      <c r="A596">
        <v>3</v>
      </c>
      <c r="B596">
        <v>1000</v>
      </c>
      <c r="C596" t="s">
        <v>11</v>
      </c>
      <c r="D596">
        <v>3</v>
      </c>
      <c r="E596" t="s">
        <v>12</v>
      </c>
      <c r="F596">
        <v>14</v>
      </c>
      <c r="G596">
        <v>1683.91075</v>
      </c>
      <c r="H596">
        <v>379555.67560000002</v>
      </c>
      <c r="I596">
        <v>812.2850000000002</v>
      </c>
      <c r="J596">
        <v>227</v>
      </c>
      <c r="K596" t="s">
        <v>13</v>
      </c>
      <c r="L596">
        <f>Table1[[#This Row],[maxPHe]]/Table1[[#This Row],[nv]]</f>
        <v>3.5783480176211464</v>
      </c>
      <c r="M596" t="e">
        <f>LN(1-Table1[[#This Row],[maxPress(bar)]]/327664.925)</f>
        <v>#NUM!</v>
      </c>
      <c r="N596">
        <f>-0.509390757*Table1[[#This Row],[lig(ao)]]</f>
        <v>-7.1314705979999999</v>
      </c>
      <c r="O596" s="3">
        <f>LN(1-EXP(-$R$45*Table1[[#This Row],[lig(ao)]]))</f>
        <v>-7.9986077373698648E-4</v>
      </c>
      <c r="P596" s="3">
        <f>Table1[[#This Row],[ln(1-e^-Bl)]]+LN($R$40)-$R$45*Table1[[#This Row],[Rs(ao)]]</f>
        <v>12.698946908593642</v>
      </c>
      <c r="Q596" s="3">
        <f>LN(Table1[[#This Row],[maxPress(bar)]])</f>
        <v>12.846756572830675</v>
      </c>
    </row>
    <row r="597" spans="1:17" x14ac:dyDescent="0.3">
      <c r="A597">
        <v>3</v>
      </c>
      <c r="B597">
        <v>1500</v>
      </c>
      <c r="C597" t="s">
        <v>11</v>
      </c>
      <c r="D597">
        <v>3</v>
      </c>
      <c r="E597" t="s">
        <v>12</v>
      </c>
      <c r="F597">
        <v>14</v>
      </c>
      <c r="G597">
        <v>1511.8812499999999</v>
      </c>
      <c r="H597">
        <v>326236.15754999989</v>
      </c>
      <c r="I597">
        <v>734.87499999999955</v>
      </c>
      <c r="J597">
        <v>226</v>
      </c>
      <c r="K597" t="s">
        <v>13</v>
      </c>
      <c r="L597">
        <f>Table1[[#This Row],[maxPHe]]/Table1[[#This Row],[nv]]</f>
        <v>3.2516592920353964</v>
      </c>
      <c r="M597">
        <f>LN(1-Table1[[#This Row],[maxPress(bar)]]/327664.925)</f>
        <v>-5.4351793665781045</v>
      </c>
      <c r="N597">
        <f>-0.509390757*Table1[[#This Row],[lig(ao)]]</f>
        <v>-7.1314705979999999</v>
      </c>
      <c r="O597" s="3">
        <f>LN(1-EXP(-$R$45*Table1[[#This Row],[lig(ao)]]))</f>
        <v>-7.9986077373698648E-4</v>
      </c>
      <c r="P597" s="3">
        <f>Table1[[#This Row],[ln(1-e^-Bl)]]+LN($R$40)-$R$45*Table1[[#This Row],[Rs(ao)]]</f>
        <v>12.698946908593642</v>
      </c>
      <c r="Q597" s="3">
        <f>LN(Table1[[#This Row],[maxPress(bar)]])</f>
        <v>12.695376807753389</v>
      </c>
    </row>
    <row r="598" spans="1:17" x14ac:dyDescent="0.3">
      <c r="A598">
        <v>3</v>
      </c>
      <c r="B598">
        <v>2000</v>
      </c>
      <c r="C598" t="s">
        <v>11</v>
      </c>
      <c r="D598">
        <v>3</v>
      </c>
      <c r="E598" t="s">
        <v>12</v>
      </c>
      <c r="F598">
        <v>14</v>
      </c>
      <c r="G598">
        <v>1206.1882499999999</v>
      </c>
      <c r="H598">
        <v>279220.70569999987</v>
      </c>
      <c r="I598">
        <v>640.73500000000013</v>
      </c>
      <c r="J598">
        <v>226</v>
      </c>
      <c r="K598" t="s">
        <v>14</v>
      </c>
      <c r="L598">
        <f>Table1[[#This Row],[maxPHe]]/Table1[[#This Row],[nv]]</f>
        <v>2.835110619469027</v>
      </c>
      <c r="M598">
        <f>LN(1-Table1[[#This Row],[maxPress(bar)]]/327664.925)</f>
        <v>-1.911578497578837</v>
      </c>
      <c r="N598">
        <f>-0.509390757*Table1[[#This Row],[lig(ao)]]</f>
        <v>-7.1314705979999999</v>
      </c>
      <c r="O598" s="3">
        <f>LN(1-EXP(-$R$45*Table1[[#This Row],[lig(ao)]]))</f>
        <v>-7.9986077373698648E-4</v>
      </c>
      <c r="P598" s="3">
        <f>Table1[[#This Row],[ln(1-e^-Bl)]]+LN($R$40)-$R$45*Table1[[#This Row],[Rs(ao)]]</f>
        <v>12.698946908593642</v>
      </c>
      <c r="Q598" s="3">
        <f>LN(Table1[[#This Row],[maxPress(bar)]])</f>
        <v>12.539757807937196</v>
      </c>
    </row>
    <row r="599" spans="1:17" x14ac:dyDescent="0.3">
      <c r="A599">
        <v>3</v>
      </c>
      <c r="B599">
        <v>2500</v>
      </c>
      <c r="C599" t="s">
        <v>11</v>
      </c>
      <c r="D599">
        <v>3</v>
      </c>
      <c r="E599" t="s">
        <v>12</v>
      </c>
      <c r="F599">
        <v>14</v>
      </c>
      <c r="G599">
        <v>1252.47525</v>
      </c>
      <c r="H599">
        <v>256894.48514999999</v>
      </c>
      <c r="I599">
        <v>624.995</v>
      </c>
      <c r="J599">
        <v>228</v>
      </c>
      <c r="K599" t="s">
        <v>14</v>
      </c>
      <c r="L599">
        <f>Table1[[#This Row],[maxPHe]]/Table1[[#This Row],[nv]]</f>
        <v>2.7412061403508772</v>
      </c>
      <c r="M599">
        <f>LN(1-Table1[[#This Row],[maxPress(bar)]]/327664.925)</f>
        <v>-1.5325501188312294</v>
      </c>
      <c r="N599">
        <f>-0.509390757*Table1[[#This Row],[lig(ao)]]</f>
        <v>-7.1314705979999999</v>
      </c>
      <c r="O599" s="3">
        <f>LN(1-EXP(-$R$45*Table1[[#This Row],[lig(ao)]]))</f>
        <v>-7.9986077373698648E-4</v>
      </c>
      <c r="P599" s="3">
        <f>Table1[[#This Row],[ln(1-e^-Bl)]]+LN($R$40)-$R$45*Table1[[#This Row],[Rs(ao)]]</f>
        <v>12.698946908593642</v>
      </c>
      <c r="Q599" s="3">
        <f>LN(Table1[[#This Row],[maxPress(bar)]])</f>
        <v>12.456420715954362</v>
      </c>
    </row>
    <row r="600" spans="1:17" x14ac:dyDescent="0.3">
      <c r="A600">
        <v>3</v>
      </c>
      <c r="B600">
        <v>500</v>
      </c>
      <c r="C600" t="s">
        <v>11</v>
      </c>
      <c r="D600">
        <v>3</v>
      </c>
      <c r="E600" t="s">
        <v>12</v>
      </c>
      <c r="F600">
        <v>14</v>
      </c>
      <c r="G600">
        <v>1694.4057499999999</v>
      </c>
      <c r="H600">
        <v>441072.49120000011</v>
      </c>
      <c r="I600">
        <v>863.38500000000056</v>
      </c>
      <c r="J600">
        <v>225</v>
      </c>
      <c r="K600" t="s">
        <v>13</v>
      </c>
      <c r="L600">
        <f>Table1[[#This Row],[maxPHe]]/Table1[[#This Row],[nv]]</f>
        <v>3.837266666666669</v>
      </c>
      <c r="M600" t="e">
        <f>LN(1-Table1[[#This Row],[maxPress(bar)]]/327664.925)</f>
        <v>#NUM!</v>
      </c>
      <c r="N600">
        <f>-0.509390757*Table1[[#This Row],[lig(ao)]]</f>
        <v>-7.1314705979999999</v>
      </c>
      <c r="O600" s="3">
        <f>LN(1-EXP(-$R$45*Table1[[#This Row],[lig(ao)]]))</f>
        <v>-7.9986077373698648E-4</v>
      </c>
      <c r="P600" s="3">
        <f>Table1[[#This Row],[ln(1-e^-Bl)]]+LN($R$40)-$R$45*Table1[[#This Row],[Rs(ao)]]</f>
        <v>12.698946908593642</v>
      </c>
      <c r="Q600" s="3">
        <f>LN(Table1[[#This Row],[maxPress(bar)]])</f>
        <v>12.996964520058535</v>
      </c>
    </row>
    <row r="601" spans="1:17" x14ac:dyDescent="0.3">
      <c r="A601">
        <v>1</v>
      </c>
      <c r="B601">
        <v>1000</v>
      </c>
      <c r="C601" t="s">
        <v>11</v>
      </c>
      <c r="D601">
        <v>3</v>
      </c>
      <c r="E601" t="s">
        <v>12</v>
      </c>
      <c r="F601">
        <v>15</v>
      </c>
      <c r="G601">
        <v>1488.1682499999999</v>
      </c>
      <c r="H601">
        <v>371342.00459999999</v>
      </c>
      <c r="I601">
        <v>769.1350000000001</v>
      </c>
      <c r="J601">
        <v>225</v>
      </c>
      <c r="K601" t="s">
        <v>14</v>
      </c>
      <c r="L601">
        <f>Table1[[#This Row],[maxPHe]]/Table1[[#This Row],[nv]]</f>
        <v>3.4183777777777782</v>
      </c>
      <c r="M601" t="e">
        <f>LN(1-Table1[[#This Row],[maxPress(bar)]]/327664.925)</f>
        <v>#NUM!</v>
      </c>
      <c r="N601">
        <f>-0.509390757*Table1[[#This Row],[lig(ao)]]</f>
        <v>-7.6408613550000002</v>
      </c>
      <c r="O601" s="3">
        <f>LN(1-EXP(-$R$45*Table1[[#This Row],[lig(ao)]]))</f>
        <v>-4.8052877768070632E-4</v>
      </c>
      <c r="P601" s="3">
        <f>Table1[[#This Row],[ln(1-e^-Bl)]]+LN($R$40)-$R$45*Table1[[#This Row],[Rs(ao)]]</f>
        <v>12.699266240589699</v>
      </c>
      <c r="Q601" s="3">
        <f>LN(Table1[[#This Row],[maxPress(bar)]])</f>
        <v>12.824878762234176</v>
      </c>
    </row>
    <row r="602" spans="1:17" x14ac:dyDescent="0.3">
      <c r="A602">
        <v>3</v>
      </c>
      <c r="B602">
        <v>1500</v>
      </c>
      <c r="C602" t="s">
        <v>11</v>
      </c>
      <c r="D602">
        <v>1</v>
      </c>
      <c r="E602" t="s">
        <v>12</v>
      </c>
      <c r="F602">
        <v>10</v>
      </c>
      <c r="G602">
        <v>109.40575</v>
      </c>
      <c r="H602">
        <v>701854.402</v>
      </c>
      <c r="I602">
        <v>44.385000000000019</v>
      </c>
      <c r="J602">
        <v>8</v>
      </c>
      <c r="K602" t="s">
        <v>13</v>
      </c>
      <c r="L602">
        <f>Table1[[#This Row],[maxPHe]]/Table1[[#This Row],[nv]]</f>
        <v>5.5481250000000024</v>
      </c>
      <c r="M602" t="e">
        <f>LN(1-Table1[[#This Row],[maxPress(bar)]]/327664.925)</f>
        <v>#NUM!</v>
      </c>
      <c r="N602">
        <f>-0.509390757*Table1[[#This Row],[lig(ao)]]</f>
        <v>-5.0939075700000007</v>
      </c>
      <c r="O602" s="3">
        <f>LN(1-EXP(-$R$45*Table1[[#This Row],[lig(ao)]]))</f>
        <v>-6.1528846084108338E-3</v>
      </c>
      <c r="P602" s="3">
        <f>Table1[[#This Row],[ln(1-e^-Bl)]]+LN($R$40)-$R$45*Table1[[#This Row],[Rs(ao)]]</f>
        <v>13.712375710758968</v>
      </c>
      <c r="Q602" s="3">
        <f>LN(Table1[[#This Row],[maxPress(bar)]])</f>
        <v>13.461481256938244</v>
      </c>
    </row>
    <row r="603" spans="1:17" x14ac:dyDescent="0.3">
      <c r="A603">
        <v>3</v>
      </c>
      <c r="B603">
        <v>1500</v>
      </c>
      <c r="C603" t="s">
        <v>11</v>
      </c>
      <c r="D603">
        <v>1</v>
      </c>
      <c r="E603" t="s">
        <v>12</v>
      </c>
      <c r="F603">
        <v>11</v>
      </c>
      <c r="G603">
        <v>97.673249999999996</v>
      </c>
      <c r="H603">
        <v>630740.23635000002</v>
      </c>
      <c r="I603">
        <v>47.035000000000032</v>
      </c>
      <c r="J603">
        <v>10</v>
      </c>
      <c r="K603" t="s">
        <v>13</v>
      </c>
      <c r="L603">
        <f>Table1[[#This Row],[maxPHe]]/Table1[[#This Row],[nv]]</f>
        <v>4.7035000000000036</v>
      </c>
      <c r="M603" t="e">
        <f>LN(1-Table1[[#This Row],[maxPress(bar)]]/327664.925)</f>
        <v>#NUM!</v>
      </c>
      <c r="N603">
        <f>-0.509390757*Table1[[#This Row],[lig(ao)]]</f>
        <v>-5.6032983270000001</v>
      </c>
      <c r="O603" s="3">
        <f>LN(1-EXP(-$R$45*Table1[[#This Row],[lig(ao)]]))</f>
        <v>-3.6924895769882078E-3</v>
      </c>
      <c r="P603" s="3">
        <f>Table1[[#This Row],[ln(1-e^-Bl)]]+LN($R$40)-$R$45*Table1[[#This Row],[Rs(ao)]]</f>
        <v>13.714836105790392</v>
      </c>
      <c r="Q603" s="3">
        <f>LN(Table1[[#This Row],[maxPress(bar)]])</f>
        <v>13.354649386954245</v>
      </c>
    </row>
    <row r="604" spans="1:17" x14ac:dyDescent="0.3">
      <c r="A604">
        <v>3</v>
      </c>
      <c r="B604">
        <v>1500</v>
      </c>
      <c r="C604" t="s">
        <v>11</v>
      </c>
      <c r="D604">
        <v>1</v>
      </c>
      <c r="E604" t="s">
        <v>12</v>
      </c>
      <c r="F604">
        <v>12</v>
      </c>
      <c r="G604">
        <v>71.485250000000008</v>
      </c>
      <c r="H604">
        <v>671790.15779999993</v>
      </c>
      <c r="I604">
        <v>38.79500000000003</v>
      </c>
      <c r="J604">
        <v>9</v>
      </c>
      <c r="K604" t="s">
        <v>14</v>
      </c>
      <c r="L604">
        <f>Table1[[#This Row],[maxPHe]]/Table1[[#This Row],[nv]]</f>
        <v>4.3105555555555588</v>
      </c>
      <c r="M604" t="e">
        <f>LN(1-Table1[[#This Row],[maxPress(bar)]]/327664.925)</f>
        <v>#NUM!</v>
      </c>
      <c r="N604">
        <f>-0.509390757*Table1[[#This Row],[lig(ao)]]</f>
        <v>-6.1126890840000003</v>
      </c>
      <c r="O604" s="3">
        <f>LN(1-EXP(-$R$45*Table1[[#This Row],[lig(ao)]]))</f>
        <v>-2.217039257152143E-3</v>
      </c>
      <c r="P604" s="3">
        <f>Table1[[#This Row],[ln(1-e^-Bl)]]+LN($R$40)-$R$45*Table1[[#This Row],[Rs(ao)]]</f>
        <v>13.716311556110227</v>
      </c>
      <c r="Q604" s="3">
        <f>LN(Table1[[#This Row],[maxPress(bar)]])</f>
        <v>13.417701305561792</v>
      </c>
    </row>
    <row r="605" spans="1:17" x14ac:dyDescent="0.3">
      <c r="A605">
        <v>3</v>
      </c>
      <c r="B605">
        <v>1500</v>
      </c>
      <c r="C605" t="s">
        <v>11</v>
      </c>
      <c r="D605">
        <v>1</v>
      </c>
      <c r="E605" t="s">
        <v>12</v>
      </c>
      <c r="F605">
        <v>13</v>
      </c>
      <c r="G605">
        <v>93.366249999999994</v>
      </c>
      <c r="H605">
        <v>716273.07805000024</v>
      </c>
      <c r="I605">
        <v>41.175000000000011</v>
      </c>
      <c r="J605">
        <v>8</v>
      </c>
      <c r="K605" t="s">
        <v>14</v>
      </c>
      <c r="L605">
        <f>Table1[[#This Row],[maxPHe]]/Table1[[#This Row],[nv]]</f>
        <v>5.1468750000000014</v>
      </c>
      <c r="M605" t="e">
        <f>LN(1-Table1[[#This Row],[maxPress(bar)]]/327664.925)</f>
        <v>#NUM!</v>
      </c>
      <c r="N605">
        <f>-0.509390757*Table1[[#This Row],[lig(ao)]]</f>
        <v>-6.6220798410000006</v>
      </c>
      <c r="O605" s="3">
        <f>LN(1-EXP(-$R$45*Table1[[#This Row],[lig(ao)]]))</f>
        <v>-1.3315439159814054E-3</v>
      </c>
      <c r="P605" s="3">
        <f>Table1[[#This Row],[ln(1-e^-Bl)]]+LN($R$40)-$R$45*Table1[[#This Row],[Rs(ao)]]</f>
        <v>13.717197051451398</v>
      </c>
      <c r="Q605" s="3">
        <f>LN(Table1[[#This Row],[maxPress(bar)]])</f>
        <v>13.481816767155189</v>
      </c>
    </row>
    <row r="606" spans="1:17" x14ac:dyDescent="0.3">
      <c r="A606">
        <v>3</v>
      </c>
      <c r="B606">
        <v>1500</v>
      </c>
      <c r="C606" t="s">
        <v>11</v>
      </c>
      <c r="D606">
        <v>1</v>
      </c>
      <c r="E606" t="s">
        <v>12</v>
      </c>
      <c r="F606">
        <v>14</v>
      </c>
      <c r="G606">
        <v>101.73275</v>
      </c>
      <c r="H606">
        <v>682382.49725000013</v>
      </c>
      <c r="I606">
        <v>42.844999999999999</v>
      </c>
      <c r="J606">
        <v>8</v>
      </c>
      <c r="K606" t="s">
        <v>13</v>
      </c>
      <c r="L606">
        <f>Table1[[#This Row],[maxPHe]]/Table1[[#This Row],[nv]]</f>
        <v>5.3556249999999999</v>
      </c>
      <c r="M606" t="e">
        <f>LN(1-Table1[[#This Row],[maxPress(bar)]]/327664.925)</f>
        <v>#NUM!</v>
      </c>
      <c r="N606">
        <f>-0.509390757*Table1[[#This Row],[lig(ao)]]</f>
        <v>-7.1314705979999999</v>
      </c>
      <c r="O606" s="3">
        <f>LN(1-EXP(-$R$45*Table1[[#This Row],[lig(ao)]]))</f>
        <v>-7.9986077373698648E-4</v>
      </c>
      <c r="P606" s="3">
        <f>Table1[[#This Row],[ln(1-e^-Bl)]]+LN($R$40)-$R$45*Table1[[#This Row],[Rs(ao)]]</f>
        <v>13.717728734593642</v>
      </c>
      <c r="Q606" s="3">
        <f>LN(Table1[[#This Row],[maxPress(bar)]])</f>
        <v>13.433345626017656</v>
      </c>
    </row>
    <row r="607" spans="1:17" x14ac:dyDescent="0.3">
      <c r="A607">
        <v>3</v>
      </c>
      <c r="B607">
        <v>1500</v>
      </c>
      <c r="C607" t="s">
        <v>11</v>
      </c>
      <c r="D607">
        <v>1</v>
      </c>
      <c r="E607" t="s">
        <v>12</v>
      </c>
      <c r="F607">
        <v>15</v>
      </c>
      <c r="G607">
        <v>81.435750000000013</v>
      </c>
      <c r="H607">
        <v>684132.98014999996</v>
      </c>
      <c r="I607">
        <v>40.785000000000011</v>
      </c>
      <c r="J607">
        <v>9</v>
      </c>
      <c r="K607" t="s">
        <v>13</v>
      </c>
      <c r="L607">
        <f>Table1[[#This Row],[maxPHe]]/Table1[[#This Row],[nv]]</f>
        <v>4.5316666666666681</v>
      </c>
      <c r="M607" t="e">
        <f>LN(1-Table1[[#This Row],[maxPress(bar)]]/327664.925)</f>
        <v>#NUM!</v>
      </c>
      <c r="N607">
        <f>-0.509390757*Table1[[#This Row],[lig(ao)]]</f>
        <v>-7.6408613550000002</v>
      </c>
      <c r="O607" s="3">
        <f>LN(1-EXP(-$R$45*Table1[[#This Row],[lig(ao)]]))</f>
        <v>-4.8052877768070632E-4</v>
      </c>
      <c r="P607" s="3">
        <f>Table1[[#This Row],[ln(1-e^-Bl)]]+LN($R$40)-$R$45*Table1[[#This Row],[Rs(ao)]]</f>
        <v>13.718048066589699</v>
      </c>
      <c r="Q607" s="3">
        <f>LN(Table1[[#This Row],[maxPress(bar)]])</f>
        <v>13.435907593132434</v>
      </c>
    </row>
    <row r="608" spans="1:17" x14ac:dyDescent="0.3">
      <c r="A608">
        <v>3</v>
      </c>
      <c r="B608">
        <v>1500</v>
      </c>
      <c r="C608" t="s">
        <v>11</v>
      </c>
      <c r="D608">
        <v>1</v>
      </c>
      <c r="E608" t="s">
        <v>12</v>
      </c>
      <c r="F608">
        <v>16</v>
      </c>
      <c r="G608">
        <v>81.831750000000014</v>
      </c>
      <c r="H608">
        <v>658827.54299999995</v>
      </c>
      <c r="I608">
        <v>40.865000000000009</v>
      </c>
      <c r="J608">
        <v>9</v>
      </c>
      <c r="K608" t="s">
        <v>13</v>
      </c>
      <c r="L608">
        <f>Table1[[#This Row],[maxPHe]]/Table1[[#This Row],[nv]]</f>
        <v>4.5405555555555566</v>
      </c>
      <c r="M608" t="e">
        <f>LN(1-Table1[[#This Row],[maxPress(bar)]]/327664.925)</f>
        <v>#NUM!</v>
      </c>
      <c r="N608">
        <f>-0.509390757*Table1[[#This Row],[lig(ao)]]</f>
        <v>-8.1502521120000004</v>
      </c>
      <c r="O608" s="3">
        <f>LN(1-EXP(-$R$45*Table1[[#This Row],[lig(ao)]]))</f>
        <v>-2.8870352550614285E-4</v>
      </c>
      <c r="P608" s="3">
        <f>Table1[[#This Row],[ln(1-e^-Bl)]]+LN($R$40)-$R$45*Table1[[#This Row],[Rs(ao)]]</f>
        <v>13.718239891841874</v>
      </c>
      <c r="Q608" s="3">
        <f>LN(Table1[[#This Row],[maxPress(bar)]])</f>
        <v>13.398217084244122</v>
      </c>
    </row>
    <row r="609" spans="1:17" x14ac:dyDescent="0.3">
      <c r="A609">
        <v>3</v>
      </c>
      <c r="B609">
        <v>1500</v>
      </c>
      <c r="C609" t="s">
        <v>11</v>
      </c>
      <c r="D609">
        <v>1</v>
      </c>
      <c r="E609" t="s">
        <v>12</v>
      </c>
      <c r="F609">
        <v>17</v>
      </c>
      <c r="G609">
        <v>104.80175</v>
      </c>
      <c r="H609">
        <v>665342.85159999982</v>
      </c>
      <c r="I609">
        <v>45.464999999999968</v>
      </c>
      <c r="J609">
        <v>9</v>
      </c>
      <c r="K609" t="s">
        <v>13</v>
      </c>
      <c r="L609">
        <f>Table1[[#This Row],[maxPHe]]/Table1[[#This Row],[nv]]</f>
        <v>5.0516666666666632</v>
      </c>
      <c r="M609" t="e">
        <f>LN(1-Table1[[#This Row],[maxPress(bar)]]/327664.925)</f>
        <v>#NUM!</v>
      </c>
      <c r="N609">
        <f>-0.509390757*Table1[[#This Row],[lig(ao)]]</f>
        <v>-8.6596428690000007</v>
      </c>
      <c r="O609" s="3">
        <f>LN(1-EXP(-$R$45*Table1[[#This Row],[lig(ao)]]))</f>
        <v>-1.7346082235250424E-4</v>
      </c>
      <c r="P609" s="3">
        <f>Table1[[#This Row],[ln(1-e^-Bl)]]+LN($R$40)-$R$45*Table1[[#This Row],[Rs(ao)]]</f>
        <v>13.718355134545027</v>
      </c>
      <c r="Q609" s="3">
        <f>LN(Table1[[#This Row],[maxPress(bar)]])</f>
        <v>13.408057753095131</v>
      </c>
    </row>
    <row r="610" spans="1:17" x14ac:dyDescent="0.3">
      <c r="A610">
        <v>3</v>
      </c>
      <c r="B610">
        <v>1500</v>
      </c>
      <c r="C610" t="s">
        <v>11</v>
      </c>
      <c r="D610">
        <v>1</v>
      </c>
      <c r="E610" t="s">
        <v>12</v>
      </c>
      <c r="F610">
        <v>18</v>
      </c>
      <c r="G610">
        <v>80.940750000000008</v>
      </c>
      <c r="H610">
        <v>704094.29715000011</v>
      </c>
      <c r="I610">
        <v>38.685000000000031</v>
      </c>
      <c r="J610">
        <v>8</v>
      </c>
      <c r="K610" t="s">
        <v>14</v>
      </c>
      <c r="L610">
        <f>Table1[[#This Row],[maxPHe]]/Table1[[#This Row],[nv]]</f>
        <v>4.8356250000000038</v>
      </c>
      <c r="M610" t="e">
        <f>LN(1-Table1[[#This Row],[maxPress(bar)]]/327664.925)</f>
        <v>#NUM!</v>
      </c>
      <c r="N610">
        <f>-0.509390757*Table1[[#This Row],[lig(ao)]]</f>
        <v>-9.1690336260000009</v>
      </c>
      <c r="O610" s="3">
        <f>LN(1-EXP(-$R$45*Table1[[#This Row],[lig(ao)]]))</f>
        <v>-1.0422231216581739E-4</v>
      </c>
      <c r="P610" s="3">
        <f>Table1[[#This Row],[ln(1-e^-Bl)]]+LN($R$40)-$R$45*Table1[[#This Row],[Rs(ao)]]</f>
        <v>13.718424373055214</v>
      </c>
      <c r="Q610" s="3">
        <f>LN(Table1[[#This Row],[maxPress(bar)]])</f>
        <v>13.464667570985714</v>
      </c>
    </row>
    <row r="611" spans="1:17" x14ac:dyDescent="0.3">
      <c r="A611">
        <v>3</v>
      </c>
      <c r="B611">
        <v>1500</v>
      </c>
      <c r="C611" t="s">
        <v>11</v>
      </c>
      <c r="D611">
        <v>1</v>
      </c>
      <c r="E611" t="s">
        <v>12</v>
      </c>
      <c r="F611">
        <v>19</v>
      </c>
      <c r="G611">
        <v>107.42574999999999</v>
      </c>
      <c r="H611">
        <v>662947.37579999981</v>
      </c>
      <c r="I611">
        <v>45.984999999999992</v>
      </c>
      <c r="J611">
        <v>9</v>
      </c>
      <c r="K611" t="s">
        <v>13</v>
      </c>
      <c r="L611">
        <f>Table1[[#This Row],[maxPHe]]/Table1[[#This Row],[nv]]</f>
        <v>5.1094444444444438</v>
      </c>
      <c r="M611" t="e">
        <f>LN(1-Table1[[#This Row],[maxPress(bar)]]/327664.925)</f>
        <v>#NUM!</v>
      </c>
      <c r="N611">
        <f>-0.509390757*Table1[[#This Row],[lig(ao)]]</f>
        <v>-9.6784243830000012</v>
      </c>
      <c r="O611" s="3">
        <f>LN(1-EXP(-$R$45*Table1[[#This Row],[lig(ao)]]))</f>
        <v>-6.2621866469215342E-5</v>
      </c>
      <c r="P611" s="3">
        <f>Table1[[#This Row],[ln(1-e^-Bl)]]+LN($R$40)-$R$45*Table1[[#This Row],[Rs(ao)]]</f>
        <v>13.71846597350091</v>
      </c>
      <c r="Q611" s="3">
        <f>LN(Table1[[#This Row],[maxPress(bar)]])</f>
        <v>13.404450893167128</v>
      </c>
    </row>
    <row r="612" spans="1:17" x14ac:dyDescent="0.3">
      <c r="A612">
        <v>3</v>
      </c>
      <c r="B612">
        <v>1500</v>
      </c>
      <c r="C612" t="s">
        <v>11</v>
      </c>
      <c r="D612">
        <v>1</v>
      </c>
      <c r="E612" t="s">
        <v>12</v>
      </c>
      <c r="F612">
        <v>1</v>
      </c>
      <c r="G612">
        <v>55.990250000000003</v>
      </c>
      <c r="H612">
        <v>594506.45644999994</v>
      </c>
      <c r="I612">
        <v>24.69499999999999</v>
      </c>
      <c r="J612">
        <v>8</v>
      </c>
      <c r="K612" t="s">
        <v>15</v>
      </c>
      <c r="L612">
        <f>Table1[[#This Row],[maxPHe]]/Table1[[#This Row],[nv]]</f>
        <v>3.0868749999999987</v>
      </c>
      <c r="M612" t="e">
        <f>LN(1-Table1[[#This Row],[maxPress(bar)]]/327664.925)</f>
        <v>#NUM!</v>
      </c>
      <c r="N612">
        <f>-0.509390757*Table1[[#This Row],[lig(ao)]]</f>
        <v>-0.50939075700000003</v>
      </c>
      <c r="O612" s="3">
        <f>LN(1-EXP(-$R$45*Table1[[#This Row],[lig(ao)]]))</f>
        <v>-0.91844666491232885</v>
      </c>
      <c r="P612" s="3">
        <f>Table1[[#This Row],[ln(1-e^-Bl)]]+LN($R$40)-$R$45*Table1[[#This Row],[Rs(ao)]]</f>
        <v>12.80008193045505</v>
      </c>
      <c r="Q612" s="3">
        <f>LN(Table1[[#This Row],[maxPress(bar)]])</f>
        <v>13.295486855356776</v>
      </c>
    </row>
    <row r="613" spans="1:17" x14ac:dyDescent="0.3">
      <c r="A613">
        <v>3</v>
      </c>
      <c r="B613">
        <v>1500</v>
      </c>
      <c r="C613" t="s">
        <v>11</v>
      </c>
      <c r="D613">
        <v>1</v>
      </c>
      <c r="E613" t="s">
        <v>12</v>
      </c>
      <c r="F613">
        <v>20</v>
      </c>
      <c r="G613">
        <v>80.445750000000018</v>
      </c>
      <c r="H613">
        <v>707433.73534999997</v>
      </c>
      <c r="I613">
        <v>38.585000000000022</v>
      </c>
      <c r="J613">
        <v>8</v>
      </c>
      <c r="K613" t="s">
        <v>13</v>
      </c>
      <c r="L613">
        <f>Table1[[#This Row],[maxPHe]]/Table1[[#This Row],[nv]]</f>
        <v>4.8231250000000028</v>
      </c>
      <c r="M613" t="e">
        <f>LN(1-Table1[[#This Row],[maxPress(bar)]]/327664.925)</f>
        <v>#NUM!</v>
      </c>
      <c r="N613">
        <f>-0.509390757*Table1[[#This Row],[lig(ao)]]</f>
        <v>-10.187815140000001</v>
      </c>
      <c r="O613" s="3">
        <f>LN(1-EXP(-$R$45*Table1[[#This Row],[lig(ao)]]))</f>
        <v>-3.7626594887278363E-5</v>
      </c>
      <c r="P613" s="3">
        <f>Table1[[#This Row],[ln(1-e^-Bl)]]+LN($R$40)-$R$45*Table1[[#This Row],[Rs(ao)]]</f>
        <v>13.718490968772493</v>
      </c>
      <c r="Q613" s="3">
        <f>LN(Table1[[#This Row],[maxPress(bar)]])</f>
        <v>13.469399243830447</v>
      </c>
    </row>
    <row r="614" spans="1:17" x14ac:dyDescent="0.3">
      <c r="A614">
        <v>3</v>
      </c>
      <c r="B614">
        <v>1500</v>
      </c>
      <c r="C614" t="s">
        <v>11</v>
      </c>
      <c r="D614">
        <v>1</v>
      </c>
      <c r="E614" t="s">
        <v>12</v>
      </c>
      <c r="F614">
        <v>2</v>
      </c>
      <c r="G614">
        <v>81.386250000000004</v>
      </c>
      <c r="H614">
        <v>527012.59875</v>
      </c>
      <c r="I614">
        <v>30.774999999999999</v>
      </c>
      <c r="J614">
        <v>9</v>
      </c>
      <c r="K614" t="s">
        <v>14</v>
      </c>
      <c r="L614">
        <f>Table1[[#This Row],[maxPHe]]/Table1[[#This Row],[nv]]</f>
        <v>3.4194444444444443</v>
      </c>
      <c r="M614" t="e">
        <f>LN(1-Table1[[#This Row],[maxPress(bar)]]/327664.925)</f>
        <v>#NUM!</v>
      </c>
      <c r="N614">
        <f>-0.509390757*Table1[[#This Row],[lig(ao)]]</f>
        <v>-1.0187815140000001</v>
      </c>
      <c r="O614" s="3">
        <f>LN(1-EXP(-$R$45*Table1[[#This Row],[lig(ao)]]))</f>
        <v>-0.44790477788236172</v>
      </c>
      <c r="P614" s="3">
        <f>Table1[[#This Row],[ln(1-e^-Bl)]]+LN($R$40)-$R$45*Table1[[#This Row],[Rs(ao)]]</f>
        <v>13.270623817485017</v>
      </c>
      <c r="Q614" s="3">
        <f>LN(Table1[[#This Row],[maxPress(bar)]])</f>
        <v>13.174979733784232</v>
      </c>
    </row>
    <row r="615" spans="1:17" x14ac:dyDescent="0.3">
      <c r="A615">
        <v>3</v>
      </c>
      <c r="B615">
        <v>1500</v>
      </c>
      <c r="C615" t="s">
        <v>11</v>
      </c>
      <c r="D615">
        <v>1</v>
      </c>
      <c r="E615" t="s">
        <v>12</v>
      </c>
      <c r="F615">
        <v>3</v>
      </c>
      <c r="G615">
        <v>86.386250000000018</v>
      </c>
      <c r="H615">
        <v>699853.52895000007</v>
      </c>
      <c r="I615">
        <v>36.774999999999977</v>
      </c>
      <c r="J615">
        <v>8</v>
      </c>
      <c r="K615" t="s">
        <v>14</v>
      </c>
      <c r="L615">
        <f>Table1[[#This Row],[maxPHe]]/Table1[[#This Row],[nv]]</f>
        <v>4.5968749999999972</v>
      </c>
      <c r="M615" t="e">
        <f>LN(1-Table1[[#This Row],[maxPress(bar)]]/327664.925)</f>
        <v>#NUM!</v>
      </c>
      <c r="N615">
        <f>-0.509390757*Table1[[#This Row],[lig(ao)]]</f>
        <v>-1.5281722710000001</v>
      </c>
      <c r="O615" s="3">
        <f>LN(1-EXP(-$R$45*Table1[[#This Row],[lig(ao)]]))</f>
        <v>-0.24453535334753071</v>
      </c>
      <c r="P615" s="3">
        <f>Table1[[#This Row],[ln(1-e^-Bl)]]+LN($R$40)-$R$45*Table1[[#This Row],[Rs(ao)]]</f>
        <v>13.47399324201985</v>
      </c>
      <c r="Q615" s="3">
        <f>LN(Table1[[#This Row],[maxPress(bar)]])</f>
        <v>13.458626347773745</v>
      </c>
    </row>
    <row r="616" spans="1:17" x14ac:dyDescent="0.3">
      <c r="A616">
        <v>3</v>
      </c>
      <c r="B616">
        <v>1500</v>
      </c>
      <c r="C616" t="s">
        <v>11</v>
      </c>
      <c r="D616">
        <v>1</v>
      </c>
      <c r="E616" t="s">
        <v>12</v>
      </c>
      <c r="F616">
        <v>4</v>
      </c>
      <c r="G616">
        <v>96.039750000000012</v>
      </c>
      <c r="H616">
        <v>701724.4179</v>
      </c>
      <c r="I616">
        <v>38.705000000000027</v>
      </c>
      <c r="J616">
        <v>8</v>
      </c>
      <c r="K616" t="s">
        <v>14</v>
      </c>
      <c r="L616">
        <f>Table1[[#This Row],[maxPHe]]/Table1[[#This Row],[nv]]</f>
        <v>4.8381250000000033</v>
      </c>
      <c r="M616" t="e">
        <f>LN(1-Table1[[#This Row],[maxPress(bar)]]/327664.925)</f>
        <v>#NUM!</v>
      </c>
      <c r="N616">
        <f>-0.509390757*Table1[[#This Row],[lig(ao)]]</f>
        <v>-2.0375630280000001</v>
      </c>
      <c r="O616" s="3">
        <f>LN(1-EXP(-$R$45*Table1[[#This Row],[lig(ao)]]))</f>
        <v>-0.13965972373704474</v>
      </c>
      <c r="P616" s="3">
        <f>Table1[[#This Row],[ln(1-e^-Bl)]]+LN($R$40)-$R$45*Table1[[#This Row],[Rs(ao)]]</f>
        <v>13.578868871630334</v>
      </c>
      <c r="Q616" s="3">
        <f>LN(Table1[[#This Row],[maxPress(bar)]])</f>
        <v>13.461296038839297</v>
      </c>
    </row>
    <row r="617" spans="1:17" x14ac:dyDescent="0.3">
      <c r="A617">
        <v>3</v>
      </c>
      <c r="B617">
        <v>1500</v>
      </c>
      <c r="C617" t="s">
        <v>11</v>
      </c>
      <c r="D617">
        <v>1</v>
      </c>
      <c r="E617" t="s">
        <v>12</v>
      </c>
      <c r="F617">
        <v>5</v>
      </c>
      <c r="G617">
        <v>80.445750000000018</v>
      </c>
      <c r="H617">
        <v>652633.62204999989</v>
      </c>
      <c r="I617">
        <v>40.585000000000008</v>
      </c>
      <c r="J617">
        <v>9</v>
      </c>
      <c r="K617" t="s">
        <v>14</v>
      </c>
      <c r="L617">
        <f>Table1[[#This Row],[maxPHe]]/Table1[[#This Row],[nv]]</f>
        <v>4.509444444444445</v>
      </c>
      <c r="M617" t="e">
        <f>LN(1-Table1[[#This Row],[maxPress(bar)]]/327664.925)</f>
        <v>#NUM!</v>
      </c>
      <c r="N617">
        <f>-0.509390757*Table1[[#This Row],[lig(ao)]]</f>
        <v>-2.5469537850000004</v>
      </c>
      <c r="O617" s="3">
        <f>LN(1-EXP(-$R$45*Table1[[#This Row],[lig(ao)]]))</f>
        <v>-8.1556993148675705E-2</v>
      </c>
      <c r="P617" s="3">
        <f>Table1[[#This Row],[ln(1-e^-Bl)]]+LN($R$40)-$R$45*Table1[[#This Row],[Rs(ao)]]</f>
        <v>13.636971602218704</v>
      </c>
      <c r="Q617" s="3">
        <f>LN(Table1[[#This Row],[maxPress(bar)]])</f>
        <v>13.388771181964408</v>
      </c>
    </row>
    <row r="618" spans="1:17" x14ac:dyDescent="0.3">
      <c r="A618">
        <v>3</v>
      </c>
      <c r="B618">
        <v>1500</v>
      </c>
      <c r="C618" t="s">
        <v>11</v>
      </c>
      <c r="D618">
        <v>1</v>
      </c>
      <c r="E618" t="s">
        <v>12</v>
      </c>
      <c r="F618">
        <v>6</v>
      </c>
      <c r="G618">
        <v>129.30674999999999</v>
      </c>
      <c r="H618">
        <v>697688.95085000002</v>
      </c>
      <c r="I618">
        <v>50.365000000000023</v>
      </c>
      <c r="J618">
        <v>9</v>
      </c>
      <c r="K618" t="s">
        <v>14</v>
      </c>
      <c r="L618">
        <f>Table1[[#This Row],[maxPHe]]/Table1[[#This Row],[nv]]</f>
        <v>5.5961111111111137</v>
      </c>
      <c r="M618" t="e">
        <f>LN(1-Table1[[#This Row],[maxPress(bar)]]/327664.925)</f>
        <v>#NUM!</v>
      </c>
      <c r="N618">
        <f>-0.509390757*Table1[[#This Row],[lig(ao)]]</f>
        <v>-3.0563445420000002</v>
      </c>
      <c r="O618" s="3">
        <f>LN(1-EXP(-$R$45*Table1[[#This Row],[lig(ao)]]))</f>
        <v>-4.8202665642017063E-2</v>
      </c>
      <c r="P618" s="3">
        <f>Table1[[#This Row],[ln(1-e^-Bl)]]+LN($R$40)-$R$45*Table1[[#This Row],[Rs(ao)]]</f>
        <v>13.670325929725362</v>
      </c>
      <c r="Q618" s="3">
        <f>LN(Table1[[#This Row],[maxPress(bar)]])</f>
        <v>13.455528653267601</v>
      </c>
    </row>
    <row r="619" spans="1:17" x14ac:dyDescent="0.3">
      <c r="A619">
        <v>3</v>
      </c>
      <c r="B619">
        <v>1500</v>
      </c>
      <c r="C619" t="s">
        <v>11</v>
      </c>
      <c r="D619">
        <v>1</v>
      </c>
      <c r="E619" t="s">
        <v>12</v>
      </c>
      <c r="F619">
        <v>7</v>
      </c>
      <c r="G619">
        <v>82.22775</v>
      </c>
      <c r="H619">
        <v>710899.91194999998</v>
      </c>
      <c r="I619">
        <v>38.945000000000029</v>
      </c>
      <c r="J619">
        <v>8</v>
      </c>
      <c r="K619" t="s">
        <v>14</v>
      </c>
      <c r="L619">
        <f>Table1[[#This Row],[maxPHe]]/Table1[[#This Row],[nv]]</f>
        <v>4.8681250000000036</v>
      </c>
      <c r="M619" t="e">
        <f>LN(1-Table1[[#This Row],[maxPress(bar)]]/327664.925)</f>
        <v>#NUM!</v>
      </c>
      <c r="N619">
        <f>-0.509390757*Table1[[#This Row],[lig(ao)]]</f>
        <v>-3.565735299</v>
      </c>
      <c r="O619" s="3">
        <f>LN(1-EXP(-$R$45*Table1[[#This Row],[lig(ao)]]))</f>
        <v>-2.8683625494928373E-2</v>
      </c>
      <c r="P619" s="3">
        <f>Table1[[#This Row],[ln(1-e^-Bl)]]+LN($R$40)-$R$45*Table1[[#This Row],[Rs(ao)]]</f>
        <v>13.689844969872452</v>
      </c>
      <c r="Q619" s="3">
        <f>LN(Table1[[#This Row],[maxPress(bar)]])</f>
        <v>13.474286928060485</v>
      </c>
    </row>
    <row r="620" spans="1:17" x14ac:dyDescent="0.3">
      <c r="A620">
        <v>3</v>
      </c>
      <c r="B620">
        <v>1500</v>
      </c>
      <c r="C620" t="s">
        <v>11</v>
      </c>
      <c r="D620">
        <v>1</v>
      </c>
      <c r="E620" t="s">
        <v>12</v>
      </c>
      <c r="F620">
        <v>8</v>
      </c>
      <c r="G620">
        <v>103.51475000000001</v>
      </c>
      <c r="H620">
        <v>693419.36659999983</v>
      </c>
      <c r="I620">
        <v>43.205000000000013</v>
      </c>
      <c r="J620">
        <v>8</v>
      </c>
      <c r="K620" t="s">
        <v>14</v>
      </c>
      <c r="L620">
        <f>Table1[[#This Row],[maxPHe]]/Table1[[#This Row],[nv]]</f>
        <v>5.4006250000000016</v>
      </c>
      <c r="M620" t="e">
        <f>LN(1-Table1[[#This Row],[maxPress(bar)]]/327664.925)</f>
        <v>#NUM!</v>
      </c>
      <c r="N620">
        <f>-0.509390757*Table1[[#This Row],[lig(ao)]]</f>
        <v>-4.0751260560000002</v>
      </c>
      <c r="O620" s="3">
        <f>LN(1-EXP(-$R$45*Table1[[#This Row],[lig(ao)]]))</f>
        <v>-1.7136038476981676E-2</v>
      </c>
      <c r="P620" s="3">
        <f>Table1[[#This Row],[ln(1-e^-Bl)]]+LN($R$40)-$R$45*Table1[[#This Row],[Rs(ao)]]</f>
        <v>13.701392556890397</v>
      </c>
      <c r="Q620" s="3">
        <f>LN(Table1[[#This Row],[maxPress(bar)]])</f>
        <v>13.449390241753612</v>
      </c>
    </row>
    <row r="621" spans="1:17" x14ac:dyDescent="0.3">
      <c r="A621">
        <v>3</v>
      </c>
      <c r="B621">
        <v>1500</v>
      </c>
      <c r="C621" t="s">
        <v>11</v>
      </c>
      <c r="D621">
        <v>1</v>
      </c>
      <c r="E621" t="s">
        <v>12</v>
      </c>
      <c r="F621">
        <v>9</v>
      </c>
      <c r="G621">
        <v>95.742750000000001</v>
      </c>
      <c r="H621">
        <v>735800.76769999997</v>
      </c>
      <c r="I621">
        <v>41.645000000000017</v>
      </c>
      <c r="J621">
        <v>8</v>
      </c>
      <c r="K621" t="s">
        <v>14</v>
      </c>
      <c r="L621">
        <f>Table1[[#This Row],[maxPHe]]/Table1[[#This Row],[nv]]</f>
        <v>5.2056250000000022</v>
      </c>
      <c r="M621" t="e">
        <f>LN(1-Table1[[#This Row],[maxPress(bar)]]/327664.925)</f>
        <v>#NUM!</v>
      </c>
      <c r="N621">
        <f>-0.509390757*Table1[[#This Row],[lig(ao)]]</f>
        <v>-4.5845168130000005</v>
      </c>
      <c r="O621" s="3">
        <f>LN(1-EXP(-$R$45*Table1[[#This Row],[lig(ao)]]))</f>
        <v>-1.0261132782081569E-2</v>
      </c>
      <c r="P621" s="3">
        <f>Table1[[#This Row],[ln(1-e^-Bl)]]+LN($R$40)-$R$45*Table1[[#This Row],[Rs(ao)]]</f>
        <v>13.708267462585297</v>
      </c>
      <c r="Q621" s="3">
        <f>LN(Table1[[#This Row],[maxPress(bar)]])</f>
        <v>13.508714665006439</v>
      </c>
    </row>
    <row r="622" spans="1:17" x14ac:dyDescent="0.3">
      <c r="A622">
        <v>3</v>
      </c>
      <c r="B622">
        <v>1500</v>
      </c>
      <c r="C622" t="s">
        <v>11</v>
      </c>
      <c r="D622">
        <v>2</v>
      </c>
      <c r="E622" t="s">
        <v>12</v>
      </c>
      <c r="F622">
        <v>10</v>
      </c>
      <c r="G622">
        <v>490.59424999999999</v>
      </c>
      <c r="H622">
        <v>418680.03240000003</v>
      </c>
      <c r="I622">
        <v>241.61500000000009</v>
      </c>
      <c r="J622">
        <v>65</v>
      </c>
      <c r="K622" t="s">
        <v>13</v>
      </c>
      <c r="L622">
        <f>Table1[[#This Row],[maxPHe]]/Table1[[#This Row],[nv]]</f>
        <v>3.7171538461538476</v>
      </c>
      <c r="M622" t="e">
        <f>LN(1-Table1[[#This Row],[maxPress(bar)]]/327664.925)</f>
        <v>#NUM!</v>
      </c>
      <c r="N622">
        <f>-0.509390757*Table1[[#This Row],[lig(ao)]]</f>
        <v>-5.0939075700000007</v>
      </c>
      <c r="O622" s="3">
        <f>LN(1-EXP(-$R$45*Table1[[#This Row],[lig(ao)]]))</f>
        <v>-6.1528846084108338E-3</v>
      </c>
      <c r="P622" s="3">
        <f>Table1[[#This Row],[ln(1-e^-Bl)]]+LN($R$40)-$R$45*Table1[[#This Row],[Rs(ao)]]</f>
        <v>13.202984797758969</v>
      </c>
      <c r="Q622" s="3">
        <f>LN(Table1[[#This Row],[maxPress(bar)]])</f>
        <v>12.944862261354888</v>
      </c>
    </row>
    <row r="623" spans="1:17" x14ac:dyDescent="0.3">
      <c r="A623">
        <v>3</v>
      </c>
      <c r="B623">
        <v>1500</v>
      </c>
      <c r="C623" t="s">
        <v>11</v>
      </c>
      <c r="D623">
        <v>2</v>
      </c>
      <c r="E623" t="s">
        <v>12</v>
      </c>
      <c r="F623">
        <v>11</v>
      </c>
      <c r="G623">
        <v>472.47525000000002</v>
      </c>
      <c r="H623">
        <v>415960.85785000009</v>
      </c>
      <c r="I623">
        <v>241.99500000000009</v>
      </c>
      <c r="J623">
        <v>67</v>
      </c>
      <c r="K623" t="s">
        <v>13</v>
      </c>
      <c r="L623">
        <f>Table1[[#This Row],[maxPHe]]/Table1[[#This Row],[nv]]</f>
        <v>3.6118656716417923</v>
      </c>
      <c r="M623" t="e">
        <f>LN(1-Table1[[#This Row],[maxPress(bar)]]/327664.925)</f>
        <v>#NUM!</v>
      </c>
      <c r="N623">
        <f>-0.509390757*Table1[[#This Row],[lig(ao)]]</f>
        <v>-5.6032983270000001</v>
      </c>
      <c r="O623" s="3">
        <f>LN(1-EXP(-$R$45*Table1[[#This Row],[lig(ao)]]))</f>
        <v>-3.6924895769882078E-3</v>
      </c>
      <c r="P623" s="3">
        <f>Table1[[#This Row],[ln(1-e^-Bl)]]+LN($R$40)-$R$45*Table1[[#This Row],[Rs(ao)]]</f>
        <v>13.205445192790393</v>
      </c>
      <c r="Q623" s="3">
        <f>LN(Table1[[#This Row],[maxPress(bar)]])</f>
        <v>12.938346443109767</v>
      </c>
    </row>
    <row r="624" spans="1:17" x14ac:dyDescent="0.3">
      <c r="A624">
        <v>3</v>
      </c>
      <c r="B624">
        <v>1500</v>
      </c>
      <c r="C624" t="s">
        <v>11</v>
      </c>
      <c r="D624">
        <v>2</v>
      </c>
      <c r="E624" t="s">
        <v>12</v>
      </c>
      <c r="F624">
        <v>12</v>
      </c>
      <c r="G624">
        <v>483.21775000000002</v>
      </c>
      <c r="H624">
        <v>408145.33500000002</v>
      </c>
      <c r="I624">
        <v>248.14500000000001</v>
      </c>
      <c r="J624">
        <v>69</v>
      </c>
      <c r="K624" t="s">
        <v>14</v>
      </c>
      <c r="L624">
        <f>Table1[[#This Row],[maxPHe]]/Table1[[#This Row],[nv]]</f>
        <v>3.596304347826087</v>
      </c>
      <c r="M624" t="e">
        <f>LN(1-Table1[[#This Row],[maxPress(bar)]]/327664.925)</f>
        <v>#NUM!</v>
      </c>
      <c r="N624">
        <f>-0.509390757*Table1[[#This Row],[lig(ao)]]</f>
        <v>-6.1126890840000003</v>
      </c>
      <c r="O624" s="3">
        <f>LN(1-EXP(-$R$45*Table1[[#This Row],[lig(ao)]]))</f>
        <v>-2.217039257152143E-3</v>
      </c>
      <c r="P624" s="3">
        <f>Table1[[#This Row],[ln(1-e^-Bl)]]+LN($R$40)-$R$45*Table1[[#This Row],[Rs(ao)]]</f>
        <v>13.206920643110228</v>
      </c>
      <c r="Q624" s="3">
        <f>LN(Table1[[#This Row],[maxPress(bar)]])</f>
        <v>12.919378603192721</v>
      </c>
    </row>
    <row r="625" spans="1:17" x14ac:dyDescent="0.3">
      <c r="A625">
        <v>3</v>
      </c>
      <c r="B625">
        <v>1500</v>
      </c>
      <c r="C625" t="s">
        <v>11</v>
      </c>
      <c r="D625">
        <v>2</v>
      </c>
      <c r="E625" t="s">
        <v>12</v>
      </c>
      <c r="F625">
        <v>1</v>
      </c>
      <c r="G625">
        <v>334.55425000000008</v>
      </c>
      <c r="H625">
        <v>261697.03390000001</v>
      </c>
      <c r="I625">
        <v>153.41499999999999</v>
      </c>
      <c r="J625">
        <v>65</v>
      </c>
      <c r="K625" t="s">
        <v>15</v>
      </c>
      <c r="L625">
        <f>Table1[[#This Row],[maxPHe]]/Table1[[#This Row],[nv]]</f>
        <v>2.3602307692307689</v>
      </c>
      <c r="M625">
        <f>LN(1-Table1[[#This Row],[maxPress(bar)]]/327664.925)</f>
        <v>-1.6028233909409975</v>
      </c>
      <c r="N625">
        <f>-0.509390757*Table1[[#This Row],[lig(ao)]]</f>
        <v>-0.50939075700000003</v>
      </c>
      <c r="O625" s="3">
        <f>LN(1-EXP(-$R$45*Table1[[#This Row],[lig(ao)]]))</f>
        <v>-0.91844666491232885</v>
      </c>
      <c r="P625" s="3">
        <f>Table1[[#This Row],[ln(1-e^-Bl)]]+LN($R$40)-$R$45*Table1[[#This Row],[Rs(ao)]]</f>
        <v>12.290691017455051</v>
      </c>
      <c r="Q625" s="3">
        <f>LN(Table1[[#This Row],[maxPress(bar)]])</f>
        <v>12.474942754483813</v>
      </c>
    </row>
    <row r="626" spans="1:17" x14ac:dyDescent="0.3">
      <c r="A626">
        <v>3</v>
      </c>
      <c r="B626">
        <v>1500</v>
      </c>
      <c r="C626" t="s">
        <v>11</v>
      </c>
      <c r="D626">
        <v>2</v>
      </c>
      <c r="E626" t="s">
        <v>12</v>
      </c>
      <c r="F626">
        <v>2</v>
      </c>
      <c r="G626">
        <v>458.81175000000002</v>
      </c>
      <c r="H626">
        <v>303182.73615000001</v>
      </c>
      <c r="I626">
        <v>179.2650000000001</v>
      </c>
      <c r="J626">
        <v>66</v>
      </c>
      <c r="K626" t="s">
        <v>15</v>
      </c>
      <c r="L626">
        <f>Table1[[#This Row],[maxPHe]]/Table1[[#This Row],[nv]]</f>
        <v>2.7161363636363651</v>
      </c>
      <c r="M626">
        <f>LN(1-Table1[[#This Row],[maxPress(bar)]]/327664.925)</f>
        <v>-2.594045648649653</v>
      </c>
      <c r="N626">
        <f>-0.509390757*Table1[[#This Row],[lig(ao)]]</f>
        <v>-1.0187815140000001</v>
      </c>
      <c r="O626" s="3">
        <f>LN(1-EXP(-$R$45*Table1[[#This Row],[lig(ao)]]))</f>
        <v>-0.44790477788236172</v>
      </c>
      <c r="P626" s="3">
        <f>Table1[[#This Row],[ln(1-e^-Bl)]]+LN($R$40)-$R$45*Table1[[#This Row],[Rs(ao)]]</f>
        <v>12.761232904485018</v>
      </c>
      <c r="Q626" s="3">
        <f>LN(Table1[[#This Row],[maxPress(bar)]])</f>
        <v>12.622090992310016</v>
      </c>
    </row>
    <row r="627" spans="1:17" x14ac:dyDescent="0.3">
      <c r="A627">
        <v>3</v>
      </c>
      <c r="B627">
        <v>1500</v>
      </c>
      <c r="C627" t="s">
        <v>11</v>
      </c>
      <c r="D627">
        <v>2</v>
      </c>
      <c r="E627" t="s">
        <v>12</v>
      </c>
      <c r="F627">
        <v>3</v>
      </c>
      <c r="G627">
        <v>437.22775000000001</v>
      </c>
      <c r="H627">
        <v>372884.97859999997</v>
      </c>
      <c r="I627">
        <v>219.94499999999991</v>
      </c>
      <c r="J627">
        <v>67</v>
      </c>
      <c r="K627" t="s">
        <v>14</v>
      </c>
      <c r="L627">
        <f>Table1[[#This Row],[maxPHe]]/Table1[[#This Row],[nv]]</f>
        <v>3.2827611940298493</v>
      </c>
      <c r="M627" t="e">
        <f>LN(1-Table1[[#This Row],[maxPress(bar)]]/327664.925)</f>
        <v>#NUM!</v>
      </c>
      <c r="N627">
        <f>-0.509390757*Table1[[#This Row],[lig(ao)]]</f>
        <v>-1.5281722710000001</v>
      </c>
      <c r="O627" s="3">
        <f>LN(1-EXP(-$R$45*Table1[[#This Row],[lig(ao)]]))</f>
        <v>-0.24453535334753071</v>
      </c>
      <c r="P627" s="3">
        <f>Table1[[#This Row],[ln(1-e^-Bl)]]+LN($R$40)-$R$45*Table1[[#This Row],[Rs(ao)]]</f>
        <v>12.964602329019851</v>
      </c>
      <c r="Q627" s="3">
        <f>LN(Table1[[#This Row],[maxPress(bar)]])</f>
        <v>12.829025282706041</v>
      </c>
    </row>
    <row r="628" spans="1:17" x14ac:dyDescent="0.3">
      <c r="A628">
        <v>3</v>
      </c>
      <c r="B628">
        <v>1500</v>
      </c>
      <c r="C628" t="s">
        <v>11</v>
      </c>
      <c r="D628">
        <v>2</v>
      </c>
      <c r="E628" t="s">
        <v>12</v>
      </c>
      <c r="F628">
        <v>4</v>
      </c>
      <c r="G628">
        <v>541.68325000000004</v>
      </c>
      <c r="H628">
        <v>401429.35070000013</v>
      </c>
      <c r="I628">
        <v>244.83499999999989</v>
      </c>
      <c r="J628">
        <v>69</v>
      </c>
      <c r="K628" t="s">
        <v>14</v>
      </c>
      <c r="L628">
        <f>Table1[[#This Row],[maxPHe]]/Table1[[#This Row],[nv]]</f>
        <v>3.548333333333332</v>
      </c>
      <c r="M628" t="e">
        <f>LN(1-Table1[[#This Row],[maxPress(bar)]]/327664.925)</f>
        <v>#NUM!</v>
      </c>
      <c r="N628">
        <f>-0.509390757*Table1[[#This Row],[lig(ao)]]</f>
        <v>-2.0375630280000001</v>
      </c>
      <c r="O628" s="3">
        <f>LN(1-EXP(-$R$45*Table1[[#This Row],[lig(ao)]]))</f>
        <v>-0.13965972373704474</v>
      </c>
      <c r="P628" s="3">
        <f>Table1[[#This Row],[ln(1-e^-Bl)]]+LN($R$40)-$R$45*Table1[[#This Row],[Rs(ao)]]</f>
        <v>13.069477958630335</v>
      </c>
      <c r="Q628" s="3">
        <f>LN(Table1[[#This Row],[maxPress(bar)]])</f>
        <v>12.902786833498283</v>
      </c>
    </row>
    <row r="629" spans="1:17" x14ac:dyDescent="0.3">
      <c r="A629">
        <v>3</v>
      </c>
      <c r="B629">
        <v>1500</v>
      </c>
      <c r="C629" t="s">
        <v>11</v>
      </c>
      <c r="D629">
        <v>2</v>
      </c>
      <c r="E629" t="s">
        <v>12</v>
      </c>
      <c r="F629">
        <v>5</v>
      </c>
      <c r="G629">
        <v>461.43574999999998</v>
      </c>
      <c r="H629">
        <v>410911.36105000012</v>
      </c>
      <c r="I629">
        <v>239.78500000000011</v>
      </c>
      <c r="J629">
        <v>67</v>
      </c>
      <c r="K629" t="s">
        <v>14</v>
      </c>
      <c r="L629">
        <f>Table1[[#This Row],[maxPHe]]/Table1[[#This Row],[nv]]</f>
        <v>3.5788805970149271</v>
      </c>
      <c r="M629" t="e">
        <f>LN(1-Table1[[#This Row],[maxPress(bar)]]/327664.925)</f>
        <v>#NUM!</v>
      </c>
      <c r="N629">
        <f>-0.509390757*Table1[[#This Row],[lig(ao)]]</f>
        <v>-2.5469537850000004</v>
      </c>
      <c r="O629" s="3">
        <f>LN(1-EXP(-$R$45*Table1[[#This Row],[lig(ao)]]))</f>
        <v>-8.1556993148675705E-2</v>
      </c>
      <c r="P629" s="3">
        <f>Table1[[#This Row],[ln(1-e^-Bl)]]+LN($R$40)-$R$45*Table1[[#This Row],[Rs(ao)]]</f>
        <v>13.127580689218705</v>
      </c>
      <c r="Q629" s="3">
        <f>LN(Table1[[#This Row],[maxPress(bar)]])</f>
        <v>12.926132803673987</v>
      </c>
    </row>
    <row r="630" spans="1:17" x14ac:dyDescent="0.3">
      <c r="A630">
        <v>3</v>
      </c>
      <c r="B630">
        <v>1500</v>
      </c>
      <c r="C630" t="s">
        <v>11</v>
      </c>
      <c r="D630">
        <v>2</v>
      </c>
      <c r="E630" t="s">
        <v>12</v>
      </c>
      <c r="F630">
        <v>6</v>
      </c>
      <c r="G630">
        <v>509.10874999999999</v>
      </c>
      <c r="H630">
        <v>414617.27505</v>
      </c>
      <c r="I630">
        <v>245.3249999999999</v>
      </c>
      <c r="J630">
        <v>65</v>
      </c>
      <c r="K630" t="s">
        <v>14</v>
      </c>
      <c r="L630">
        <f>Table1[[#This Row],[maxPHe]]/Table1[[#This Row],[nv]]</f>
        <v>3.7742307692307677</v>
      </c>
      <c r="M630" t="e">
        <f>LN(1-Table1[[#This Row],[maxPress(bar)]]/327664.925)</f>
        <v>#NUM!</v>
      </c>
      <c r="N630">
        <f>-0.509390757*Table1[[#This Row],[lig(ao)]]</f>
        <v>-3.0563445420000002</v>
      </c>
      <c r="O630" s="3">
        <f>LN(1-EXP(-$R$45*Table1[[#This Row],[lig(ao)]]))</f>
        <v>-4.8202665642017063E-2</v>
      </c>
      <c r="P630" s="3">
        <f>Table1[[#This Row],[ln(1-e^-Bl)]]+LN($R$40)-$R$45*Table1[[#This Row],[Rs(ao)]]</f>
        <v>13.160935016725363</v>
      </c>
      <c r="Q630" s="3">
        <f>LN(Table1[[#This Row],[maxPress(bar)]])</f>
        <v>12.935111144903045</v>
      </c>
    </row>
    <row r="631" spans="1:17" x14ac:dyDescent="0.3">
      <c r="A631">
        <v>3</v>
      </c>
      <c r="B631">
        <v>1500</v>
      </c>
      <c r="C631" t="s">
        <v>11</v>
      </c>
      <c r="D631">
        <v>2</v>
      </c>
      <c r="E631" t="s">
        <v>12</v>
      </c>
      <c r="F631">
        <v>7</v>
      </c>
      <c r="G631">
        <v>442.87124999999997</v>
      </c>
      <c r="H631">
        <v>401292.19994999998</v>
      </c>
      <c r="I631">
        <v>238.07499999999999</v>
      </c>
      <c r="J631">
        <v>68</v>
      </c>
      <c r="K631" t="s">
        <v>14</v>
      </c>
      <c r="L631">
        <f>Table1[[#This Row],[maxPHe]]/Table1[[#This Row],[nv]]</f>
        <v>3.5011029411764705</v>
      </c>
      <c r="M631" t="e">
        <f>LN(1-Table1[[#This Row],[maxPress(bar)]]/327664.925)</f>
        <v>#NUM!</v>
      </c>
      <c r="N631">
        <f>-0.509390757*Table1[[#This Row],[lig(ao)]]</f>
        <v>-3.565735299</v>
      </c>
      <c r="O631" s="3">
        <f>LN(1-EXP(-$R$45*Table1[[#This Row],[lig(ao)]]))</f>
        <v>-2.8683625494928373E-2</v>
      </c>
      <c r="P631" s="3">
        <f>Table1[[#This Row],[ln(1-e^-Bl)]]+LN($R$40)-$R$45*Table1[[#This Row],[Rs(ao)]]</f>
        <v>13.180454056872453</v>
      </c>
      <c r="Q631" s="3">
        <f>LN(Table1[[#This Row],[maxPress(bar)]])</f>
        <v>12.902445119111212</v>
      </c>
    </row>
    <row r="632" spans="1:17" x14ac:dyDescent="0.3">
      <c r="A632">
        <v>3</v>
      </c>
      <c r="B632">
        <v>1500</v>
      </c>
      <c r="C632" t="s">
        <v>11</v>
      </c>
      <c r="D632">
        <v>2</v>
      </c>
      <c r="E632" t="s">
        <v>12</v>
      </c>
      <c r="F632">
        <v>8</v>
      </c>
      <c r="G632">
        <v>464.90075000000002</v>
      </c>
      <c r="H632">
        <v>403875.10985000012</v>
      </c>
      <c r="I632">
        <v>240.4850000000001</v>
      </c>
      <c r="J632">
        <v>67</v>
      </c>
      <c r="K632" t="s">
        <v>14</v>
      </c>
      <c r="L632">
        <f>Table1[[#This Row],[maxPHe]]/Table1[[#This Row],[nv]]</f>
        <v>3.5893283582089568</v>
      </c>
      <c r="M632" t="e">
        <f>LN(1-Table1[[#This Row],[maxPress(bar)]]/327664.925)</f>
        <v>#NUM!</v>
      </c>
      <c r="N632">
        <f>-0.509390757*Table1[[#This Row],[lig(ao)]]</f>
        <v>-4.0751260560000002</v>
      </c>
      <c r="O632" s="3">
        <f>LN(1-EXP(-$R$45*Table1[[#This Row],[lig(ao)]]))</f>
        <v>-1.7136038476981676E-2</v>
      </c>
      <c r="P632" s="3">
        <f>Table1[[#This Row],[ln(1-e^-Bl)]]+LN($R$40)-$R$45*Table1[[#This Row],[Rs(ao)]]</f>
        <v>13.192001643890398</v>
      </c>
      <c r="Q632" s="3">
        <f>LN(Table1[[#This Row],[maxPress(bar)]])</f>
        <v>12.908860975116859</v>
      </c>
    </row>
    <row r="633" spans="1:17" x14ac:dyDescent="0.3">
      <c r="A633">
        <v>3</v>
      </c>
      <c r="B633">
        <v>1500</v>
      </c>
      <c r="C633" t="s">
        <v>11</v>
      </c>
      <c r="D633">
        <v>2</v>
      </c>
      <c r="E633" t="s">
        <v>12</v>
      </c>
      <c r="F633">
        <v>9</v>
      </c>
      <c r="G633">
        <v>531.88125000000002</v>
      </c>
      <c r="H633">
        <v>419862.84435000003</v>
      </c>
      <c r="I633">
        <v>251.87499999999989</v>
      </c>
      <c r="J633">
        <v>66</v>
      </c>
      <c r="K633" t="s">
        <v>14</v>
      </c>
      <c r="L633">
        <f>Table1[[#This Row],[maxPHe]]/Table1[[#This Row],[nv]]</f>
        <v>3.8162878787878771</v>
      </c>
      <c r="M633" t="e">
        <f>LN(1-Table1[[#This Row],[maxPress(bar)]]/327664.925)</f>
        <v>#NUM!</v>
      </c>
      <c r="N633">
        <f>-0.509390757*Table1[[#This Row],[lig(ao)]]</f>
        <v>-4.5845168130000005</v>
      </c>
      <c r="O633" s="3">
        <f>LN(1-EXP(-$R$45*Table1[[#This Row],[lig(ao)]]))</f>
        <v>-1.0261132782081569E-2</v>
      </c>
      <c r="P633" s="3">
        <f>Table1[[#This Row],[ln(1-e^-Bl)]]+LN($R$40)-$R$45*Table1[[#This Row],[Rs(ao)]]</f>
        <v>13.198876549585298</v>
      </c>
      <c r="Q633" s="3">
        <f>LN(Table1[[#This Row],[maxPress(bar)]])</f>
        <v>12.947683375855444</v>
      </c>
    </row>
    <row r="634" spans="1:17" x14ac:dyDescent="0.3">
      <c r="A634">
        <v>1</v>
      </c>
      <c r="B634">
        <v>1500</v>
      </c>
      <c r="C634" t="s">
        <v>11</v>
      </c>
      <c r="D634">
        <v>3</v>
      </c>
      <c r="E634" t="s">
        <v>12</v>
      </c>
      <c r="F634">
        <v>15</v>
      </c>
      <c r="G634">
        <v>1432.7227499999999</v>
      </c>
      <c r="H634">
        <v>321063.15360000002</v>
      </c>
      <c r="I634">
        <v>716.04500000000041</v>
      </c>
      <c r="J634">
        <v>224</v>
      </c>
      <c r="K634" t="s">
        <v>13</v>
      </c>
      <c r="L634">
        <f>Table1[[#This Row],[maxPHe]]/Table1[[#This Row],[nv]]</f>
        <v>3.1966294642857163</v>
      </c>
      <c r="M634">
        <f>LN(1-Table1[[#This Row],[maxPress(bar)]]/327664.925)</f>
        <v>-3.9046535091432339</v>
      </c>
      <c r="N634">
        <f>-0.509390757*Table1[[#This Row],[lig(ao)]]</f>
        <v>-7.6408613550000002</v>
      </c>
      <c r="O634" s="3">
        <f>LN(1-EXP(-$R$45*Table1[[#This Row],[lig(ao)]]))</f>
        <v>-4.8052877768070632E-4</v>
      </c>
      <c r="P634" s="3">
        <f>Table1[[#This Row],[ln(1-e^-Bl)]]+LN($R$40)-$R$45*Table1[[#This Row],[Rs(ao)]]</f>
        <v>12.699266240589699</v>
      </c>
      <c r="Q634" s="3">
        <f>LN(Table1[[#This Row],[maxPress(bar)]])</f>
        <v>12.679393122948257</v>
      </c>
    </row>
    <row r="635" spans="1:17" x14ac:dyDescent="0.3">
      <c r="A635">
        <v>1</v>
      </c>
      <c r="B635">
        <v>2000</v>
      </c>
      <c r="C635" t="s">
        <v>11</v>
      </c>
      <c r="D635">
        <v>3</v>
      </c>
      <c r="E635" t="s">
        <v>12</v>
      </c>
      <c r="F635">
        <v>15</v>
      </c>
      <c r="G635">
        <v>1311.93075</v>
      </c>
      <c r="H635">
        <v>285147.73849999998</v>
      </c>
      <c r="I635">
        <v>661.88500000000033</v>
      </c>
      <c r="J635">
        <v>226</v>
      </c>
      <c r="K635" t="s">
        <v>14</v>
      </c>
      <c r="L635">
        <f>Table1[[#This Row],[maxPHe]]/Table1[[#This Row],[nv]]</f>
        <v>2.928694690265488</v>
      </c>
      <c r="M635">
        <f>LN(1-Table1[[#This Row],[maxPress(bar)]]/327664.925)</f>
        <v>-2.0420831336810115</v>
      </c>
      <c r="N635">
        <f>-0.509390757*Table1[[#This Row],[lig(ao)]]</f>
        <v>-7.6408613550000002</v>
      </c>
      <c r="O635" s="3">
        <f>LN(1-EXP(-$R$45*Table1[[#This Row],[lig(ao)]]))</f>
        <v>-4.8052877768070632E-4</v>
      </c>
      <c r="P635" s="3">
        <f>Table1[[#This Row],[ln(1-e^-Bl)]]+LN($R$40)-$R$45*Table1[[#This Row],[Rs(ao)]]</f>
        <v>12.699266240589699</v>
      </c>
      <c r="Q635" s="3">
        <f>LN(Table1[[#This Row],[maxPress(bar)]])</f>
        <v>12.56076270563968</v>
      </c>
    </row>
    <row r="636" spans="1:17" x14ac:dyDescent="0.3">
      <c r="A636">
        <v>1</v>
      </c>
      <c r="B636">
        <v>2500</v>
      </c>
      <c r="C636" t="s">
        <v>11</v>
      </c>
      <c r="D636">
        <v>3</v>
      </c>
      <c r="E636" t="s">
        <v>12</v>
      </c>
      <c r="F636">
        <v>15</v>
      </c>
      <c r="G636">
        <v>1203.61375</v>
      </c>
      <c r="H636">
        <v>256001.71984999999</v>
      </c>
      <c r="I636">
        <v>614.22500000000048</v>
      </c>
      <c r="J636">
        <v>227</v>
      </c>
      <c r="K636" t="s">
        <v>14</v>
      </c>
      <c r="L636">
        <f>Table1[[#This Row],[maxPHe]]/Table1[[#This Row],[nv]]</f>
        <v>2.7058370044052884</v>
      </c>
      <c r="M636">
        <f>LN(1-Table1[[#This Row],[maxPress(bar)]]/327664.925)</f>
        <v>-1.5200140780432896</v>
      </c>
      <c r="N636">
        <f>-0.509390757*Table1[[#This Row],[lig(ao)]]</f>
        <v>-7.6408613550000002</v>
      </c>
      <c r="O636" s="3">
        <f>LN(1-EXP(-$R$45*Table1[[#This Row],[lig(ao)]]))</f>
        <v>-4.8052877768070632E-4</v>
      </c>
      <c r="P636" s="3">
        <f>Table1[[#This Row],[ln(1-e^-Bl)]]+LN($R$40)-$R$45*Table1[[#This Row],[Rs(ao)]]</f>
        <v>12.699266240589699</v>
      </c>
      <c r="Q636" s="3">
        <f>LN(Table1[[#This Row],[maxPress(bar)]])</f>
        <v>12.452939441603196</v>
      </c>
    </row>
    <row r="637" spans="1:17" x14ac:dyDescent="0.3">
      <c r="A637">
        <v>1</v>
      </c>
      <c r="B637">
        <v>500</v>
      </c>
      <c r="C637" t="s">
        <v>11</v>
      </c>
      <c r="D637">
        <v>3</v>
      </c>
      <c r="E637" t="s">
        <v>12</v>
      </c>
      <c r="F637">
        <v>15</v>
      </c>
      <c r="G637">
        <v>1691.53475</v>
      </c>
      <c r="H637">
        <v>433623.46275000001</v>
      </c>
      <c r="I637">
        <v>870.80499999999995</v>
      </c>
      <c r="J637">
        <v>229</v>
      </c>
      <c r="K637" t="s">
        <v>13</v>
      </c>
      <c r="L637">
        <f>Table1[[#This Row],[maxPHe]]/Table1[[#This Row],[nv]]</f>
        <v>3.8026419213973797</v>
      </c>
      <c r="M637" t="e">
        <f>LN(1-Table1[[#This Row],[maxPress(bar)]]/327664.925)</f>
        <v>#NUM!</v>
      </c>
      <c r="N637">
        <f>-0.509390757*Table1[[#This Row],[lig(ao)]]</f>
        <v>-7.6408613550000002</v>
      </c>
      <c r="O637" s="3">
        <f>LN(1-EXP(-$R$45*Table1[[#This Row],[lig(ao)]]))</f>
        <v>-4.8052877768070632E-4</v>
      </c>
      <c r="P637" s="3">
        <f>Table1[[#This Row],[ln(1-e^-Bl)]]+LN($R$40)-$R$45*Table1[[#This Row],[Rs(ao)]]</f>
        <v>12.699266240589699</v>
      </c>
      <c r="Q637" s="3">
        <f>LN(Table1[[#This Row],[maxPress(bar)]])</f>
        <v>12.979931839151901</v>
      </c>
    </row>
    <row r="638" spans="1:17" x14ac:dyDescent="0.3">
      <c r="A638">
        <v>2</v>
      </c>
      <c r="B638">
        <v>1000</v>
      </c>
      <c r="C638" t="s">
        <v>11</v>
      </c>
      <c r="D638">
        <v>3</v>
      </c>
      <c r="E638" t="s">
        <v>12</v>
      </c>
      <c r="F638">
        <v>15</v>
      </c>
      <c r="G638">
        <v>1537.1287500000001</v>
      </c>
      <c r="H638">
        <v>374665.42135000002</v>
      </c>
      <c r="I638">
        <v>770.92500000000007</v>
      </c>
      <c r="J638">
        <v>221</v>
      </c>
      <c r="K638" t="s">
        <v>14</v>
      </c>
      <c r="L638">
        <f>Table1[[#This Row],[maxPHe]]/Table1[[#This Row],[nv]]</f>
        <v>3.4883484162895932</v>
      </c>
      <c r="M638" t="e">
        <f>LN(1-Table1[[#This Row],[maxPress(bar)]]/327664.925)</f>
        <v>#NUM!</v>
      </c>
      <c r="N638">
        <f>-0.509390757*Table1[[#This Row],[lig(ao)]]</f>
        <v>-7.6408613550000002</v>
      </c>
      <c r="O638" s="3">
        <f>LN(1-EXP(-$R$45*Table1[[#This Row],[lig(ao)]]))</f>
        <v>-4.8052877768070632E-4</v>
      </c>
      <c r="P638" s="3">
        <f>Table1[[#This Row],[ln(1-e^-Bl)]]+LN($R$40)-$R$45*Table1[[#This Row],[Rs(ao)]]</f>
        <v>12.699266240589699</v>
      </c>
      <c r="Q638" s="3">
        <f>LN(Table1[[#This Row],[maxPress(bar)]])</f>
        <v>12.833788696963207</v>
      </c>
    </row>
    <row r="639" spans="1:17" x14ac:dyDescent="0.3">
      <c r="A639">
        <v>2</v>
      </c>
      <c r="B639">
        <v>1500</v>
      </c>
      <c r="C639" t="s">
        <v>11</v>
      </c>
      <c r="D639">
        <v>3</v>
      </c>
      <c r="E639" t="s">
        <v>12</v>
      </c>
      <c r="F639">
        <v>15</v>
      </c>
      <c r="G639">
        <v>1420.84175</v>
      </c>
      <c r="H639">
        <v>328777.70815000002</v>
      </c>
      <c r="I639">
        <v>704.66499999999962</v>
      </c>
      <c r="J639">
        <v>219</v>
      </c>
      <c r="K639" t="s">
        <v>14</v>
      </c>
      <c r="L639">
        <f>Table1[[#This Row],[maxPHe]]/Table1[[#This Row],[nv]]</f>
        <v>3.2176484018264824</v>
      </c>
      <c r="M639" t="e">
        <f>LN(1-Table1[[#This Row],[maxPress(bar)]]/327664.925)</f>
        <v>#NUM!</v>
      </c>
      <c r="N639">
        <f>-0.509390757*Table1[[#This Row],[lig(ao)]]</f>
        <v>-7.6408613550000002</v>
      </c>
      <c r="O639" s="3">
        <f>LN(1-EXP(-$R$45*Table1[[#This Row],[lig(ao)]]))</f>
        <v>-4.8052877768070632E-4</v>
      </c>
      <c r="P639" s="3">
        <f>Table1[[#This Row],[ln(1-e^-Bl)]]+LN($R$40)-$R$45*Table1[[#This Row],[Rs(ao)]]</f>
        <v>12.699266240589699</v>
      </c>
      <c r="Q639" s="3">
        <f>LN(Table1[[#This Row],[maxPress(bar)]])</f>
        <v>12.703137142268478</v>
      </c>
    </row>
    <row r="640" spans="1:17" x14ac:dyDescent="0.3">
      <c r="A640">
        <v>2</v>
      </c>
      <c r="B640">
        <v>2000</v>
      </c>
      <c r="C640" t="s">
        <v>11</v>
      </c>
      <c r="D640">
        <v>3</v>
      </c>
      <c r="E640" t="s">
        <v>12</v>
      </c>
      <c r="F640">
        <v>15</v>
      </c>
      <c r="G640">
        <v>1314.8017500000001</v>
      </c>
      <c r="H640">
        <v>287013.68199999997</v>
      </c>
      <c r="I640">
        <v>663.46500000000049</v>
      </c>
      <c r="J640">
        <v>227</v>
      </c>
      <c r="K640" t="s">
        <v>13</v>
      </c>
      <c r="L640">
        <f>Table1[[#This Row],[maxPHe]]/Table1[[#This Row],[nv]]</f>
        <v>2.9227533039647597</v>
      </c>
      <c r="M640">
        <f>LN(1-Table1[[#This Row],[maxPress(bar)]]/327664.925)</f>
        <v>-2.0869621024716909</v>
      </c>
      <c r="N640">
        <f>-0.509390757*Table1[[#This Row],[lig(ao)]]</f>
        <v>-7.6408613550000002</v>
      </c>
      <c r="O640" s="3">
        <f>LN(1-EXP(-$R$45*Table1[[#This Row],[lig(ao)]]))</f>
        <v>-4.8052877768070632E-4</v>
      </c>
      <c r="P640" s="3">
        <f>Table1[[#This Row],[ln(1-e^-Bl)]]+LN($R$40)-$R$45*Table1[[#This Row],[Rs(ao)]]</f>
        <v>12.699266240589699</v>
      </c>
      <c r="Q640" s="3">
        <f>LN(Table1[[#This Row],[maxPress(bar)]])</f>
        <v>12.56728516607933</v>
      </c>
    </row>
    <row r="641" spans="1:17" x14ac:dyDescent="0.3">
      <c r="A641">
        <v>2</v>
      </c>
      <c r="B641">
        <v>2500</v>
      </c>
      <c r="C641" t="s">
        <v>11</v>
      </c>
      <c r="D641">
        <v>3</v>
      </c>
      <c r="E641" t="s">
        <v>12</v>
      </c>
      <c r="F641">
        <v>15</v>
      </c>
      <c r="G641">
        <v>1235.1982499999999</v>
      </c>
      <c r="H641">
        <v>257879.47015000001</v>
      </c>
      <c r="I641">
        <v>618.53500000000008</v>
      </c>
      <c r="J641">
        <v>226</v>
      </c>
      <c r="K641" t="s">
        <v>13</v>
      </c>
      <c r="L641">
        <f>Table1[[#This Row],[maxPHe]]/Table1[[#This Row],[nv]]</f>
        <v>2.7368805309734516</v>
      </c>
      <c r="M641">
        <f>LN(1-Table1[[#This Row],[maxPress(bar)]]/327664.925)</f>
        <v>-1.5465659112880905</v>
      </c>
      <c r="N641">
        <f>-0.509390757*Table1[[#This Row],[lig(ao)]]</f>
        <v>-7.6408613550000002</v>
      </c>
      <c r="O641" s="3">
        <f>LN(1-EXP(-$R$45*Table1[[#This Row],[lig(ao)]]))</f>
        <v>-4.8052877768070632E-4</v>
      </c>
      <c r="P641" s="3">
        <f>Table1[[#This Row],[ln(1-e^-Bl)]]+LN($R$40)-$R$45*Table1[[#This Row],[Rs(ao)]]</f>
        <v>12.699266240589699</v>
      </c>
      <c r="Q641" s="3">
        <f>LN(Table1[[#This Row],[maxPress(bar)]])</f>
        <v>12.46024758478463</v>
      </c>
    </row>
    <row r="642" spans="1:17" x14ac:dyDescent="0.3">
      <c r="A642">
        <v>2</v>
      </c>
      <c r="B642">
        <v>500</v>
      </c>
      <c r="C642" t="s">
        <v>11</v>
      </c>
      <c r="D642">
        <v>3</v>
      </c>
      <c r="E642" t="s">
        <v>12</v>
      </c>
      <c r="F642">
        <v>15</v>
      </c>
      <c r="G642">
        <v>1767.8217500000001</v>
      </c>
      <c r="H642">
        <v>441228.21</v>
      </c>
      <c r="I642">
        <v>876.06499999999994</v>
      </c>
      <c r="J642">
        <v>224</v>
      </c>
      <c r="K642" t="s">
        <v>14</v>
      </c>
      <c r="L642">
        <f>Table1[[#This Row],[maxPHe]]/Table1[[#This Row],[nv]]</f>
        <v>3.911004464285714</v>
      </c>
      <c r="M642" t="e">
        <f>LN(1-Table1[[#This Row],[maxPress(bar)]]/327664.925)</f>
        <v>#NUM!</v>
      </c>
      <c r="N642">
        <f>-0.509390757*Table1[[#This Row],[lig(ao)]]</f>
        <v>-7.6408613550000002</v>
      </c>
      <c r="O642" s="3">
        <f>LN(1-EXP(-$R$45*Table1[[#This Row],[lig(ao)]]))</f>
        <v>-4.8052877768070632E-4</v>
      </c>
      <c r="P642" s="3">
        <f>Table1[[#This Row],[ln(1-e^-Bl)]]+LN($R$40)-$R$45*Table1[[#This Row],[Rs(ao)]]</f>
        <v>12.699266240589699</v>
      </c>
      <c r="Q642" s="3">
        <f>LN(Table1[[#This Row],[maxPress(bar)]])</f>
        <v>12.997317503574031</v>
      </c>
    </row>
    <row r="643" spans="1:17" x14ac:dyDescent="0.3">
      <c r="A643">
        <v>3</v>
      </c>
      <c r="B643">
        <v>1000</v>
      </c>
      <c r="C643" t="s">
        <v>11</v>
      </c>
      <c r="D643">
        <v>3</v>
      </c>
      <c r="E643" t="s">
        <v>12</v>
      </c>
      <c r="F643">
        <v>15</v>
      </c>
      <c r="G643">
        <v>1547.3267499999999</v>
      </c>
      <c r="H643">
        <v>376881.0258</v>
      </c>
      <c r="I643">
        <v>780.96499999999958</v>
      </c>
      <c r="J643">
        <v>225</v>
      </c>
      <c r="K643" t="s">
        <v>13</v>
      </c>
      <c r="L643">
        <f>Table1[[#This Row],[maxPHe]]/Table1[[#This Row],[nv]]</f>
        <v>3.4709555555555536</v>
      </c>
      <c r="M643" t="e">
        <f>LN(1-Table1[[#This Row],[maxPress(bar)]]/327664.925)</f>
        <v>#NUM!</v>
      </c>
      <c r="N643">
        <f>-0.509390757*Table1[[#This Row],[lig(ao)]]</f>
        <v>-7.6408613550000002</v>
      </c>
      <c r="O643" s="3">
        <f>LN(1-EXP(-$R$45*Table1[[#This Row],[lig(ao)]]))</f>
        <v>-4.8052877768070632E-4</v>
      </c>
      <c r="P643" s="3">
        <f>Table1[[#This Row],[ln(1-e^-Bl)]]+LN($R$40)-$R$45*Table1[[#This Row],[Rs(ao)]]</f>
        <v>12.699266240589699</v>
      </c>
      <c r="Q643" s="3">
        <f>LN(Table1[[#This Row],[maxPress(bar)]])</f>
        <v>12.839684835191488</v>
      </c>
    </row>
    <row r="644" spans="1:17" x14ac:dyDescent="0.3">
      <c r="A644">
        <v>3</v>
      </c>
      <c r="B644">
        <v>1500</v>
      </c>
      <c r="C644" t="s">
        <v>11</v>
      </c>
      <c r="D644">
        <v>3</v>
      </c>
      <c r="E644" t="s">
        <v>12</v>
      </c>
      <c r="F644">
        <v>15</v>
      </c>
      <c r="G644">
        <v>1499.6532500000001</v>
      </c>
      <c r="H644">
        <v>326746.11870000011</v>
      </c>
      <c r="I644">
        <v>734.4349999999996</v>
      </c>
      <c r="J644">
        <v>227</v>
      </c>
      <c r="K644" t="s">
        <v>14</v>
      </c>
      <c r="L644">
        <f>Table1[[#This Row],[maxPHe]]/Table1[[#This Row],[nv]]</f>
        <v>3.2353964757709233</v>
      </c>
      <c r="M644">
        <f>LN(1-Table1[[#This Row],[maxPress(bar)]]/327664.925)</f>
        <v>-5.8766714675249334</v>
      </c>
      <c r="N644">
        <f>-0.509390757*Table1[[#This Row],[lig(ao)]]</f>
        <v>-7.6408613550000002</v>
      </c>
      <c r="O644" s="3">
        <f>LN(1-EXP(-$R$45*Table1[[#This Row],[lig(ao)]]))</f>
        <v>-4.8052877768070632E-4</v>
      </c>
      <c r="P644" s="3">
        <f>Table1[[#This Row],[ln(1-e^-Bl)]]+LN($R$40)-$R$45*Table1[[#This Row],[Rs(ao)]]</f>
        <v>12.699266240589699</v>
      </c>
      <c r="Q644" s="3">
        <f>LN(Table1[[#This Row],[maxPress(bar)]])</f>
        <v>12.696938752915536</v>
      </c>
    </row>
    <row r="645" spans="1:17" x14ac:dyDescent="0.3">
      <c r="A645">
        <v>3</v>
      </c>
      <c r="B645">
        <v>2000</v>
      </c>
      <c r="C645" t="s">
        <v>11</v>
      </c>
      <c r="D645">
        <v>3</v>
      </c>
      <c r="E645" t="s">
        <v>12</v>
      </c>
      <c r="F645">
        <v>15</v>
      </c>
      <c r="G645">
        <v>1245.3467499999999</v>
      </c>
      <c r="H645">
        <v>278121.86035000009</v>
      </c>
      <c r="I645">
        <v>656.5649999999996</v>
      </c>
      <c r="J645">
        <v>231</v>
      </c>
      <c r="K645" t="s">
        <v>14</v>
      </c>
      <c r="L645">
        <f>Table1[[#This Row],[maxPHe]]/Table1[[#This Row],[nv]]</f>
        <v>2.8422727272727255</v>
      </c>
      <c r="M645">
        <f>LN(1-Table1[[#This Row],[maxPress(bar)]]/327664.925)</f>
        <v>-1.889149231824351</v>
      </c>
      <c r="N645">
        <f>-0.509390757*Table1[[#This Row],[lig(ao)]]</f>
        <v>-7.6408613550000002</v>
      </c>
      <c r="O645" s="3">
        <f>LN(1-EXP(-$R$45*Table1[[#This Row],[lig(ao)]]))</f>
        <v>-4.8052877768070632E-4</v>
      </c>
      <c r="P645" s="3">
        <f>Table1[[#This Row],[ln(1-e^-Bl)]]+LN($R$40)-$R$45*Table1[[#This Row],[Rs(ao)]]</f>
        <v>12.699266240589699</v>
      </c>
      <c r="Q645" s="3">
        <f>LN(Table1[[#This Row],[maxPress(bar)]])</f>
        <v>12.535814643209712</v>
      </c>
    </row>
    <row r="646" spans="1:17" x14ac:dyDescent="0.3">
      <c r="A646">
        <v>3</v>
      </c>
      <c r="B646">
        <v>500</v>
      </c>
      <c r="C646" t="s">
        <v>11</v>
      </c>
      <c r="D646">
        <v>3</v>
      </c>
      <c r="E646" t="s">
        <v>12</v>
      </c>
      <c r="F646">
        <v>15</v>
      </c>
      <c r="G646">
        <v>1815.54475</v>
      </c>
      <c r="H646">
        <v>446411.05239999999</v>
      </c>
      <c r="I646">
        <v>883.60499999999968</v>
      </c>
      <c r="J646">
        <v>223</v>
      </c>
      <c r="K646" t="s">
        <v>14</v>
      </c>
      <c r="L646">
        <f>Table1[[#This Row],[maxPHe]]/Table1[[#This Row],[nv]]</f>
        <v>3.9623542600896848</v>
      </c>
      <c r="M646" t="e">
        <f>LN(1-Table1[[#This Row],[maxPress(bar)]]/327664.925)</f>
        <v>#NUM!</v>
      </c>
      <c r="N646">
        <f>-0.509390757*Table1[[#This Row],[lig(ao)]]</f>
        <v>-7.6408613550000002</v>
      </c>
      <c r="O646" s="3">
        <f>LN(1-EXP(-$R$45*Table1[[#This Row],[lig(ao)]]))</f>
        <v>-4.8052877768070632E-4</v>
      </c>
      <c r="P646" s="3">
        <f>Table1[[#This Row],[ln(1-e^-Bl)]]+LN($R$40)-$R$45*Table1[[#This Row],[Rs(ao)]]</f>
        <v>12.699266240589699</v>
      </c>
      <c r="Q646" s="3">
        <f>LN(Table1[[#This Row],[maxPress(bar)]])</f>
        <v>13.008995448703313</v>
      </c>
    </row>
    <row r="647" spans="1:17" x14ac:dyDescent="0.3">
      <c r="A647">
        <v>1</v>
      </c>
      <c r="B647">
        <v>1000</v>
      </c>
      <c r="C647" t="s">
        <v>11</v>
      </c>
      <c r="D647">
        <v>3</v>
      </c>
      <c r="E647" t="s">
        <v>12</v>
      </c>
      <c r="F647">
        <v>16</v>
      </c>
      <c r="G647">
        <v>1603.6632500000001</v>
      </c>
      <c r="H647">
        <v>378252.84314999997</v>
      </c>
      <c r="I647">
        <v>796.23500000000013</v>
      </c>
      <c r="J647">
        <v>227</v>
      </c>
      <c r="K647" t="s">
        <v>14</v>
      </c>
      <c r="L647">
        <f>Table1[[#This Row],[maxPHe]]/Table1[[#This Row],[nv]]</f>
        <v>3.5076431718061678</v>
      </c>
      <c r="M647" t="e">
        <f>LN(1-Table1[[#This Row],[maxPress(bar)]]/327664.925)</f>
        <v>#NUM!</v>
      </c>
      <c r="N647">
        <f>-0.509390757*Table1[[#This Row],[lig(ao)]]</f>
        <v>-8.1502521120000004</v>
      </c>
      <c r="O647" s="3">
        <f>LN(1-EXP(-$R$45*Table1[[#This Row],[lig(ao)]]))</f>
        <v>-2.8870352550614285E-4</v>
      </c>
      <c r="P647" s="3">
        <f>Table1[[#This Row],[ln(1-e^-Bl)]]+LN($R$40)-$R$45*Table1[[#This Row],[Rs(ao)]]</f>
        <v>12.699458065841874</v>
      </c>
      <c r="Q647" s="3">
        <f>LN(Table1[[#This Row],[maxPress(bar)]])</f>
        <v>12.84331814821191</v>
      </c>
    </row>
    <row r="648" spans="1:17" x14ac:dyDescent="0.3">
      <c r="A648">
        <v>1</v>
      </c>
      <c r="B648">
        <v>1500</v>
      </c>
      <c r="C648" t="s">
        <v>11</v>
      </c>
      <c r="D648">
        <v>3</v>
      </c>
      <c r="E648" t="s">
        <v>12</v>
      </c>
      <c r="F648">
        <v>16</v>
      </c>
      <c r="G648">
        <v>1390.79225</v>
      </c>
      <c r="H648">
        <v>323157.73030000011</v>
      </c>
      <c r="I648">
        <v>710.65499999999963</v>
      </c>
      <c r="J648">
        <v>226</v>
      </c>
      <c r="K648" t="s">
        <v>14</v>
      </c>
      <c r="L648">
        <f>Table1[[#This Row],[maxPHe]]/Table1[[#This Row],[nv]]</f>
        <v>3.1444911504424762</v>
      </c>
      <c r="M648">
        <f>LN(1-Table1[[#This Row],[maxPress(bar)]]/327664.925)</f>
        <v>-4.2863165738608782</v>
      </c>
      <c r="N648">
        <f>-0.509390757*Table1[[#This Row],[lig(ao)]]</f>
        <v>-8.1502521120000004</v>
      </c>
      <c r="O648" s="3">
        <f>LN(1-EXP(-$R$45*Table1[[#This Row],[lig(ao)]]))</f>
        <v>-2.8870352550614285E-4</v>
      </c>
      <c r="P648" s="3">
        <f>Table1[[#This Row],[ln(1-e^-Bl)]]+LN($R$40)-$R$45*Table1[[#This Row],[Rs(ao)]]</f>
        <v>12.699458065841874</v>
      </c>
      <c r="Q648" s="3">
        <f>LN(Table1[[#This Row],[maxPress(bar)]])</f>
        <v>12.685895812113108</v>
      </c>
    </row>
    <row r="649" spans="1:17" x14ac:dyDescent="0.3">
      <c r="A649">
        <v>1</v>
      </c>
      <c r="B649">
        <v>2000</v>
      </c>
      <c r="C649" t="s">
        <v>11</v>
      </c>
      <c r="D649">
        <v>3</v>
      </c>
      <c r="E649" t="s">
        <v>12</v>
      </c>
      <c r="F649">
        <v>16</v>
      </c>
      <c r="G649">
        <v>1402.47525</v>
      </c>
      <c r="H649">
        <v>292537.75410000002</v>
      </c>
      <c r="I649">
        <v>677.995</v>
      </c>
      <c r="J649">
        <v>225</v>
      </c>
      <c r="K649" t="s">
        <v>14</v>
      </c>
      <c r="L649">
        <f>Table1[[#This Row],[maxPHe]]/Table1[[#This Row],[nv]]</f>
        <v>3.0133111111111113</v>
      </c>
      <c r="M649">
        <f>LN(1-Table1[[#This Row],[maxPress(bar)]]/327664.925)</f>
        <v>-2.2330165853775248</v>
      </c>
      <c r="N649">
        <f>-0.509390757*Table1[[#This Row],[lig(ao)]]</f>
        <v>-8.1502521120000004</v>
      </c>
      <c r="O649" s="3">
        <f>LN(1-EXP(-$R$45*Table1[[#This Row],[lig(ao)]]))</f>
        <v>-2.8870352550614285E-4</v>
      </c>
      <c r="P649" s="3">
        <f>Table1[[#This Row],[ln(1-e^-Bl)]]+LN($R$40)-$R$45*Table1[[#This Row],[Rs(ao)]]</f>
        <v>12.699458065841874</v>
      </c>
      <c r="Q649" s="3">
        <f>LN(Table1[[#This Row],[maxPress(bar)]])</f>
        <v>12.58634901117089</v>
      </c>
    </row>
    <row r="650" spans="1:17" x14ac:dyDescent="0.3">
      <c r="A650">
        <v>1</v>
      </c>
      <c r="B650">
        <v>2500</v>
      </c>
      <c r="C650" t="s">
        <v>11</v>
      </c>
      <c r="D650">
        <v>3</v>
      </c>
      <c r="E650" t="s">
        <v>12</v>
      </c>
      <c r="F650">
        <v>16</v>
      </c>
      <c r="G650">
        <v>1139.0097499999999</v>
      </c>
      <c r="H650">
        <v>251386.36965000001</v>
      </c>
      <c r="I650">
        <v>598.30499999999995</v>
      </c>
      <c r="J650">
        <v>225</v>
      </c>
      <c r="K650" t="s">
        <v>14</v>
      </c>
      <c r="L650">
        <f>Table1[[#This Row],[maxPHe]]/Table1[[#This Row],[nv]]</f>
        <v>2.6591333333333331</v>
      </c>
      <c r="M650">
        <f>LN(1-Table1[[#This Row],[maxPress(bar)]]/327664.925)</f>
        <v>-1.4575996743290995</v>
      </c>
      <c r="N650">
        <f>-0.509390757*Table1[[#This Row],[lig(ao)]]</f>
        <v>-8.1502521120000004</v>
      </c>
      <c r="O650" s="3">
        <f>LN(1-EXP(-$R$45*Table1[[#This Row],[lig(ao)]]))</f>
        <v>-2.8870352550614285E-4</v>
      </c>
      <c r="P650" s="3">
        <f>Table1[[#This Row],[ln(1-e^-Bl)]]+LN($R$40)-$R$45*Table1[[#This Row],[Rs(ao)]]</f>
        <v>12.699458065841874</v>
      </c>
      <c r="Q650" s="3">
        <f>LN(Table1[[#This Row],[maxPress(bar)]])</f>
        <v>12.434746355888018</v>
      </c>
    </row>
    <row r="651" spans="1:17" x14ac:dyDescent="0.3">
      <c r="A651">
        <v>1</v>
      </c>
      <c r="B651">
        <v>500</v>
      </c>
      <c r="C651" t="s">
        <v>11</v>
      </c>
      <c r="D651">
        <v>3</v>
      </c>
      <c r="E651" t="s">
        <v>12</v>
      </c>
      <c r="F651">
        <v>16</v>
      </c>
      <c r="G651">
        <v>1664.20775</v>
      </c>
      <c r="H651">
        <v>436008.4427500001</v>
      </c>
      <c r="I651">
        <v>855.3449999999998</v>
      </c>
      <c r="J651">
        <v>224</v>
      </c>
      <c r="K651" t="s">
        <v>13</v>
      </c>
      <c r="L651">
        <f>Table1[[#This Row],[maxPHe]]/Table1[[#This Row],[nv]]</f>
        <v>3.8185044642857133</v>
      </c>
      <c r="M651" t="e">
        <f>LN(1-Table1[[#This Row],[maxPress(bar)]]/327664.925)</f>
        <v>#NUM!</v>
      </c>
      <c r="N651">
        <f>-0.509390757*Table1[[#This Row],[lig(ao)]]</f>
        <v>-8.1502521120000004</v>
      </c>
      <c r="O651" s="3">
        <f>LN(1-EXP(-$R$45*Table1[[#This Row],[lig(ao)]]))</f>
        <v>-2.8870352550614285E-4</v>
      </c>
      <c r="P651" s="3">
        <f>Table1[[#This Row],[ln(1-e^-Bl)]]+LN($R$40)-$R$45*Table1[[#This Row],[Rs(ao)]]</f>
        <v>12.699458065841874</v>
      </c>
      <c r="Q651" s="3">
        <f>LN(Table1[[#This Row],[maxPress(bar)]])</f>
        <v>12.985416886249194</v>
      </c>
    </row>
    <row r="652" spans="1:17" x14ac:dyDescent="0.3">
      <c r="A652">
        <v>3</v>
      </c>
      <c r="B652">
        <v>2000</v>
      </c>
      <c r="C652" t="s">
        <v>11</v>
      </c>
      <c r="D652">
        <v>1</v>
      </c>
      <c r="E652" t="s">
        <v>12</v>
      </c>
      <c r="F652">
        <v>10</v>
      </c>
      <c r="G652">
        <v>68.861249999999998</v>
      </c>
      <c r="H652">
        <v>656574.68275000004</v>
      </c>
      <c r="I652">
        <v>34.274999999999977</v>
      </c>
      <c r="J652">
        <v>8</v>
      </c>
      <c r="K652" t="s">
        <v>13</v>
      </c>
      <c r="L652">
        <f>Table1[[#This Row],[maxPHe]]/Table1[[#This Row],[nv]]</f>
        <v>4.2843749999999972</v>
      </c>
      <c r="M652" t="e">
        <f>LN(1-Table1[[#This Row],[maxPress(bar)]]/327664.925)</f>
        <v>#NUM!</v>
      </c>
      <c r="N652">
        <f>-0.509390757*Table1[[#This Row],[lig(ao)]]</f>
        <v>-5.0939075700000007</v>
      </c>
      <c r="O652" s="3">
        <f>LN(1-EXP(-$R$45*Table1[[#This Row],[lig(ao)]]))</f>
        <v>-6.1528846084108338E-3</v>
      </c>
      <c r="P652" s="3">
        <f>Table1[[#This Row],[ln(1-e^-Bl)]]+LN($R$40)-$R$45*Table1[[#This Row],[Rs(ao)]]</f>
        <v>13.712375710758968</v>
      </c>
      <c r="Q652" s="3">
        <f>LN(Table1[[#This Row],[maxPress(bar)]])</f>
        <v>13.394791725203902</v>
      </c>
    </row>
    <row r="653" spans="1:17" x14ac:dyDescent="0.3">
      <c r="A653">
        <v>3</v>
      </c>
      <c r="B653">
        <v>2000</v>
      </c>
      <c r="C653" t="s">
        <v>11</v>
      </c>
      <c r="D653">
        <v>1</v>
      </c>
      <c r="E653" t="s">
        <v>12</v>
      </c>
      <c r="F653">
        <v>11</v>
      </c>
      <c r="G653">
        <v>59.306749999999987</v>
      </c>
      <c r="H653">
        <v>606031.01474999986</v>
      </c>
      <c r="I653">
        <v>34.364999999999981</v>
      </c>
      <c r="J653">
        <v>9</v>
      </c>
      <c r="K653" t="s">
        <v>13</v>
      </c>
      <c r="L653">
        <f>Table1[[#This Row],[maxPHe]]/Table1[[#This Row],[nv]]</f>
        <v>3.8183333333333311</v>
      </c>
      <c r="M653" t="e">
        <f>LN(1-Table1[[#This Row],[maxPress(bar)]]/327664.925)</f>
        <v>#NUM!</v>
      </c>
      <c r="N653">
        <f>-0.509390757*Table1[[#This Row],[lig(ao)]]</f>
        <v>-5.6032983270000001</v>
      </c>
      <c r="O653" s="3">
        <f>LN(1-EXP(-$R$45*Table1[[#This Row],[lig(ao)]]))</f>
        <v>-3.6924895769882078E-3</v>
      </c>
      <c r="P653" s="3">
        <f>Table1[[#This Row],[ln(1-e^-Bl)]]+LN($R$40)-$R$45*Table1[[#This Row],[Rs(ao)]]</f>
        <v>13.714836105790392</v>
      </c>
      <c r="Q653" s="3">
        <f>LN(Table1[[#This Row],[maxPress(bar)]])</f>
        <v>13.314686443197273</v>
      </c>
    </row>
    <row r="654" spans="1:17" x14ac:dyDescent="0.3">
      <c r="A654">
        <v>3</v>
      </c>
      <c r="B654">
        <v>2000</v>
      </c>
      <c r="C654" t="s">
        <v>11</v>
      </c>
      <c r="D654">
        <v>1</v>
      </c>
      <c r="E654" t="s">
        <v>12</v>
      </c>
      <c r="F654">
        <v>12</v>
      </c>
      <c r="G654">
        <v>82.079249999999988</v>
      </c>
      <c r="H654">
        <v>676537.46940000006</v>
      </c>
      <c r="I654">
        <v>34.914999999999999</v>
      </c>
      <c r="J654">
        <v>7</v>
      </c>
      <c r="K654" t="s">
        <v>13</v>
      </c>
      <c r="L654">
        <f>Table1[[#This Row],[maxPHe]]/Table1[[#This Row],[nv]]</f>
        <v>4.987857142857143</v>
      </c>
      <c r="M654" t="e">
        <f>LN(1-Table1[[#This Row],[maxPress(bar)]]/327664.925)</f>
        <v>#NUM!</v>
      </c>
      <c r="N654">
        <f>-0.509390757*Table1[[#This Row],[lig(ao)]]</f>
        <v>-6.1126890840000003</v>
      </c>
      <c r="O654" s="3">
        <f>LN(1-EXP(-$R$45*Table1[[#This Row],[lig(ao)]]))</f>
        <v>-2.217039257152143E-3</v>
      </c>
      <c r="P654" s="3">
        <f>Table1[[#This Row],[ln(1-e^-Bl)]]+LN($R$40)-$R$45*Table1[[#This Row],[Rs(ao)]]</f>
        <v>13.716311556110227</v>
      </c>
      <c r="Q654" s="3">
        <f>LN(Table1[[#This Row],[maxPress(bar)]])</f>
        <v>13.424743112198858</v>
      </c>
    </row>
    <row r="655" spans="1:17" x14ac:dyDescent="0.3">
      <c r="A655">
        <v>3</v>
      </c>
      <c r="B655">
        <v>2000</v>
      </c>
      <c r="C655" t="s">
        <v>11</v>
      </c>
      <c r="D655">
        <v>1</v>
      </c>
      <c r="E655" t="s">
        <v>12</v>
      </c>
      <c r="F655">
        <v>13</v>
      </c>
      <c r="G655">
        <v>82.326750000000004</v>
      </c>
      <c r="H655">
        <v>651098.23184999998</v>
      </c>
      <c r="I655">
        <v>36.964999999999989</v>
      </c>
      <c r="J655">
        <v>8</v>
      </c>
      <c r="K655" t="s">
        <v>13</v>
      </c>
      <c r="L655">
        <f>Table1[[#This Row],[maxPHe]]/Table1[[#This Row],[nv]]</f>
        <v>4.6206249999999986</v>
      </c>
      <c r="M655" t="e">
        <f>LN(1-Table1[[#This Row],[maxPress(bar)]]/327664.925)</f>
        <v>#NUM!</v>
      </c>
      <c r="N655">
        <f>-0.509390757*Table1[[#This Row],[lig(ao)]]</f>
        <v>-6.6220798410000006</v>
      </c>
      <c r="O655" s="3">
        <f>LN(1-EXP(-$R$45*Table1[[#This Row],[lig(ao)]]))</f>
        <v>-1.3315439159814054E-3</v>
      </c>
      <c r="P655" s="3">
        <f>Table1[[#This Row],[ln(1-e^-Bl)]]+LN($R$40)-$R$45*Table1[[#This Row],[Rs(ao)]]</f>
        <v>13.717197051451398</v>
      </c>
      <c r="Q655" s="3">
        <f>LN(Table1[[#This Row],[maxPress(bar)]])</f>
        <v>13.386415803586187</v>
      </c>
    </row>
    <row r="656" spans="1:17" x14ac:dyDescent="0.3">
      <c r="A656">
        <v>3</v>
      </c>
      <c r="B656">
        <v>2000</v>
      </c>
      <c r="C656" t="s">
        <v>11</v>
      </c>
      <c r="D656">
        <v>1</v>
      </c>
      <c r="E656" t="s">
        <v>12</v>
      </c>
      <c r="F656">
        <v>14</v>
      </c>
      <c r="G656">
        <v>94.405750000000012</v>
      </c>
      <c r="H656">
        <v>666263.73975000007</v>
      </c>
      <c r="I656">
        <v>39.385000000000019</v>
      </c>
      <c r="J656">
        <v>8</v>
      </c>
      <c r="K656" t="s">
        <v>13</v>
      </c>
      <c r="L656">
        <f>Table1[[#This Row],[maxPHe]]/Table1[[#This Row],[nv]]</f>
        <v>4.9231250000000024</v>
      </c>
      <c r="M656" t="e">
        <f>LN(1-Table1[[#This Row],[maxPress(bar)]]/327664.925)</f>
        <v>#NUM!</v>
      </c>
      <c r="N656">
        <f>-0.509390757*Table1[[#This Row],[lig(ao)]]</f>
        <v>-7.1314705979999999</v>
      </c>
      <c r="O656" s="3">
        <f>LN(1-EXP(-$R$45*Table1[[#This Row],[lig(ao)]]))</f>
        <v>-7.9986077373698648E-4</v>
      </c>
      <c r="P656" s="3">
        <f>Table1[[#This Row],[ln(1-e^-Bl)]]+LN($R$40)-$R$45*Table1[[#This Row],[Rs(ao)]]</f>
        <v>13.717728734593642</v>
      </c>
      <c r="Q656" s="3">
        <f>LN(Table1[[#This Row],[maxPress(bar)]])</f>
        <v>13.409440876763622</v>
      </c>
    </row>
    <row r="657" spans="1:17" x14ac:dyDescent="0.3">
      <c r="A657">
        <v>3</v>
      </c>
      <c r="B657">
        <v>2000</v>
      </c>
      <c r="C657" t="s">
        <v>11</v>
      </c>
      <c r="D657">
        <v>1</v>
      </c>
      <c r="E657" t="s">
        <v>12</v>
      </c>
      <c r="F657">
        <v>15</v>
      </c>
      <c r="G657">
        <v>75.594250000000002</v>
      </c>
      <c r="H657">
        <v>608902.64284999995</v>
      </c>
      <c r="I657">
        <v>37.615000000000002</v>
      </c>
      <c r="J657">
        <v>9</v>
      </c>
      <c r="K657" t="s">
        <v>13</v>
      </c>
      <c r="L657">
        <f>Table1[[#This Row],[maxPHe]]/Table1[[#This Row],[nv]]</f>
        <v>4.179444444444445</v>
      </c>
      <c r="M657" t="e">
        <f>LN(1-Table1[[#This Row],[maxPress(bar)]]/327664.925)</f>
        <v>#NUM!</v>
      </c>
      <c r="N657">
        <f>-0.509390757*Table1[[#This Row],[lig(ao)]]</f>
        <v>-7.6408613550000002</v>
      </c>
      <c r="O657" s="3">
        <f>LN(1-EXP(-$R$45*Table1[[#This Row],[lig(ao)]]))</f>
        <v>-4.8052877768070632E-4</v>
      </c>
      <c r="P657" s="3">
        <f>Table1[[#This Row],[ln(1-e^-Bl)]]+LN($R$40)-$R$45*Table1[[#This Row],[Rs(ao)]]</f>
        <v>13.718048066589699</v>
      </c>
      <c r="Q657" s="3">
        <f>LN(Table1[[#This Row],[maxPress(bar)]])</f>
        <v>13.319413669955123</v>
      </c>
    </row>
    <row r="658" spans="1:17" x14ac:dyDescent="0.3">
      <c r="A658">
        <v>3</v>
      </c>
      <c r="B658">
        <v>2000</v>
      </c>
      <c r="C658" t="s">
        <v>11</v>
      </c>
      <c r="D658">
        <v>1</v>
      </c>
      <c r="E658" t="s">
        <v>12</v>
      </c>
      <c r="F658">
        <v>16</v>
      </c>
      <c r="G658">
        <v>72.425750000000008</v>
      </c>
      <c r="H658">
        <v>725992.42284999997</v>
      </c>
      <c r="I658">
        <v>29.98500000000001</v>
      </c>
      <c r="J658">
        <v>6</v>
      </c>
      <c r="K658" t="s">
        <v>13</v>
      </c>
      <c r="L658">
        <f>Table1[[#This Row],[maxPHe]]/Table1[[#This Row],[nv]]</f>
        <v>4.9975000000000014</v>
      </c>
      <c r="M658" t="e">
        <f>LN(1-Table1[[#This Row],[maxPress(bar)]]/327664.925)</f>
        <v>#NUM!</v>
      </c>
      <c r="N658">
        <f>-0.509390757*Table1[[#This Row],[lig(ao)]]</f>
        <v>-8.1502521120000004</v>
      </c>
      <c r="O658" s="3">
        <f>LN(1-EXP(-$R$45*Table1[[#This Row],[lig(ao)]]))</f>
        <v>-2.8870352550614285E-4</v>
      </c>
      <c r="P658" s="3">
        <f>Table1[[#This Row],[ln(1-e^-Bl)]]+LN($R$40)-$R$45*Table1[[#This Row],[Rs(ao)]]</f>
        <v>13.718239891841874</v>
      </c>
      <c r="Q658" s="3">
        <f>LN(Table1[[#This Row],[maxPress(bar)]])</f>
        <v>13.495294856906739</v>
      </c>
    </row>
    <row r="659" spans="1:17" x14ac:dyDescent="0.3">
      <c r="A659">
        <v>3</v>
      </c>
      <c r="B659">
        <v>2000</v>
      </c>
      <c r="C659" t="s">
        <v>11</v>
      </c>
      <c r="D659">
        <v>1</v>
      </c>
      <c r="E659" t="s">
        <v>12</v>
      </c>
      <c r="F659">
        <v>17</v>
      </c>
      <c r="G659">
        <v>126.23775000000001</v>
      </c>
      <c r="H659">
        <v>610877.68129999994</v>
      </c>
      <c r="I659">
        <v>47.74499999999999</v>
      </c>
      <c r="J659">
        <v>9</v>
      </c>
      <c r="K659" t="s">
        <v>13</v>
      </c>
      <c r="L659">
        <f>Table1[[#This Row],[maxPHe]]/Table1[[#This Row],[nv]]</f>
        <v>5.3049999999999988</v>
      </c>
      <c r="M659" t="e">
        <f>LN(1-Table1[[#This Row],[maxPress(bar)]]/327664.925)</f>
        <v>#NUM!</v>
      </c>
      <c r="N659">
        <f>-0.509390757*Table1[[#This Row],[lig(ao)]]</f>
        <v>-8.6596428690000007</v>
      </c>
      <c r="O659" s="3">
        <f>LN(1-EXP(-$R$45*Table1[[#This Row],[lig(ao)]]))</f>
        <v>-1.7346082235250424E-4</v>
      </c>
      <c r="P659" s="3">
        <f>Table1[[#This Row],[ln(1-e^-Bl)]]+LN($R$40)-$R$45*Table1[[#This Row],[Rs(ao)]]</f>
        <v>13.718355134545027</v>
      </c>
      <c r="Q659" s="3">
        <f>LN(Table1[[#This Row],[maxPress(bar)]])</f>
        <v>13.322652023840499</v>
      </c>
    </row>
    <row r="660" spans="1:17" x14ac:dyDescent="0.3">
      <c r="A660">
        <v>3</v>
      </c>
      <c r="B660">
        <v>2000</v>
      </c>
      <c r="C660" t="s">
        <v>11</v>
      </c>
      <c r="D660">
        <v>1</v>
      </c>
      <c r="E660" t="s">
        <v>12</v>
      </c>
      <c r="F660">
        <v>18</v>
      </c>
      <c r="G660">
        <v>55.643749999999997</v>
      </c>
      <c r="H660">
        <v>725799.76515000011</v>
      </c>
      <c r="I660">
        <v>26.625</v>
      </c>
      <c r="J660">
        <v>6</v>
      </c>
      <c r="K660" t="s">
        <v>13</v>
      </c>
      <c r="L660">
        <f>Table1[[#This Row],[maxPHe]]/Table1[[#This Row],[nv]]</f>
        <v>4.4375</v>
      </c>
      <c r="M660" t="e">
        <f>LN(1-Table1[[#This Row],[maxPress(bar)]]/327664.925)</f>
        <v>#NUM!</v>
      </c>
      <c r="N660">
        <f>-0.509390757*Table1[[#This Row],[lig(ao)]]</f>
        <v>-9.1690336260000009</v>
      </c>
      <c r="O660" s="3">
        <f>LN(1-EXP(-$R$45*Table1[[#This Row],[lig(ao)]]))</f>
        <v>-1.0422231216581739E-4</v>
      </c>
      <c r="P660" s="3">
        <f>Table1[[#This Row],[ln(1-e^-Bl)]]+LN($R$40)-$R$45*Table1[[#This Row],[Rs(ao)]]</f>
        <v>13.718424373055214</v>
      </c>
      <c r="Q660" s="3">
        <f>LN(Table1[[#This Row],[maxPress(bar)]])</f>
        <v>13.495029450187067</v>
      </c>
    </row>
    <row r="661" spans="1:17" x14ac:dyDescent="0.3">
      <c r="A661">
        <v>3</v>
      </c>
      <c r="B661">
        <v>2000</v>
      </c>
      <c r="C661" t="s">
        <v>11</v>
      </c>
      <c r="D661">
        <v>1</v>
      </c>
      <c r="E661" t="s">
        <v>12</v>
      </c>
      <c r="F661">
        <v>19</v>
      </c>
      <c r="G661">
        <v>90.297250000000005</v>
      </c>
      <c r="H661">
        <v>652540.37880000006</v>
      </c>
      <c r="I661">
        <v>38.555000000000007</v>
      </c>
      <c r="J661">
        <v>8</v>
      </c>
      <c r="K661" t="s">
        <v>13</v>
      </c>
      <c r="L661">
        <f>Table1[[#This Row],[maxPHe]]/Table1[[#This Row],[nv]]</f>
        <v>4.8193750000000009</v>
      </c>
      <c r="M661" t="e">
        <f>LN(1-Table1[[#This Row],[maxPress(bar)]]/327664.925)</f>
        <v>#NUM!</v>
      </c>
      <c r="N661">
        <f>-0.509390757*Table1[[#This Row],[lig(ao)]]</f>
        <v>-9.6784243830000012</v>
      </c>
      <c r="O661" s="3">
        <f>LN(1-EXP(-$R$45*Table1[[#This Row],[lig(ao)]]))</f>
        <v>-6.2621866469215342E-5</v>
      </c>
      <c r="P661" s="3">
        <f>Table1[[#This Row],[ln(1-e^-Bl)]]+LN($R$40)-$R$45*Table1[[#This Row],[Rs(ao)]]</f>
        <v>13.71846597350091</v>
      </c>
      <c r="Q661" s="3">
        <f>LN(Table1[[#This Row],[maxPress(bar)]])</f>
        <v>13.388628299482688</v>
      </c>
    </row>
    <row r="662" spans="1:17" x14ac:dyDescent="0.3">
      <c r="A662">
        <v>3</v>
      </c>
      <c r="B662">
        <v>2000</v>
      </c>
      <c r="C662" t="s">
        <v>11</v>
      </c>
      <c r="D662">
        <v>1</v>
      </c>
      <c r="E662" t="s">
        <v>12</v>
      </c>
      <c r="F662">
        <v>1</v>
      </c>
      <c r="G662">
        <v>55.792250000000003</v>
      </c>
      <c r="H662">
        <v>442494.81550000008</v>
      </c>
      <c r="I662">
        <v>24.65499999999999</v>
      </c>
      <c r="J662">
        <v>9</v>
      </c>
      <c r="K662" t="s">
        <v>15</v>
      </c>
      <c r="L662">
        <f>Table1[[#This Row],[maxPHe]]/Table1[[#This Row],[nv]]</f>
        <v>2.7394444444444432</v>
      </c>
      <c r="M662" t="e">
        <f>LN(1-Table1[[#This Row],[maxPress(bar)]]/327664.925)</f>
        <v>#NUM!</v>
      </c>
      <c r="N662">
        <f>-0.509390757*Table1[[#This Row],[lig(ao)]]</f>
        <v>-0.50939075700000003</v>
      </c>
      <c r="O662" s="3">
        <f>LN(1-EXP(-$R$45*Table1[[#This Row],[lig(ao)]]))</f>
        <v>-0.91844666491232885</v>
      </c>
      <c r="P662" s="3">
        <f>Table1[[#This Row],[ln(1-e^-Bl)]]+LN($R$40)-$R$45*Table1[[#This Row],[Rs(ao)]]</f>
        <v>12.80008193045505</v>
      </c>
      <c r="Q662" s="3">
        <f>LN(Table1[[#This Row],[maxPress(bar)]])</f>
        <v>13.000184026977303</v>
      </c>
    </row>
    <row r="663" spans="1:17" x14ac:dyDescent="0.3">
      <c r="A663">
        <v>3</v>
      </c>
      <c r="B663">
        <v>2000</v>
      </c>
      <c r="C663" t="s">
        <v>11</v>
      </c>
      <c r="D663">
        <v>1</v>
      </c>
      <c r="E663" t="s">
        <v>12</v>
      </c>
      <c r="F663">
        <v>20</v>
      </c>
      <c r="G663">
        <v>72.920749999999998</v>
      </c>
      <c r="H663">
        <v>681515.43765000021</v>
      </c>
      <c r="I663">
        <v>33.085000000000008</v>
      </c>
      <c r="J663">
        <v>7</v>
      </c>
      <c r="K663" t="s">
        <v>13</v>
      </c>
      <c r="L663">
        <f>Table1[[#This Row],[maxPHe]]/Table1[[#This Row],[nv]]</f>
        <v>4.7264285714285723</v>
      </c>
      <c r="M663" t="e">
        <f>LN(1-Table1[[#This Row],[maxPress(bar)]]/327664.925)</f>
        <v>#NUM!</v>
      </c>
      <c r="N663">
        <f>-0.509390757*Table1[[#This Row],[lig(ao)]]</f>
        <v>-10.187815140000001</v>
      </c>
      <c r="O663" s="3">
        <f>LN(1-EXP(-$R$45*Table1[[#This Row],[lig(ao)]]))</f>
        <v>-3.7626594887278363E-5</v>
      </c>
      <c r="P663" s="3">
        <f>Table1[[#This Row],[ln(1-e^-Bl)]]+LN($R$40)-$R$45*Table1[[#This Row],[Rs(ao)]]</f>
        <v>13.718490968772493</v>
      </c>
      <c r="Q663" s="3">
        <f>LN(Table1[[#This Row],[maxPress(bar)]])</f>
        <v>13.432074182319976</v>
      </c>
    </row>
    <row r="664" spans="1:17" x14ac:dyDescent="0.3">
      <c r="A664">
        <v>3</v>
      </c>
      <c r="B664">
        <v>2000</v>
      </c>
      <c r="C664" t="s">
        <v>11</v>
      </c>
      <c r="D664">
        <v>1</v>
      </c>
      <c r="E664" t="s">
        <v>12</v>
      </c>
      <c r="F664">
        <v>2</v>
      </c>
      <c r="G664">
        <v>73.613750000000024</v>
      </c>
      <c r="H664">
        <v>499669.32689999999</v>
      </c>
      <c r="I664">
        <v>28.225000000000001</v>
      </c>
      <c r="J664">
        <v>9</v>
      </c>
      <c r="K664" t="s">
        <v>15</v>
      </c>
      <c r="L664">
        <f>Table1[[#This Row],[maxPHe]]/Table1[[#This Row],[nv]]</f>
        <v>3.1361111111111111</v>
      </c>
      <c r="M664" t="e">
        <f>LN(1-Table1[[#This Row],[maxPress(bar)]]/327664.925)</f>
        <v>#NUM!</v>
      </c>
      <c r="N664">
        <f>-0.509390757*Table1[[#This Row],[lig(ao)]]</f>
        <v>-1.0187815140000001</v>
      </c>
      <c r="O664" s="3">
        <f>LN(1-EXP(-$R$45*Table1[[#This Row],[lig(ao)]]))</f>
        <v>-0.44790477788236172</v>
      </c>
      <c r="P664" s="3">
        <f>Table1[[#This Row],[ln(1-e^-Bl)]]+LN($R$40)-$R$45*Table1[[#This Row],[Rs(ao)]]</f>
        <v>13.270623817485017</v>
      </c>
      <c r="Q664" s="3">
        <f>LN(Table1[[#This Row],[maxPress(bar)]])</f>
        <v>13.121701812418463</v>
      </c>
    </row>
    <row r="665" spans="1:17" x14ac:dyDescent="0.3">
      <c r="A665">
        <v>3</v>
      </c>
      <c r="B665">
        <v>2000</v>
      </c>
      <c r="C665" t="s">
        <v>11</v>
      </c>
      <c r="D665">
        <v>1</v>
      </c>
      <c r="E665" t="s">
        <v>12</v>
      </c>
      <c r="F665">
        <v>3</v>
      </c>
      <c r="G665">
        <v>65.940749999999994</v>
      </c>
      <c r="H665">
        <v>611580.14339999994</v>
      </c>
      <c r="I665">
        <v>31.684999999999992</v>
      </c>
      <c r="J665">
        <v>8</v>
      </c>
      <c r="K665" t="s">
        <v>14</v>
      </c>
      <c r="L665">
        <f>Table1[[#This Row],[maxPHe]]/Table1[[#This Row],[nv]]</f>
        <v>3.960624999999999</v>
      </c>
      <c r="M665" t="e">
        <f>LN(1-Table1[[#This Row],[maxPress(bar)]]/327664.925)</f>
        <v>#NUM!</v>
      </c>
      <c r="N665">
        <f>-0.509390757*Table1[[#This Row],[lig(ao)]]</f>
        <v>-1.5281722710000001</v>
      </c>
      <c r="O665" s="3">
        <f>LN(1-EXP(-$R$45*Table1[[#This Row],[lig(ao)]]))</f>
        <v>-0.24453535334753071</v>
      </c>
      <c r="P665" s="3">
        <f>Table1[[#This Row],[ln(1-e^-Bl)]]+LN($R$40)-$R$45*Table1[[#This Row],[Rs(ao)]]</f>
        <v>13.47399324201985</v>
      </c>
      <c r="Q665" s="3">
        <f>LN(Table1[[#This Row],[maxPress(bar)]])</f>
        <v>13.323801285865125</v>
      </c>
    </row>
    <row r="666" spans="1:17" x14ac:dyDescent="0.3">
      <c r="A666">
        <v>3</v>
      </c>
      <c r="B666">
        <v>2000</v>
      </c>
      <c r="C666" t="s">
        <v>11</v>
      </c>
      <c r="D666">
        <v>1</v>
      </c>
      <c r="E666" t="s">
        <v>12</v>
      </c>
      <c r="F666">
        <v>4</v>
      </c>
      <c r="G666">
        <v>95.198250000000002</v>
      </c>
      <c r="H666">
        <v>596553.31070000003</v>
      </c>
      <c r="I666">
        <v>39.535000000000011</v>
      </c>
      <c r="J666">
        <v>9</v>
      </c>
      <c r="K666" t="s">
        <v>14</v>
      </c>
      <c r="L666">
        <f>Table1[[#This Row],[maxPHe]]/Table1[[#This Row],[nv]]</f>
        <v>4.3927777777777788</v>
      </c>
      <c r="M666" t="e">
        <f>LN(1-Table1[[#This Row],[maxPress(bar)]]/327664.925)</f>
        <v>#NUM!</v>
      </c>
      <c r="N666">
        <f>-0.509390757*Table1[[#This Row],[lig(ao)]]</f>
        <v>-2.0375630280000001</v>
      </c>
      <c r="O666" s="3">
        <f>LN(1-EXP(-$R$45*Table1[[#This Row],[lig(ao)]]))</f>
        <v>-0.13965972373704474</v>
      </c>
      <c r="P666" s="3">
        <f>Table1[[#This Row],[ln(1-e^-Bl)]]+LN($R$40)-$R$45*Table1[[#This Row],[Rs(ao)]]</f>
        <v>13.578868871630334</v>
      </c>
      <c r="Q666" s="3">
        <f>LN(Table1[[#This Row],[maxPress(bar)]])</f>
        <v>13.29892388903291</v>
      </c>
    </row>
    <row r="667" spans="1:17" x14ac:dyDescent="0.3">
      <c r="A667">
        <v>3</v>
      </c>
      <c r="B667">
        <v>2000</v>
      </c>
      <c r="C667" t="s">
        <v>11</v>
      </c>
      <c r="D667">
        <v>1</v>
      </c>
      <c r="E667" t="s">
        <v>12</v>
      </c>
      <c r="F667">
        <v>5</v>
      </c>
      <c r="G667">
        <v>59.059249999999999</v>
      </c>
      <c r="H667">
        <v>608416.30274999992</v>
      </c>
      <c r="I667">
        <v>34.314999999999984</v>
      </c>
      <c r="J667">
        <v>9</v>
      </c>
      <c r="K667" t="s">
        <v>14</v>
      </c>
      <c r="L667">
        <f>Table1[[#This Row],[maxPHe]]/Table1[[#This Row],[nv]]</f>
        <v>3.812777777777776</v>
      </c>
      <c r="M667" t="e">
        <f>LN(1-Table1[[#This Row],[maxPress(bar)]]/327664.925)</f>
        <v>#NUM!</v>
      </c>
      <c r="N667">
        <f>-0.509390757*Table1[[#This Row],[lig(ao)]]</f>
        <v>-2.5469537850000004</v>
      </c>
      <c r="O667" s="3">
        <f>LN(1-EXP(-$R$45*Table1[[#This Row],[lig(ao)]]))</f>
        <v>-8.1556993148675705E-2</v>
      </c>
      <c r="P667" s="3">
        <f>Table1[[#This Row],[ln(1-e^-Bl)]]+LN($R$40)-$R$45*Table1[[#This Row],[Rs(ao)]]</f>
        <v>13.636971602218704</v>
      </c>
      <c r="Q667" s="3">
        <f>LN(Table1[[#This Row],[maxPress(bar)]])</f>
        <v>13.318614635112802</v>
      </c>
    </row>
    <row r="668" spans="1:17" x14ac:dyDescent="0.3">
      <c r="A668">
        <v>3</v>
      </c>
      <c r="B668">
        <v>2000</v>
      </c>
      <c r="C668" t="s">
        <v>11</v>
      </c>
      <c r="D668">
        <v>1</v>
      </c>
      <c r="E668" t="s">
        <v>12</v>
      </c>
      <c r="F668">
        <v>6</v>
      </c>
      <c r="G668">
        <v>63.861250000000013</v>
      </c>
      <c r="H668">
        <v>683566.24439999985</v>
      </c>
      <c r="I668">
        <v>31.274999999999999</v>
      </c>
      <c r="J668">
        <v>7</v>
      </c>
      <c r="K668" t="s">
        <v>14</v>
      </c>
      <c r="L668">
        <f>Table1[[#This Row],[maxPHe]]/Table1[[#This Row],[nv]]</f>
        <v>4.4678571428571425</v>
      </c>
      <c r="M668" t="e">
        <f>LN(1-Table1[[#This Row],[maxPress(bar)]]/327664.925)</f>
        <v>#NUM!</v>
      </c>
      <c r="N668">
        <f>-0.509390757*Table1[[#This Row],[lig(ao)]]</f>
        <v>-3.0563445420000002</v>
      </c>
      <c r="O668" s="3">
        <f>LN(1-EXP(-$R$45*Table1[[#This Row],[lig(ao)]]))</f>
        <v>-4.8202665642017063E-2</v>
      </c>
      <c r="P668" s="3">
        <f>Table1[[#This Row],[ln(1-e^-Bl)]]+LN($R$40)-$R$45*Table1[[#This Row],[Rs(ao)]]</f>
        <v>13.670325929725362</v>
      </c>
      <c r="Q668" s="3">
        <f>LN(Table1[[#This Row],[maxPress(bar)]])</f>
        <v>13.435078849835277</v>
      </c>
    </row>
    <row r="669" spans="1:17" x14ac:dyDescent="0.3">
      <c r="A669">
        <v>3</v>
      </c>
      <c r="B669">
        <v>2000</v>
      </c>
      <c r="C669" t="s">
        <v>11</v>
      </c>
      <c r="D669">
        <v>1</v>
      </c>
      <c r="E669" t="s">
        <v>12</v>
      </c>
      <c r="F669">
        <v>7</v>
      </c>
      <c r="G669">
        <v>92.920749999999998</v>
      </c>
      <c r="H669">
        <v>614299.02984999993</v>
      </c>
      <c r="I669">
        <v>41.085000000000022</v>
      </c>
      <c r="J669">
        <v>9</v>
      </c>
      <c r="K669" t="s">
        <v>14</v>
      </c>
      <c r="L669">
        <f>Table1[[#This Row],[maxPHe]]/Table1[[#This Row],[nv]]</f>
        <v>4.5650000000000022</v>
      </c>
      <c r="M669" t="e">
        <f>LN(1-Table1[[#This Row],[maxPress(bar)]]/327664.925)</f>
        <v>#NUM!</v>
      </c>
      <c r="N669">
        <f>-0.509390757*Table1[[#This Row],[lig(ao)]]</f>
        <v>-3.565735299</v>
      </c>
      <c r="O669" s="3">
        <f>LN(1-EXP(-$R$45*Table1[[#This Row],[lig(ao)]]))</f>
        <v>-2.8683625494928373E-2</v>
      </c>
      <c r="P669" s="3">
        <f>Table1[[#This Row],[ln(1-e^-Bl)]]+LN($R$40)-$R$45*Table1[[#This Row],[Rs(ao)]]</f>
        <v>13.689844969872452</v>
      </c>
      <c r="Q669" s="3">
        <f>LN(Table1[[#This Row],[maxPress(bar)]])</f>
        <v>13.328237107873546</v>
      </c>
    </row>
    <row r="670" spans="1:17" x14ac:dyDescent="0.3">
      <c r="A670">
        <v>3</v>
      </c>
      <c r="B670">
        <v>2000</v>
      </c>
      <c r="C670" t="s">
        <v>11</v>
      </c>
      <c r="D670">
        <v>1</v>
      </c>
      <c r="E670" t="s">
        <v>12</v>
      </c>
      <c r="F670">
        <v>8</v>
      </c>
      <c r="G670">
        <v>64.752250000000004</v>
      </c>
      <c r="H670">
        <v>651395.6780999999</v>
      </c>
      <c r="I670">
        <v>33.455000000000013</v>
      </c>
      <c r="J670">
        <v>8</v>
      </c>
      <c r="K670" t="s">
        <v>13</v>
      </c>
      <c r="L670">
        <f>Table1[[#This Row],[maxPHe]]/Table1[[#This Row],[nv]]</f>
        <v>4.1818750000000016</v>
      </c>
      <c r="M670" t="e">
        <f>LN(1-Table1[[#This Row],[maxPress(bar)]]/327664.925)</f>
        <v>#NUM!</v>
      </c>
      <c r="N670">
        <f>-0.509390757*Table1[[#This Row],[lig(ao)]]</f>
        <v>-4.0751260560000002</v>
      </c>
      <c r="O670" s="3">
        <f>LN(1-EXP(-$R$45*Table1[[#This Row],[lig(ao)]]))</f>
        <v>-1.7136038476981676E-2</v>
      </c>
      <c r="P670" s="3">
        <f>Table1[[#This Row],[ln(1-e^-Bl)]]+LN($R$40)-$R$45*Table1[[#This Row],[Rs(ao)]]</f>
        <v>13.701392556890397</v>
      </c>
      <c r="Q670" s="3">
        <f>LN(Table1[[#This Row],[maxPress(bar)]])</f>
        <v>13.386872537015647</v>
      </c>
    </row>
    <row r="671" spans="1:17" x14ac:dyDescent="0.3">
      <c r="A671">
        <v>3</v>
      </c>
      <c r="B671">
        <v>2000</v>
      </c>
      <c r="C671" t="s">
        <v>11</v>
      </c>
      <c r="D671">
        <v>1</v>
      </c>
      <c r="E671" t="s">
        <v>12</v>
      </c>
      <c r="F671">
        <v>9</v>
      </c>
      <c r="G671">
        <v>55.643749999999997</v>
      </c>
      <c r="H671">
        <v>656475.11350000009</v>
      </c>
      <c r="I671">
        <v>31.624999999999989</v>
      </c>
      <c r="J671">
        <v>8</v>
      </c>
      <c r="K671" t="s">
        <v>14</v>
      </c>
      <c r="L671">
        <f>Table1[[#This Row],[maxPHe]]/Table1[[#This Row],[nv]]</f>
        <v>3.9531249999999987</v>
      </c>
      <c r="M671" t="e">
        <f>LN(1-Table1[[#This Row],[maxPress(bar)]]/327664.925)</f>
        <v>#NUM!</v>
      </c>
      <c r="N671">
        <f>-0.509390757*Table1[[#This Row],[lig(ao)]]</f>
        <v>-4.5845168130000005</v>
      </c>
      <c r="O671" s="3">
        <f>LN(1-EXP(-$R$45*Table1[[#This Row],[lig(ao)]]))</f>
        <v>-1.0261132782081569E-2</v>
      </c>
      <c r="P671" s="3">
        <f>Table1[[#This Row],[ln(1-e^-Bl)]]+LN($R$40)-$R$45*Table1[[#This Row],[Rs(ao)]]</f>
        <v>13.708267462585297</v>
      </c>
      <c r="Q671" s="3">
        <f>LN(Table1[[#This Row],[maxPress(bar)]])</f>
        <v>13.394640064161838</v>
      </c>
    </row>
    <row r="672" spans="1:17" x14ac:dyDescent="0.3">
      <c r="A672">
        <v>3</v>
      </c>
      <c r="B672">
        <v>2000</v>
      </c>
      <c r="C672" t="s">
        <v>11</v>
      </c>
      <c r="D672">
        <v>2</v>
      </c>
      <c r="E672" t="s">
        <v>12</v>
      </c>
      <c r="F672">
        <v>10</v>
      </c>
      <c r="G672">
        <v>419.80175000000003</v>
      </c>
      <c r="H672">
        <v>367105.69410000002</v>
      </c>
      <c r="I672">
        <v>218.465</v>
      </c>
      <c r="J672">
        <v>66</v>
      </c>
      <c r="K672" t="s">
        <v>14</v>
      </c>
      <c r="L672">
        <f>Table1[[#This Row],[maxPHe]]/Table1[[#This Row],[nv]]</f>
        <v>3.3100757575757576</v>
      </c>
      <c r="M672" t="e">
        <f>LN(1-Table1[[#This Row],[maxPress(bar)]]/327664.925)</f>
        <v>#NUM!</v>
      </c>
      <c r="N672">
        <f>-0.509390757*Table1[[#This Row],[lig(ao)]]</f>
        <v>-5.0939075700000007</v>
      </c>
      <c r="O672" s="3">
        <f>LN(1-EXP(-$R$45*Table1[[#This Row],[lig(ao)]]))</f>
        <v>-6.1528846084108338E-3</v>
      </c>
      <c r="P672" s="3">
        <f>Table1[[#This Row],[ln(1-e^-Bl)]]+LN($R$40)-$R$45*Table1[[#This Row],[Rs(ao)]]</f>
        <v>13.202984797758969</v>
      </c>
      <c r="Q672" s="3">
        <f>LN(Table1[[#This Row],[maxPress(bar)]])</f>
        <v>12.813405080397047</v>
      </c>
    </row>
    <row r="673" spans="1:17" x14ac:dyDescent="0.3">
      <c r="A673">
        <v>3</v>
      </c>
      <c r="B673">
        <v>2000</v>
      </c>
      <c r="C673" t="s">
        <v>11</v>
      </c>
      <c r="D673">
        <v>2</v>
      </c>
      <c r="E673" t="s">
        <v>12</v>
      </c>
      <c r="F673">
        <v>11</v>
      </c>
      <c r="G673">
        <v>537.32674999999995</v>
      </c>
      <c r="H673">
        <v>367459.48465</v>
      </c>
      <c r="I673">
        <v>245.96500000000009</v>
      </c>
      <c r="J673">
        <v>68</v>
      </c>
      <c r="K673" t="s">
        <v>14</v>
      </c>
      <c r="L673">
        <f>Table1[[#This Row],[maxPHe]]/Table1[[#This Row],[nv]]</f>
        <v>3.6171323529411779</v>
      </c>
      <c r="M673" t="e">
        <f>LN(1-Table1[[#This Row],[maxPress(bar)]]/327664.925)</f>
        <v>#NUM!</v>
      </c>
      <c r="N673">
        <f>-0.509390757*Table1[[#This Row],[lig(ao)]]</f>
        <v>-5.6032983270000001</v>
      </c>
      <c r="O673" s="3">
        <f>LN(1-EXP(-$R$45*Table1[[#This Row],[lig(ao)]]))</f>
        <v>-3.6924895769882078E-3</v>
      </c>
      <c r="P673" s="3">
        <f>Table1[[#This Row],[ln(1-e^-Bl)]]+LN($R$40)-$R$45*Table1[[#This Row],[Rs(ao)]]</f>
        <v>13.205445192790393</v>
      </c>
      <c r="Q673" s="3">
        <f>LN(Table1[[#This Row],[maxPress(bar)]])</f>
        <v>12.814368345707168</v>
      </c>
    </row>
    <row r="674" spans="1:17" x14ac:dyDescent="0.3">
      <c r="A674">
        <v>3</v>
      </c>
      <c r="B674">
        <v>2000</v>
      </c>
      <c r="C674" t="s">
        <v>11</v>
      </c>
      <c r="D674">
        <v>2</v>
      </c>
      <c r="E674" t="s">
        <v>12</v>
      </c>
      <c r="F674">
        <v>12</v>
      </c>
      <c r="G674">
        <v>621.38625000000002</v>
      </c>
      <c r="H674">
        <v>361395.1495</v>
      </c>
      <c r="I674">
        <v>262.77499999999992</v>
      </c>
      <c r="J674">
        <v>68</v>
      </c>
      <c r="K674" t="s">
        <v>13</v>
      </c>
      <c r="L674">
        <f>Table1[[#This Row],[maxPHe]]/Table1[[#This Row],[nv]]</f>
        <v>3.8643382352941167</v>
      </c>
      <c r="M674" t="e">
        <f>LN(1-Table1[[#This Row],[maxPress(bar)]]/327664.925)</f>
        <v>#NUM!</v>
      </c>
      <c r="N674">
        <f>-0.509390757*Table1[[#This Row],[lig(ao)]]</f>
        <v>-6.1126890840000003</v>
      </c>
      <c r="O674" s="3">
        <f>LN(1-EXP(-$R$45*Table1[[#This Row],[lig(ao)]]))</f>
        <v>-2.217039257152143E-3</v>
      </c>
      <c r="P674" s="3">
        <f>Table1[[#This Row],[ln(1-e^-Bl)]]+LN($R$40)-$R$45*Table1[[#This Row],[Rs(ao)]]</f>
        <v>13.206920643110228</v>
      </c>
      <c r="Q674" s="3">
        <f>LN(Table1[[#This Row],[maxPress(bar)]])</f>
        <v>12.797727235633484</v>
      </c>
    </row>
    <row r="675" spans="1:17" x14ac:dyDescent="0.3">
      <c r="A675">
        <v>3</v>
      </c>
      <c r="B675">
        <v>2000</v>
      </c>
      <c r="C675" t="s">
        <v>11</v>
      </c>
      <c r="D675">
        <v>2</v>
      </c>
      <c r="E675" t="s">
        <v>12</v>
      </c>
      <c r="F675">
        <v>13</v>
      </c>
      <c r="G675">
        <v>449.60374999999999</v>
      </c>
      <c r="H675">
        <v>370269.72619999998</v>
      </c>
      <c r="I675">
        <v>228.4250000000001</v>
      </c>
      <c r="J675">
        <v>68</v>
      </c>
      <c r="K675" t="s">
        <v>13</v>
      </c>
      <c r="L675">
        <f>Table1[[#This Row],[maxPHe]]/Table1[[#This Row],[nv]]</f>
        <v>3.3591911764705897</v>
      </c>
      <c r="M675" t="e">
        <f>LN(1-Table1[[#This Row],[maxPress(bar)]]/327664.925)</f>
        <v>#NUM!</v>
      </c>
      <c r="N675">
        <f>-0.509390757*Table1[[#This Row],[lig(ao)]]</f>
        <v>-6.6220798410000006</v>
      </c>
      <c r="O675" s="3">
        <f>LN(1-EXP(-$R$45*Table1[[#This Row],[lig(ao)]]))</f>
        <v>-1.3315439159814054E-3</v>
      </c>
      <c r="P675" s="3">
        <f>Table1[[#This Row],[ln(1-e^-Bl)]]+LN($R$40)-$R$45*Table1[[#This Row],[Rs(ao)]]</f>
        <v>13.207806138451399</v>
      </c>
      <c r="Q675" s="3">
        <f>LN(Table1[[#This Row],[maxPress(bar)]])</f>
        <v>12.821987008766188</v>
      </c>
    </row>
    <row r="676" spans="1:17" x14ac:dyDescent="0.3">
      <c r="A676">
        <v>3</v>
      </c>
      <c r="B676">
        <v>2000</v>
      </c>
      <c r="C676" t="s">
        <v>11</v>
      </c>
      <c r="D676">
        <v>2</v>
      </c>
      <c r="E676" t="s">
        <v>12</v>
      </c>
      <c r="F676">
        <v>14</v>
      </c>
      <c r="G676">
        <v>528.01975000000004</v>
      </c>
      <c r="H676">
        <v>363586.01784999989</v>
      </c>
      <c r="I676">
        <v>244.10499999999999</v>
      </c>
      <c r="J676">
        <v>68</v>
      </c>
      <c r="K676" t="s">
        <v>14</v>
      </c>
      <c r="L676">
        <f>Table1[[#This Row],[maxPHe]]/Table1[[#This Row],[nv]]</f>
        <v>3.5897794117647059</v>
      </c>
      <c r="M676" t="e">
        <f>LN(1-Table1[[#This Row],[maxPress(bar)]]/327664.925)</f>
        <v>#NUM!</v>
      </c>
      <c r="N676">
        <f>-0.509390757*Table1[[#This Row],[lig(ao)]]</f>
        <v>-7.1314705979999999</v>
      </c>
      <c r="O676" s="3">
        <f>LN(1-EXP(-$R$45*Table1[[#This Row],[lig(ao)]]))</f>
        <v>-7.9986077373698648E-4</v>
      </c>
      <c r="P676" s="3">
        <f>Table1[[#This Row],[ln(1-e^-Bl)]]+LN($R$40)-$R$45*Table1[[#This Row],[Rs(ao)]]</f>
        <v>13.208337821593643</v>
      </c>
      <c r="Q676" s="3">
        <f>LN(Table1[[#This Row],[maxPress(bar)]])</f>
        <v>12.803771185788081</v>
      </c>
    </row>
    <row r="677" spans="1:17" x14ac:dyDescent="0.3">
      <c r="A677">
        <v>3</v>
      </c>
      <c r="B677">
        <v>2000</v>
      </c>
      <c r="C677" t="s">
        <v>11</v>
      </c>
      <c r="D677">
        <v>2</v>
      </c>
      <c r="E677" t="s">
        <v>12</v>
      </c>
      <c r="F677">
        <v>15</v>
      </c>
      <c r="G677">
        <v>385.89125000000001</v>
      </c>
      <c r="H677">
        <v>354525.58535000012</v>
      </c>
      <c r="I677">
        <v>217.67500000000001</v>
      </c>
      <c r="J677">
        <v>69</v>
      </c>
      <c r="K677" t="s">
        <v>14</v>
      </c>
      <c r="L677">
        <f>Table1[[#This Row],[maxPHe]]/Table1[[#This Row],[nv]]</f>
        <v>3.1547101449275363</v>
      </c>
      <c r="M677" t="e">
        <f>LN(1-Table1[[#This Row],[maxPress(bar)]]/327664.925)</f>
        <v>#NUM!</v>
      </c>
      <c r="N677">
        <f>-0.509390757*Table1[[#This Row],[lig(ao)]]</f>
        <v>-7.6408613550000002</v>
      </c>
      <c r="O677" s="3">
        <f>LN(1-EXP(-$R$45*Table1[[#This Row],[lig(ao)]]))</f>
        <v>-4.8052877768070632E-4</v>
      </c>
      <c r="P677" s="3">
        <f>Table1[[#This Row],[ln(1-e^-Bl)]]+LN($R$40)-$R$45*Table1[[#This Row],[Rs(ao)]]</f>
        <v>13.2086571535897</v>
      </c>
      <c r="Q677" s="3">
        <f>LN(Table1[[#This Row],[maxPress(bar)]])</f>
        <v>12.778535795410619</v>
      </c>
    </row>
    <row r="678" spans="1:17" x14ac:dyDescent="0.3">
      <c r="A678">
        <v>3</v>
      </c>
      <c r="B678">
        <v>2000</v>
      </c>
      <c r="C678" t="s">
        <v>11</v>
      </c>
      <c r="D678">
        <v>2</v>
      </c>
      <c r="E678" t="s">
        <v>12</v>
      </c>
      <c r="F678">
        <v>1</v>
      </c>
      <c r="G678">
        <v>307.57425000000001</v>
      </c>
      <c r="H678">
        <v>236441.27499999999</v>
      </c>
      <c r="I678">
        <v>142.01499999999999</v>
      </c>
      <c r="J678">
        <v>66</v>
      </c>
      <c r="K678" t="s">
        <v>15</v>
      </c>
      <c r="L678">
        <f>Table1[[#This Row],[maxPHe]]/Table1[[#This Row],[nv]]</f>
        <v>2.1517424242424239</v>
      </c>
      <c r="M678">
        <f>LN(1-Table1[[#This Row],[maxPress(bar)]]/327664.925)</f>
        <v>-1.2786773324657317</v>
      </c>
      <c r="N678">
        <f>-0.509390757*Table1[[#This Row],[lig(ao)]]</f>
        <v>-0.50939075700000003</v>
      </c>
      <c r="O678" s="3">
        <f>LN(1-EXP(-$R$45*Table1[[#This Row],[lig(ao)]]))</f>
        <v>-0.91844666491232885</v>
      </c>
      <c r="P678" s="3">
        <f>Table1[[#This Row],[ln(1-e^-Bl)]]+LN($R$40)-$R$45*Table1[[#This Row],[Rs(ao)]]</f>
        <v>12.290691017455051</v>
      </c>
      <c r="Q678" s="3">
        <f>LN(Table1[[#This Row],[maxPress(bar)]])</f>
        <v>12.373455147412347</v>
      </c>
    </row>
    <row r="679" spans="1:17" x14ac:dyDescent="0.3">
      <c r="A679">
        <v>3</v>
      </c>
      <c r="B679">
        <v>2000</v>
      </c>
      <c r="C679" t="s">
        <v>11</v>
      </c>
      <c r="D679">
        <v>2</v>
      </c>
      <c r="E679" t="s">
        <v>12</v>
      </c>
      <c r="F679">
        <v>2</v>
      </c>
      <c r="G679">
        <v>410.84174999999999</v>
      </c>
      <c r="H679">
        <v>278301.74609999999</v>
      </c>
      <c r="I679">
        <v>163.66499999999991</v>
      </c>
      <c r="J679">
        <v>67</v>
      </c>
      <c r="K679" t="s">
        <v>14</v>
      </c>
      <c r="L679">
        <f>Table1[[#This Row],[maxPHe]]/Table1[[#This Row],[nv]]</f>
        <v>2.4427611940298495</v>
      </c>
      <c r="M679">
        <f>LN(1-Table1[[#This Row],[maxPress(bar)]]/327664.925)</f>
        <v>-1.8927867362303197</v>
      </c>
      <c r="N679">
        <f>-0.509390757*Table1[[#This Row],[lig(ao)]]</f>
        <v>-1.0187815140000001</v>
      </c>
      <c r="O679" s="3">
        <f>LN(1-EXP(-$R$45*Table1[[#This Row],[lig(ao)]]))</f>
        <v>-0.44790477788236172</v>
      </c>
      <c r="P679" s="3">
        <f>Table1[[#This Row],[ln(1-e^-Bl)]]+LN($R$40)-$R$45*Table1[[#This Row],[Rs(ao)]]</f>
        <v>12.761232904485018</v>
      </c>
      <c r="Q679" s="3">
        <f>LN(Table1[[#This Row],[maxPress(bar)]])</f>
        <v>12.53646122165887</v>
      </c>
    </row>
    <row r="680" spans="1:17" x14ac:dyDescent="0.3">
      <c r="A680">
        <v>3</v>
      </c>
      <c r="B680">
        <v>2000</v>
      </c>
      <c r="C680" t="s">
        <v>11</v>
      </c>
      <c r="D680">
        <v>2</v>
      </c>
      <c r="E680" t="s">
        <v>12</v>
      </c>
      <c r="F680">
        <v>3</v>
      </c>
      <c r="G680">
        <v>252.42574999999999</v>
      </c>
      <c r="H680">
        <v>293675.05719999998</v>
      </c>
      <c r="I680">
        <v>176.9849999999999</v>
      </c>
      <c r="J680">
        <v>69</v>
      </c>
      <c r="K680" t="s">
        <v>14</v>
      </c>
      <c r="L680">
        <f>Table1[[#This Row],[maxPHe]]/Table1[[#This Row],[nv]]</f>
        <v>2.5649999999999986</v>
      </c>
      <c r="M680">
        <f>LN(1-Table1[[#This Row],[maxPress(bar)]]/327664.925)</f>
        <v>-2.2659290417825582</v>
      </c>
      <c r="N680">
        <f>-0.509390757*Table1[[#This Row],[lig(ao)]]</f>
        <v>-1.5281722710000001</v>
      </c>
      <c r="O680" s="3">
        <f>LN(1-EXP(-$R$45*Table1[[#This Row],[lig(ao)]]))</f>
        <v>-0.24453535334753071</v>
      </c>
      <c r="P680" s="3">
        <f>Table1[[#This Row],[ln(1-e^-Bl)]]+LN($R$40)-$R$45*Table1[[#This Row],[Rs(ao)]]</f>
        <v>12.964602329019851</v>
      </c>
      <c r="Q680" s="3">
        <f>LN(Table1[[#This Row],[maxPress(bar)]])</f>
        <v>12.590229187465201</v>
      </c>
    </row>
    <row r="681" spans="1:17" x14ac:dyDescent="0.3">
      <c r="A681">
        <v>3</v>
      </c>
      <c r="B681">
        <v>2000</v>
      </c>
      <c r="C681" t="s">
        <v>11</v>
      </c>
      <c r="D681">
        <v>2</v>
      </c>
      <c r="E681" t="s">
        <v>12</v>
      </c>
      <c r="F681">
        <v>4</v>
      </c>
      <c r="G681">
        <v>439.00975</v>
      </c>
      <c r="H681">
        <v>350690.0245</v>
      </c>
      <c r="I681">
        <v>207.30499999999989</v>
      </c>
      <c r="J681">
        <v>65</v>
      </c>
      <c r="K681" t="s">
        <v>14</v>
      </c>
      <c r="L681">
        <f>Table1[[#This Row],[maxPHe]]/Table1[[#This Row],[nv]]</f>
        <v>3.1893076923076906</v>
      </c>
      <c r="M681" t="e">
        <f>LN(1-Table1[[#This Row],[maxPress(bar)]]/327664.925)</f>
        <v>#NUM!</v>
      </c>
      <c r="N681">
        <f>-0.509390757*Table1[[#This Row],[lig(ao)]]</f>
        <v>-2.0375630280000001</v>
      </c>
      <c r="O681" s="3">
        <f>LN(1-EXP(-$R$45*Table1[[#This Row],[lig(ao)]]))</f>
        <v>-0.13965972373704474</v>
      </c>
      <c r="P681" s="3">
        <f>Table1[[#This Row],[ln(1-e^-Bl)]]+LN($R$40)-$R$45*Table1[[#This Row],[Rs(ao)]]</f>
        <v>13.069477958630335</v>
      </c>
      <c r="Q681" s="3">
        <f>LN(Table1[[#This Row],[maxPress(bar)]])</f>
        <v>12.767657991184224</v>
      </c>
    </row>
    <row r="682" spans="1:17" x14ac:dyDescent="0.3">
      <c r="A682">
        <v>3</v>
      </c>
      <c r="B682">
        <v>2000</v>
      </c>
      <c r="C682" t="s">
        <v>11</v>
      </c>
      <c r="D682">
        <v>2</v>
      </c>
      <c r="E682" t="s">
        <v>12</v>
      </c>
      <c r="F682">
        <v>5</v>
      </c>
      <c r="G682">
        <v>444.65325000000001</v>
      </c>
      <c r="H682">
        <v>362794.46059999999</v>
      </c>
      <c r="I682">
        <v>223.435</v>
      </c>
      <c r="J682">
        <v>66</v>
      </c>
      <c r="K682" t="s">
        <v>14</v>
      </c>
      <c r="L682">
        <f>Table1[[#This Row],[maxPHe]]/Table1[[#This Row],[nv]]</f>
        <v>3.3853787878787878</v>
      </c>
      <c r="M682" t="e">
        <f>LN(1-Table1[[#This Row],[maxPress(bar)]]/327664.925)</f>
        <v>#NUM!</v>
      </c>
      <c r="N682">
        <f>-0.509390757*Table1[[#This Row],[lig(ao)]]</f>
        <v>-2.5469537850000004</v>
      </c>
      <c r="O682" s="3">
        <f>LN(1-EXP(-$R$45*Table1[[#This Row],[lig(ao)]]))</f>
        <v>-8.1556993148675705E-2</v>
      </c>
      <c r="P682" s="3">
        <f>Table1[[#This Row],[ln(1-e^-Bl)]]+LN($R$40)-$R$45*Table1[[#This Row],[Rs(ao)]]</f>
        <v>13.127580689218705</v>
      </c>
      <c r="Q682" s="3">
        <f>LN(Table1[[#This Row],[maxPress(bar)]])</f>
        <v>12.80159172863908</v>
      </c>
    </row>
    <row r="683" spans="1:17" x14ac:dyDescent="0.3">
      <c r="A683">
        <v>3</v>
      </c>
      <c r="B683">
        <v>2000</v>
      </c>
      <c r="C683" t="s">
        <v>11</v>
      </c>
      <c r="D683">
        <v>2</v>
      </c>
      <c r="E683" t="s">
        <v>12</v>
      </c>
      <c r="F683">
        <v>6</v>
      </c>
      <c r="G683">
        <v>485.29725000000002</v>
      </c>
      <c r="H683">
        <v>365352.61450000008</v>
      </c>
      <c r="I683">
        <v>240.55500000000009</v>
      </c>
      <c r="J683">
        <v>71</v>
      </c>
      <c r="K683" t="s">
        <v>14</v>
      </c>
      <c r="L683">
        <f>Table1[[#This Row],[maxPHe]]/Table1[[#This Row],[nv]]</f>
        <v>3.3880985915492969</v>
      </c>
      <c r="M683" t="e">
        <f>LN(1-Table1[[#This Row],[maxPress(bar)]]/327664.925)</f>
        <v>#NUM!</v>
      </c>
      <c r="N683">
        <f>-0.509390757*Table1[[#This Row],[lig(ao)]]</f>
        <v>-3.0563445420000002</v>
      </c>
      <c r="O683" s="3">
        <f>LN(1-EXP(-$R$45*Table1[[#This Row],[lig(ao)]]))</f>
        <v>-4.8202665642017063E-2</v>
      </c>
      <c r="P683" s="3">
        <f>Table1[[#This Row],[ln(1-e^-Bl)]]+LN($R$40)-$R$45*Table1[[#This Row],[Rs(ao)]]</f>
        <v>13.160935016725363</v>
      </c>
      <c r="Q683" s="3">
        <f>LN(Table1[[#This Row],[maxPress(bar)]])</f>
        <v>12.808618233345394</v>
      </c>
    </row>
    <row r="684" spans="1:17" x14ac:dyDescent="0.3">
      <c r="A684">
        <v>3</v>
      </c>
      <c r="B684">
        <v>2000</v>
      </c>
      <c r="C684" t="s">
        <v>11</v>
      </c>
      <c r="D684">
        <v>2</v>
      </c>
      <c r="E684" t="s">
        <v>12</v>
      </c>
      <c r="F684">
        <v>7</v>
      </c>
      <c r="G684">
        <v>492.27724999999998</v>
      </c>
      <c r="H684">
        <v>376535.43060000002</v>
      </c>
      <c r="I684">
        <v>234.9550000000001</v>
      </c>
      <c r="J684">
        <v>67</v>
      </c>
      <c r="K684" t="s">
        <v>14</v>
      </c>
      <c r="L684">
        <f>Table1[[#This Row],[maxPHe]]/Table1[[#This Row],[nv]]</f>
        <v>3.5067910447761208</v>
      </c>
      <c r="M684" t="e">
        <f>LN(1-Table1[[#This Row],[maxPress(bar)]]/327664.925)</f>
        <v>#NUM!</v>
      </c>
      <c r="N684">
        <f>-0.509390757*Table1[[#This Row],[lig(ao)]]</f>
        <v>-3.565735299</v>
      </c>
      <c r="O684" s="3">
        <f>LN(1-EXP(-$R$45*Table1[[#This Row],[lig(ao)]]))</f>
        <v>-2.8683625494928373E-2</v>
      </c>
      <c r="P684" s="3">
        <f>Table1[[#This Row],[ln(1-e^-Bl)]]+LN($R$40)-$R$45*Table1[[#This Row],[Rs(ao)]]</f>
        <v>13.180454056872453</v>
      </c>
      <c r="Q684" s="3">
        <f>LN(Table1[[#This Row],[maxPress(bar)]])</f>
        <v>12.838767426973753</v>
      </c>
    </row>
    <row r="685" spans="1:17" x14ac:dyDescent="0.3">
      <c r="A685">
        <v>3</v>
      </c>
      <c r="B685">
        <v>2000</v>
      </c>
      <c r="C685" t="s">
        <v>11</v>
      </c>
      <c r="D685">
        <v>2</v>
      </c>
      <c r="E685" t="s">
        <v>12</v>
      </c>
      <c r="F685">
        <v>8</v>
      </c>
      <c r="G685">
        <v>411.73275000000001</v>
      </c>
      <c r="H685">
        <v>368872.23515000002</v>
      </c>
      <c r="I685">
        <v>215.84500000000011</v>
      </c>
      <c r="J685">
        <v>65</v>
      </c>
      <c r="K685" t="s">
        <v>13</v>
      </c>
      <c r="L685">
        <f>Table1[[#This Row],[maxPHe]]/Table1[[#This Row],[nv]]</f>
        <v>3.3206923076923096</v>
      </c>
      <c r="M685" t="e">
        <f>LN(1-Table1[[#This Row],[maxPress(bar)]]/327664.925)</f>
        <v>#NUM!</v>
      </c>
      <c r="N685">
        <f>-0.509390757*Table1[[#This Row],[lig(ao)]]</f>
        <v>-4.0751260560000002</v>
      </c>
      <c r="O685" s="3">
        <f>LN(1-EXP(-$R$45*Table1[[#This Row],[lig(ao)]]))</f>
        <v>-1.7136038476981676E-2</v>
      </c>
      <c r="P685" s="3">
        <f>Table1[[#This Row],[ln(1-e^-Bl)]]+LN($R$40)-$R$45*Table1[[#This Row],[Rs(ao)]]</f>
        <v>13.192001643890398</v>
      </c>
      <c r="Q685" s="3">
        <f>LN(Table1[[#This Row],[maxPress(bar)]])</f>
        <v>12.818205616859645</v>
      </c>
    </row>
    <row r="686" spans="1:17" x14ac:dyDescent="0.3">
      <c r="A686">
        <v>3</v>
      </c>
      <c r="B686">
        <v>2000</v>
      </c>
      <c r="C686" t="s">
        <v>11</v>
      </c>
      <c r="D686">
        <v>2</v>
      </c>
      <c r="E686" t="s">
        <v>12</v>
      </c>
      <c r="F686">
        <v>9</v>
      </c>
      <c r="G686">
        <v>432.42574999999999</v>
      </c>
      <c r="H686">
        <v>364874.91405000002</v>
      </c>
      <c r="I686">
        <v>222.98500000000001</v>
      </c>
      <c r="J686">
        <v>67</v>
      </c>
      <c r="K686" t="s">
        <v>14</v>
      </c>
      <c r="L686">
        <f>Table1[[#This Row],[maxPHe]]/Table1[[#This Row],[nv]]</f>
        <v>3.328134328358209</v>
      </c>
      <c r="M686" t="e">
        <f>LN(1-Table1[[#This Row],[maxPress(bar)]]/327664.925)</f>
        <v>#NUM!</v>
      </c>
      <c r="N686">
        <f>-0.509390757*Table1[[#This Row],[lig(ao)]]</f>
        <v>-4.5845168130000005</v>
      </c>
      <c r="O686" s="3">
        <f>LN(1-EXP(-$R$45*Table1[[#This Row],[lig(ao)]]))</f>
        <v>-1.0261132782081569E-2</v>
      </c>
      <c r="P686" s="3">
        <f>Table1[[#This Row],[ln(1-e^-Bl)]]+LN($R$40)-$R$45*Table1[[#This Row],[Rs(ao)]]</f>
        <v>13.198876549585298</v>
      </c>
      <c r="Q686" s="3">
        <f>LN(Table1[[#This Row],[maxPress(bar)]])</f>
        <v>12.807309872596266</v>
      </c>
    </row>
    <row r="687" spans="1:17" x14ac:dyDescent="0.3">
      <c r="A687">
        <v>2</v>
      </c>
      <c r="B687">
        <v>1000</v>
      </c>
      <c r="C687" t="s">
        <v>11</v>
      </c>
      <c r="D687">
        <v>3</v>
      </c>
      <c r="E687" t="s">
        <v>12</v>
      </c>
      <c r="F687">
        <v>16</v>
      </c>
      <c r="G687">
        <v>1674.20775</v>
      </c>
      <c r="H687">
        <v>373173.17204999999</v>
      </c>
      <c r="I687">
        <v>810.34499999999969</v>
      </c>
      <c r="J687">
        <v>227</v>
      </c>
      <c r="K687" t="s">
        <v>14</v>
      </c>
      <c r="L687">
        <f>Table1[[#This Row],[maxPHe]]/Table1[[#This Row],[nv]]</f>
        <v>3.5698017621145359</v>
      </c>
      <c r="M687" t="e">
        <f>LN(1-Table1[[#This Row],[maxPress(bar)]]/327664.925)</f>
        <v>#NUM!</v>
      </c>
      <c r="N687">
        <f>-0.509390757*Table1[[#This Row],[lig(ao)]]</f>
        <v>-8.1502521120000004</v>
      </c>
      <c r="O687" s="3">
        <f>LN(1-EXP(-$R$45*Table1[[#This Row],[lig(ao)]]))</f>
        <v>-2.8870352550614285E-4</v>
      </c>
      <c r="P687" s="3">
        <f>Table1[[#This Row],[ln(1-e^-Bl)]]+LN($R$40)-$R$45*Table1[[#This Row],[Rs(ao)]]</f>
        <v>12.699458065841874</v>
      </c>
      <c r="Q687" s="3">
        <f>LN(Table1[[#This Row],[maxPress(bar)]])</f>
        <v>12.829797859117367</v>
      </c>
    </row>
    <row r="688" spans="1:17" x14ac:dyDescent="0.3">
      <c r="A688">
        <v>2</v>
      </c>
      <c r="B688">
        <v>1500</v>
      </c>
      <c r="C688" t="s">
        <v>11</v>
      </c>
      <c r="D688">
        <v>3</v>
      </c>
      <c r="E688" t="s">
        <v>12</v>
      </c>
      <c r="F688">
        <v>16</v>
      </c>
      <c r="G688">
        <v>1405.79225</v>
      </c>
      <c r="H688">
        <v>323943.04375000001</v>
      </c>
      <c r="I688">
        <v>713.65500000000031</v>
      </c>
      <c r="J688">
        <v>226</v>
      </c>
      <c r="K688" t="s">
        <v>14</v>
      </c>
      <c r="L688">
        <f>Table1[[#This Row],[maxPHe]]/Table1[[#This Row],[nv]]</f>
        <v>3.157765486725665</v>
      </c>
      <c r="M688">
        <f>LN(1-Table1[[#This Row],[maxPress(bar)]]/327664.925)</f>
        <v>-4.4777622632825551</v>
      </c>
      <c r="N688">
        <f>-0.509390757*Table1[[#This Row],[lig(ao)]]</f>
        <v>-8.1502521120000004</v>
      </c>
      <c r="O688" s="3">
        <f>LN(1-EXP(-$R$45*Table1[[#This Row],[lig(ao)]]))</f>
        <v>-2.8870352550614285E-4</v>
      </c>
      <c r="P688" s="3">
        <f>Table1[[#This Row],[ln(1-e^-Bl)]]+LN($R$40)-$R$45*Table1[[#This Row],[Rs(ao)]]</f>
        <v>12.699458065841874</v>
      </c>
      <c r="Q688" s="3">
        <f>LN(Table1[[#This Row],[maxPress(bar)]])</f>
        <v>12.688322988426375</v>
      </c>
    </row>
    <row r="689" spans="1:17" x14ac:dyDescent="0.3">
      <c r="A689">
        <v>2</v>
      </c>
      <c r="B689">
        <v>2000</v>
      </c>
      <c r="C689" t="s">
        <v>11</v>
      </c>
      <c r="D689">
        <v>3</v>
      </c>
      <c r="E689" t="s">
        <v>12</v>
      </c>
      <c r="F689">
        <v>16</v>
      </c>
      <c r="G689">
        <v>1234.5542499999999</v>
      </c>
      <c r="H689">
        <v>285473.72009999998</v>
      </c>
      <c r="I689">
        <v>643.41500000000008</v>
      </c>
      <c r="J689">
        <v>224</v>
      </c>
      <c r="K689" t="s">
        <v>14</v>
      </c>
      <c r="L689">
        <f>Table1[[#This Row],[maxPHe]]/Table1[[#This Row],[nv]]</f>
        <v>2.8723883928571432</v>
      </c>
      <c r="M689">
        <f>LN(1-Table1[[#This Row],[maxPress(bar)]]/327664.925)</f>
        <v>-2.0497797314751272</v>
      </c>
      <c r="N689">
        <f>-0.509390757*Table1[[#This Row],[lig(ao)]]</f>
        <v>-8.1502521120000004</v>
      </c>
      <c r="O689" s="3">
        <f>LN(1-EXP(-$R$45*Table1[[#This Row],[lig(ao)]]))</f>
        <v>-2.8870352550614285E-4</v>
      </c>
      <c r="P689" s="3">
        <f>Table1[[#This Row],[ln(1-e^-Bl)]]+LN($R$40)-$R$45*Table1[[#This Row],[Rs(ao)]]</f>
        <v>12.699458065841874</v>
      </c>
      <c r="Q689" s="3">
        <f>LN(Table1[[#This Row],[maxPress(bar)]])</f>
        <v>12.561905255154947</v>
      </c>
    </row>
    <row r="690" spans="1:17" x14ac:dyDescent="0.3">
      <c r="A690">
        <v>2</v>
      </c>
      <c r="B690">
        <v>2500</v>
      </c>
      <c r="C690" t="s">
        <v>11</v>
      </c>
      <c r="D690">
        <v>3</v>
      </c>
      <c r="E690" t="s">
        <v>12</v>
      </c>
      <c r="F690">
        <v>16</v>
      </c>
      <c r="G690">
        <v>1256.0397499999999</v>
      </c>
      <c r="H690">
        <v>257028.81215000001</v>
      </c>
      <c r="I690">
        <v>624.70500000000004</v>
      </c>
      <c r="J690">
        <v>227</v>
      </c>
      <c r="K690" t="s">
        <v>14</v>
      </c>
      <c r="L690">
        <f>Table1[[#This Row],[maxPHe]]/Table1[[#This Row],[nv]]</f>
        <v>2.7520044052863439</v>
      </c>
      <c r="M690">
        <f>LN(1-Table1[[#This Row],[maxPress(bar)]]/327664.925)</f>
        <v>-1.5344499889269174</v>
      </c>
      <c r="N690">
        <f>-0.509390757*Table1[[#This Row],[lig(ao)]]</f>
        <v>-8.1502521120000004</v>
      </c>
      <c r="O690" s="3">
        <f>LN(1-EXP(-$R$45*Table1[[#This Row],[lig(ao)]]))</f>
        <v>-2.8870352550614285E-4</v>
      </c>
      <c r="P690" s="3">
        <f>Table1[[#This Row],[ln(1-e^-Bl)]]+LN($R$40)-$R$45*Table1[[#This Row],[Rs(ao)]]</f>
        <v>12.699458065841874</v>
      </c>
      <c r="Q690" s="3">
        <f>LN(Table1[[#This Row],[maxPress(bar)]])</f>
        <v>12.456943467126626</v>
      </c>
    </row>
    <row r="691" spans="1:17" x14ac:dyDescent="0.3">
      <c r="A691">
        <v>2</v>
      </c>
      <c r="B691">
        <v>500</v>
      </c>
      <c r="C691" t="s">
        <v>11</v>
      </c>
      <c r="D691">
        <v>3</v>
      </c>
      <c r="E691" t="s">
        <v>12</v>
      </c>
      <c r="F691">
        <v>16</v>
      </c>
      <c r="G691">
        <v>1874.2572500000001</v>
      </c>
      <c r="H691">
        <v>446776.07844999997</v>
      </c>
      <c r="I691">
        <v>901.35499999999968</v>
      </c>
      <c r="J691">
        <v>226</v>
      </c>
      <c r="K691" t="s">
        <v>14</v>
      </c>
      <c r="L691">
        <f>Table1[[#This Row],[maxPHe]]/Table1[[#This Row],[nv]]</f>
        <v>3.9882964601769899</v>
      </c>
      <c r="M691" t="e">
        <f>LN(1-Table1[[#This Row],[maxPress(bar)]]/327664.925)</f>
        <v>#NUM!</v>
      </c>
      <c r="N691">
        <f>-0.509390757*Table1[[#This Row],[lig(ao)]]</f>
        <v>-8.1502521120000004</v>
      </c>
      <c r="O691" s="3">
        <f>LN(1-EXP(-$R$45*Table1[[#This Row],[lig(ao)]]))</f>
        <v>-2.8870352550614285E-4</v>
      </c>
      <c r="P691" s="3">
        <f>Table1[[#This Row],[ln(1-e^-Bl)]]+LN($R$40)-$R$45*Table1[[#This Row],[Rs(ao)]]</f>
        <v>12.699458065841874</v>
      </c>
      <c r="Q691" s="3">
        <f>LN(Table1[[#This Row],[maxPress(bar)]])</f>
        <v>13.009812805016933</v>
      </c>
    </row>
    <row r="692" spans="1:17" x14ac:dyDescent="0.3">
      <c r="A692">
        <v>3</v>
      </c>
      <c r="B692">
        <v>1000</v>
      </c>
      <c r="C692" t="s">
        <v>11</v>
      </c>
      <c r="D692">
        <v>3</v>
      </c>
      <c r="E692" t="s">
        <v>12</v>
      </c>
      <c r="F692">
        <v>16</v>
      </c>
      <c r="G692">
        <v>1570.54475</v>
      </c>
      <c r="H692">
        <v>375186.47824999999</v>
      </c>
      <c r="I692">
        <v>789.60500000000047</v>
      </c>
      <c r="J692">
        <v>227</v>
      </c>
      <c r="K692" t="s">
        <v>14</v>
      </c>
      <c r="L692">
        <f>Table1[[#This Row],[maxPHe]]/Table1[[#This Row],[nv]]</f>
        <v>3.4784361233480197</v>
      </c>
      <c r="M692" t="e">
        <f>LN(1-Table1[[#This Row],[maxPress(bar)]]/327664.925)</f>
        <v>#NUM!</v>
      </c>
      <c r="N692">
        <f>-0.509390757*Table1[[#This Row],[lig(ao)]]</f>
        <v>-8.1502521120000004</v>
      </c>
      <c r="O692" s="3">
        <f>LN(1-EXP(-$R$45*Table1[[#This Row],[lig(ao)]]))</f>
        <v>-2.8870352550614285E-4</v>
      </c>
      <c r="P692" s="3">
        <f>Table1[[#This Row],[ln(1-e^-Bl)]]+LN($R$40)-$R$45*Table1[[#This Row],[Rs(ao)]]</f>
        <v>12.699458065841874</v>
      </c>
      <c r="Q692" s="3">
        <f>LN(Table1[[#This Row],[maxPress(bar)]])</f>
        <v>12.835178456685476</v>
      </c>
    </row>
    <row r="693" spans="1:17" x14ac:dyDescent="0.3">
      <c r="A693">
        <v>3</v>
      </c>
      <c r="B693">
        <v>1500</v>
      </c>
      <c r="C693" t="s">
        <v>11</v>
      </c>
      <c r="D693">
        <v>3</v>
      </c>
      <c r="E693" t="s">
        <v>12</v>
      </c>
      <c r="F693">
        <v>16</v>
      </c>
      <c r="G693">
        <v>1398.91075</v>
      </c>
      <c r="H693">
        <v>323582.56945000013</v>
      </c>
      <c r="I693">
        <v>711.28499999999951</v>
      </c>
      <c r="J693">
        <v>225</v>
      </c>
      <c r="K693" t="s">
        <v>14</v>
      </c>
      <c r="L693">
        <f>Table1[[#This Row],[maxPHe]]/Table1[[#This Row],[nv]]</f>
        <v>3.1612666666666644</v>
      </c>
      <c r="M693">
        <f>LN(1-Table1[[#This Row],[maxPress(bar)]]/327664.925)</f>
        <v>-4.3853173535984995</v>
      </c>
      <c r="N693">
        <f>-0.509390757*Table1[[#This Row],[lig(ao)]]</f>
        <v>-8.1502521120000004</v>
      </c>
      <c r="O693" s="3">
        <f>LN(1-EXP(-$R$45*Table1[[#This Row],[lig(ao)]]))</f>
        <v>-2.8870352550614285E-4</v>
      </c>
      <c r="P693" s="3">
        <f>Table1[[#This Row],[ln(1-e^-Bl)]]+LN($R$40)-$R$45*Table1[[#This Row],[Rs(ao)]]</f>
        <v>12.699458065841874</v>
      </c>
      <c r="Q693" s="3">
        <f>LN(Table1[[#This Row],[maxPress(bar)]])</f>
        <v>12.687209598222529</v>
      </c>
    </row>
    <row r="694" spans="1:17" x14ac:dyDescent="0.3">
      <c r="A694">
        <v>3</v>
      </c>
      <c r="B694">
        <v>2000</v>
      </c>
      <c r="C694" t="s">
        <v>11</v>
      </c>
      <c r="D694">
        <v>3</v>
      </c>
      <c r="E694" t="s">
        <v>12</v>
      </c>
      <c r="F694">
        <v>16</v>
      </c>
      <c r="G694">
        <v>1401.4357500000001</v>
      </c>
      <c r="H694">
        <v>291974.56370000012</v>
      </c>
      <c r="I694">
        <v>680.78499999999974</v>
      </c>
      <c r="J694">
        <v>227</v>
      </c>
      <c r="K694" t="s">
        <v>14</v>
      </c>
      <c r="L694">
        <f>Table1[[#This Row],[maxPHe]]/Table1[[#This Row],[nv]]</f>
        <v>2.999052863436122</v>
      </c>
      <c r="M694">
        <f>LN(1-Table1[[#This Row],[maxPress(bar)]]/327664.925)</f>
        <v>-2.2171108553691328</v>
      </c>
      <c r="N694">
        <f>-0.509390757*Table1[[#This Row],[lig(ao)]]</f>
        <v>-8.1502521120000004</v>
      </c>
      <c r="O694" s="3">
        <f>LN(1-EXP(-$R$45*Table1[[#This Row],[lig(ao)]]))</f>
        <v>-2.8870352550614285E-4</v>
      </c>
      <c r="P694" s="3">
        <f>Table1[[#This Row],[ln(1-e^-Bl)]]+LN($R$40)-$R$45*Table1[[#This Row],[Rs(ao)]]</f>
        <v>12.699458065841874</v>
      </c>
      <c r="Q694" s="3">
        <f>LN(Table1[[#This Row],[maxPress(bar)]])</f>
        <v>12.584421966839631</v>
      </c>
    </row>
    <row r="695" spans="1:17" x14ac:dyDescent="0.3">
      <c r="A695">
        <v>3</v>
      </c>
      <c r="B695">
        <v>2500</v>
      </c>
      <c r="C695" t="s">
        <v>11</v>
      </c>
      <c r="D695">
        <v>3</v>
      </c>
      <c r="E695" t="s">
        <v>12</v>
      </c>
      <c r="F695">
        <v>16</v>
      </c>
      <c r="G695">
        <v>1195.54475</v>
      </c>
      <c r="H695">
        <v>253704.1260499999</v>
      </c>
      <c r="I695">
        <v>613.60500000000036</v>
      </c>
      <c r="J695">
        <v>228</v>
      </c>
      <c r="K695" t="s">
        <v>13</v>
      </c>
      <c r="L695">
        <f>Table1[[#This Row],[maxPHe]]/Table1[[#This Row],[nv]]</f>
        <v>2.6912500000000015</v>
      </c>
      <c r="M695">
        <f>LN(1-Table1[[#This Row],[maxPress(bar)]]/327664.925)</f>
        <v>-1.4884563071824219</v>
      </c>
      <c r="N695">
        <f>-0.509390757*Table1[[#This Row],[lig(ao)]]</f>
        <v>-8.1502521120000004</v>
      </c>
      <c r="O695" s="3">
        <f>LN(1-EXP(-$R$45*Table1[[#This Row],[lig(ao)]]))</f>
        <v>-2.8870352550614285E-4</v>
      </c>
      <c r="P695" s="3">
        <f>Table1[[#This Row],[ln(1-e^-Bl)]]+LN($R$40)-$R$45*Table1[[#This Row],[Rs(ao)]]</f>
        <v>12.699458065841874</v>
      </c>
      <c r="Q695" s="3">
        <f>LN(Table1[[#This Row],[maxPress(bar)]])</f>
        <v>12.443924008955321</v>
      </c>
    </row>
    <row r="696" spans="1:17" x14ac:dyDescent="0.3">
      <c r="A696">
        <v>3</v>
      </c>
      <c r="B696">
        <v>500</v>
      </c>
      <c r="C696" t="s">
        <v>11</v>
      </c>
      <c r="D696">
        <v>3</v>
      </c>
      <c r="E696" t="s">
        <v>12</v>
      </c>
      <c r="F696">
        <v>16</v>
      </c>
      <c r="G696">
        <v>1765.09925</v>
      </c>
      <c r="H696">
        <v>441393.63935000001</v>
      </c>
      <c r="I696">
        <v>873.51499999999976</v>
      </c>
      <c r="J696">
        <v>223</v>
      </c>
      <c r="K696" t="s">
        <v>13</v>
      </c>
      <c r="L696">
        <f>Table1[[#This Row],[maxPHe]]/Table1[[#This Row],[nv]]</f>
        <v>3.9171076233183846</v>
      </c>
      <c r="M696" t="e">
        <f>LN(1-Table1[[#This Row],[maxPress(bar)]]/327664.925)</f>
        <v>#NUM!</v>
      </c>
      <c r="N696">
        <f>-0.509390757*Table1[[#This Row],[lig(ao)]]</f>
        <v>-8.1502521120000004</v>
      </c>
      <c r="O696" s="3">
        <f>LN(1-EXP(-$R$45*Table1[[#This Row],[lig(ao)]]))</f>
        <v>-2.8870352550614285E-4</v>
      </c>
      <c r="P696" s="3">
        <f>Table1[[#This Row],[ln(1-e^-Bl)]]+LN($R$40)-$R$45*Table1[[#This Row],[Rs(ao)]]</f>
        <v>12.699458065841874</v>
      </c>
      <c r="Q696" s="3">
        <f>LN(Table1[[#This Row],[maxPress(bar)]])</f>
        <v>12.997692362528767</v>
      </c>
    </row>
    <row r="697" spans="1:17" x14ac:dyDescent="0.3">
      <c r="A697">
        <v>1</v>
      </c>
      <c r="B697">
        <v>1000</v>
      </c>
      <c r="C697" t="s">
        <v>11</v>
      </c>
      <c r="D697">
        <v>3</v>
      </c>
      <c r="E697" t="s">
        <v>12</v>
      </c>
      <c r="F697">
        <v>17</v>
      </c>
      <c r="G697">
        <v>1638.9602500000001</v>
      </c>
      <c r="H697">
        <v>381041.57764999988</v>
      </c>
      <c r="I697">
        <v>803.29500000000007</v>
      </c>
      <c r="J697">
        <v>227</v>
      </c>
      <c r="K697" t="s">
        <v>14</v>
      </c>
      <c r="L697">
        <f>Table1[[#This Row],[maxPHe]]/Table1[[#This Row],[nv]]</f>
        <v>3.5387444933920706</v>
      </c>
      <c r="M697" t="e">
        <f>LN(1-Table1[[#This Row],[maxPress(bar)]]/327664.925)</f>
        <v>#NUM!</v>
      </c>
      <c r="N697">
        <f>-0.509390757*Table1[[#This Row],[lig(ao)]]</f>
        <v>-8.6596428690000007</v>
      </c>
      <c r="O697" s="3">
        <f>LN(1-EXP(-$R$45*Table1[[#This Row],[lig(ao)]]))</f>
        <v>-1.7346082235250424E-4</v>
      </c>
      <c r="P697" s="3">
        <f>Table1[[#This Row],[ln(1-e^-Bl)]]+LN($R$40)-$R$45*Table1[[#This Row],[Rs(ao)]]</f>
        <v>12.699573308545027</v>
      </c>
      <c r="Q697" s="3">
        <f>LN(Table1[[#This Row],[maxPress(bar)]])</f>
        <v>12.850663775845133</v>
      </c>
    </row>
    <row r="698" spans="1:17" x14ac:dyDescent="0.3">
      <c r="A698">
        <v>1</v>
      </c>
      <c r="B698">
        <v>1500</v>
      </c>
      <c r="C698" t="s">
        <v>11</v>
      </c>
      <c r="D698">
        <v>3</v>
      </c>
      <c r="E698" t="s">
        <v>12</v>
      </c>
      <c r="F698">
        <v>17</v>
      </c>
      <c r="G698">
        <v>1364.0097499999999</v>
      </c>
      <c r="H698">
        <v>323015.82890000008</v>
      </c>
      <c r="I698">
        <v>700.30499999999995</v>
      </c>
      <c r="J698">
        <v>223</v>
      </c>
      <c r="K698" t="s">
        <v>14</v>
      </c>
      <c r="L698">
        <f>Table1[[#This Row],[maxPHe]]/Table1[[#This Row],[nv]]</f>
        <v>3.1403811659192824</v>
      </c>
      <c r="M698">
        <f>LN(1-Table1[[#This Row],[maxPress(bar)]]/327664.925)</f>
        <v>-4.2553187024969397</v>
      </c>
      <c r="N698">
        <f>-0.509390757*Table1[[#This Row],[lig(ao)]]</f>
        <v>-8.6596428690000007</v>
      </c>
      <c r="O698" s="3">
        <f>LN(1-EXP(-$R$45*Table1[[#This Row],[lig(ao)]]))</f>
        <v>-1.7346082235250424E-4</v>
      </c>
      <c r="P698" s="3">
        <f>Table1[[#This Row],[ln(1-e^-Bl)]]+LN($R$40)-$R$45*Table1[[#This Row],[Rs(ao)]]</f>
        <v>12.699573308545027</v>
      </c>
      <c r="Q698" s="3">
        <f>LN(Table1[[#This Row],[maxPress(bar)]])</f>
        <v>12.685456606886397</v>
      </c>
    </row>
    <row r="699" spans="1:17" x14ac:dyDescent="0.3">
      <c r="A699">
        <v>1</v>
      </c>
      <c r="B699">
        <v>2000</v>
      </c>
      <c r="C699" t="s">
        <v>11</v>
      </c>
      <c r="D699">
        <v>3</v>
      </c>
      <c r="E699" t="s">
        <v>12</v>
      </c>
      <c r="F699">
        <v>17</v>
      </c>
      <c r="G699">
        <v>1292.3267499999999</v>
      </c>
      <c r="H699">
        <v>285807.92710000009</v>
      </c>
      <c r="I699">
        <v>657.96499999999969</v>
      </c>
      <c r="J699">
        <v>226</v>
      </c>
      <c r="K699" t="s">
        <v>13</v>
      </c>
      <c r="L699">
        <f>Table1[[#This Row],[maxPHe]]/Table1[[#This Row],[nv]]</f>
        <v>2.9113495575221227</v>
      </c>
      <c r="M699">
        <f>LN(1-Table1[[#This Row],[maxPress(bar)]]/327664.925)</f>
        <v>-2.0577325192879679</v>
      </c>
      <c r="N699">
        <f>-0.509390757*Table1[[#This Row],[lig(ao)]]</f>
        <v>-8.6596428690000007</v>
      </c>
      <c r="O699" s="3">
        <f>LN(1-EXP(-$R$45*Table1[[#This Row],[lig(ao)]]))</f>
        <v>-1.7346082235250424E-4</v>
      </c>
      <c r="P699" s="3">
        <f>Table1[[#This Row],[ln(1-e^-Bl)]]+LN($R$40)-$R$45*Table1[[#This Row],[Rs(ao)]]</f>
        <v>12.699573308545027</v>
      </c>
      <c r="Q699" s="3">
        <f>LN(Table1[[#This Row],[maxPress(bar)]])</f>
        <v>12.563075280622295</v>
      </c>
    </row>
    <row r="700" spans="1:17" x14ac:dyDescent="0.3">
      <c r="A700">
        <v>1</v>
      </c>
      <c r="B700">
        <v>2500</v>
      </c>
      <c r="C700" t="s">
        <v>11</v>
      </c>
      <c r="D700">
        <v>3</v>
      </c>
      <c r="E700" t="s">
        <v>12</v>
      </c>
      <c r="F700">
        <v>17</v>
      </c>
      <c r="G700">
        <v>1304.15825</v>
      </c>
      <c r="H700">
        <v>252446.56695000001</v>
      </c>
      <c r="I700">
        <v>632.3349999999997</v>
      </c>
      <c r="J700">
        <v>226</v>
      </c>
      <c r="K700" t="s">
        <v>13</v>
      </c>
      <c r="L700">
        <f>Table1[[#This Row],[maxPHe]]/Table1[[#This Row],[nv]]</f>
        <v>2.7979424778761048</v>
      </c>
      <c r="M700">
        <f>LN(1-Table1[[#This Row],[maxPress(bar)]]/327664.925)</f>
        <v>-1.4715961919358498</v>
      </c>
      <c r="N700">
        <f>-0.509390757*Table1[[#This Row],[lig(ao)]]</f>
        <v>-8.6596428690000007</v>
      </c>
      <c r="O700" s="3">
        <f>LN(1-EXP(-$R$45*Table1[[#This Row],[lig(ao)]]))</f>
        <v>-1.7346082235250424E-4</v>
      </c>
      <c r="P700" s="3">
        <f>Table1[[#This Row],[ln(1-e^-Bl)]]+LN($R$40)-$R$45*Table1[[#This Row],[Rs(ao)]]</f>
        <v>12.699573308545027</v>
      </c>
      <c r="Q700" s="3">
        <f>LN(Table1[[#This Row],[maxPress(bar)]])</f>
        <v>12.438954889264114</v>
      </c>
    </row>
    <row r="701" spans="1:17" x14ac:dyDescent="0.3">
      <c r="A701">
        <v>1</v>
      </c>
      <c r="B701">
        <v>500</v>
      </c>
      <c r="C701" t="s">
        <v>11</v>
      </c>
      <c r="D701">
        <v>3</v>
      </c>
      <c r="E701" t="s">
        <v>12</v>
      </c>
      <c r="F701">
        <v>17</v>
      </c>
      <c r="G701">
        <v>1821.4357500000001</v>
      </c>
      <c r="H701">
        <v>443035.69494999998</v>
      </c>
      <c r="I701">
        <v>890.78500000000031</v>
      </c>
      <c r="J701">
        <v>226</v>
      </c>
      <c r="K701" t="s">
        <v>14</v>
      </c>
      <c r="L701">
        <f>Table1[[#This Row],[maxPHe]]/Table1[[#This Row],[nv]]</f>
        <v>3.9415265486725679</v>
      </c>
      <c r="M701" t="e">
        <f>LN(1-Table1[[#This Row],[maxPress(bar)]]/327664.925)</f>
        <v>#NUM!</v>
      </c>
      <c r="N701">
        <f>-0.509390757*Table1[[#This Row],[lig(ao)]]</f>
        <v>-8.6596428690000007</v>
      </c>
      <c r="O701" s="3">
        <f>LN(1-EXP(-$R$45*Table1[[#This Row],[lig(ao)]]))</f>
        <v>-1.7346082235250424E-4</v>
      </c>
      <c r="P701" s="3">
        <f>Table1[[#This Row],[ln(1-e^-Bl)]]+LN($R$40)-$R$45*Table1[[#This Row],[Rs(ao)]]</f>
        <v>12.699573308545027</v>
      </c>
      <c r="Q701" s="3">
        <f>LN(Table1[[#This Row],[maxPress(bar)]])</f>
        <v>13.001405621289141</v>
      </c>
    </row>
    <row r="702" spans="1:17" x14ac:dyDescent="0.3">
      <c r="A702">
        <v>2</v>
      </c>
      <c r="B702">
        <v>1000</v>
      </c>
      <c r="C702" t="s">
        <v>11</v>
      </c>
      <c r="D702">
        <v>3</v>
      </c>
      <c r="E702" t="s">
        <v>12</v>
      </c>
      <c r="F702">
        <v>17</v>
      </c>
      <c r="G702">
        <v>1688.21775</v>
      </c>
      <c r="H702">
        <v>379917.65490000002</v>
      </c>
      <c r="I702">
        <v>811.14499999999964</v>
      </c>
      <c r="J702">
        <v>226</v>
      </c>
      <c r="K702" t="s">
        <v>14</v>
      </c>
      <c r="L702">
        <f>Table1[[#This Row],[maxPHe]]/Table1[[#This Row],[nv]]</f>
        <v>3.5891371681415913</v>
      </c>
      <c r="M702" t="e">
        <f>LN(1-Table1[[#This Row],[maxPress(bar)]]/327664.925)</f>
        <v>#NUM!</v>
      </c>
      <c r="N702">
        <f>-0.509390757*Table1[[#This Row],[lig(ao)]]</f>
        <v>-8.6596428690000007</v>
      </c>
      <c r="O702" s="3">
        <f>LN(1-EXP(-$R$45*Table1[[#This Row],[lig(ao)]]))</f>
        <v>-1.7346082235250424E-4</v>
      </c>
      <c r="P702" s="3">
        <f>Table1[[#This Row],[ln(1-e^-Bl)]]+LN($R$40)-$R$45*Table1[[#This Row],[Rs(ao)]]</f>
        <v>12.699573308545027</v>
      </c>
      <c r="Q702" s="3">
        <f>LN(Table1[[#This Row],[maxPress(bar)]])</f>
        <v>12.847709810588665</v>
      </c>
    </row>
    <row r="703" spans="1:17" x14ac:dyDescent="0.3">
      <c r="A703">
        <v>2</v>
      </c>
      <c r="B703">
        <v>1500</v>
      </c>
      <c r="C703" t="s">
        <v>11</v>
      </c>
      <c r="D703">
        <v>3</v>
      </c>
      <c r="E703" t="s">
        <v>12</v>
      </c>
      <c r="F703">
        <v>17</v>
      </c>
      <c r="G703">
        <v>1320.9902500000001</v>
      </c>
      <c r="H703">
        <v>319165.85519999999</v>
      </c>
      <c r="I703">
        <v>688.69500000000028</v>
      </c>
      <c r="J703">
        <v>221</v>
      </c>
      <c r="K703" t="s">
        <v>14</v>
      </c>
      <c r="L703">
        <f>Table1[[#This Row],[maxPHe]]/Table1[[#This Row],[nv]]</f>
        <v>3.1162669683257933</v>
      </c>
      <c r="M703">
        <f>LN(1-Table1[[#This Row],[maxPress(bar)]]/327664.925)</f>
        <v>-3.6520347938901172</v>
      </c>
      <c r="N703">
        <f>-0.509390757*Table1[[#This Row],[lig(ao)]]</f>
        <v>-8.6596428690000007</v>
      </c>
      <c r="O703" s="3">
        <f>LN(1-EXP(-$R$45*Table1[[#This Row],[lig(ao)]]))</f>
        <v>-1.7346082235250424E-4</v>
      </c>
      <c r="P703" s="3">
        <f>Table1[[#This Row],[ln(1-e^-Bl)]]+LN($R$40)-$R$45*Table1[[#This Row],[Rs(ao)]]</f>
        <v>12.699573308545027</v>
      </c>
      <c r="Q703" s="3">
        <f>LN(Table1[[#This Row],[maxPress(bar)]])</f>
        <v>12.673466168911288</v>
      </c>
    </row>
    <row r="704" spans="1:17" x14ac:dyDescent="0.3">
      <c r="A704">
        <v>2</v>
      </c>
      <c r="B704">
        <v>2000</v>
      </c>
      <c r="C704" t="s">
        <v>11</v>
      </c>
      <c r="D704">
        <v>3</v>
      </c>
      <c r="E704" t="s">
        <v>12</v>
      </c>
      <c r="F704">
        <v>17</v>
      </c>
      <c r="G704">
        <v>1297.52475</v>
      </c>
      <c r="H704">
        <v>285412.3567</v>
      </c>
      <c r="I704">
        <v>654.00499999999977</v>
      </c>
      <c r="J704">
        <v>223</v>
      </c>
      <c r="K704" t="s">
        <v>13</v>
      </c>
      <c r="L704">
        <f>Table1[[#This Row],[maxPHe]]/Table1[[#This Row],[nv]]</f>
        <v>2.9327578475336313</v>
      </c>
      <c r="M704">
        <f>LN(1-Table1[[#This Row],[maxPress(bar)]]/327664.925)</f>
        <v>-2.0483263759824535</v>
      </c>
      <c r="N704">
        <f>-0.509390757*Table1[[#This Row],[lig(ao)]]</f>
        <v>-8.6596428690000007</v>
      </c>
      <c r="O704" s="3">
        <f>LN(1-EXP(-$R$45*Table1[[#This Row],[lig(ao)]]))</f>
        <v>-1.7346082235250424E-4</v>
      </c>
      <c r="P704" s="3">
        <f>Table1[[#This Row],[ln(1-e^-Bl)]]+LN($R$40)-$R$45*Table1[[#This Row],[Rs(ao)]]</f>
        <v>12.699573308545027</v>
      </c>
      <c r="Q704" s="3">
        <f>LN(Table1[[#This Row],[maxPress(bar)]])</f>
        <v>12.561690279163308</v>
      </c>
    </row>
    <row r="705" spans="1:17" x14ac:dyDescent="0.3">
      <c r="A705">
        <v>2</v>
      </c>
      <c r="B705">
        <v>500</v>
      </c>
      <c r="C705" t="s">
        <v>11</v>
      </c>
      <c r="D705">
        <v>3</v>
      </c>
      <c r="E705" t="s">
        <v>12</v>
      </c>
      <c r="F705">
        <v>17</v>
      </c>
      <c r="G705">
        <v>1727.8712499999999</v>
      </c>
      <c r="H705">
        <v>437347.93735000008</v>
      </c>
      <c r="I705">
        <v>872.07500000000016</v>
      </c>
      <c r="J705">
        <v>226</v>
      </c>
      <c r="K705" t="s">
        <v>13</v>
      </c>
      <c r="L705">
        <f>Table1[[#This Row],[maxPHe]]/Table1[[#This Row],[nv]]</f>
        <v>3.8587389380530981</v>
      </c>
      <c r="M705" t="e">
        <f>LN(1-Table1[[#This Row],[maxPress(bar)]]/327664.925)</f>
        <v>#NUM!</v>
      </c>
      <c r="N705">
        <f>-0.509390757*Table1[[#This Row],[lig(ao)]]</f>
        <v>-8.6596428690000007</v>
      </c>
      <c r="O705" s="3">
        <f>LN(1-EXP(-$R$45*Table1[[#This Row],[lig(ao)]]))</f>
        <v>-1.7346082235250424E-4</v>
      </c>
      <c r="P705" s="3">
        <f>Table1[[#This Row],[ln(1-e^-Bl)]]+LN($R$40)-$R$45*Table1[[#This Row],[Rs(ao)]]</f>
        <v>12.699573308545027</v>
      </c>
      <c r="Q705" s="3">
        <f>LN(Table1[[#This Row],[maxPress(bar)]])</f>
        <v>12.988484352591311</v>
      </c>
    </row>
    <row r="706" spans="1:17" x14ac:dyDescent="0.3">
      <c r="A706">
        <v>3</v>
      </c>
      <c r="B706">
        <v>2500</v>
      </c>
      <c r="C706" t="s">
        <v>11</v>
      </c>
      <c r="D706">
        <v>1</v>
      </c>
      <c r="E706" t="s">
        <v>12</v>
      </c>
      <c r="F706">
        <v>10</v>
      </c>
      <c r="G706">
        <v>78.168249999999986</v>
      </c>
      <c r="H706">
        <v>585704.95984999987</v>
      </c>
      <c r="I706">
        <v>35.134999999999998</v>
      </c>
      <c r="J706">
        <v>8</v>
      </c>
      <c r="K706" t="s">
        <v>13</v>
      </c>
      <c r="L706">
        <f>Table1[[#This Row],[maxPHe]]/Table1[[#This Row],[nv]]</f>
        <v>4.3918749999999998</v>
      </c>
      <c r="M706" t="e">
        <f>LN(1-Table1[[#This Row],[maxPress(bar)]]/327664.925)</f>
        <v>#NUM!</v>
      </c>
      <c r="N706">
        <f>-0.509390757*Table1[[#This Row],[lig(ao)]]</f>
        <v>-5.0939075700000007</v>
      </c>
      <c r="O706" s="3">
        <f>LN(1-EXP(-$R$45*Table1[[#This Row],[lig(ao)]]))</f>
        <v>-6.1528846084108338E-3</v>
      </c>
      <c r="P706" s="3">
        <f>Table1[[#This Row],[ln(1-e^-Bl)]]+LN($R$40)-$R$45*Table1[[#This Row],[Rs(ao)]]</f>
        <v>13.712375710758968</v>
      </c>
      <c r="Q706" s="3">
        <f>LN(Table1[[#This Row],[maxPress(bar)]])</f>
        <v>13.280571460285145</v>
      </c>
    </row>
    <row r="707" spans="1:17" x14ac:dyDescent="0.3">
      <c r="A707">
        <v>3</v>
      </c>
      <c r="B707">
        <v>2500</v>
      </c>
      <c r="C707" t="s">
        <v>11</v>
      </c>
      <c r="D707">
        <v>1</v>
      </c>
      <c r="E707" t="s">
        <v>12</v>
      </c>
      <c r="F707">
        <v>11</v>
      </c>
      <c r="G707">
        <v>80.742750000000029</v>
      </c>
      <c r="H707">
        <v>512606.87984999991</v>
      </c>
      <c r="I707">
        <v>41.645000000000017</v>
      </c>
      <c r="J707">
        <v>11</v>
      </c>
      <c r="K707" t="s">
        <v>14</v>
      </c>
      <c r="L707">
        <f>Table1[[#This Row],[maxPHe]]/Table1[[#This Row],[nv]]</f>
        <v>3.7859090909090924</v>
      </c>
      <c r="M707" t="e">
        <f>LN(1-Table1[[#This Row],[maxPress(bar)]]/327664.925)</f>
        <v>#NUM!</v>
      </c>
      <c r="N707">
        <f>-0.509390757*Table1[[#This Row],[lig(ao)]]</f>
        <v>-5.6032983270000001</v>
      </c>
      <c r="O707" s="3">
        <f>LN(1-EXP(-$R$45*Table1[[#This Row],[lig(ao)]]))</f>
        <v>-3.6924895769882078E-3</v>
      </c>
      <c r="P707" s="3">
        <f>Table1[[#This Row],[ln(1-e^-Bl)]]+LN($R$40)-$R$45*Table1[[#This Row],[Rs(ao)]]</f>
        <v>13.714836105790392</v>
      </c>
      <c r="Q707" s="3">
        <f>LN(Table1[[#This Row],[maxPress(bar)]])</f>
        <v>13.147264514300776</v>
      </c>
    </row>
    <row r="708" spans="1:17" x14ac:dyDescent="0.3">
      <c r="A708">
        <v>3</v>
      </c>
      <c r="B708">
        <v>2500</v>
      </c>
      <c r="C708" t="s">
        <v>11</v>
      </c>
      <c r="D708">
        <v>1</v>
      </c>
      <c r="E708" t="s">
        <v>12</v>
      </c>
      <c r="F708">
        <v>12</v>
      </c>
      <c r="G708">
        <v>82.772250000000014</v>
      </c>
      <c r="H708">
        <v>539053.49199999997</v>
      </c>
      <c r="I708">
        <v>40.054999999999993</v>
      </c>
      <c r="J708">
        <v>10</v>
      </c>
      <c r="K708" t="s">
        <v>13</v>
      </c>
      <c r="L708">
        <f>Table1[[#This Row],[maxPHe]]/Table1[[#This Row],[nv]]</f>
        <v>4.0054999999999996</v>
      </c>
      <c r="M708" t="e">
        <f>LN(1-Table1[[#This Row],[maxPress(bar)]]/327664.925)</f>
        <v>#NUM!</v>
      </c>
      <c r="N708">
        <f>-0.509390757*Table1[[#This Row],[lig(ao)]]</f>
        <v>-6.1126890840000003</v>
      </c>
      <c r="O708" s="3">
        <f>LN(1-EXP(-$R$45*Table1[[#This Row],[lig(ao)]]))</f>
        <v>-2.217039257152143E-3</v>
      </c>
      <c r="P708" s="3">
        <f>Table1[[#This Row],[ln(1-e^-Bl)]]+LN($R$40)-$R$45*Table1[[#This Row],[Rs(ao)]]</f>
        <v>13.716311556110227</v>
      </c>
      <c r="Q708" s="3">
        <f>LN(Table1[[#This Row],[maxPress(bar)]])</f>
        <v>13.197570088009542</v>
      </c>
    </row>
    <row r="709" spans="1:17" x14ac:dyDescent="0.3">
      <c r="A709">
        <v>3</v>
      </c>
      <c r="B709">
        <v>2500</v>
      </c>
      <c r="C709" t="s">
        <v>11</v>
      </c>
      <c r="D709">
        <v>1</v>
      </c>
      <c r="E709" t="s">
        <v>12</v>
      </c>
      <c r="F709">
        <v>13</v>
      </c>
      <c r="G709">
        <v>81.138750000000016</v>
      </c>
      <c r="H709">
        <v>609286.65470000019</v>
      </c>
      <c r="I709">
        <v>35.725000000000023</v>
      </c>
      <c r="J709">
        <v>8</v>
      </c>
      <c r="K709" t="s">
        <v>13</v>
      </c>
      <c r="L709">
        <f>Table1[[#This Row],[maxPHe]]/Table1[[#This Row],[nv]]</f>
        <v>4.4656250000000028</v>
      </c>
      <c r="M709" t="e">
        <f>LN(1-Table1[[#This Row],[maxPress(bar)]]/327664.925)</f>
        <v>#NUM!</v>
      </c>
      <c r="N709">
        <f>-0.509390757*Table1[[#This Row],[lig(ao)]]</f>
        <v>-6.6220798410000006</v>
      </c>
      <c r="O709" s="3">
        <f>LN(1-EXP(-$R$45*Table1[[#This Row],[lig(ao)]]))</f>
        <v>-1.3315439159814054E-3</v>
      </c>
      <c r="P709" s="3">
        <f>Table1[[#This Row],[ln(1-e^-Bl)]]+LN($R$40)-$R$45*Table1[[#This Row],[Rs(ao)]]</f>
        <v>13.717197051451398</v>
      </c>
      <c r="Q709" s="3">
        <f>LN(Table1[[#This Row],[maxPress(bar)]])</f>
        <v>13.320044133321518</v>
      </c>
    </row>
    <row r="710" spans="1:17" x14ac:dyDescent="0.3">
      <c r="A710">
        <v>3</v>
      </c>
      <c r="B710">
        <v>2500</v>
      </c>
      <c r="C710" t="s">
        <v>11</v>
      </c>
      <c r="D710">
        <v>1</v>
      </c>
      <c r="E710" t="s">
        <v>12</v>
      </c>
      <c r="F710">
        <v>14</v>
      </c>
      <c r="G710">
        <v>46.336750000000002</v>
      </c>
      <c r="H710">
        <v>551708.44384999992</v>
      </c>
      <c r="I710">
        <v>30.765000000000001</v>
      </c>
      <c r="J710">
        <v>9</v>
      </c>
      <c r="K710" t="s">
        <v>13</v>
      </c>
      <c r="L710">
        <f>Table1[[#This Row],[maxPHe]]/Table1[[#This Row],[nv]]</f>
        <v>3.4183333333333334</v>
      </c>
      <c r="M710" t="e">
        <f>LN(1-Table1[[#This Row],[maxPress(bar)]]/327664.925)</f>
        <v>#NUM!</v>
      </c>
      <c r="N710">
        <f>-0.509390757*Table1[[#This Row],[lig(ao)]]</f>
        <v>-7.1314705979999999</v>
      </c>
      <c r="O710" s="3">
        <f>LN(1-EXP(-$R$45*Table1[[#This Row],[lig(ao)]]))</f>
        <v>-7.9986077373698648E-4</v>
      </c>
      <c r="P710" s="3">
        <f>Table1[[#This Row],[ln(1-e^-Bl)]]+LN($R$40)-$R$45*Table1[[#This Row],[Rs(ao)]]</f>
        <v>13.717728734593642</v>
      </c>
      <c r="Q710" s="3">
        <f>LN(Table1[[#This Row],[maxPress(bar)]])</f>
        <v>13.220775004291125</v>
      </c>
    </row>
    <row r="711" spans="1:17" x14ac:dyDescent="0.3">
      <c r="A711">
        <v>3</v>
      </c>
      <c r="B711">
        <v>2500</v>
      </c>
      <c r="C711" t="s">
        <v>11</v>
      </c>
      <c r="D711">
        <v>1</v>
      </c>
      <c r="E711" t="s">
        <v>12</v>
      </c>
      <c r="F711">
        <v>15</v>
      </c>
      <c r="G711">
        <v>75.29725000000002</v>
      </c>
      <c r="H711">
        <v>596566.86025000003</v>
      </c>
      <c r="I711">
        <v>34.554999999999993</v>
      </c>
      <c r="J711">
        <v>8</v>
      </c>
      <c r="K711" t="s">
        <v>13</v>
      </c>
      <c r="L711">
        <f>Table1[[#This Row],[maxPHe]]/Table1[[#This Row],[nv]]</f>
        <v>4.3193749999999991</v>
      </c>
      <c r="M711" t="e">
        <f>LN(1-Table1[[#This Row],[maxPress(bar)]]/327664.925)</f>
        <v>#NUM!</v>
      </c>
      <c r="N711">
        <f>-0.509390757*Table1[[#This Row],[lig(ao)]]</f>
        <v>-7.6408613550000002</v>
      </c>
      <c r="O711" s="3">
        <f>LN(1-EXP(-$R$45*Table1[[#This Row],[lig(ao)]]))</f>
        <v>-4.8052877768070632E-4</v>
      </c>
      <c r="P711" s="3">
        <f>Table1[[#This Row],[ln(1-e^-Bl)]]+LN($R$40)-$R$45*Table1[[#This Row],[Rs(ao)]]</f>
        <v>13.718048066589699</v>
      </c>
      <c r="Q711" s="3">
        <f>LN(Table1[[#This Row],[maxPress(bar)]])</f>
        <v>13.298946601833062</v>
      </c>
    </row>
    <row r="712" spans="1:17" x14ac:dyDescent="0.3">
      <c r="A712">
        <v>3</v>
      </c>
      <c r="B712">
        <v>2500</v>
      </c>
      <c r="C712" t="s">
        <v>11</v>
      </c>
      <c r="D712">
        <v>1</v>
      </c>
      <c r="E712" t="s">
        <v>12</v>
      </c>
      <c r="F712">
        <v>16</v>
      </c>
      <c r="G712">
        <v>69.059249999999992</v>
      </c>
      <c r="H712">
        <v>642610.37935000006</v>
      </c>
      <c r="I712">
        <v>31.314999999999991</v>
      </c>
      <c r="J712">
        <v>7</v>
      </c>
      <c r="K712" t="s">
        <v>13</v>
      </c>
      <c r="L712">
        <f>Table1[[#This Row],[maxPHe]]/Table1[[#This Row],[nv]]</f>
        <v>4.473571428571427</v>
      </c>
      <c r="M712" t="e">
        <f>LN(1-Table1[[#This Row],[maxPress(bar)]]/327664.925)</f>
        <v>#NUM!</v>
      </c>
      <c r="N712">
        <f>-0.509390757*Table1[[#This Row],[lig(ao)]]</f>
        <v>-8.1502521120000004</v>
      </c>
      <c r="O712" s="3">
        <f>LN(1-EXP(-$R$45*Table1[[#This Row],[lig(ao)]]))</f>
        <v>-2.8870352550614285E-4</v>
      </c>
      <c r="P712" s="3">
        <f>Table1[[#This Row],[ln(1-e^-Bl)]]+LN($R$40)-$R$45*Table1[[#This Row],[Rs(ao)]]</f>
        <v>13.718239891841874</v>
      </c>
      <c r="Q712" s="3">
        <f>LN(Table1[[#This Row],[maxPress(bar)]])</f>
        <v>13.373293877649854</v>
      </c>
    </row>
    <row r="713" spans="1:17" x14ac:dyDescent="0.3">
      <c r="A713">
        <v>3</v>
      </c>
      <c r="B713">
        <v>2500</v>
      </c>
      <c r="C713" t="s">
        <v>11</v>
      </c>
      <c r="D713">
        <v>1</v>
      </c>
      <c r="E713" t="s">
        <v>12</v>
      </c>
      <c r="F713">
        <v>17</v>
      </c>
      <c r="G713">
        <v>85.643749999999997</v>
      </c>
      <c r="H713">
        <v>554589.09054999985</v>
      </c>
      <c r="I713">
        <v>40.625000000000007</v>
      </c>
      <c r="J713">
        <v>10</v>
      </c>
      <c r="K713" t="s">
        <v>13</v>
      </c>
      <c r="L713">
        <f>Table1[[#This Row],[maxPHe]]/Table1[[#This Row],[nv]]</f>
        <v>4.0625000000000009</v>
      </c>
      <c r="M713" t="e">
        <f>LN(1-Table1[[#This Row],[maxPress(bar)]]/327664.925)</f>
        <v>#NUM!</v>
      </c>
      <c r="N713">
        <f>-0.509390757*Table1[[#This Row],[lig(ao)]]</f>
        <v>-8.6596428690000007</v>
      </c>
      <c r="O713" s="3">
        <f>LN(1-EXP(-$R$45*Table1[[#This Row],[lig(ao)]]))</f>
        <v>-1.7346082235250424E-4</v>
      </c>
      <c r="P713" s="3">
        <f>Table1[[#This Row],[ln(1-e^-Bl)]]+LN($R$40)-$R$45*Table1[[#This Row],[Rs(ao)]]</f>
        <v>13.718355134545027</v>
      </c>
      <c r="Q713" s="3">
        <f>LN(Table1[[#This Row],[maxPress(bar)]])</f>
        <v>13.22598274112649</v>
      </c>
    </row>
    <row r="714" spans="1:17" x14ac:dyDescent="0.3">
      <c r="A714">
        <v>3</v>
      </c>
      <c r="B714">
        <v>2500</v>
      </c>
      <c r="C714" t="s">
        <v>11</v>
      </c>
      <c r="D714">
        <v>1</v>
      </c>
      <c r="E714" t="s">
        <v>12</v>
      </c>
      <c r="F714">
        <v>18</v>
      </c>
      <c r="G714">
        <v>78.910750000000007</v>
      </c>
      <c r="H714">
        <v>537134.62400000007</v>
      </c>
      <c r="I714">
        <v>39.285000000000032</v>
      </c>
      <c r="J714">
        <v>10</v>
      </c>
      <c r="K714" t="s">
        <v>13</v>
      </c>
      <c r="L714">
        <f>Table1[[#This Row],[maxPHe]]/Table1[[#This Row],[nv]]</f>
        <v>3.9285000000000032</v>
      </c>
      <c r="M714" t="e">
        <f>LN(1-Table1[[#This Row],[maxPress(bar)]]/327664.925)</f>
        <v>#NUM!</v>
      </c>
      <c r="N714">
        <f>-0.509390757*Table1[[#This Row],[lig(ao)]]</f>
        <v>-9.1690336260000009</v>
      </c>
      <c r="O714" s="3">
        <f>LN(1-EXP(-$R$45*Table1[[#This Row],[lig(ao)]]))</f>
        <v>-1.0422231216581739E-4</v>
      </c>
      <c r="P714" s="3">
        <f>Table1[[#This Row],[ln(1-e^-Bl)]]+LN($R$40)-$R$45*Table1[[#This Row],[Rs(ao)]]</f>
        <v>13.718424373055214</v>
      </c>
      <c r="Q714" s="3">
        <f>LN(Table1[[#This Row],[maxPress(bar)]])</f>
        <v>13.19400403853372</v>
      </c>
    </row>
    <row r="715" spans="1:17" x14ac:dyDescent="0.3">
      <c r="A715">
        <v>3</v>
      </c>
      <c r="B715">
        <v>2500</v>
      </c>
      <c r="C715" t="s">
        <v>11</v>
      </c>
      <c r="D715">
        <v>1</v>
      </c>
      <c r="E715" t="s">
        <v>12</v>
      </c>
      <c r="F715">
        <v>19</v>
      </c>
      <c r="G715">
        <v>79.356250000000003</v>
      </c>
      <c r="H715">
        <v>627403.44215000002</v>
      </c>
      <c r="I715">
        <v>33.375000000000007</v>
      </c>
      <c r="J715">
        <v>7</v>
      </c>
      <c r="K715" t="s">
        <v>13</v>
      </c>
      <c r="L715">
        <f>Table1[[#This Row],[maxPHe]]/Table1[[#This Row],[nv]]</f>
        <v>4.7678571428571441</v>
      </c>
      <c r="M715" t="e">
        <f>LN(1-Table1[[#This Row],[maxPress(bar)]]/327664.925)</f>
        <v>#NUM!</v>
      </c>
      <c r="N715">
        <f>-0.509390757*Table1[[#This Row],[lig(ao)]]</f>
        <v>-9.6784243830000012</v>
      </c>
      <c r="O715" s="3">
        <f>LN(1-EXP(-$R$45*Table1[[#This Row],[lig(ao)]]))</f>
        <v>-6.2621866469215342E-5</v>
      </c>
      <c r="P715" s="3">
        <f>Table1[[#This Row],[ln(1-e^-Bl)]]+LN($R$40)-$R$45*Table1[[#This Row],[Rs(ao)]]</f>
        <v>13.71846597350091</v>
      </c>
      <c r="Q715" s="3">
        <f>LN(Table1[[#This Row],[maxPress(bar)]])</f>
        <v>13.349345061095995</v>
      </c>
    </row>
    <row r="716" spans="1:17" x14ac:dyDescent="0.3">
      <c r="A716">
        <v>3</v>
      </c>
      <c r="B716">
        <v>2500</v>
      </c>
      <c r="C716" t="s">
        <v>11</v>
      </c>
      <c r="D716">
        <v>1</v>
      </c>
      <c r="E716" t="s">
        <v>12</v>
      </c>
      <c r="F716">
        <v>1</v>
      </c>
      <c r="G716">
        <v>38.217750000000002</v>
      </c>
      <c r="H716">
        <v>365028.59100000001</v>
      </c>
      <c r="I716">
        <v>20.145</v>
      </c>
      <c r="J716">
        <v>9</v>
      </c>
      <c r="K716" t="s">
        <v>14</v>
      </c>
      <c r="L716">
        <f>Table1[[#This Row],[maxPHe]]/Table1[[#This Row],[nv]]</f>
        <v>2.2383333333333333</v>
      </c>
      <c r="M716" t="e">
        <f>LN(1-Table1[[#This Row],[maxPress(bar)]]/327664.925)</f>
        <v>#NUM!</v>
      </c>
      <c r="N716">
        <f>-0.509390757*Table1[[#This Row],[lig(ao)]]</f>
        <v>-0.50939075700000003</v>
      </c>
      <c r="O716" s="3">
        <f>LN(1-EXP(-$R$45*Table1[[#This Row],[lig(ao)]]))</f>
        <v>-0.91844666491232885</v>
      </c>
      <c r="P716" s="3">
        <f>Table1[[#This Row],[ln(1-e^-Bl)]]+LN($R$40)-$R$45*Table1[[#This Row],[Rs(ao)]]</f>
        <v>12.80008193045505</v>
      </c>
      <c r="Q716" s="3">
        <f>LN(Table1[[#This Row],[maxPress(bar)]])</f>
        <v>12.807730961003726</v>
      </c>
    </row>
    <row r="717" spans="1:17" x14ac:dyDescent="0.3">
      <c r="A717">
        <v>3</v>
      </c>
      <c r="B717">
        <v>2500</v>
      </c>
      <c r="C717" t="s">
        <v>11</v>
      </c>
      <c r="D717">
        <v>1</v>
      </c>
      <c r="E717" t="s">
        <v>12</v>
      </c>
      <c r="F717">
        <v>20</v>
      </c>
      <c r="G717">
        <v>80.544750000000022</v>
      </c>
      <c r="H717">
        <v>608753.69814999984</v>
      </c>
      <c r="I717">
        <v>35.605000000000018</v>
      </c>
      <c r="J717">
        <v>8</v>
      </c>
      <c r="K717" t="s">
        <v>13</v>
      </c>
      <c r="L717">
        <f>Table1[[#This Row],[maxPHe]]/Table1[[#This Row],[nv]]</f>
        <v>4.4506250000000023</v>
      </c>
      <c r="M717" t="e">
        <f>LN(1-Table1[[#This Row],[maxPress(bar)]]/327664.925)</f>
        <v>#NUM!</v>
      </c>
      <c r="N717">
        <f>-0.509390757*Table1[[#This Row],[lig(ao)]]</f>
        <v>-10.187815140000001</v>
      </c>
      <c r="O717" s="3">
        <f>LN(1-EXP(-$R$45*Table1[[#This Row],[lig(ao)]]))</f>
        <v>-3.7626594887278363E-5</v>
      </c>
      <c r="P717" s="3">
        <f>Table1[[#This Row],[ln(1-e^-Bl)]]+LN($R$40)-$R$45*Table1[[#This Row],[Rs(ao)]]</f>
        <v>13.718490968772493</v>
      </c>
      <c r="Q717" s="3">
        <f>LN(Table1[[#This Row],[maxPress(bar)]])</f>
        <v>13.319169028350217</v>
      </c>
    </row>
    <row r="718" spans="1:17" x14ac:dyDescent="0.3">
      <c r="A718">
        <v>3</v>
      </c>
      <c r="B718">
        <v>2500</v>
      </c>
      <c r="C718" t="s">
        <v>11</v>
      </c>
      <c r="D718">
        <v>1</v>
      </c>
      <c r="E718" t="s">
        <v>12</v>
      </c>
      <c r="F718">
        <v>2</v>
      </c>
      <c r="G718">
        <v>60.693250000000013</v>
      </c>
      <c r="H718">
        <v>495418.88640000008</v>
      </c>
      <c r="I718">
        <v>23.635000000000009</v>
      </c>
      <c r="J718">
        <v>8</v>
      </c>
      <c r="K718" t="s">
        <v>14</v>
      </c>
      <c r="L718">
        <f>Table1[[#This Row],[maxPHe]]/Table1[[#This Row],[nv]]</f>
        <v>2.9543750000000011</v>
      </c>
      <c r="M718" t="e">
        <f>LN(1-Table1[[#This Row],[maxPress(bar)]]/327664.925)</f>
        <v>#NUM!</v>
      </c>
      <c r="N718">
        <f>-0.509390757*Table1[[#This Row],[lig(ao)]]</f>
        <v>-1.0187815140000001</v>
      </c>
      <c r="O718" s="3">
        <f>LN(1-EXP(-$R$45*Table1[[#This Row],[lig(ao)]]))</f>
        <v>-0.44790477788236172</v>
      </c>
      <c r="P718" s="3">
        <f>Table1[[#This Row],[ln(1-e^-Bl)]]+LN($R$40)-$R$45*Table1[[#This Row],[Rs(ao)]]</f>
        <v>13.270623817485017</v>
      </c>
      <c r="Q718" s="3">
        <f>LN(Table1[[#This Row],[maxPress(bar)]])</f>
        <v>13.113158918847249</v>
      </c>
    </row>
    <row r="719" spans="1:17" x14ac:dyDescent="0.3">
      <c r="A719">
        <v>3</v>
      </c>
      <c r="B719">
        <v>2500</v>
      </c>
      <c r="C719" t="s">
        <v>11</v>
      </c>
      <c r="D719">
        <v>1</v>
      </c>
      <c r="E719" t="s">
        <v>12</v>
      </c>
      <c r="F719">
        <v>3</v>
      </c>
      <c r="G719">
        <v>65.643750000000011</v>
      </c>
      <c r="H719">
        <v>520070.42944999988</v>
      </c>
      <c r="I719">
        <v>32.625000000000007</v>
      </c>
      <c r="J719">
        <v>9</v>
      </c>
      <c r="K719" t="s">
        <v>14</v>
      </c>
      <c r="L719">
        <f>Table1[[#This Row],[maxPHe]]/Table1[[#This Row],[nv]]</f>
        <v>3.6250000000000009</v>
      </c>
      <c r="M719" t="e">
        <f>LN(1-Table1[[#This Row],[maxPress(bar)]]/327664.925)</f>
        <v>#NUM!</v>
      </c>
      <c r="N719">
        <f>-0.509390757*Table1[[#This Row],[lig(ao)]]</f>
        <v>-1.5281722710000001</v>
      </c>
      <c r="O719" s="3">
        <f>LN(1-EXP(-$R$45*Table1[[#This Row],[lig(ao)]]))</f>
        <v>-0.24453535334753071</v>
      </c>
      <c r="P719" s="3">
        <f>Table1[[#This Row],[ln(1-e^-Bl)]]+LN($R$40)-$R$45*Table1[[#This Row],[Rs(ao)]]</f>
        <v>13.47399324201985</v>
      </c>
      <c r="Q719" s="3">
        <f>LN(Table1[[#This Row],[maxPress(bar)]])</f>
        <v>13.161719522636272</v>
      </c>
    </row>
    <row r="720" spans="1:17" x14ac:dyDescent="0.3">
      <c r="A720">
        <v>3</v>
      </c>
      <c r="B720">
        <v>2500</v>
      </c>
      <c r="C720" t="s">
        <v>11</v>
      </c>
      <c r="D720">
        <v>1</v>
      </c>
      <c r="E720" t="s">
        <v>12</v>
      </c>
      <c r="F720">
        <v>4</v>
      </c>
      <c r="G720">
        <v>87.277249999999995</v>
      </c>
      <c r="H720">
        <v>616131.87675000005</v>
      </c>
      <c r="I720">
        <v>30.954999999999998</v>
      </c>
      <c r="J720">
        <v>6</v>
      </c>
      <c r="K720" t="s">
        <v>14</v>
      </c>
      <c r="L720">
        <f>Table1[[#This Row],[maxPHe]]/Table1[[#This Row],[nv]]</f>
        <v>5.1591666666666667</v>
      </c>
      <c r="M720" t="e">
        <f>LN(1-Table1[[#This Row],[maxPress(bar)]]/327664.925)</f>
        <v>#NUM!</v>
      </c>
      <c r="N720">
        <f>-0.509390757*Table1[[#This Row],[lig(ao)]]</f>
        <v>-2.0375630280000001</v>
      </c>
      <c r="O720" s="3">
        <f>LN(1-EXP(-$R$45*Table1[[#This Row],[lig(ao)]]))</f>
        <v>-0.13965972373704474</v>
      </c>
      <c r="P720" s="3">
        <f>Table1[[#This Row],[ln(1-e^-Bl)]]+LN($R$40)-$R$45*Table1[[#This Row],[Rs(ao)]]</f>
        <v>13.578868871630334</v>
      </c>
      <c r="Q720" s="3">
        <f>LN(Table1[[#This Row],[maxPress(bar)]])</f>
        <v>13.331216305235715</v>
      </c>
    </row>
    <row r="721" spans="1:17" x14ac:dyDescent="0.3">
      <c r="A721">
        <v>3</v>
      </c>
      <c r="B721">
        <v>2500</v>
      </c>
      <c r="C721" t="s">
        <v>11</v>
      </c>
      <c r="D721">
        <v>1</v>
      </c>
      <c r="E721" t="s">
        <v>12</v>
      </c>
      <c r="F721">
        <v>5</v>
      </c>
      <c r="G721">
        <v>64.65325</v>
      </c>
      <c r="H721">
        <v>570309.59080000024</v>
      </c>
      <c r="I721">
        <v>32.435000000000002</v>
      </c>
      <c r="J721">
        <v>8</v>
      </c>
      <c r="K721" t="s">
        <v>14</v>
      </c>
      <c r="L721">
        <f>Table1[[#This Row],[maxPHe]]/Table1[[#This Row],[nv]]</f>
        <v>4.0543750000000003</v>
      </c>
      <c r="M721" t="e">
        <f>LN(1-Table1[[#This Row],[maxPress(bar)]]/327664.925)</f>
        <v>#NUM!</v>
      </c>
      <c r="N721">
        <f>-0.509390757*Table1[[#This Row],[lig(ao)]]</f>
        <v>-2.5469537850000004</v>
      </c>
      <c r="O721" s="3">
        <f>LN(1-EXP(-$R$45*Table1[[#This Row],[lig(ao)]]))</f>
        <v>-8.1556993148675705E-2</v>
      </c>
      <c r="P721" s="3">
        <f>Table1[[#This Row],[ln(1-e^-Bl)]]+LN($R$40)-$R$45*Table1[[#This Row],[Rs(ao)]]</f>
        <v>13.636971602218704</v>
      </c>
      <c r="Q721" s="3">
        <f>LN(Table1[[#This Row],[maxPress(bar)]])</f>
        <v>13.253934634117025</v>
      </c>
    </row>
    <row r="722" spans="1:17" x14ac:dyDescent="0.3">
      <c r="A722">
        <v>3</v>
      </c>
      <c r="B722">
        <v>2500</v>
      </c>
      <c r="C722" t="s">
        <v>11</v>
      </c>
      <c r="D722">
        <v>1</v>
      </c>
      <c r="E722" t="s">
        <v>12</v>
      </c>
      <c r="F722">
        <v>6</v>
      </c>
      <c r="G722">
        <v>58.415750000000003</v>
      </c>
      <c r="H722">
        <v>646059.49809999997</v>
      </c>
      <c r="I722">
        <v>26.185000000000009</v>
      </c>
      <c r="J722">
        <v>6</v>
      </c>
      <c r="K722" t="s">
        <v>14</v>
      </c>
      <c r="L722">
        <f>Table1[[#This Row],[maxPHe]]/Table1[[#This Row],[nv]]</f>
        <v>4.3641666666666685</v>
      </c>
      <c r="M722" t="e">
        <f>LN(1-Table1[[#This Row],[maxPress(bar)]]/327664.925)</f>
        <v>#NUM!</v>
      </c>
      <c r="N722">
        <f>-0.509390757*Table1[[#This Row],[lig(ao)]]</f>
        <v>-3.0563445420000002</v>
      </c>
      <c r="O722" s="3">
        <f>LN(1-EXP(-$R$45*Table1[[#This Row],[lig(ao)]]))</f>
        <v>-4.8202665642017063E-2</v>
      </c>
      <c r="P722" s="3">
        <f>Table1[[#This Row],[ln(1-e^-Bl)]]+LN($R$40)-$R$45*Table1[[#This Row],[Rs(ao)]]</f>
        <v>13.670325929725362</v>
      </c>
      <c r="Q722" s="3">
        <f>LN(Table1[[#This Row],[maxPress(bar)]])</f>
        <v>13.378646880845562</v>
      </c>
    </row>
    <row r="723" spans="1:17" x14ac:dyDescent="0.3">
      <c r="A723">
        <v>3</v>
      </c>
      <c r="B723">
        <v>2500</v>
      </c>
      <c r="C723" t="s">
        <v>11</v>
      </c>
      <c r="D723">
        <v>1</v>
      </c>
      <c r="E723" t="s">
        <v>12</v>
      </c>
      <c r="F723">
        <v>7</v>
      </c>
      <c r="G723">
        <v>87.673249999999996</v>
      </c>
      <c r="H723">
        <v>555219.69580000022</v>
      </c>
      <c r="I723">
        <v>41.035000000000011</v>
      </c>
      <c r="J723">
        <v>10</v>
      </c>
      <c r="K723" t="s">
        <v>14</v>
      </c>
      <c r="L723">
        <f>Table1[[#This Row],[maxPHe]]/Table1[[#This Row],[nv]]</f>
        <v>4.1035000000000013</v>
      </c>
      <c r="M723" t="e">
        <f>LN(1-Table1[[#This Row],[maxPress(bar)]]/327664.925)</f>
        <v>#NUM!</v>
      </c>
      <c r="N723">
        <f>-0.509390757*Table1[[#This Row],[lig(ao)]]</f>
        <v>-3.565735299</v>
      </c>
      <c r="O723" s="3">
        <f>LN(1-EXP(-$R$45*Table1[[#This Row],[lig(ao)]]))</f>
        <v>-2.8683625494928373E-2</v>
      </c>
      <c r="P723" s="3">
        <f>Table1[[#This Row],[ln(1-e^-Bl)]]+LN($R$40)-$R$45*Table1[[#This Row],[Rs(ao)]]</f>
        <v>13.689844969872452</v>
      </c>
      <c r="Q723" s="3">
        <f>LN(Table1[[#This Row],[maxPress(bar)]])</f>
        <v>13.227119162689597</v>
      </c>
    </row>
    <row r="724" spans="1:17" x14ac:dyDescent="0.3">
      <c r="A724">
        <v>3</v>
      </c>
      <c r="B724">
        <v>2500</v>
      </c>
      <c r="C724" t="s">
        <v>11</v>
      </c>
      <c r="D724">
        <v>1</v>
      </c>
      <c r="E724" t="s">
        <v>12</v>
      </c>
      <c r="F724">
        <v>8</v>
      </c>
      <c r="G724">
        <v>105.14875000000001</v>
      </c>
      <c r="H724">
        <v>564615.72974999994</v>
      </c>
      <c r="I724">
        <v>42.52500000000002</v>
      </c>
      <c r="J724">
        <v>9</v>
      </c>
      <c r="K724" t="s">
        <v>14</v>
      </c>
      <c r="L724">
        <f>Table1[[#This Row],[maxPHe]]/Table1[[#This Row],[nv]]</f>
        <v>4.7250000000000023</v>
      </c>
      <c r="M724" t="e">
        <f>LN(1-Table1[[#This Row],[maxPress(bar)]]/327664.925)</f>
        <v>#NUM!</v>
      </c>
      <c r="N724">
        <f>-0.509390757*Table1[[#This Row],[lig(ao)]]</f>
        <v>-4.0751260560000002</v>
      </c>
      <c r="O724" s="3">
        <f>LN(1-EXP(-$R$45*Table1[[#This Row],[lig(ao)]]))</f>
        <v>-1.7136038476981676E-2</v>
      </c>
      <c r="P724" s="3">
        <f>Table1[[#This Row],[ln(1-e^-Bl)]]+LN($R$40)-$R$45*Table1[[#This Row],[Rs(ao)]]</f>
        <v>13.701392556890397</v>
      </c>
      <c r="Q724" s="3">
        <f>LN(Table1[[#This Row],[maxPress(bar)]])</f>
        <v>13.243900654402816</v>
      </c>
    </row>
    <row r="725" spans="1:17" x14ac:dyDescent="0.3">
      <c r="A725">
        <v>3</v>
      </c>
      <c r="B725">
        <v>2500</v>
      </c>
      <c r="C725" t="s">
        <v>11</v>
      </c>
      <c r="D725">
        <v>1</v>
      </c>
      <c r="E725" t="s">
        <v>12</v>
      </c>
      <c r="F725">
        <v>9</v>
      </c>
      <c r="G725">
        <v>83.465249999999997</v>
      </c>
      <c r="H725">
        <v>572823.71680000005</v>
      </c>
      <c r="I725">
        <v>38.195</v>
      </c>
      <c r="J725">
        <v>9</v>
      </c>
      <c r="K725" t="s">
        <v>13</v>
      </c>
      <c r="L725">
        <f>Table1[[#This Row],[maxPHe]]/Table1[[#This Row],[nv]]</f>
        <v>4.2438888888888888</v>
      </c>
      <c r="M725" t="e">
        <f>LN(1-Table1[[#This Row],[maxPress(bar)]]/327664.925)</f>
        <v>#NUM!</v>
      </c>
      <c r="N725">
        <f>-0.509390757*Table1[[#This Row],[lig(ao)]]</f>
        <v>-4.5845168130000005</v>
      </c>
      <c r="O725" s="3">
        <f>LN(1-EXP(-$R$45*Table1[[#This Row],[lig(ao)]]))</f>
        <v>-1.0261132782081569E-2</v>
      </c>
      <c r="P725" s="3">
        <f>Table1[[#This Row],[ln(1-e^-Bl)]]+LN($R$40)-$R$45*Table1[[#This Row],[Rs(ao)]]</f>
        <v>13.708267462585297</v>
      </c>
      <c r="Q725" s="3">
        <f>LN(Table1[[#This Row],[maxPress(bar)]])</f>
        <v>13.258333298799341</v>
      </c>
    </row>
    <row r="726" spans="1:17" x14ac:dyDescent="0.3">
      <c r="A726">
        <v>3</v>
      </c>
      <c r="B726">
        <v>2500</v>
      </c>
      <c r="C726" t="s">
        <v>11</v>
      </c>
      <c r="D726">
        <v>2</v>
      </c>
      <c r="E726" t="s">
        <v>12</v>
      </c>
      <c r="F726">
        <v>10</v>
      </c>
      <c r="G726">
        <v>345.44574999999998</v>
      </c>
      <c r="H726">
        <v>323653.14825000003</v>
      </c>
      <c r="I726">
        <v>194.58499999999989</v>
      </c>
      <c r="J726">
        <v>66</v>
      </c>
      <c r="K726" t="s">
        <v>14</v>
      </c>
      <c r="L726">
        <f>Table1[[#This Row],[maxPHe]]/Table1[[#This Row],[nv]]</f>
        <v>2.948257575757574</v>
      </c>
      <c r="M726">
        <f>LN(1-Table1[[#This Row],[maxPress(bar)]]/327664.925)</f>
        <v>-4.4027572931156902</v>
      </c>
      <c r="N726">
        <f>-0.509390757*Table1[[#This Row],[lig(ao)]]</f>
        <v>-5.0939075700000007</v>
      </c>
      <c r="O726" s="3">
        <f>LN(1-EXP(-$R$45*Table1[[#This Row],[lig(ao)]]))</f>
        <v>-6.1528846084108338E-3</v>
      </c>
      <c r="P726" s="3">
        <f>Table1[[#This Row],[ln(1-e^-Bl)]]+LN($R$40)-$R$45*Table1[[#This Row],[Rs(ao)]]</f>
        <v>13.202984797758969</v>
      </c>
      <c r="Q726" s="3">
        <f>LN(Table1[[#This Row],[maxPress(bar)]])</f>
        <v>12.687427691255252</v>
      </c>
    </row>
    <row r="727" spans="1:17" x14ac:dyDescent="0.3">
      <c r="A727">
        <v>3</v>
      </c>
      <c r="B727">
        <v>2500</v>
      </c>
      <c r="C727" t="s">
        <v>11</v>
      </c>
      <c r="D727">
        <v>2</v>
      </c>
      <c r="E727" t="s">
        <v>12</v>
      </c>
      <c r="F727">
        <v>11</v>
      </c>
      <c r="G727">
        <v>483.76224999999999</v>
      </c>
      <c r="H727">
        <v>335186.29729999998</v>
      </c>
      <c r="I727">
        <v>227.25499999999991</v>
      </c>
      <c r="J727">
        <v>69</v>
      </c>
      <c r="K727" t="s">
        <v>14</v>
      </c>
      <c r="L727">
        <f>Table1[[#This Row],[maxPHe]]/Table1[[#This Row],[nv]]</f>
        <v>3.2935507246376798</v>
      </c>
      <c r="M727" t="e">
        <f>LN(1-Table1[[#This Row],[maxPress(bar)]]/327664.925)</f>
        <v>#NUM!</v>
      </c>
      <c r="N727">
        <f>-0.509390757*Table1[[#This Row],[lig(ao)]]</f>
        <v>-5.6032983270000001</v>
      </c>
      <c r="O727" s="3">
        <f>LN(1-EXP(-$R$45*Table1[[#This Row],[lig(ao)]]))</f>
        <v>-3.6924895769882078E-3</v>
      </c>
      <c r="P727" s="3">
        <f>Table1[[#This Row],[ln(1-e^-Bl)]]+LN($R$40)-$R$45*Table1[[#This Row],[Rs(ao)]]</f>
        <v>13.205445192790393</v>
      </c>
      <c r="Q727" s="3">
        <f>LN(Table1[[#This Row],[maxPress(bar)]])</f>
        <v>12.722441767577878</v>
      </c>
    </row>
    <row r="728" spans="1:17" x14ac:dyDescent="0.3">
      <c r="A728">
        <v>3</v>
      </c>
      <c r="B728">
        <v>2500</v>
      </c>
      <c r="C728" t="s">
        <v>11</v>
      </c>
      <c r="D728">
        <v>2</v>
      </c>
      <c r="E728" t="s">
        <v>12</v>
      </c>
      <c r="F728">
        <v>12</v>
      </c>
      <c r="G728">
        <v>448.31675000000001</v>
      </c>
      <c r="H728">
        <v>335057.46899999998</v>
      </c>
      <c r="I728">
        <v>222.16500000000011</v>
      </c>
      <c r="J728">
        <v>70</v>
      </c>
      <c r="K728" t="s">
        <v>13</v>
      </c>
      <c r="L728">
        <f>Table1[[#This Row],[maxPHe]]/Table1[[#This Row],[nv]]</f>
        <v>3.173785714285716</v>
      </c>
      <c r="M728" t="e">
        <f>LN(1-Table1[[#This Row],[maxPress(bar)]]/327664.925)</f>
        <v>#NUM!</v>
      </c>
      <c r="N728">
        <f>-0.509390757*Table1[[#This Row],[lig(ao)]]</f>
        <v>-6.1126890840000003</v>
      </c>
      <c r="O728" s="3">
        <f>LN(1-EXP(-$R$45*Table1[[#This Row],[lig(ao)]]))</f>
        <v>-2.217039257152143E-3</v>
      </c>
      <c r="P728" s="3">
        <f>Table1[[#This Row],[ln(1-e^-Bl)]]+LN($R$40)-$R$45*Table1[[#This Row],[Rs(ao)]]</f>
        <v>13.206920643110228</v>
      </c>
      <c r="Q728" s="3">
        <f>LN(Table1[[#This Row],[maxPress(bar)]])</f>
        <v>12.722057345348045</v>
      </c>
    </row>
    <row r="729" spans="1:17" x14ac:dyDescent="0.3">
      <c r="A729">
        <v>3</v>
      </c>
      <c r="B729">
        <v>2500</v>
      </c>
      <c r="C729" t="s">
        <v>11</v>
      </c>
      <c r="D729">
        <v>2</v>
      </c>
      <c r="E729" t="s">
        <v>12</v>
      </c>
      <c r="F729">
        <v>13</v>
      </c>
      <c r="G729">
        <v>388.06925000000001</v>
      </c>
      <c r="H729">
        <v>331635.03950000001</v>
      </c>
      <c r="I729">
        <v>205.11500000000001</v>
      </c>
      <c r="J729">
        <v>67</v>
      </c>
      <c r="K729" t="s">
        <v>13</v>
      </c>
      <c r="L729">
        <f>Table1[[#This Row],[maxPHe]]/Table1[[#This Row],[nv]]</f>
        <v>3.0614179104477612</v>
      </c>
      <c r="M729" t="e">
        <f>LN(1-Table1[[#This Row],[maxPress(bar)]]/327664.925)</f>
        <v>#NUM!</v>
      </c>
      <c r="N729">
        <f>-0.509390757*Table1[[#This Row],[lig(ao)]]</f>
        <v>-6.6220798410000006</v>
      </c>
      <c r="O729" s="3">
        <f>LN(1-EXP(-$R$45*Table1[[#This Row],[lig(ao)]]))</f>
        <v>-1.3315439159814054E-3</v>
      </c>
      <c r="P729" s="3">
        <f>Table1[[#This Row],[ln(1-e^-Bl)]]+LN($R$40)-$R$45*Table1[[#This Row],[Rs(ao)]]</f>
        <v>13.207806138451399</v>
      </c>
      <c r="Q729" s="3">
        <f>LN(Table1[[#This Row],[maxPress(bar)]])</f>
        <v>12.711790364634272</v>
      </c>
    </row>
    <row r="730" spans="1:17" x14ac:dyDescent="0.3">
      <c r="A730">
        <v>3</v>
      </c>
      <c r="B730">
        <v>2500</v>
      </c>
      <c r="C730" t="s">
        <v>11</v>
      </c>
      <c r="D730">
        <v>2</v>
      </c>
      <c r="E730" t="s">
        <v>12</v>
      </c>
      <c r="F730">
        <v>14</v>
      </c>
      <c r="G730">
        <v>420.99025000000012</v>
      </c>
      <c r="H730">
        <v>330443.85814999993</v>
      </c>
      <c r="I730">
        <v>213.69499999999991</v>
      </c>
      <c r="J730">
        <v>68</v>
      </c>
      <c r="K730" t="s">
        <v>14</v>
      </c>
      <c r="L730">
        <f>Table1[[#This Row],[maxPHe]]/Table1[[#This Row],[nv]]</f>
        <v>3.1425735294117634</v>
      </c>
      <c r="M730" t="e">
        <f>LN(1-Table1[[#This Row],[maxPress(bar)]]/327664.925)</f>
        <v>#NUM!</v>
      </c>
      <c r="N730">
        <f>-0.509390757*Table1[[#This Row],[lig(ao)]]</f>
        <v>-7.1314705979999999</v>
      </c>
      <c r="O730" s="3">
        <f>LN(1-EXP(-$R$45*Table1[[#This Row],[lig(ao)]]))</f>
        <v>-7.9986077373698648E-4</v>
      </c>
      <c r="P730" s="3">
        <f>Table1[[#This Row],[ln(1-e^-Bl)]]+LN($R$40)-$R$45*Table1[[#This Row],[Rs(ao)]]</f>
        <v>13.208337821593643</v>
      </c>
      <c r="Q730" s="3">
        <f>LN(Table1[[#This Row],[maxPress(bar)]])</f>
        <v>12.708192054404188</v>
      </c>
    </row>
    <row r="731" spans="1:17" x14ac:dyDescent="0.3">
      <c r="A731">
        <v>3</v>
      </c>
      <c r="B731">
        <v>2500</v>
      </c>
      <c r="C731" t="s">
        <v>11</v>
      </c>
      <c r="D731">
        <v>2</v>
      </c>
      <c r="E731" t="s">
        <v>12</v>
      </c>
      <c r="F731">
        <v>1</v>
      </c>
      <c r="G731">
        <v>232.07925</v>
      </c>
      <c r="H731">
        <v>189211.87085000001</v>
      </c>
      <c r="I731">
        <v>121.91500000000001</v>
      </c>
      <c r="J731">
        <v>66</v>
      </c>
      <c r="K731" t="s">
        <v>15</v>
      </c>
      <c r="L731">
        <f>Table1[[#This Row],[maxPHe]]/Table1[[#This Row],[nv]]</f>
        <v>1.8471969696969699</v>
      </c>
      <c r="M731">
        <f>LN(1-Table1[[#This Row],[maxPress(bar)]]/327664.925)</f>
        <v>-0.86146020714183025</v>
      </c>
      <c r="N731">
        <f>-0.509390757*Table1[[#This Row],[lig(ao)]]</f>
        <v>-0.50939075700000003</v>
      </c>
      <c r="O731" s="3">
        <f>LN(1-EXP(-$R$45*Table1[[#This Row],[lig(ao)]]))</f>
        <v>-0.91844666491232885</v>
      </c>
      <c r="P731" s="3">
        <f>Table1[[#This Row],[ln(1-e^-Bl)]]+LN($R$40)-$R$45*Table1[[#This Row],[Rs(ao)]]</f>
        <v>12.290691017455051</v>
      </c>
      <c r="Q731" s="3">
        <f>LN(Table1[[#This Row],[maxPress(bar)]])</f>
        <v>12.150622675967849</v>
      </c>
    </row>
    <row r="732" spans="1:17" x14ac:dyDescent="0.3">
      <c r="A732">
        <v>3</v>
      </c>
      <c r="B732">
        <v>2500</v>
      </c>
      <c r="C732" t="s">
        <v>11</v>
      </c>
      <c r="D732">
        <v>2</v>
      </c>
      <c r="E732" t="s">
        <v>12</v>
      </c>
      <c r="F732">
        <v>2</v>
      </c>
      <c r="G732">
        <v>325.49525000000011</v>
      </c>
      <c r="H732">
        <v>216764.47214999999</v>
      </c>
      <c r="I732">
        <v>142.595</v>
      </c>
      <c r="J732">
        <v>68</v>
      </c>
      <c r="K732" t="s">
        <v>14</v>
      </c>
      <c r="L732">
        <f>Table1[[#This Row],[maxPHe]]/Table1[[#This Row],[nv]]</f>
        <v>2.0969852941176472</v>
      </c>
      <c r="M732">
        <f>LN(1-Table1[[#This Row],[maxPress(bar)]]/327664.925)</f>
        <v>-1.0833585383473305</v>
      </c>
      <c r="N732">
        <f>-0.509390757*Table1[[#This Row],[lig(ao)]]</f>
        <v>-1.0187815140000001</v>
      </c>
      <c r="O732" s="3">
        <f>LN(1-EXP(-$R$45*Table1[[#This Row],[lig(ao)]]))</f>
        <v>-0.44790477788236172</v>
      </c>
      <c r="P732" s="3">
        <f>Table1[[#This Row],[ln(1-e^-Bl)]]+LN($R$40)-$R$45*Table1[[#This Row],[Rs(ao)]]</f>
        <v>12.761232904485018</v>
      </c>
      <c r="Q732" s="3">
        <f>LN(Table1[[#This Row],[maxPress(bar)]])</f>
        <v>12.286566661271978</v>
      </c>
    </row>
    <row r="733" spans="1:17" x14ac:dyDescent="0.3">
      <c r="A733">
        <v>3</v>
      </c>
      <c r="B733">
        <v>2500</v>
      </c>
      <c r="C733" t="s">
        <v>11</v>
      </c>
      <c r="D733">
        <v>2</v>
      </c>
      <c r="E733" t="s">
        <v>12</v>
      </c>
      <c r="F733">
        <v>3</v>
      </c>
      <c r="G733">
        <v>287.32675</v>
      </c>
      <c r="H733">
        <v>275733.51199999999</v>
      </c>
      <c r="I733">
        <v>176.96499999999989</v>
      </c>
      <c r="J733">
        <v>70</v>
      </c>
      <c r="K733" t="s">
        <v>14</v>
      </c>
      <c r="L733">
        <f>Table1[[#This Row],[maxPHe]]/Table1[[#This Row],[nv]]</f>
        <v>2.528071428571427</v>
      </c>
      <c r="M733">
        <f>LN(1-Table1[[#This Row],[maxPress(bar)]]/327664.925)</f>
        <v>-1.8420676489123682</v>
      </c>
      <c r="N733">
        <f>-0.509390757*Table1[[#This Row],[lig(ao)]]</f>
        <v>-1.5281722710000001</v>
      </c>
      <c r="O733" s="3">
        <f>LN(1-EXP(-$R$45*Table1[[#This Row],[lig(ao)]]))</f>
        <v>-0.24453535334753071</v>
      </c>
      <c r="P733" s="3">
        <f>Table1[[#This Row],[ln(1-e^-Bl)]]+LN($R$40)-$R$45*Table1[[#This Row],[Rs(ao)]]</f>
        <v>12.964602329019851</v>
      </c>
      <c r="Q733" s="3">
        <f>LN(Table1[[#This Row],[maxPress(bar)]])</f>
        <v>12.527190142037034</v>
      </c>
    </row>
    <row r="734" spans="1:17" x14ac:dyDescent="0.3">
      <c r="A734">
        <v>3</v>
      </c>
      <c r="B734">
        <v>2500</v>
      </c>
      <c r="C734" t="s">
        <v>11</v>
      </c>
      <c r="D734">
        <v>2</v>
      </c>
      <c r="E734" t="s">
        <v>12</v>
      </c>
      <c r="F734">
        <v>4</v>
      </c>
      <c r="G734">
        <v>423.66324999999989</v>
      </c>
      <c r="H734">
        <v>318843.36979999999</v>
      </c>
      <c r="I734">
        <v>198.23500000000001</v>
      </c>
      <c r="J734">
        <v>66</v>
      </c>
      <c r="K734" t="s">
        <v>14</v>
      </c>
      <c r="L734">
        <f>Table1[[#This Row],[maxPHe]]/Table1[[#This Row],[nv]]</f>
        <v>3.0035606060606064</v>
      </c>
      <c r="M734">
        <f>LN(1-Table1[[#This Row],[maxPress(bar)]]/327664.925)</f>
        <v>-3.6147933350981738</v>
      </c>
      <c r="N734">
        <f>-0.509390757*Table1[[#This Row],[lig(ao)]]</f>
        <v>-2.0375630280000001</v>
      </c>
      <c r="O734" s="3">
        <f>LN(1-EXP(-$R$45*Table1[[#This Row],[lig(ao)]]))</f>
        <v>-0.13965972373704474</v>
      </c>
      <c r="P734" s="3">
        <f>Table1[[#This Row],[ln(1-e^-Bl)]]+LN($R$40)-$R$45*Table1[[#This Row],[Rs(ao)]]</f>
        <v>13.069477958630335</v>
      </c>
      <c r="Q734" s="3">
        <f>LN(Table1[[#This Row],[maxPress(bar)]])</f>
        <v>12.672455257423406</v>
      </c>
    </row>
    <row r="735" spans="1:17" x14ac:dyDescent="0.3">
      <c r="A735">
        <v>3</v>
      </c>
      <c r="B735">
        <v>2500</v>
      </c>
      <c r="C735" t="s">
        <v>11</v>
      </c>
      <c r="D735">
        <v>2</v>
      </c>
      <c r="E735" t="s">
        <v>12</v>
      </c>
      <c r="F735">
        <v>5</v>
      </c>
      <c r="G735">
        <v>346.98025000000013</v>
      </c>
      <c r="H735">
        <v>318687.36580000003</v>
      </c>
      <c r="I735">
        <v>198.89500000000001</v>
      </c>
      <c r="J735">
        <v>68</v>
      </c>
      <c r="K735" t="s">
        <v>14</v>
      </c>
      <c r="L735">
        <f>Table1[[#This Row],[maxPHe]]/Table1[[#This Row],[nv]]</f>
        <v>2.9249264705882356</v>
      </c>
      <c r="M735">
        <f>LN(1-Table1[[#This Row],[maxPress(bar)]]/327664.925)</f>
        <v>-3.597263474744</v>
      </c>
      <c r="N735">
        <f>-0.509390757*Table1[[#This Row],[lig(ao)]]</f>
        <v>-2.5469537850000004</v>
      </c>
      <c r="O735" s="3">
        <f>LN(1-EXP(-$R$45*Table1[[#This Row],[lig(ao)]]))</f>
        <v>-8.1556993148675705E-2</v>
      </c>
      <c r="P735" s="3">
        <f>Table1[[#This Row],[ln(1-e^-Bl)]]+LN($R$40)-$R$45*Table1[[#This Row],[Rs(ao)]]</f>
        <v>13.127580689218705</v>
      </c>
      <c r="Q735" s="3">
        <f>LN(Table1[[#This Row],[maxPress(bar)]])</f>
        <v>12.671965856695246</v>
      </c>
    </row>
    <row r="736" spans="1:17" x14ac:dyDescent="0.3">
      <c r="A736">
        <v>3</v>
      </c>
      <c r="B736">
        <v>2500</v>
      </c>
      <c r="C736" t="s">
        <v>11</v>
      </c>
      <c r="D736">
        <v>2</v>
      </c>
      <c r="E736" t="s">
        <v>12</v>
      </c>
      <c r="F736">
        <v>6</v>
      </c>
      <c r="G736">
        <v>356.63375000000008</v>
      </c>
      <c r="H736">
        <v>324995.37075</v>
      </c>
      <c r="I736">
        <v>198.82499999999999</v>
      </c>
      <c r="J736">
        <v>67</v>
      </c>
      <c r="K736" t="s">
        <v>14</v>
      </c>
      <c r="L736">
        <f>Table1[[#This Row],[maxPHe]]/Table1[[#This Row],[nv]]</f>
        <v>2.9675373134328358</v>
      </c>
      <c r="M736">
        <f>LN(1-Table1[[#This Row],[maxPress(bar)]]/327664.925)</f>
        <v>-4.8100800051944823</v>
      </c>
      <c r="N736">
        <f>-0.509390757*Table1[[#This Row],[lig(ao)]]</f>
        <v>-3.0563445420000002</v>
      </c>
      <c r="O736" s="3">
        <f>LN(1-EXP(-$R$45*Table1[[#This Row],[lig(ao)]]))</f>
        <v>-4.8202665642017063E-2</v>
      </c>
      <c r="P736" s="3">
        <f>Table1[[#This Row],[ln(1-e^-Bl)]]+LN($R$40)-$R$45*Table1[[#This Row],[Rs(ao)]]</f>
        <v>13.160935016725363</v>
      </c>
      <c r="Q736" s="3">
        <f>LN(Table1[[#This Row],[maxPress(bar)]])</f>
        <v>12.691566217364276</v>
      </c>
    </row>
    <row r="737" spans="1:17" x14ac:dyDescent="0.3">
      <c r="A737">
        <v>3</v>
      </c>
      <c r="B737">
        <v>2500</v>
      </c>
      <c r="C737" t="s">
        <v>11</v>
      </c>
      <c r="D737">
        <v>2</v>
      </c>
      <c r="E737" t="s">
        <v>12</v>
      </c>
      <c r="F737">
        <v>7</v>
      </c>
      <c r="G737">
        <v>444.45524999999998</v>
      </c>
      <c r="H737">
        <v>329813.12174999999</v>
      </c>
      <c r="I737">
        <v>216.39500000000021</v>
      </c>
      <c r="J737">
        <v>67</v>
      </c>
      <c r="K737" t="s">
        <v>14</v>
      </c>
      <c r="L737">
        <f>Table1[[#This Row],[maxPHe]]/Table1[[#This Row],[nv]]</f>
        <v>3.2297761194029881</v>
      </c>
      <c r="M737" t="e">
        <f>LN(1-Table1[[#This Row],[maxPress(bar)]]/327664.925)</f>
        <v>#NUM!</v>
      </c>
      <c r="N737">
        <f>-0.509390757*Table1[[#This Row],[lig(ao)]]</f>
        <v>-3.565735299</v>
      </c>
      <c r="O737" s="3">
        <f>LN(1-EXP(-$R$45*Table1[[#This Row],[lig(ao)]]))</f>
        <v>-2.8683625494928373E-2</v>
      </c>
      <c r="P737" s="3">
        <f>Table1[[#This Row],[ln(1-e^-Bl)]]+LN($R$40)-$R$45*Table1[[#This Row],[Rs(ao)]]</f>
        <v>13.180454056872453</v>
      </c>
      <c r="Q737" s="3">
        <f>LN(Table1[[#This Row],[maxPress(bar)]])</f>
        <v>12.70628147530827</v>
      </c>
    </row>
    <row r="738" spans="1:17" x14ac:dyDescent="0.3">
      <c r="A738">
        <v>3</v>
      </c>
      <c r="B738">
        <v>2500</v>
      </c>
      <c r="C738" t="s">
        <v>11</v>
      </c>
      <c r="D738">
        <v>2</v>
      </c>
      <c r="E738" t="s">
        <v>12</v>
      </c>
      <c r="F738">
        <v>8</v>
      </c>
      <c r="G738">
        <v>410.19824999999997</v>
      </c>
      <c r="H738">
        <v>333384.35389999999</v>
      </c>
      <c r="I738">
        <v>206.535</v>
      </c>
      <c r="J738">
        <v>65</v>
      </c>
      <c r="K738" t="s">
        <v>14</v>
      </c>
      <c r="L738">
        <f>Table1[[#This Row],[maxPHe]]/Table1[[#This Row],[nv]]</f>
        <v>3.1774615384615386</v>
      </c>
      <c r="M738" t="e">
        <f>LN(1-Table1[[#This Row],[maxPress(bar)]]/327664.925)</f>
        <v>#NUM!</v>
      </c>
      <c r="N738">
        <f>-0.509390757*Table1[[#This Row],[lig(ao)]]</f>
        <v>-4.0751260560000002</v>
      </c>
      <c r="O738" s="3">
        <f>LN(1-EXP(-$R$45*Table1[[#This Row],[lig(ao)]]))</f>
        <v>-1.7136038476981676E-2</v>
      </c>
      <c r="P738" s="3">
        <f>Table1[[#This Row],[ln(1-e^-Bl)]]+LN($R$40)-$R$45*Table1[[#This Row],[Rs(ao)]]</f>
        <v>13.192001643890398</v>
      </c>
      <c r="Q738" s="3">
        <f>LN(Table1[[#This Row],[maxPress(bar)]])</f>
        <v>12.717051319283417</v>
      </c>
    </row>
    <row r="739" spans="1:17" x14ac:dyDescent="0.3">
      <c r="A739">
        <v>3</v>
      </c>
      <c r="B739">
        <v>2500</v>
      </c>
      <c r="C739" t="s">
        <v>11</v>
      </c>
      <c r="D739">
        <v>2</v>
      </c>
      <c r="E739" t="s">
        <v>12</v>
      </c>
      <c r="F739">
        <v>9</v>
      </c>
      <c r="G739">
        <v>428.56425000000002</v>
      </c>
      <c r="H739">
        <v>340651.59129999997</v>
      </c>
      <c r="I739">
        <v>210.215</v>
      </c>
      <c r="J739">
        <v>65</v>
      </c>
      <c r="K739" t="s">
        <v>13</v>
      </c>
      <c r="L739">
        <f>Table1[[#This Row],[maxPHe]]/Table1[[#This Row],[nv]]</f>
        <v>3.2340769230769233</v>
      </c>
      <c r="M739" t="e">
        <f>LN(1-Table1[[#This Row],[maxPress(bar)]]/327664.925)</f>
        <v>#NUM!</v>
      </c>
      <c r="N739">
        <f>-0.509390757*Table1[[#This Row],[lig(ao)]]</f>
        <v>-4.5845168130000005</v>
      </c>
      <c r="O739" s="3">
        <f>LN(1-EXP(-$R$45*Table1[[#This Row],[lig(ao)]]))</f>
        <v>-1.0261132782081569E-2</v>
      </c>
      <c r="P739" s="3">
        <f>Table1[[#This Row],[ln(1-e^-Bl)]]+LN($R$40)-$R$45*Table1[[#This Row],[Rs(ao)]]</f>
        <v>13.198876549585298</v>
      </c>
      <c r="Q739" s="3">
        <f>LN(Table1[[#This Row],[maxPress(bar)]])</f>
        <v>12.738615507554472</v>
      </c>
    </row>
    <row r="740" spans="1:17" x14ac:dyDescent="0.3">
      <c r="A740">
        <v>3</v>
      </c>
      <c r="B740">
        <v>1000</v>
      </c>
      <c r="C740" t="s">
        <v>11</v>
      </c>
      <c r="D740">
        <v>3</v>
      </c>
      <c r="E740" t="s">
        <v>12</v>
      </c>
      <c r="F740">
        <v>17</v>
      </c>
      <c r="G740">
        <v>1536.48525</v>
      </c>
      <c r="H740">
        <v>377104.23310000013</v>
      </c>
      <c r="I740">
        <v>776.79499999999996</v>
      </c>
      <c r="J740">
        <v>224</v>
      </c>
      <c r="K740" t="s">
        <v>14</v>
      </c>
      <c r="L740">
        <f>Table1[[#This Row],[maxPHe]]/Table1[[#This Row],[nv]]</f>
        <v>3.4678348214285712</v>
      </c>
      <c r="M740" t="e">
        <f>LN(1-Table1[[#This Row],[maxPress(bar)]]/327664.925)</f>
        <v>#NUM!</v>
      </c>
      <c r="N740">
        <f>-0.509390757*Table1[[#This Row],[lig(ao)]]</f>
        <v>-8.6596428690000007</v>
      </c>
      <c r="O740" s="3">
        <f>LN(1-EXP(-$R$45*Table1[[#This Row],[lig(ao)]]))</f>
        <v>-1.7346082235250424E-4</v>
      </c>
      <c r="P740" s="3">
        <f>Table1[[#This Row],[ln(1-e^-Bl)]]+LN($R$40)-$R$45*Table1[[#This Row],[Rs(ao)]]</f>
        <v>12.699573308545027</v>
      </c>
      <c r="Q740" s="3">
        <f>LN(Table1[[#This Row],[maxPress(bar)]])</f>
        <v>12.840276908587846</v>
      </c>
    </row>
    <row r="741" spans="1:17" x14ac:dyDescent="0.3">
      <c r="A741">
        <v>3</v>
      </c>
      <c r="B741">
        <v>1500</v>
      </c>
      <c r="C741" t="s">
        <v>11</v>
      </c>
      <c r="D741">
        <v>3</v>
      </c>
      <c r="E741" t="s">
        <v>12</v>
      </c>
      <c r="F741">
        <v>17</v>
      </c>
      <c r="G741">
        <v>1456.1882499999999</v>
      </c>
      <c r="H741">
        <v>325470.64809999999</v>
      </c>
      <c r="I741">
        <v>722.73500000000001</v>
      </c>
      <c r="J741">
        <v>225</v>
      </c>
      <c r="K741" t="s">
        <v>14</v>
      </c>
      <c r="L741">
        <f>Table1[[#This Row],[maxPHe]]/Table1[[#This Row],[nv]]</f>
        <v>3.2121555555555554</v>
      </c>
      <c r="M741">
        <f>LN(1-Table1[[#This Row],[maxPress(bar)]]/327664.925)</f>
        <v>-5.0061389543747357</v>
      </c>
      <c r="N741">
        <f>-0.509390757*Table1[[#This Row],[lig(ao)]]</f>
        <v>-8.6596428690000007</v>
      </c>
      <c r="O741" s="3">
        <f>LN(1-EXP(-$R$45*Table1[[#This Row],[lig(ao)]]))</f>
        <v>-1.7346082235250424E-4</v>
      </c>
      <c r="P741" s="3">
        <f>Table1[[#This Row],[ln(1-e^-Bl)]]+LN($R$40)-$R$45*Table1[[#This Row],[Rs(ao)]]</f>
        <v>12.699573308545027</v>
      </c>
      <c r="Q741" s="3">
        <f>LN(Table1[[#This Row],[maxPress(bar)]])</f>
        <v>12.69302756175678</v>
      </c>
    </row>
    <row r="742" spans="1:17" x14ac:dyDescent="0.3">
      <c r="A742">
        <v>3</v>
      </c>
      <c r="B742">
        <v>2000</v>
      </c>
      <c r="C742" t="s">
        <v>11</v>
      </c>
      <c r="D742">
        <v>3</v>
      </c>
      <c r="E742" t="s">
        <v>12</v>
      </c>
      <c r="F742">
        <v>17</v>
      </c>
      <c r="G742">
        <v>1344.05925</v>
      </c>
      <c r="H742">
        <v>282031.87329999992</v>
      </c>
      <c r="I742">
        <v>669.31500000000017</v>
      </c>
      <c r="J742">
        <v>227</v>
      </c>
      <c r="K742" t="s">
        <v>14</v>
      </c>
      <c r="L742">
        <f>Table1[[#This Row],[maxPHe]]/Table1[[#This Row],[nv]]</f>
        <v>2.9485242290748905</v>
      </c>
      <c r="M742">
        <f>LN(1-Table1[[#This Row],[maxPress(bar)]]/327664.925)</f>
        <v>-1.9713592441546857</v>
      </c>
      <c r="N742">
        <f>-0.509390757*Table1[[#This Row],[lig(ao)]]</f>
        <v>-8.6596428690000007</v>
      </c>
      <c r="O742" s="3">
        <f>LN(1-EXP(-$R$45*Table1[[#This Row],[lig(ao)]]))</f>
        <v>-1.7346082235250424E-4</v>
      </c>
      <c r="P742" s="3">
        <f>Table1[[#This Row],[ln(1-e^-Bl)]]+LN($R$40)-$R$45*Table1[[#This Row],[Rs(ao)]]</f>
        <v>12.699573308545027</v>
      </c>
      <c r="Q742" s="3">
        <f>LN(Table1[[#This Row],[maxPress(bar)]])</f>
        <v>12.54977536941983</v>
      </c>
    </row>
    <row r="743" spans="1:17" x14ac:dyDescent="0.3">
      <c r="A743">
        <v>3</v>
      </c>
      <c r="B743">
        <v>500</v>
      </c>
      <c r="C743" t="s">
        <v>11</v>
      </c>
      <c r="D743">
        <v>3</v>
      </c>
      <c r="E743" t="s">
        <v>12</v>
      </c>
      <c r="F743">
        <v>17</v>
      </c>
      <c r="G743">
        <v>1845.3467499999999</v>
      </c>
      <c r="H743">
        <v>444049.72895000008</v>
      </c>
      <c r="I743">
        <v>895.56499999999994</v>
      </c>
      <c r="J743">
        <v>226</v>
      </c>
      <c r="K743" t="s">
        <v>14</v>
      </c>
      <c r="L743">
        <f>Table1[[#This Row],[maxPHe]]/Table1[[#This Row],[nv]]</f>
        <v>3.9626769911504423</v>
      </c>
      <c r="M743" t="e">
        <f>LN(1-Table1[[#This Row],[maxPress(bar)]]/327664.925)</f>
        <v>#NUM!</v>
      </c>
      <c r="N743">
        <f>-0.509390757*Table1[[#This Row],[lig(ao)]]</f>
        <v>-8.6596428690000007</v>
      </c>
      <c r="O743" s="3">
        <f>LN(1-EXP(-$R$45*Table1[[#This Row],[lig(ao)]]))</f>
        <v>-1.7346082235250424E-4</v>
      </c>
      <c r="P743" s="3">
        <f>Table1[[#This Row],[ln(1-e^-Bl)]]+LN($R$40)-$R$45*Table1[[#This Row],[Rs(ao)]]</f>
        <v>12.699573308545027</v>
      </c>
      <c r="Q743" s="3">
        <f>LN(Table1[[#This Row],[maxPress(bar)]])</f>
        <v>13.003691837282231</v>
      </c>
    </row>
    <row r="744" spans="1:17" x14ac:dyDescent="0.3">
      <c r="A744">
        <v>1</v>
      </c>
      <c r="B744">
        <v>1000</v>
      </c>
      <c r="C744" t="s">
        <v>11</v>
      </c>
      <c r="D744">
        <v>3</v>
      </c>
      <c r="E744" t="s">
        <v>12</v>
      </c>
      <c r="F744">
        <v>18</v>
      </c>
      <c r="G744">
        <v>1752.52475</v>
      </c>
      <c r="H744">
        <v>384067.36109999998</v>
      </c>
      <c r="I744">
        <v>820.00500000000011</v>
      </c>
      <c r="J744">
        <v>224</v>
      </c>
      <c r="K744" t="s">
        <v>14</v>
      </c>
      <c r="L744">
        <f>Table1[[#This Row],[maxPHe]]/Table1[[#This Row],[nv]]</f>
        <v>3.6607366071428578</v>
      </c>
      <c r="M744" t="e">
        <f>LN(1-Table1[[#This Row],[maxPress(bar)]]/327664.925)</f>
        <v>#NUM!</v>
      </c>
      <c r="N744">
        <f>-0.509390757*Table1[[#This Row],[lig(ao)]]</f>
        <v>-9.1690336260000009</v>
      </c>
      <c r="O744" s="3">
        <f>LN(1-EXP(-$R$45*Table1[[#This Row],[lig(ao)]]))</f>
        <v>-1.0422231216581739E-4</v>
      </c>
      <c r="P744" s="3">
        <f>Table1[[#This Row],[ln(1-e^-Bl)]]+LN($R$40)-$R$45*Table1[[#This Row],[Rs(ao)]]</f>
        <v>12.699642547055214</v>
      </c>
      <c r="Q744" s="3">
        <f>LN(Table1[[#This Row],[maxPress(bar)]])</f>
        <v>12.858573235716907</v>
      </c>
    </row>
    <row r="745" spans="1:17" x14ac:dyDescent="0.3">
      <c r="A745">
        <v>1</v>
      </c>
      <c r="B745">
        <v>1500</v>
      </c>
      <c r="C745" t="s">
        <v>11</v>
      </c>
      <c r="D745">
        <v>3</v>
      </c>
      <c r="E745" t="s">
        <v>12</v>
      </c>
      <c r="F745">
        <v>18</v>
      </c>
      <c r="G745">
        <v>1476.7327499999999</v>
      </c>
      <c r="H745">
        <v>327989.86450000003</v>
      </c>
      <c r="I745">
        <v>727.84499999999991</v>
      </c>
      <c r="J745">
        <v>226</v>
      </c>
      <c r="K745" t="s">
        <v>14</v>
      </c>
      <c r="L745">
        <f>Table1[[#This Row],[maxPHe]]/Table1[[#This Row],[nv]]</f>
        <v>3.2205530973451322</v>
      </c>
      <c r="M745" t="e">
        <f>LN(1-Table1[[#This Row],[maxPress(bar)]]/327664.925)</f>
        <v>#NUM!</v>
      </c>
      <c r="N745">
        <f>-0.509390757*Table1[[#This Row],[lig(ao)]]</f>
        <v>-9.1690336260000009</v>
      </c>
      <c r="O745" s="3">
        <f>LN(1-EXP(-$R$45*Table1[[#This Row],[lig(ao)]]))</f>
        <v>-1.0422231216581739E-4</v>
      </c>
      <c r="P745" s="3">
        <f>Table1[[#This Row],[ln(1-e^-Bl)]]+LN($R$40)-$R$45*Table1[[#This Row],[Rs(ao)]]</f>
        <v>12.699642547055214</v>
      </c>
      <c r="Q745" s="3">
        <f>LN(Table1[[#This Row],[maxPress(bar)]])</f>
        <v>12.700737985974204</v>
      </c>
    </row>
    <row r="746" spans="1:17" x14ac:dyDescent="0.3">
      <c r="A746">
        <v>1</v>
      </c>
      <c r="B746">
        <v>2000</v>
      </c>
      <c r="C746" t="s">
        <v>11</v>
      </c>
      <c r="D746">
        <v>3</v>
      </c>
      <c r="E746" t="s">
        <v>12</v>
      </c>
      <c r="F746">
        <v>18</v>
      </c>
      <c r="G746">
        <v>1419.05925</v>
      </c>
      <c r="H746">
        <v>297183.63075000001</v>
      </c>
      <c r="I746">
        <v>678.31499999999994</v>
      </c>
      <c r="J746">
        <v>223</v>
      </c>
      <c r="K746" t="s">
        <v>14</v>
      </c>
      <c r="L746">
        <f>Table1[[#This Row],[maxPHe]]/Table1[[#This Row],[nv]]</f>
        <v>3.0417713004484304</v>
      </c>
      <c r="M746">
        <f>LN(1-Table1[[#This Row],[maxPress(bar)]]/327664.925)</f>
        <v>-2.3748783239165014</v>
      </c>
      <c r="N746">
        <f>-0.509390757*Table1[[#This Row],[lig(ao)]]</f>
        <v>-9.1690336260000009</v>
      </c>
      <c r="O746" s="3">
        <f>LN(1-EXP(-$R$45*Table1[[#This Row],[lig(ao)]]))</f>
        <v>-1.0422231216581739E-4</v>
      </c>
      <c r="P746" s="3">
        <f>Table1[[#This Row],[ln(1-e^-Bl)]]+LN($R$40)-$R$45*Table1[[#This Row],[Rs(ao)]]</f>
        <v>12.699642547055214</v>
      </c>
      <c r="Q746" s="3">
        <f>LN(Table1[[#This Row],[maxPress(bar)]])</f>
        <v>12.602105512078731</v>
      </c>
    </row>
    <row r="747" spans="1:17" x14ac:dyDescent="0.3">
      <c r="A747">
        <v>1</v>
      </c>
      <c r="B747">
        <v>2500</v>
      </c>
      <c r="C747" t="s">
        <v>11</v>
      </c>
      <c r="D747">
        <v>3</v>
      </c>
      <c r="E747" t="s">
        <v>12</v>
      </c>
      <c r="F747">
        <v>18</v>
      </c>
      <c r="G747">
        <v>1174.2572500000001</v>
      </c>
      <c r="H747">
        <v>251467.7274</v>
      </c>
      <c r="I747">
        <v>612.35500000000036</v>
      </c>
      <c r="J747">
        <v>230</v>
      </c>
      <c r="K747" t="s">
        <v>14</v>
      </c>
      <c r="L747">
        <f>Table1[[#This Row],[maxPHe]]/Table1[[#This Row],[nv]]</f>
        <v>2.6624130434782622</v>
      </c>
      <c r="M747">
        <f>LN(1-Table1[[#This Row],[maxPress(bar)]]/327664.925)</f>
        <v>-1.4586668309903645</v>
      </c>
      <c r="N747">
        <f>-0.509390757*Table1[[#This Row],[lig(ao)]]</f>
        <v>-9.1690336260000009</v>
      </c>
      <c r="O747" s="3">
        <f>LN(1-EXP(-$R$45*Table1[[#This Row],[lig(ao)]]))</f>
        <v>-1.0422231216581739E-4</v>
      </c>
      <c r="P747" s="3">
        <f>Table1[[#This Row],[ln(1-e^-Bl)]]+LN($R$40)-$R$45*Table1[[#This Row],[Rs(ao)]]</f>
        <v>12.699642547055214</v>
      </c>
      <c r="Q747" s="3">
        <f>LN(Table1[[#This Row],[maxPress(bar)]])</f>
        <v>12.435069939811017</v>
      </c>
    </row>
    <row r="748" spans="1:17" x14ac:dyDescent="0.3">
      <c r="A748">
        <v>1</v>
      </c>
      <c r="B748">
        <v>500</v>
      </c>
      <c r="C748" t="s">
        <v>11</v>
      </c>
      <c r="D748">
        <v>3</v>
      </c>
      <c r="E748" t="s">
        <v>12</v>
      </c>
      <c r="F748">
        <v>18</v>
      </c>
      <c r="G748">
        <v>1914.9502500000001</v>
      </c>
      <c r="H748">
        <v>448958.85509999993</v>
      </c>
      <c r="I748">
        <v>903.495</v>
      </c>
      <c r="J748">
        <v>223</v>
      </c>
      <c r="K748" t="s">
        <v>13</v>
      </c>
      <c r="L748">
        <f>Table1[[#This Row],[maxPHe]]/Table1[[#This Row],[nv]]</f>
        <v>4.0515470852017934</v>
      </c>
      <c r="M748" t="e">
        <f>LN(1-Table1[[#This Row],[maxPress(bar)]]/327664.925)</f>
        <v>#NUM!</v>
      </c>
      <c r="N748">
        <f>-0.509390757*Table1[[#This Row],[lig(ao)]]</f>
        <v>-9.1690336260000009</v>
      </c>
      <c r="O748" s="3">
        <f>LN(1-EXP(-$R$45*Table1[[#This Row],[lig(ao)]]))</f>
        <v>-1.0422231216581739E-4</v>
      </c>
      <c r="P748" s="3">
        <f>Table1[[#This Row],[ln(1-e^-Bl)]]+LN($R$40)-$R$45*Table1[[#This Row],[Rs(ao)]]</f>
        <v>12.699642547055214</v>
      </c>
      <c r="Q748" s="3">
        <f>LN(Table1[[#This Row],[maxPress(bar)]])</f>
        <v>13.014686525777158</v>
      </c>
    </row>
    <row r="749" spans="1:17" x14ac:dyDescent="0.3">
      <c r="A749">
        <v>2</v>
      </c>
      <c r="B749">
        <v>1000</v>
      </c>
      <c r="C749" t="s">
        <v>11</v>
      </c>
      <c r="D749">
        <v>3</v>
      </c>
      <c r="E749" t="s">
        <v>12</v>
      </c>
      <c r="F749">
        <v>18</v>
      </c>
      <c r="G749">
        <v>1557.52475</v>
      </c>
      <c r="H749">
        <v>375909.09269999998</v>
      </c>
      <c r="I749">
        <v>785.00499999999954</v>
      </c>
      <c r="J749">
        <v>226</v>
      </c>
      <c r="K749" t="s">
        <v>14</v>
      </c>
      <c r="L749">
        <f>Table1[[#This Row],[maxPHe]]/Table1[[#This Row],[nv]]</f>
        <v>3.4734734513274317</v>
      </c>
      <c r="M749" t="e">
        <f>LN(1-Table1[[#This Row],[maxPress(bar)]]/327664.925)</f>
        <v>#NUM!</v>
      </c>
      <c r="N749">
        <f>-0.509390757*Table1[[#This Row],[lig(ao)]]</f>
        <v>-9.1690336260000009</v>
      </c>
      <c r="O749" s="3">
        <f>LN(1-EXP(-$R$45*Table1[[#This Row],[lig(ao)]]))</f>
        <v>-1.0422231216581739E-4</v>
      </c>
      <c r="P749" s="3">
        <f>Table1[[#This Row],[ln(1-e^-Bl)]]+LN($R$40)-$R$45*Table1[[#This Row],[Rs(ao)]]</f>
        <v>12.699642547055214</v>
      </c>
      <c r="Q749" s="3">
        <f>LN(Table1[[#This Row],[maxPress(bar)]])</f>
        <v>12.837102618405765</v>
      </c>
    </row>
    <row r="750" spans="1:17" x14ac:dyDescent="0.3">
      <c r="A750">
        <v>2</v>
      </c>
      <c r="B750">
        <v>1500</v>
      </c>
      <c r="C750" t="s">
        <v>11</v>
      </c>
      <c r="D750">
        <v>3</v>
      </c>
      <c r="E750" t="s">
        <v>12</v>
      </c>
      <c r="F750">
        <v>18</v>
      </c>
      <c r="G750">
        <v>1432.22775</v>
      </c>
      <c r="H750">
        <v>324378.54955</v>
      </c>
      <c r="I750">
        <v>720.94500000000005</v>
      </c>
      <c r="J750">
        <v>227</v>
      </c>
      <c r="K750" t="s">
        <v>13</v>
      </c>
      <c r="L750">
        <f>Table1[[#This Row],[maxPHe]]/Table1[[#This Row],[nv]]</f>
        <v>3.1759691629955951</v>
      </c>
      <c r="M750">
        <f>LN(1-Table1[[#This Row],[maxPress(bar)]]/327664.925)</f>
        <v>-4.6022062455597323</v>
      </c>
      <c r="N750">
        <f>-0.509390757*Table1[[#This Row],[lig(ao)]]</f>
        <v>-9.1690336260000009</v>
      </c>
      <c r="O750" s="3">
        <f>LN(1-EXP(-$R$45*Table1[[#This Row],[lig(ao)]]))</f>
        <v>-1.0422231216581739E-4</v>
      </c>
      <c r="P750" s="3">
        <f>Table1[[#This Row],[ln(1-e^-Bl)]]+LN($R$40)-$R$45*Table1[[#This Row],[Rs(ao)]]</f>
        <v>12.699642547055214</v>
      </c>
      <c r="Q750" s="3">
        <f>LN(Table1[[#This Row],[maxPress(bar)]])</f>
        <v>12.68966647557845</v>
      </c>
    </row>
    <row r="751" spans="1:17" x14ac:dyDescent="0.3">
      <c r="A751">
        <v>2</v>
      </c>
      <c r="B751">
        <v>2000</v>
      </c>
      <c r="C751" t="s">
        <v>11</v>
      </c>
      <c r="D751">
        <v>3</v>
      </c>
      <c r="E751" t="s">
        <v>12</v>
      </c>
      <c r="F751">
        <v>18</v>
      </c>
      <c r="G751">
        <v>1301.78225</v>
      </c>
      <c r="H751">
        <v>288139.84720000002</v>
      </c>
      <c r="I751">
        <v>657.85499999999968</v>
      </c>
      <c r="J751">
        <v>225</v>
      </c>
      <c r="K751" t="s">
        <v>14</v>
      </c>
      <c r="L751">
        <f>Table1[[#This Row],[maxPHe]]/Table1[[#This Row],[nv]]</f>
        <v>2.9237999999999986</v>
      </c>
      <c r="M751">
        <f>LN(1-Table1[[#This Row],[maxPress(bar)]]/327664.925)</f>
        <v>-2.1150561646357464</v>
      </c>
      <c r="N751">
        <f>-0.509390757*Table1[[#This Row],[lig(ao)]]</f>
        <v>-9.1690336260000009</v>
      </c>
      <c r="O751" s="3">
        <f>LN(1-EXP(-$R$45*Table1[[#This Row],[lig(ao)]]))</f>
        <v>-1.0422231216581739E-4</v>
      </c>
      <c r="P751" s="3">
        <f>Table1[[#This Row],[ln(1-e^-Bl)]]+LN($R$40)-$R$45*Table1[[#This Row],[Rs(ao)]]</f>
        <v>12.699642547055214</v>
      </c>
      <c r="Q751" s="3">
        <f>LN(Table1[[#This Row],[maxPress(bar)]])</f>
        <v>12.571201221817551</v>
      </c>
    </row>
    <row r="752" spans="1:17" x14ac:dyDescent="0.3">
      <c r="A752">
        <v>2</v>
      </c>
      <c r="B752">
        <v>2500</v>
      </c>
      <c r="C752" t="s">
        <v>11</v>
      </c>
      <c r="D752">
        <v>3</v>
      </c>
      <c r="E752" t="s">
        <v>12</v>
      </c>
      <c r="F752">
        <v>18</v>
      </c>
      <c r="G752">
        <v>1280.94075</v>
      </c>
      <c r="H752">
        <v>259401.94209999999</v>
      </c>
      <c r="I752">
        <v>630.68499999999983</v>
      </c>
      <c r="J752">
        <v>228</v>
      </c>
      <c r="K752" t="s">
        <v>13</v>
      </c>
      <c r="L752">
        <f>Table1[[#This Row],[maxPHe]]/Table1[[#This Row],[nv]]</f>
        <v>2.7661622807017539</v>
      </c>
      <c r="M752">
        <f>LN(1-Table1[[#This Row],[maxPress(bar)]]/327664.925)</f>
        <v>-1.5686238744882992</v>
      </c>
      <c r="N752">
        <f>-0.509390757*Table1[[#This Row],[lig(ao)]]</f>
        <v>-9.1690336260000009</v>
      </c>
      <c r="O752" s="3">
        <f>LN(1-EXP(-$R$45*Table1[[#This Row],[lig(ao)]]))</f>
        <v>-1.0422231216581739E-4</v>
      </c>
      <c r="P752" s="3">
        <f>Table1[[#This Row],[ln(1-e^-Bl)]]+LN($R$40)-$R$45*Table1[[#This Row],[Rs(ao)]]</f>
        <v>12.699642547055214</v>
      </c>
      <c r="Q752" s="3">
        <f>LN(Table1[[#This Row],[maxPress(bar)]])</f>
        <v>12.466134037729283</v>
      </c>
    </row>
    <row r="753" spans="1:17" x14ac:dyDescent="0.3">
      <c r="A753">
        <v>2</v>
      </c>
      <c r="B753">
        <v>500</v>
      </c>
      <c r="C753" t="s">
        <v>11</v>
      </c>
      <c r="D753">
        <v>3</v>
      </c>
      <c r="E753" t="s">
        <v>12</v>
      </c>
      <c r="F753">
        <v>18</v>
      </c>
      <c r="G753">
        <v>1770.3467499999999</v>
      </c>
      <c r="H753">
        <v>437662.65429999999</v>
      </c>
      <c r="I753">
        <v>884.56499999999949</v>
      </c>
      <c r="J753">
        <v>228</v>
      </c>
      <c r="K753" t="s">
        <v>14</v>
      </c>
      <c r="L753">
        <f>Table1[[#This Row],[maxPHe]]/Table1[[#This Row],[nv]]</f>
        <v>3.8796710526315765</v>
      </c>
      <c r="M753" t="e">
        <f>LN(1-Table1[[#This Row],[maxPress(bar)]]/327664.925)</f>
        <v>#NUM!</v>
      </c>
      <c r="N753">
        <f>-0.509390757*Table1[[#This Row],[lig(ao)]]</f>
        <v>-9.1690336260000009</v>
      </c>
      <c r="O753" s="3">
        <f>LN(1-EXP(-$R$45*Table1[[#This Row],[lig(ao)]]))</f>
        <v>-1.0422231216581739E-4</v>
      </c>
      <c r="P753" s="3">
        <f>Table1[[#This Row],[ln(1-e^-Bl)]]+LN($R$40)-$R$45*Table1[[#This Row],[Rs(ao)]]</f>
        <v>12.699642547055214</v>
      </c>
      <c r="Q753" s="3">
        <f>LN(Table1[[#This Row],[maxPress(bar)]])</f>
        <v>12.989203696943422</v>
      </c>
    </row>
    <row r="754" spans="1:17" x14ac:dyDescent="0.3">
      <c r="A754">
        <v>3</v>
      </c>
      <c r="B754">
        <v>1000</v>
      </c>
      <c r="C754" t="s">
        <v>11</v>
      </c>
      <c r="D754">
        <v>3</v>
      </c>
      <c r="E754" t="s">
        <v>12</v>
      </c>
      <c r="F754">
        <v>18</v>
      </c>
      <c r="G754">
        <v>1601.1882499999999</v>
      </c>
      <c r="H754">
        <v>375599.76069999998</v>
      </c>
      <c r="I754">
        <v>791.73500000000035</v>
      </c>
      <c r="J754">
        <v>225</v>
      </c>
      <c r="K754" t="s">
        <v>14</v>
      </c>
      <c r="L754">
        <f>Table1[[#This Row],[maxPHe]]/Table1[[#This Row],[nv]]</f>
        <v>3.5188222222222238</v>
      </c>
      <c r="M754" t="e">
        <f>LN(1-Table1[[#This Row],[maxPress(bar)]]/327664.925)</f>
        <v>#NUM!</v>
      </c>
      <c r="N754">
        <f>-0.509390757*Table1[[#This Row],[lig(ao)]]</f>
        <v>-9.1690336260000009</v>
      </c>
      <c r="O754" s="3">
        <f>LN(1-EXP(-$R$45*Table1[[#This Row],[lig(ao)]]))</f>
        <v>-1.0422231216581739E-4</v>
      </c>
      <c r="P754" s="3">
        <f>Table1[[#This Row],[ln(1-e^-Bl)]]+LN($R$40)-$R$45*Table1[[#This Row],[Rs(ao)]]</f>
        <v>12.699642547055214</v>
      </c>
      <c r="Q754" s="3">
        <f>LN(Table1[[#This Row],[maxPress(bar)]])</f>
        <v>12.83627938920209</v>
      </c>
    </row>
    <row r="755" spans="1:17" x14ac:dyDescent="0.3">
      <c r="A755">
        <v>3</v>
      </c>
      <c r="B755">
        <v>2000</v>
      </c>
      <c r="C755" t="s">
        <v>11</v>
      </c>
      <c r="D755">
        <v>3</v>
      </c>
      <c r="E755" t="s">
        <v>12</v>
      </c>
      <c r="F755">
        <v>18</v>
      </c>
      <c r="G755">
        <v>1395.69325</v>
      </c>
      <c r="H755">
        <v>289712.51775</v>
      </c>
      <c r="I755">
        <v>679.63499999999965</v>
      </c>
      <c r="J755">
        <v>227</v>
      </c>
      <c r="K755" t="s">
        <v>13</v>
      </c>
      <c r="L755">
        <f>Table1[[#This Row],[maxPHe]]/Table1[[#This Row],[nv]]</f>
        <v>2.9939867841409677</v>
      </c>
      <c r="M755">
        <f>LN(1-Table1[[#This Row],[maxPress(bar)]]/327664.925)</f>
        <v>-2.1556585821263234</v>
      </c>
      <c r="N755">
        <f>-0.509390757*Table1[[#This Row],[lig(ao)]]</f>
        <v>-9.1690336260000009</v>
      </c>
      <c r="O755" s="3">
        <f>LN(1-EXP(-$R$45*Table1[[#This Row],[lig(ao)]]))</f>
        <v>-1.0422231216581739E-4</v>
      </c>
      <c r="P755" s="3">
        <f>Table1[[#This Row],[ln(1-e^-Bl)]]+LN($R$40)-$R$45*Table1[[#This Row],[Rs(ao)]]</f>
        <v>12.699642547055214</v>
      </c>
      <c r="Q755" s="3">
        <f>LN(Table1[[#This Row],[maxPress(bar)]])</f>
        <v>12.57664439217845</v>
      </c>
    </row>
    <row r="756" spans="1:17" x14ac:dyDescent="0.3">
      <c r="A756">
        <v>3</v>
      </c>
      <c r="B756">
        <v>500</v>
      </c>
      <c r="C756" t="s">
        <v>11</v>
      </c>
      <c r="D756">
        <v>1</v>
      </c>
      <c r="E756" t="s">
        <v>12</v>
      </c>
      <c r="F756">
        <v>10</v>
      </c>
      <c r="G756">
        <v>50.891250000000007</v>
      </c>
      <c r="H756">
        <v>925571.69010000001</v>
      </c>
      <c r="I756">
        <v>33.674999999999969</v>
      </c>
      <c r="J756">
        <v>7</v>
      </c>
      <c r="K756" t="s">
        <v>13</v>
      </c>
      <c r="L756">
        <f>Table1[[#This Row],[maxPHe]]/Table1[[#This Row],[nv]]</f>
        <v>4.8107142857142815</v>
      </c>
      <c r="M756" t="e">
        <f>LN(1-Table1[[#This Row],[maxPress(bar)]]/327664.925)</f>
        <v>#NUM!</v>
      </c>
      <c r="N756">
        <f>-0.509390757*Table1[[#This Row],[lig(ao)]]</f>
        <v>-5.0939075700000007</v>
      </c>
      <c r="O756" s="3">
        <f>LN(1-EXP(-$R$45*Table1[[#This Row],[lig(ao)]]))</f>
        <v>-6.1528846084108338E-3</v>
      </c>
      <c r="P756" s="3">
        <f>Table1[[#This Row],[ln(1-e^-Bl)]]+LN($R$40)-$R$45*Table1[[#This Row],[Rs(ao)]]</f>
        <v>13.712375710758968</v>
      </c>
      <c r="Q756" s="3">
        <f>LN(Table1[[#This Row],[maxPress(bar)]])</f>
        <v>13.738166868935778</v>
      </c>
    </row>
    <row r="757" spans="1:17" x14ac:dyDescent="0.3">
      <c r="A757">
        <v>3</v>
      </c>
      <c r="B757">
        <v>500</v>
      </c>
      <c r="C757" t="s">
        <v>11</v>
      </c>
      <c r="D757">
        <v>1</v>
      </c>
      <c r="E757" t="s">
        <v>12</v>
      </c>
      <c r="F757">
        <v>11</v>
      </c>
      <c r="G757">
        <v>173.06925000000001</v>
      </c>
      <c r="H757">
        <v>844922.41825000022</v>
      </c>
      <c r="I757">
        <v>73.115000000000038</v>
      </c>
      <c r="J757">
        <v>12</v>
      </c>
      <c r="K757" t="s">
        <v>13</v>
      </c>
      <c r="L757">
        <f>Table1[[#This Row],[maxPHe]]/Table1[[#This Row],[nv]]</f>
        <v>6.0929166666666701</v>
      </c>
      <c r="M757" t="e">
        <f>LN(1-Table1[[#This Row],[maxPress(bar)]]/327664.925)</f>
        <v>#NUM!</v>
      </c>
      <c r="N757">
        <f>-0.509390757*Table1[[#This Row],[lig(ao)]]</f>
        <v>-5.6032983270000001</v>
      </c>
      <c r="O757" s="3">
        <f>LN(1-EXP(-$R$45*Table1[[#This Row],[lig(ao)]]))</f>
        <v>-3.6924895769882078E-3</v>
      </c>
      <c r="P757" s="3">
        <f>Table1[[#This Row],[ln(1-e^-Bl)]]+LN($R$40)-$R$45*Table1[[#This Row],[Rs(ao)]]</f>
        <v>13.714836105790392</v>
      </c>
      <c r="Q757" s="3">
        <f>LN(Table1[[#This Row],[maxPress(bar)]])</f>
        <v>13.647000089402372</v>
      </c>
    </row>
    <row r="758" spans="1:17" x14ac:dyDescent="0.3">
      <c r="A758">
        <v>3</v>
      </c>
      <c r="B758">
        <v>500</v>
      </c>
      <c r="C758" t="s">
        <v>11</v>
      </c>
      <c r="D758">
        <v>1</v>
      </c>
      <c r="E758" t="s">
        <v>12</v>
      </c>
      <c r="F758">
        <v>12</v>
      </c>
      <c r="G758">
        <v>73.366250000000008</v>
      </c>
      <c r="H758">
        <v>800400.00854999991</v>
      </c>
      <c r="I758">
        <v>44.175000000000011</v>
      </c>
      <c r="J758">
        <v>9</v>
      </c>
      <c r="K758" t="s">
        <v>13</v>
      </c>
      <c r="L758">
        <f>Table1[[#This Row],[maxPHe]]/Table1[[#This Row],[nv]]</f>
        <v>4.908333333333335</v>
      </c>
      <c r="M758" t="e">
        <f>LN(1-Table1[[#This Row],[maxPress(bar)]]/327664.925)</f>
        <v>#NUM!</v>
      </c>
      <c r="N758">
        <f>-0.509390757*Table1[[#This Row],[lig(ao)]]</f>
        <v>-6.1126890840000003</v>
      </c>
      <c r="O758" s="3">
        <f>LN(1-EXP(-$R$45*Table1[[#This Row],[lig(ao)]]))</f>
        <v>-2.217039257152143E-3</v>
      </c>
      <c r="P758" s="3">
        <f>Table1[[#This Row],[ln(1-e^-Bl)]]+LN($R$40)-$R$45*Table1[[#This Row],[Rs(ao)]]</f>
        <v>13.716311556110227</v>
      </c>
      <c r="Q758" s="3">
        <f>LN(Table1[[#This Row],[maxPress(bar)]])</f>
        <v>13.592866892373873</v>
      </c>
    </row>
    <row r="759" spans="1:17" x14ac:dyDescent="0.3">
      <c r="A759">
        <v>3</v>
      </c>
      <c r="B759">
        <v>500</v>
      </c>
      <c r="C759" t="s">
        <v>11</v>
      </c>
      <c r="D759">
        <v>1</v>
      </c>
      <c r="E759" t="s">
        <v>12</v>
      </c>
      <c r="F759">
        <v>13</v>
      </c>
      <c r="G759">
        <v>82.326750000000004</v>
      </c>
      <c r="H759">
        <v>881932.84474999981</v>
      </c>
      <c r="I759">
        <v>42.965000000000003</v>
      </c>
      <c r="J759">
        <v>8</v>
      </c>
      <c r="K759" t="s">
        <v>14</v>
      </c>
      <c r="L759">
        <f>Table1[[#This Row],[maxPHe]]/Table1[[#This Row],[nv]]</f>
        <v>5.3706250000000004</v>
      </c>
      <c r="M759" t="e">
        <f>LN(1-Table1[[#This Row],[maxPress(bar)]]/327664.925)</f>
        <v>#NUM!</v>
      </c>
      <c r="N759">
        <f>-0.509390757*Table1[[#This Row],[lig(ao)]]</f>
        <v>-6.6220798410000006</v>
      </c>
      <c r="O759" s="3">
        <f>LN(1-EXP(-$R$45*Table1[[#This Row],[lig(ao)]]))</f>
        <v>-1.3315439159814054E-3</v>
      </c>
      <c r="P759" s="3">
        <f>Table1[[#This Row],[ln(1-e^-Bl)]]+LN($R$40)-$R$45*Table1[[#This Row],[Rs(ao)]]</f>
        <v>13.717197051451398</v>
      </c>
      <c r="Q759" s="3">
        <f>LN(Table1[[#This Row],[maxPress(bar)]])</f>
        <v>13.689871192350923</v>
      </c>
    </row>
    <row r="760" spans="1:17" x14ac:dyDescent="0.3">
      <c r="A760">
        <v>3</v>
      </c>
      <c r="B760">
        <v>500</v>
      </c>
      <c r="C760" t="s">
        <v>11</v>
      </c>
      <c r="D760">
        <v>1</v>
      </c>
      <c r="E760" t="s">
        <v>12</v>
      </c>
      <c r="F760">
        <v>14</v>
      </c>
      <c r="G760">
        <v>84.405749999999998</v>
      </c>
      <c r="H760">
        <v>804924.79584999999</v>
      </c>
      <c r="I760">
        <v>46.384999999999991</v>
      </c>
      <c r="J760">
        <v>9</v>
      </c>
      <c r="K760" t="s">
        <v>13</v>
      </c>
      <c r="L760">
        <f>Table1[[#This Row],[maxPHe]]/Table1[[#This Row],[nv]]</f>
        <v>5.1538888888888881</v>
      </c>
      <c r="M760" t="e">
        <f>LN(1-Table1[[#This Row],[maxPress(bar)]]/327664.925)</f>
        <v>#NUM!</v>
      </c>
      <c r="N760">
        <f>-0.509390757*Table1[[#This Row],[lig(ao)]]</f>
        <v>-7.1314705979999999</v>
      </c>
      <c r="O760" s="3">
        <f>LN(1-EXP(-$R$45*Table1[[#This Row],[lig(ao)]]))</f>
        <v>-7.9986077373698648E-4</v>
      </c>
      <c r="P760" s="3">
        <f>Table1[[#This Row],[ln(1-e^-Bl)]]+LN($R$40)-$R$45*Table1[[#This Row],[Rs(ao)]]</f>
        <v>13.717728734593642</v>
      </c>
      <c r="Q760" s="3">
        <f>LN(Table1[[#This Row],[maxPress(bar)]])</f>
        <v>13.59850413073231</v>
      </c>
    </row>
    <row r="761" spans="1:17" x14ac:dyDescent="0.3">
      <c r="A761">
        <v>3</v>
      </c>
      <c r="B761">
        <v>500</v>
      </c>
      <c r="C761" t="s">
        <v>11</v>
      </c>
      <c r="D761">
        <v>1</v>
      </c>
      <c r="E761" t="s">
        <v>12</v>
      </c>
      <c r="F761">
        <v>15</v>
      </c>
      <c r="G761">
        <v>66.386250000000004</v>
      </c>
      <c r="H761">
        <v>926008.15919999999</v>
      </c>
      <c r="I761">
        <v>36.774999999999977</v>
      </c>
      <c r="J761">
        <v>7</v>
      </c>
      <c r="K761" t="s">
        <v>13</v>
      </c>
      <c r="L761">
        <f>Table1[[#This Row],[maxPHe]]/Table1[[#This Row],[nv]]</f>
        <v>5.2535714285714255</v>
      </c>
      <c r="M761" t="e">
        <f>LN(1-Table1[[#This Row],[maxPress(bar)]]/327664.925)</f>
        <v>#NUM!</v>
      </c>
      <c r="N761">
        <f>-0.509390757*Table1[[#This Row],[lig(ao)]]</f>
        <v>-7.6408613550000002</v>
      </c>
      <c r="O761" s="3">
        <f>LN(1-EXP(-$R$45*Table1[[#This Row],[lig(ao)]]))</f>
        <v>-4.8052877768070632E-4</v>
      </c>
      <c r="P761" s="3">
        <f>Table1[[#This Row],[ln(1-e^-Bl)]]+LN($R$40)-$R$45*Table1[[#This Row],[Rs(ao)]]</f>
        <v>13.718048066589699</v>
      </c>
      <c r="Q761" s="3">
        <f>LN(Table1[[#This Row],[maxPress(bar)]])</f>
        <v>13.738638324820599</v>
      </c>
    </row>
    <row r="762" spans="1:17" x14ac:dyDescent="0.3">
      <c r="A762">
        <v>3</v>
      </c>
      <c r="B762">
        <v>500</v>
      </c>
      <c r="C762" t="s">
        <v>11</v>
      </c>
      <c r="D762">
        <v>1</v>
      </c>
      <c r="E762" t="s">
        <v>12</v>
      </c>
      <c r="F762">
        <v>16</v>
      </c>
      <c r="G762">
        <v>161.08924999999999</v>
      </c>
      <c r="H762">
        <v>854469.57214999979</v>
      </c>
      <c r="I762">
        <v>64.715000000000003</v>
      </c>
      <c r="J762">
        <v>10</v>
      </c>
      <c r="K762" t="s">
        <v>13</v>
      </c>
      <c r="L762">
        <f>Table1[[#This Row],[maxPHe]]/Table1[[#This Row],[nv]]</f>
        <v>6.4715000000000007</v>
      </c>
      <c r="M762" t="e">
        <f>LN(1-Table1[[#This Row],[maxPress(bar)]]/327664.925)</f>
        <v>#NUM!</v>
      </c>
      <c r="N762">
        <f>-0.509390757*Table1[[#This Row],[lig(ao)]]</f>
        <v>-8.1502521120000004</v>
      </c>
      <c r="O762" s="3">
        <f>LN(1-EXP(-$R$45*Table1[[#This Row],[lig(ao)]]))</f>
        <v>-2.8870352550614285E-4</v>
      </c>
      <c r="P762" s="3">
        <f>Table1[[#This Row],[ln(1-e^-Bl)]]+LN($R$40)-$R$45*Table1[[#This Row],[Rs(ao)]]</f>
        <v>13.718239891841874</v>
      </c>
      <c r="Q762" s="3">
        <f>LN(Table1[[#This Row],[maxPress(bar)]])</f>
        <v>13.658236171951165</v>
      </c>
    </row>
    <row r="763" spans="1:17" x14ac:dyDescent="0.3">
      <c r="A763">
        <v>3</v>
      </c>
      <c r="B763">
        <v>500</v>
      </c>
      <c r="C763" t="s">
        <v>11</v>
      </c>
      <c r="D763">
        <v>1</v>
      </c>
      <c r="E763" t="s">
        <v>12</v>
      </c>
      <c r="F763">
        <v>17</v>
      </c>
      <c r="G763">
        <v>121.63375000000001</v>
      </c>
      <c r="H763">
        <v>903906.58464999998</v>
      </c>
      <c r="I763">
        <v>47.824999999999989</v>
      </c>
      <c r="J763">
        <v>7</v>
      </c>
      <c r="K763" t="s">
        <v>13</v>
      </c>
      <c r="L763">
        <f>Table1[[#This Row],[maxPHe]]/Table1[[#This Row],[nv]]</f>
        <v>6.8321428571428555</v>
      </c>
      <c r="M763" t="e">
        <f>LN(1-Table1[[#This Row],[maxPress(bar)]]/327664.925)</f>
        <v>#NUM!</v>
      </c>
      <c r="N763">
        <f>-0.509390757*Table1[[#This Row],[lig(ao)]]</f>
        <v>-8.6596428690000007</v>
      </c>
      <c r="O763" s="3">
        <f>LN(1-EXP(-$R$45*Table1[[#This Row],[lig(ao)]]))</f>
        <v>-1.7346082235250424E-4</v>
      </c>
      <c r="P763" s="3">
        <f>Table1[[#This Row],[ln(1-e^-Bl)]]+LN($R$40)-$R$45*Table1[[#This Row],[Rs(ao)]]</f>
        <v>13.718355134545027</v>
      </c>
      <c r="Q763" s="3">
        <f>LN(Table1[[#This Row],[maxPress(bar)]])</f>
        <v>13.714481298470666</v>
      </c>
    </row>
    <row r="764" spans="1:17" x14ac:dyDescent="0.3">
      <c r="A764">
        <v>3</v>
      </c>
      <c r="B764">
        <v>500</v>
      </c>
      <c r="C764" t="s">
        <v>11</v>
      </c>
      <c r="D764">
        <v>1</v>
      </c>
      <c r="E764" t="s">
        <v>12</v>
      </c>
      <c r="F764">
        <v>18</v>
      </c>
      <c r="G764">
        <v>89.851249999999993</v>
      </c>
      <c r="H764">
        <v>909392.23494999995</v>
      </c>
      <c r="I764">
        <v>41.475000000000001</v>
      </c>
      <c r="J764">
        <v>7</v>
      </c>
      <c r="K764" t="s">
        <v>13</v>
      </c>
      <c r="L764">
        <f>Table1[[#This Row],[maxPHe]]/Table1[[#This Row],[nv]]</f>
        <v>5.9249999999999998</v>
      </c>
      <c r="M764" t="e">
        <f>LN(1-Table1[[#This Row],[maxPress(bar)]]/327664.925)</f>
        <v>#NUM!</v>
      </c>
      <c r="N764">
        <f>-0.509390757*Table1[[#This Row],[lig(ao)]]</f>
        <v>-9.1690336260000009</v>
      </c>
      <c r="O764" s="3">
        <f>LN(1-EXP(-$R$45*Table1[[#This Row],[lig(ao)]]))</f>
        <v>-1.0422231216581739E-4</v>
      </c>
      <c r="P764" s="3">
        <f>Table1[[#This Row],[ln(1-e^-Bl)]]+LN($R$40)-$R$45*Table1[[#This Row],[Rs(ao)]]</f>
        <v>13.718424373055214</v>
      </c>
      <c r="Q764" s="3">
        <f>LN(Table1[[#This Row],[maxPress(bar)]])</f>
        <v>13.720531781684734</v>
      </c>
    </row>
    <row r="765" spans="1:17" x14ac:dyDescent="0.3">
      <c r="A765">
        <v>3</v>
      </c>
      <c r="B765">
        <v>500</v>
      </c>
      <c r="C765" t="s">
        <v>11</v>
      </c>
      <c r="D765">
        <v>1</v>
      </c>
      <c r="E765" t="s">
        <v>12</v>
      </c>
      <c r="F765">
        <v>19</v>
      </c>
      <c r="G765">
        <v>189.45525000000001</v>
      </c>
      <c r="H765">
        <v>832671.44980000006</v>
      </c>
      <c r="I765">
        <v>76.395000000000039</v>
      </c>
      <c r="J765">
        <v>12</v>
      </c>
      <c r="K765" t="s">
        <v>14</v>
      </c>
      <c r="L765">
        <f>Table1[[#This Row],[maxPHe]]/Table1[[#This Row],[nv]]</f>
        <v>6.3662500000000035</v>
      </c>
      <c r="M765" t="e">
        <f>LN(1-Table1[[#This Row],[maxPress(bar)]]/327664.925)</f>
        <v>#NUM!</v>
      </c>
      <c r="N765">
        <f>-0.509390757*Table1[[#This Row],[lig(ao)]]</f>
        <v>-9.6784243830000012</v>
      </c>
      <c r="O765" s="3">
        <f>LN(1-EXP(-$R$45*Table1[[#This Row],[lig(ao)]]))</f>
        <v>-6.2621866469215342E-5</v>
      </c>
      <c r="P765" s="3">
        <f>Table1[[#This Row],[ln(1-e^-Bl)]]+LN($R$40)-$R$45*Table1[[#This Row],[Rs(ao)]]</f>
        <v>13.71846597350091</v>
      </c>
      <c r="Q765" s="3">
        <f>LN(Table1[[#This Row],[maxPress(bar)]])</f>
        <v>13.632394425338536</v>
      </c>
    </row>
    <row r="766" spans="1:17" x14ac:dyDescent="0.3">
      <c r="A766">
        <v>3</v>
      </c>
      <c r="B766">
        <v>500</v>
      </c>
      <c r="C766" t="s">
        <v>11</v>
      </c>
      <c r="D766">
        <v>1</v>
      </c>
      <c r="E766" t="s">
        <v>12</v>
      </c>
      <c r="F766">
        <v>1</v>
      </c>
      <c r="G766">
        <v>62.574249999999999</v>
      </c>
      <c r="H766">
        <v>763807.01505000016</v>
      </c>
      <c r="I766">
        <v>28.01499999999999</v>
      </c>
      <c r="J766">
        <v>8</v>
      </c>
      <c r="K766" t="s">
        <v>14</v>
      </c>
      <c r="L766">
        <f>Table1[[#This Row],[maxPHe]]/Table1[[#This Row],[nv]]</f>
        <v>3.5018749999999987</v>
      </c>
      <c r="M766" t="e">
        <f>LN(1-Table1[[#This Row],[maxPress(bar)]]/327664.925)</f>
        <v>#NUM!</v>
      </c>
      <c r="N766">
        <f>-0.509390757*Table1[[#This Row],[lig(ao)]]</f>
        <v>-0.50939075700000003</v>
      </c>
      <c r="O766" s="3">
        <f>LN(1-EXP(-$R$45*Table1[[#This Row],[lig(ao)]]))</f>
        <v>-0.91844666491232885</v>
      </c>
      <c r="P766" s="3">
        <f>Table1[[#This Row],[ln(1-e^-Bl)]]+LN($R$40)-$R$45*Table1[[#This Row],[Rs(ao)]]</f>
        <v>12.80008193045505</v>
      </c>
      <c r="Q766" s="3">
        <f>LN(Table1[[#This Row],[maxPress(bar)]])</f>
        <v>13.54607043813829</v>
      </c>
    </row>
    <row r="767" spans="1:17" x14ac:dyDescent="0.3">
      <c r="A767">
        <v>3</v>
      </c>
      <c r="B767">
        <v>500</v>
      </c>
      <c r="C767" t="s">
        <v>11</v>
      </c>
      <c r="D767">
        <v>1</v>
      </c>
      <c r="E767" t="s">
        <v>12</v>
      </c>
      <c r="F767">
        <v>20</v>
      </c>
      <c r="G767">
        <v>140.84174999999999</v>
      </c>
      <c r="H767">
        <v>839099.54969999986</v>
      </c>
      <c r="I767">
        <v>57.665000000000013</v>
      </c>
      <c r="J767">
        <v>9</v>
      </c>
      <c r="K767" t="s">
        <v>14</v>
      </c>
      <c r="L767">
        <f>Table1[[#This Row],[maxPHe]]/Table1[[#This Row],[nv]]</f>
        <v>6.4072222222222237</v>
      </c>
      <c r="M767" t="e">
        <f>LN(1-Table1[[#This Row],[maxPress(bar)]]/327664.925)</f>
        <v>#NUM!</v>
      </c>
      <c r="N767">
        <f>-0.509390757*Table1[[#This Row],[lig(ao)]]</f>
        <v>-10.187815140000001</v>
      </c>
      <c r="O767" s="3">
        <f>LN(1-EXP(-$R$45*Table1[[#This Row],[lig(ao)]]))</f>
        <v>-3.7626594887278363E-5</v>
      </c>
      <c r="P767" s="3">
        <f>Table1[[#This Row],[ln(1-e^-Bl)]]+LN($R$40)-$R$45*Table1[[#This Row],[Rs(ao)]]</f>
        <v>13.718490968772493</v>
      </c>
      <c r="Q767" s="3">
        <f>LN(Table1[[#This Row],[maxPress(bar)]])</f>
        <v>13.640084631211609</v>
      </c>
    </row>
    <row r="768" spans="1:17" x14ac:dyDescent="0.3">
      <c r="A768">
        <v>3</v>
      </c>
      <c r="B768">
        <v>500</v>
      </c>
      <c r="C768" t="s">
        <v>11</v>
      </c>
      <c r="D768">
        <v>1</v>
      </c>
      <c r="E768" t="s">
        <v>12</v>
      </c>
      <c r="F768">
        <v>2</v>
      </c>
      <c r="G768">
        <v>108.61375</v>
      </c>
      <c r="H768">
        <v>774391.49900000007</v>
      </c>
      <c r="I768">
        <v>39.225000000000023</v>
      </c>
      <c r="J768">
        <v>9</v>
      </c>
      <c r="K768" t="s">
        <v>15</v>
      </c>
      <c r="L768">
        <f>Table1[[#This Row],[maxPHe]]/Table1[[#This Row],[nv]]</f>
        <v>4.3583333333333361</v>
      </c>
      <c r="M768" t="e">
        <f>LN(1-Table1[[#This Row],[maxPress(bar)]]/327664.925)</f>
        <v>#NUM!</v>
      </c>
      <c r="N768">
        <f>-0.509390757*Table1[[#This Row],[lig(ao)]]</f>
        <v>-1.0187815140000001</v>
      </c>
      <c r="O768" s="3">
        <f>LN(1-EXP(-$R$45*Table1[[#This Row],[lig(ao)]]))</f>
        <v>-0.44790477788236172</v>
      </c>
      <c r="P768" s="3">
        <f>Table1[[#This Row],[ln(1-e^-Bl)]]+LN($R$40)-$R$45*Table1[[#This Row],[Rs(ao)]]</f>
        <v>13.270623817485017</v>
      </c>
      <c r="Q768" s="3">
        <f>LN(Table1[[#This Row],[maxPress(bar)]])</f>
        <v>13.559832837353259</v>
      </c>
    </row>
    <row r="769" spans="1:17" x14ac:dyDescent="0.3">
      <c r="A769">
        <v>3</v>
      </c>
      <c r="B769">
        <v>500</v>
      </c>
      <c r="C769" t="s">
        <v>11</v>
      </c>
      <c r="D769">
        <v>1</v>
      </c>
      <c r="E769" t="s">
        <v>12</v>
      </c>
      <c r="F769">
        <v>3</v>
      </c>
      <c r="G769">
        <v>74.702750000000009</v>
      </c>
      <c r="H769">
        <v>833489.19330000016</v>
      </c>
      <c r="I769">
        <v>38.445000000000007</v>
      </c>
      <c r="J769">
        <v>8</v>
      </c>
      <c r="K769" t="s">
        <v>14</v>
      </c>
      <c r="L769">
        <f>Table1[[#This Row],[maxPHe]]/Table1[[#This Row],[nv]]</f>
        <v>4.8056250000000009</v>
      </c>
      <c r="M769" t="e">
        <f>LN(1-Table1[[#This Row],[maxPress(bar)]]/327664.925)</f>
        <v>#NUM!</v>
      </c>
      <c r="N769">
        <f>-0.509390757*Table1[[#This Row],[lig(ao)]]</f>
        <v>-1.5281722710000001</v>
      </c>
      <c r="O769" s="3">
        <f>LN(1-EXP(-$R$45*Table1[[#This Row],[lig(ao)]]))</f>
        <v>-0.24453535334753071</v>
      </c>
      <c r="P769" s="3">
        <f>Table1[[#This Row],[ln(1-e^-Bl)]]+LN($R$40)-$R$45*Table1[[#This Row],[Rs(ao)]]</f>
        <v>13.47399324201985</v>
      </c>
      <c r="Q769" s="3">
        <f>LN(Table1[[#This Row],[maxPress(bar)]])</f>
        <v>13.633376015642023</v>
      </c>
    </row>
    <row r="770" spans="1:17" x14ac:dyDescent="0.3">
      <c r="A770">
        <v>3</v>
      </c>
      <c r="B770">
        <v>500</v>
      </c>
      <c r="C770" t="s">
        <v>11</v>
      </c>
      <c r="D770">
        <v>1</v>
      </c>
      <c r="E770" t="s">
        <v>12</v>
      </c>
      <c r="F770">
        <v>4</v>
      </c>
      <c r="G770">
        <v>141.33674999999999</v>
      </c>
      <c r="H770">
        <v>799901.93780000007</v>
      </c>
      <c r="I770">
        <v>57.765000000000008</v>
      </c>
      <c r="J770">
        <v>10</v>
      </c>
      <c r="K770" t="s">
        <v>14</v>
      </c>
      <c r="L770">
        <f>Table1[[#This Row],[maxPHe]]/Table1[[#This Row],[nv]]</f>
        <v>5.7765000000000004</v>
      </c>
      <c r="M770" t="e">
        <f>LN(1-Table1[[#This Row],[maxPress(bar)]]/327664.925)</f>
        <v>#NUM!</v>
      </c>
      <c r="N770">
        <f>-0.509390757*Table1[[#This Row],[lig(ao)]]</f>
        <v>-2.0375630280000001</v>
      </c>
      <c r="O770" s="3">
        <f>LN(1-EXP(-$R$45*Table1[[#This Row],[lig(ao)]]))</f>
        <v>-0.13965972373704474</v>
      </c>
      <c r="P770" s="3">
        <f>Table1[[#This Row],[ln(1-e^-Bl)]]+LN($R$40)-$R$45*Table1[[#This Row],[Rs(ao)]]</f>
        <v>13.578868871630334</v>
      </c>
      <c r="Q770" s="3">
        <f>LN(Table1[[#This Row],[maxPress(bar)]])</f>
        <v>13.592244421386798</v>
      </c>
    </row>
    <row r="771" spans="1:17" x14ac:dyDescent="0.3">
      <c r="A771">
        <v>3</v>
      </c>
      <c r="B771">
        <v>500</v>
      </c>
      <c r="C771" t="s">
        <v>11</v>
      </c>
      <c r="D771">
        <v>1</v>
      </c>
      <c r="E771" t="s">
        <v>12</v>
      </c>
      <c r="F771">
        <v>5</v>
      </c>
      <c r="G771">
        <v>137.12875</v>
      </c>
      <c r="H771">
        <v>803791.30420000013</v>
      </c>
      <c r="I771">
        <v>56.924999999999997</v>
      </c>
      <c r="J771">
        <v>9</v>
      </c>
      <c r="K771" t="s">
        <v>14</v>
      </c>
      <c r="L771">
        <f>Table1[[#This Row],[maxPHe]]/Table1[[#This Row],[nv]]</f>
        <v>6.3249999999999993</v>
      </c>
      <c r="M771" t="e">
        <f>LN(1-Table1[[#This Row],[maxPress(bar)]]/327664.925)</f>
        <v>#NUM!</v>
      </c>
      <c r="N771">
        <f>-0.509390757*Table1[[#This Row],[lig(ao)]]</f>
        <v>-2.5469537850000004</v>
      </c>
      <c r="O771" s="3">
        <f>LN(1-EXP(-$R$45*Table1[[#This Row],[lig(ao)]]))</f>
        <v>-8.1556993148675705E-2</v>
      </c>
      <c r="P771" s="3">
        <f>Table1[[#This Row],[ln(1-e^-Bl)]]+LN($R$40)-$R$45*Table1[[#This Row],[Rs(ao)]]</f>
        <v>13.636971602218704</v>
      </c>
      <c r="Q771" s="3">
        <f>LN(Table1[[#This Row],[maxPress(bar)]])</f>
        <v>13.597094942575943</v>
      </c>
    </row>
    <row r="772" spans="1:17" x14ac:dyDescent="0.3">
      <c r="A772">
        <v>3</v>
      </c>
      <c r="B772">
        <v>500</v>
      </c>
      <c r="C772" t="s">
        <v>11</v>
      </c>
      <c r="D772">
        <v>1</v>
      </c>
      <c r="E772" t="s">
        <v>12</v>
      </c>
      <c r="F772">
        <v>6</v>
      </c>
      <c r="G772">
        <v>69.504750000000001</v>
      </c>
      <c r="H772">
        <v>863564.55889999995</v>
      </c>
      <c r="I772">
        <v>40.404999999999987</v>
      </c>
      <c r="J772">
        <v>8</v>
      </c>
      <c r="K772" t="s">
        <v>14</v>
      </c>
      <c r="L772">
        <f>Table1[[#This Row],[maxPHe]]/Table1[[#This Row],[nv]]</f>
        <v>5.0506249999999984</v>
      </c>
      <c r="M772" t="e">
        <f>LN(1-Table1[[#This Row],[maxPress(bar)]]/327664.925)</f>
        <v>#NUM!</v>
      </c>
      <c r="N772">
        <f>-0.509390757*Table1[[#This Row],[lig(ao)]]</f>
        <v>-3.0563445420000002</v>
      </c>
      <c r="O772" s="3">
        <f>LN(1-EXP(-$R$45*Table1[[#This Row],[lig(ao)]]))</f>
        <v>-4.8202665642017063E-2</v>
      </c>
      <c r="P772" s="3">
        <f>Table1[[#This Row],[ln(1-e^-Bl)]]+LN($R$40)-$R$45*Table1[[#This Row],[Rs(ao)]]</f>
        <v>13.670325929725362</v>
      </c>
      <c r="Q772" s="3">
        <f>LN(Table1[[#This Row],[maxPress(bar)]])</f>
        <v>13.668823937989568</v>
      </c>
    </row>
    <row r="773" spans="1:17" x14ac:dyDescent="0.3">
      <c r="A773">
        <v>3</v>
      </c>
      <c r="B773">
        <v>500</v>
      </c>
      <c r="C773" t="s">
        <v>11</v>
      </c>
      <c r="D773">
        <v>1</v>
      </c>
      <c r="E773" t="s">
        <v>12</v>
      </c>
      <c r="F773">
        <v>7</v>
      </c>
      <c r="G773">
        <v>116.28725</v>
      </c>
      <c r="H773">
        <v>806141.59455000027</v>
      </c>
      <c r="I773">
        <v>52.755000000000017</v>
      </c>
      <c r="J773">
        <v>9</v>
      </c>
      <c r="K773" t="s">
        <v>14</v>
      </c>
      <c r="L773">
        <f>Table1[[#This Row],[maxPHe]]/Table1[[#This Row],[nv]]</f>
        <v>5.8616666666666681</v>
      </c>
      <c r="M773" t="e">
        <f>LN(1-Table1[[#This Row],[maxPress(bar)]]/327664.925)</f>
        <v>#NUM!</v>
      </c>
      <c r="N773">
        <f>-0.509390757*Table1[[#This Row],[lig(ao)]]</f>
        <v>-3.565735299</v>
      </c>
      <c r="O773" s="3">
        <f>LN(1-EXP(-$R$45*Table1[[#This Row],[lig(ao)]]))</f>
        <v>-2.8683625494928373E-2</v>
      </c>
      <c r="P773" s="3">
        <f>Table1[[#This Row],[ln(1-e^-Bl)]]+LN($R$40)-$R$45*Table1[[#This Row],[Rs(ao)]]</f>
        <v>13.689844969872452</v>
      </c>
      <c r="Q773" s="3">
        <f>LN(Table1[[#This Row],[maxPress(bar)]])</f>
        <v>13.600014681679959</v>
      </c>
    </row>
    <row r="774" spans="1:17" x14ac:dyDescent="0.3">
      <c r="A774">
        <v>3</v>
      </c>
      <c r="B774">
        <v>500</v>
      </c>
      <c r="C774" t="s">
        <v>11</v>
      </c>
      <c r="D774">
        <v>1</v>
      </c>
      <c r="E774" t="s">
        <v>12</v>
      </c>
      <c r="F774">
        <v>8</v>
      </c>
      <c r="G774">
        <v>141.83175</v>
      </c>
      <c r="H774">
        <v>947103.40445000003</v>
      </c>
      <c r="I774">
        <v>48.865000000000009</v>
      </c>
      <c r="J774">
        <v>6</v>
      </c>
      <c r="K774" t="s">
        <v>14</v>
      </c>
      <c r="L774">
        <f>Table1[[#This Row],[maxPHe]]/Table1[[#This Row],[nv]]</f>
        <v>8.1441666666666688</v>
      </c>
      <c r="M774" t="e">
        <f>LN(1-Table1[[#This Row],[maxPress(bar)]]/327664.925)</f>
        <v>#NUM!</v>
      </c>
      <c r="N774">
        <f>-0.509390757*Table1[[#This Row],[lig(ao)]]</f>
        <v>-4.0751260560000002</v>
      </c>
      <c r="O774" s="3">
        <f>LN(1-EXP(-$R$45*Table1[[#This Row],[lig(ao)]]))</f>
        <v>-1.7136038476981676E-2</v>
      </c>
      <c r="P774" s="3">
        <f>Table1[[#This Row],[ln(1-e^-Bl)]]+LN($R$40)-$R$45*Table1[[#This Row],[Rs(ao)]]</f>
        <v>13.701392556890397</v>
      </c>
      <c r="Q774" s="3">
        <f>LN(Table1[[#This Row],[maxPress(bar)]])</f>
        <v>13.761163557812315</v>
      </c>
    </row>
    <row r="775" spans="1:17" x14ac:dyDescent="0.3">
      <c r="A775">
        <v>3</v>
      </c>
      <c r="B775">
        <v>500</v>
      </c>
      <c r="C775" t="s">
        <v>11</v>
      </c>
      <c r="D775">
        <v>1</v>
      </c>
      <c r="E775" t="s">
        <v>12</v>
      </c>
      <c r="F775">
        <v>9</v>
      </c>
      <c r="G775">
        <v>83.910750000000007</v>
      </c>
      <c r="H775">
        <v>869773.47799999989</v>
      </c>
      <c r="I775">
        <v>43.284999999999997</v>
      </c>
      <c r="J775">
        <v>8</v>
      </c>
      <c r="K775" t="s">
        <v>13</v>
      </c>
      <c r="L775">
        <f>Table1[[#This Row],[maxPHe]]/Table1[[#This Row],[nv]]</f>
        <v>5.4106249999999996</v>
      </c>
      <c r="M775" t="e">
        <f>LN(1-Table1[[#This Row],[maxPress(bar)]]/327664.925)</f>
        <v>#NUM!</v>
      </c>
      <c r="N775">
        <f>-0.509390757*Table1[[#This Row],[lig(ao)]]</f>
        <v>-4.5845168130000005</v>
      </c>
      <c r="O775" s="3">
        <f>LN(1-EXP(-$R$45*Table1[[#This Row],[lig(ao)]]))</f>
        <v>-1.0261132782081569E-2</v>
      </c>
      <c r="P775" s="3">
        <f>Table1[[#This Row],[ln(1-e^-Bl)]]+LN($R$40)-$R$45*Table1[[#This Row],[Rs(ao)]]</f>
        <v>13.708267462585297</v>
      </c>
      <c r="Q775" s="3">
        <f>LN(Table1[[#This Row],[maxPress(bar)]])</f>
        <v>13.675988086613641</v>
      </c>
    </row>
    <row r="776" spans="1:17" x14ac:dyDescent="0.3">
      <c r="A776">
        <v>3</v>
      </c>
      <c r="B776">
        <v>500</v>
      </c>
      <c r="C776" t="s">
        <v>11</v>
      </c>
      <c r="D776">
        <v>2</v>
      </c>
      <c r="E776" t="s">
        <v>12</v>
      </c>
      <c r="F776">
        <v>10</v>
      </c>
      <c r="G776">
        <v>648.81175000000007</v>
      </c>
      <c r="H776">
        <v>567778.09254999983</v>
      </c>
      <c r="I776">
        <v>302.26499999999987</v>
      </c>
      <c r="J776">
        <v>65</v>
      </c>
      <c r="K776" t="s">
        <v>13</v>
      </c>
      <c r="L776">
        <f>Table1[[#This Row],[maxPHe]]/Table1[[#This Row],[nv]]</f>
        <v>4.6502307692307676</v>
      </c>
      <c r="M776" t="e">
        <f>LN(1-Table1[[#This Row],[maxPress(bar)]]/327664.925)</f>
        <v>#NUM!</v>
      </c>
      <c r="N776">
        <f>-0.509390757*Table1[[#This Row],[lig(ao)]]</f>
        <v>-5.0939075700000007</v>
      </c>
      <c r="O776" s="3">
        <f>LN(1-EXP(-$R$45*Table1[[#This Row],[lig(ao)]]))</f>
        <v>-6.1528846084108338E-3</v>
      </c>
      <c r="P776" s="3">
        <f>Table1[[#This Row],[ln(1-e^-Bl)]]+LN($R$40)-$R$45*Table1[[#This Row],[Rs(ao)]]</f>
        <v>13.202984797758969</v>
      </c>
      <c r="Q776" s="3">
        <f>LN(Table1[[#This Row],[maxPress(bar)]])</f>
        <v>13.249485939236861</v>
      </c>
    </row>
    <row r="777" spans="1:17" x14ac:dyDescent="0.3">
      <c r="A777">
        <v>3</v>
      </c>
      <c r="B777">
        <v>500</v>
      </c>
      <c r="C777" t="s">
        <v>11</v>
      </c>
      <c r="D777">
        <v>2</v>
      </c>
      <c r="E777" t="s">
        <v>12</v>
      </c>
      <c r="F777">
        <v>11</v>
      </c>
      <c r="G777">
        <v>637.62375000000009</v>
      </c>
      <c r="H777">
        <v>570352.51864999998</v>
      </c>
      <c r="I777">
        <v>303.02499999999992</v>
      </c>
      <c r="J777">
        <v>66</v>
      </c>
      <c r="K777" t="s">
        <v>14</v>
      </c>
      <c r="L777">
        <f>Table1[[#This Row],[maxPHe]]/Table1[[#This Row],[nv]]</f>
        <v>4.5912878787878775</v>
      </c>
      <c r="M777" t="e">
        <f>LN(1-Table1[[#This Row],[maxPress(bar)]]/327664.925)</f>
        <v>#NUM!</v>
      </c>
      <c r="N777">
        <f>-0.509390757*Table1[[#This Row],[lig(ao)]]</f>
        <v>-5.6032983270000001</v>
      </c>
      <c r="O777" s="3">
        <f>LN(1-EXP(-$R$45*Table1[[#This Row],[lig(ao)]]))</f>
        <v>-3.6924895769882078E-3</v>
      </c>
      <c r="P777" s="3">
        <f>Table1[[#This Row],[ln(1-e^-Bl)]]+LN($R$40)-$R$45*Table1[[#This Row],[Rs(ao)]]</f>
        <v>13.205445192790393</v>
      </c>
      <c r="Q777" s="3">
        <f>LN(Table1[[#This Row],[maxPress(bar)]])</f>
        <v>13.254009902418941</v>
      </c>
    </row>
    <row r="778" spans="1:17" x14ac:dyDescent="0.3">
      <c r="A778">
        <v>3</v>
      </c>
      <c r="B778">
        <v>500</v>
      </c>
      <c r="C778" t="s">
        <v>11</v>
      </c>
      <c r="D778">
        <v>2</v>
      </c>
      <c r="E778" t="s">
        <v>12</v>
      </c>
      <c r="F778">
        <v>12</v>
      </c>
      <c r="G778">
        <v>616.28724999999986</v>
      </c>
      <c r="H778">
        <v>557967.14850000001</v>
      </c>
      <c r="I778">
        <v>300.755</v>
      </c>
      <c r="J778">
        <v>67</v>
      </c>
      <c r="K778" t="s">
        <v>14</v>
      </c>
      <c r="L778">
        <f>Table1[[#This Row],[maxPHe]]/Table1[[#This Row],[nv]]</f>
        <v>4.4888805970149255</v>
      </c>
      <c r="M778" t="e">
        <f>LN(1-Table1[[#This Row],[maxPress(bar)]]/327664.925)</f>
        <v>#NUM!</v>
      </c>
      <c r="N778">
        <f>-0.509390757*Table1[[#This Row],[lig(ao)]]</f>
        <v>-6.1126890840000003</v>
      </c>
      <c r="O778" s="3">
        <f>LN(1-EXP(-$R$45*Table1[[#This Row],[lig(ao)]]))</f>
        <v>-2.217039257152143E-3</v>
      </c>
      <c r="P778" s="3">
        <f>Table1[[#This Row],[ln(1-e^-Bl)]]+LN($R$40)-$R$45*Table1[[#This Row],[Rs(ao)]]</f>
        <v>13.206920643110228</v>
      </c>
      <c r="Q778" s="3">
        <f>LN(Table1[[#This Row],[maxPress(bar)]])</f>
        <v>13.232055365974412</v>
      </c>
    </row>
    <row r="779" spans="1:17" x14ac:dyDescent="0.3">
      <c r="A779">
        <v>3</v>
      </c>
      <c r="B779">
        <v>500</v>
      </c>
      <c r="C779" t="s">
        <v>11</v>
      </c>
      <c r="D779">
        <v>2</v>
      </c>
      <c r="E779" t="s">
        <v>12</v>
      </c>
      <c r="F779">
        <v>13</v>
      </c>
      <c r="G779">
        <v>601.78224999999998</v>
      </c>
      <c r="H779">
        <v>554101.11475000018</v>
      </c>
      <c r="I779">
        <v>302.8549999999999</v>
      </c>
      <c r="J779">
        <v>69</v>
      </c>
      <c r="K779" t="s">
        <v>14</v>
      </c>
      <c r="L779">
        <f>Table1[[#This Row],[maxPHe]]/Table1[[#This Row],[nv]]</f>
        <v>4.3892028985507237</v>
      </c>
      <c r="M779" t="e">
        <f>LN(1-Table1[[#This Row],[maxPress(bar)]]/327664.925)</f>
        <v>#NUM!</v>
      </c>
      <c r="N779">
        <f>-0.509390757*Table1[[#This Row],[lig(ao)]]</f>
        <v>-6.6220798410000006</v>
      </c>
      <c r="O779" s="3">
        <f>LN(1-EXP(-$R$45*Table1[[#This Row],[lig(ao)]]))</f>
        <v>-1.3315439159814054E-3</v>
      </c>
      <c r="P779" s="3">
        <f>Table1[[#This Row],[ln(1-e^-Bl)]]+LN($R$40)-$R$45*Table1[[#This Row],[Rs(ao)]]</f>
        <v>13.207806138451399</v>
      </c>
      <c r="Q779" s="3">
        <f>LN(Table1[[#This Row],[maxPress(bar)]])</f>
        <v>13.225102466674388</v>
      </c>
    </row>
    <row r="780" spans="1:17" x14ac:dyDescent="0.3">
      <c r="A780">
        <v>3</v>
      </c>
      <c r="B780">
        <v>500</v>
      </c>
      <c r="C780" t="s">
        <v>11</v>
      </c>
      <c r="D780">
        <v>2</v>
      </c>
      <c r="E780" t="s">
        <v>12</v>
      </c>
      <c r="F780">
        <v>1</v>
      </c>
      <c r="G780">
        <v>328.06925000000001</v>
      </c>
      <c r="H780">
        <v>335576.71990000003</v>
      </c>
      <c r="I780">
        <v>171.11500000000009</v>
      </c>
      <c r="J780">
        <v>66</v>
      </c>
      <c r="K780" t="s">
        <v>15</v>
      </c>
      <c r="L780">
        <f>Table1[[#This Row],[maxPHe]]/Table1[[#This Row],[nv]]</f>
        <v>2.5926515151515166</v>
      </c>
      <c r="M780" t="e">
        <f>LN(1-Table1[[#This Row],[maxPress(bar)]]/327664.925)</f>
        <v>#NUM!</v>
      </c>
      <c r="N780">
        <f>-0.509390757*Table1[[#This Row],[lig(ao)]]</f>
        <v>-0.50939075700000003</v>
      </c>
      <c r="O780" s="3">
        <f>LN(1-EXP(-$R$45*Table1[[#This Row],[lig(ao)]]))</f>
        <v>-0.91844666491232885</v>
      </c>
      <c r="P780" s="3">
        <f>Table1[[#This Row],[ln(1-e^-Bl)]]+LN($R$40)-$R$45*Table1[[#This Row],[Rs(ao)]]</f>
        <v>12.290691017455051</v>
      </c>
      <c r="Q780" s="3">
        <f>LN(Table1[[#This Row],[maxPress(bar)]])</f>
        <v>12.723605882575512</v>
      </c>
    </row>
    <row r="781" spans="1:17" x14ac:dyDescent="0.3">
      <c r="A781">
        <v>3</v>
      </c>
      <c r="B781">
        <v>500</v>
      </c>
      <c r="C781" t="s">
        <v>11</v>
      </c>
      <c r="D781">
        <v>2</v>
      </c>
      <c r="E781" t="s">
        <v>12</v>
      </c>
      <c r="F781">
        <v>2</v>
      </c>
      <c r="G781">
        <v>475.74275000000011</v>
      </c>
      <c r="H781">
        <v>395310.9204</v>
      </c>
      <c r="I781">
        <v>201.6449999999999</v>
      </c>
      <c r="J781">
        <v>67</v>
      </c>
      <c r="K781" t="s">
        <v>14</v>
      </c>
      <c r="L781">
        <f>Table1[[#This Row],[maxPHe]]/Table1[[#This Row],[nv]]</f>
        <v>3.0096268656716401</v>
      </c>
      <c r="M781" t="e">
        <f>LN(1-Table1[[#This Row],[maxPress(bar)]]/327664.925)</f>
        <v>#NUM!</v>
      </c>
      <c r="N781">
        <f>-0.509390757*Table1[[#This Row],[lig(ao)]]</f>
        <v>-1.0187815140000001</v>
      </c>
      <c r="O781" s="3">
        <f>LN(1-EXP(-$R$45*Table1[[#This Row],[lig(ao)]]))</f>
        <v>-0.44790477788236172</v>
      </c>
      <c r="P781" s="3">
        <f>Table1[[#This Row],[ln(1-e^-Bl)]]+LN($R$40)-$R$45*Table1[[#This Row],[Rs(ao)]]</f>
        <v>12.761232904485018</v>
      </c>
      <c r="Q781" s="3">
        <f>LN(Table1[[#This Row],[maxPress(bar)]])</f>
        <v>12.887427874504006</v>
      </c>
    </row>
    <row r="782" spans="1:17" x14ac:dyDescent="0.3">
      <c r="A782">
        <v>3</v>
      </c>
      <c r="B782">
        <v>500</v>
      </c>
      <c r="C782" t="s">
        <v>11</v>
      </c>
      <c r="D782">
        <v>2</v>
      </c>
      <c r="E782" t="s">
        <v>12</v>
      </c>
      <c r="F782">
        <v>3</v>
      </c>
      <c r="G782">
        <v>530.99025000000006</v>
      </c>
      <c r="H782">
        <v>497484.68894999998</v>
      </c>
      <c r="I782">
        <v>269.69500000000011</v>
      </c>
      <c r="J782">
        <v>69</v>
      </c>
      <c r="K782" t="s">
        <v>14</v>
      </c>
      <c r="L782">
        <f>Table1[[#This Row],[maxPHe]]/Table1[[#This Row],[nv]]</f>
        <v>3.9086231884057985</v>
      </c>
      <c r="M782" t="e">
        <f>LN(1-Table1[[#This Row],[maxPress(bar)]]/327664.925)</f>
        <v>#NUM!</v>
      </c>
      <c r="N782">
        <f>-0.509390757*Table1[[#This Row],[lig(ao)]]</f>
        <v>-1.5281722710000001</v>
      </c>
      <c r="O782" s="3">
        <f>LN(1-EXP(-$R$45*Table1[[#This Row],[lig(ao)]]))</f>
        <v>-0.24453535334753071</v>
      </c>
      <c r="P782" s="3">
        <f>Table1[[#This Row],[ln(1-e^-Bl)]]+LN($R$40)-$R$45*Table1[[#This Row],[Rs(ao)]]</f>
        <v>12.964602329019851</v>
      </c>
      <c r="Q782" s="3">
        <f>LN(Table1[[#This Row],[maxPress(bar)]])</f>
        <v>13.117320059127294</v>
      </c>
    </row>
    <row r="783" spans="1:17" x14ac:dyDescent="0.3">
      <c r="A783">
        <v>3</v>
      </c>
      <c r="B783">
        <v>500</v>
      </c>
      <c r="C783" t="s">
        <v>11</v>
      </c>
      <c r="D783">
        <v>2</v>
      </c>
      <c r="E783" t="s">
        <v>12</v>
      </c>
      <c r="F783">
        <v>4</v>
      </c>
      <c r="G783">
        <v>599.45525000000009</v>
      </c>
      <c r="H783">
        <v>520568.12825000013</v>
      </c>
      <c r="I783">
        <v>283.3950000000001</v>
      </c>
      <c r="J783">
        <v>69</v>
      </c>
      <c r="K783" t="s">
        <v>14</v>
      </c>
      <c r="L783">
        <f>Table1[[#This Row],[maxPHe]]/Table1[[#This Row],[nv]]</f>
        <v>4.1071739130434795</v>
      </c>
      <c r="M783" t="e">
        <f>LN(1-Table1[[#This Row],[maxPress(bar)]]/327664.925)</f>
        <v>#NUM!</v>
      </c>
      <c r="N783">
        <f>-0.509390757*Table1[[#This Row],[lig(ao)]]</f>
        <v>-2.0375630280000001</v>
      </c>
      <c r="O783" s="3">
        <f>LN(1-EXP(-$R$45*Table1[[#This Row],[lig(ao)]]))</f>
        <v>-0.13965972373704474</v>
      </c>
      <c r="P783" s="3">
        <f>Table1[[#This Row],[ln(1-e^-Bl)]]+LN($R$40)-$R$45*Table1[[#This Row],[Rs(ao)]]</f>
        <v>13.069477958630335</v>
      </c>
      <c r="Q783" s="3">
        <f>LN(Table1[[#This Row],[maxPress(bar)]])</f>
        <v>13.162676048481417</v>
      </c>
    </row>
    <row r="784" spans="1:17" x14ac:dyDescent="0.3">
      <c r="A784">
        <v>3</v>
      </c>
      <c r="B784">
        <v>500</v>
      </c>
      <c r="C784" t="s">
        <v>11</v>
      </c>
      <c r="D784">
        <v>2</v>
      </c>
      <c r="E784" t="s">
        <v>12</v>
      </c>
      <c r="F784">
        <v>5</v>
      </c>
      <c r="G784">
        <v>589.00974999999994</v>
      </c>
      <c r="H784">
        <v>550810.32814999996</v>
      </c>
      <c r="I784">
        <v>293.30500000000018</v>
      </c>
      <c r="J784">
        <v>66</v>
      </c>
      <c r="K784" t="s">
        <v>14</v>
      </c>
      <c r="L784">
        <f>Table1[[#This Row],[maxPHe]]/Table1[[#This Row],[nv]]</f>
        <v>4.4440151515151545</v>
      </c>
      <c r="M784" t="e">
        <f>LN(1-Table1[[#This Row],[maxPress(bar)]]/327664.925)</f>
        <v>#NUM!</v>
      </c>
      <c r="N784">
        <f>-0.509390757*Table1[[#This Row],[lig(ao)]]</f>
        <v>-2.5469537850000004</v>
      </c>
      <c r="O784" s="3">
        <f>LN(1-EXP(-$R$45*Table1[[#This Row],[lig(ao)]]))</f>
        <v>-8.1556993148675705E-2</v>
      </c>
      <c r="P784" s="3">
        <f>Table1[[#This Row],[ln(1-e^-Bl)]]+LN($R$40)-$R$45*Table1[[#This Row],[Rs(ao)]]</f>
        <v>13.127580689218705</v>
      </c>
      <c r="Q784" s="3">
        <f>LN(Table1[[#This Row],[maxPress(bar)]])</f>
        <v>13.219145796840937</v>
      </c>
    </row>
    <row r="785" spans="1:17" x14ac:dyDescent="0.3">
      <c r="A785">
        <v>3</v>
      </c>
      <c r="B785">
        <v>500</v>
      </c>
      <c r="C785" t="s">
        <v>11</v>
      </c>
      <c r="D785">
        <v>2</v>
      </c>
      <c r="E785" t="s">
        <v>12</v>
      </c>
      <c r="F785">
        <v>6</v>
      </c>
      <c r="G785">
        <v>605.44575000000009</v>
      </c>
      <c r="H785">
        <v>555452.63609999989</v>
      </c>
      <c r="I785">
        <v>298.58499999999992</v>
      </c>
      <c r="J785">
        <v>67</v>
      </c>
      <c r="K785" t="s">
        <v>14</v>
      </c>
      <c r="L785">
        <f>Table1[[#This Row],[maxPHe]]/Table1[[#This Row],[nv]]</f>
        <v>4.4564925373134319</v>
      </c>
      <c r="M785" t="e">
        <f>LN(1-Table1[[#This Row],[maxPress(bar)]]/327664.925)</f>
        <v>#NUM!</v>
      </c>
      <c r="N785">
        <f>-0.509390757*Table1[[#This Row],[lig(ao)]]</f>
        <v>-3.0563445420000002</v>
      </c>
      <c r="O785" s="3">
        <f>LN(1-EXP(-$R$45*Table1[[#This Row],[lig(ao)]]))</f>
        <v>-4.8202665642017063E-2</v>
      </c>
      <c r="P785" s="3">
        <f>Table1[[#This Row],[ln(1-e^-Bl)]]+LN($R$40)-$R$45*Table1[[#This Row],[Rs(ao)]]</f>
        <v>13.160935016725363</v>
      </c>
      <c r="Q785" s="3">
        <f>LN(Table1[[#This Row],[maxPress(bar)]])</f>
        <v>13.227538620880324</v>
      </c>
    </row>
    <row r="786" spans="1:17" x14ac:dyDescent="0.3">
      <c r="A786">
        <v>3</v>
      </c>
      <c r="B786">
        <v>500</v>
      </c>
      <c r="C786" t="s">
        <v>11</v>
      </c>
      <c r="D786">
        <v>2</v>
      </c>
      <c r="E786" t="s">
        <v>12</v>
      </c>
      <c r="F786">
        <v>7</v>
      </c>
      <c r="G786">
        <v>656.23775000000012</v>
      </c>
      <c r="H786">
        <v>570647.54409999994</v>
      </c>
      <c r="I786">
        <v>306.74500000000012</v>
      </c>
      <c r="J786">
        <v>66</v>
      </c>
      <c r="K786" t="s">
        <v>14</v>
      </c>
      <c r="L786">
        <f>Table1[[#This Row],[maxPHe]]/Table1[[#This Row],[nv]]</f>
        <v>4.6476515151515168</v>
      </c>
      <c r="M786" t="e">
        <f>LN(1-Table1[[#This Row],[maxPress(bar)]]/327664.925)</f>
        <v>#NUM!</v>
      </c>
      <c r="N786">
        <f>-0.509390757*Table1[[#This Row],[lig(ao)]]</f>
        <v>-3.565735299</v>
      </c>
      <c r="O786" s="3">
        <f>LN(1-EXP(-$R$45*Table1[[#This Row],[lig(ao)]]))</f>
        <v>-2.8683625494928373E-2</v>
      </c>
      <c r="P786" s="3">
        <f>Table1[[#This Row],[ln(1-e^-Bl)]]+LN($R$40)-$R$45*Table1[[#This Row],[Rs(ao)]]</f>
        <v>13.180454056872453</v>
      </c>
      <c r="Q786" s="3">
        <f>LN(Table1[[#This Row],[maxPress(bar)]])</f>
        <v>13.25452703728371</v>
      </c>
    </row>
    <row r="787" spans="1:17" x14ac:dyDescent="0.3">
      <c r="A787">
        <v>3</v>
      </c>
      <c r="B787">
        <v>500</v>
      </c>
      <c r="C787" t="s">
        <v>11</v>
      </c>
      <c r="D787">
        <v>2</v>
      </c>
      <c r="E787" t="s">
        <v>12</v>
      </c>
      <c r="F787">
        <v>8</v>
      </c>
      <c r="G787">
        <v>603.11875000000009</v>
      </c>
      <c r="H787">
        <v>565875.13884999999</v>
      </c>
      <c r="I787">
        <v>296.12500000000011</v>
      </c>
      <c r="J787">
        <v>66</v>
      </c>
      <c r="K787" t="s">
        <v>14</v>
      </c>
      <c r="L787">
        <f>Table1[[#This Row],[maxPHe]]/Table1[[#This Row],[nv]]</f>
        <v>4.4867424242424256</v>
      </c>
      <c r="M787" t="e">
        <f>LN(1-Table1[[#This Row],[maxPress(bar)]]/327664.925)</f>
        <v>#NUM!</v>
      </c>
      <c r="N787">
        <f>-0.509390757*Table1[[#This Row],[lig(ao)]]</f>
        <v>-4.0751260560000002</v>
      </c>
      <c r="O787" s="3">
        <f>LN(1-EXP(-$R$45*Table1[[#This Row],[lig(ao)]]))</f>
        <v>-1.7136038476981676E-2</v>
      </c>
      <c r="P787" s="3">
        <f>Table1[[#This Row],[ln(1-e^-Bl)]]+LN($R$40)-$R$45*Table1[[#This Row],[Rs(ao)]]</f>
        <v>13.192001643890398</v>
      </c>
      <c r="Q787" s="3">
        <f>LN(Table1[[#This Row],[maxPress(bar)]])</f>
        <v>13.24612873011044</v>
      </c>
    </row>
    <row r="788" spans="1:17" x14ac:dyDescent="0.3">
      <c r="A788">
        <v>3</v>
      </c>
      <c r="B788">
        <v>500</v>
      </c>
      <c r="C788" t="s">
        <v>11</v>
      </c>
      <c r="D788">
        <v>2</v>
      </c>
      <c r="E788" t="s">
        <v>12</v>
      </c>
      <c r="F788">
        <v>9</v>
      </c>
      <c r="G788">
        <v>644.15825000000007</v>
      </c>
      <c r="H788">
        <v>554908.99245000002</v>
      </c>
      <c r="I788">
        <v>308.33500000000021</v>
      </c>
      <c r="J788">
        <v>68</v>
      </c>
      <c r="K788" t="s">
        <v>13</v>
      </c>
      <c r="L788">
        <f>Table1[[#This Row],[maxPHe]]/Table1[[#This Row],[nv]]</f>
        <v>4.5343382352941211</v>
      </c>
      <c r="M788" t="e">
        <f>LN(1-Table1[[#This Row],[maxPress(bar)]]/327664.925)</f>
        <v>#NUM!</v>
      </c>
      <c r="N788">
        <f>-0.509390757*Table1[[#This Row],[lig(ao)]]</f>
        <v>-4.5845168130000005</v>
      </c>
      <c r="O788" s="3">
        <f>LN(1-EXP(-$R$45*Table1[[#This Row],[lig(ao)]]))</f>
        <v>-1.0261132782081569E-2</v>
      </c>
      <c r="P788" s="3">
        <f>Table1[[#This Row],[ln(1-e^-Bl)]]+LN($R$40)-$R$45*Table1[[#This Row],[Rs(ao)]]</f>
        <v>13.198876549585298</v>
      </c>
      <c r="Q788" s="3">
        <f>LN(Table1[[#This Row],[maxPress(bar)]])</f>
        <v>13.226559401715212</v>
      </c>
    </row>
    <row r="789" spans="1:17" x14ac:dyDescent="0.3">
      <c r="A789">
        <v>3</v>
      </c>
      <c r="B789">
        <v>2500</v>
      </c>
      <c r="C789" t="s">
        <v>11</v>
      </c>
      <c r="D789">
        <v>3</v>
      </c>
      <c r="E789" t="s">
        <v>12</v>
      </c>
      <c r="F789">
        <v>18</v>
      </c>
      <c r="G789">
        <v>1020.59425</v>
      </c>
      <c r="H789">
        <v>239895.90160000001</v>
      </c>
      <c r="I789">
        <v>575.6149999999999</v>
      </c>
      <c r="J789">
        <v>226</v>
      </c>
      <c r="K789" t="s">
        <v>13</v>
      </c>
      <c r="L789">
        <f>Table1[[#This Row],[maxPHe]]/Table1[[#This Row],[nv]]</f>
        <v>2.546969026548672</v>
      </c>
      <c r="M789">
        <f>LN(1-Table1[[#This Row],[maxPress(bar)]]/327664.925)</f>
        <v>-1.3172828863703729</v>
      </c>
      <c r="N789">
        <f>-0.509390757*Table1[[#This Row],[lig(ao)]]</f>
        <v>-9.1690336260000009</v>
      </c>
      <c r="O789" s="3">
        <f>LN(1-EXP(-$R$45*Table1[[#This Row],[lig(ao)]]))</f>
        <v>-1.0422231216581739E-4</v>
      </c>
      <c r="P789" s="3">
        <f>Table1[[#This Row],[ln(1-e^-Bl)]]+LN($R$40)-$R$45*Table1[[#This Row],[Rs(ao)]]</f>
        <v>12.699642547055214</v>
      </c>
      <c r="Q789" s="3">
        <f>LN(Table1[[#This Row],[maxPress(bar)]])</f>
        <v>12.387960364896946</v>
      </c>
    </row>
    <row r="790" spans="1:17" x14ac:dyDescent="0.3">
      <c r="A790">
        <v>1</v>
      </c>
      <c r="B790">
        <v>1000</v>
      </c>
      <c r="C790" t="s">
        <v>11</v>
      </c>
      <c r="D790">
        <v>3</v>
      </c>
      <c r="E790" t="s">
        <v>12</v>
      </c>
      <c r="F790">
        <v>19</v>
      </c>
      <c r="G790">
        <v>1726.08925</v>
      </c>
      <c r="H790">
        <v>385325.68945000012</v>
      </c>
      <c r="I790">
        <v>814.71500000000049</v>
      </c>
      <c r="J790">
        <v>224</v>
      </c>
      <c r="K790" t="s">
        <v>14</v>
      </c>
      <c r="L790">
        <f>Table1[[#This Row],[maxPHe]]/Table1[[#This Row],[nv]]</f>
        <v>3.6371205357142879</v>
      </c>
      <c r="M790" t="e">
        <f>LN(1-Table1[[#This Row],[maxPress(bar)]]/327664.925)</f>
        <v>#NUM!</v>
      </c>
      <c r="N790">
        <f>-0.509390757*Table1[[#This Row],[lig(ao)]]</f>
        <v>-9.6784243830000012</v>
      </c>
      <c r="O790" s="3">
        <f>LN(1-EXP(-$R$45*Table1[[#This Row],[lig(ao)]]))</f>
        <v>-6.2621866469215342E-5</v>
      </c>
      <c r="P790" s="3">
        <f>Table1[[#This Row],[ln(1-e^-Bl)]]+LN($R$40)-$R$45*Table1[[#This Row],[Rs(ao)]]</f>
        <v>12.699684147500911</v>
      </c>
      <c r="Q790" s="3">
        <f>LN(Table1[[#This Row],[maxPress(bar)]])</f>
        <v>12.86184420228212</v>
      </c>
    </row>
    <row r="791" spans="1:17" x14ac:dyDescent="0.3">
      <c r="A791">
        <v>1</v>
      </c>
      <c r="B791">
        <v>2000</v>
      </c>
      <c r="C791" t="s">
        <v>11</v>
      </c>
      <c r="D791">
        <v>3</v>
      </c>
      <c r="E791" t="s">
        <v>12</v>
      </c>
      <c r="F791">
        <v>19</v>
      </c>
      <c r="G791">
        <v>1378.61375</v>
      </c>
      <c r="H791">
        <v>289498.72495</v>
      </c>
      <c r="I791">
        <v>675.22500000000002</v>
      </c>
      <c r="J791">
        <v>226</v>
      </c>
      <c r="K791" t="s">
        <v>14</v>
      </c>
      <c r="L791">
        <f>Table1[[#This Row],[maxPHe]]/Table1[[#This Row],[nv]]</f>
        <v>2.9877212389380534</v>
      </c>
      <c r="M791">
        <f>LN(1-Table1[[#This Row],[maxPress(bar)]]/327664.925)</f>
        <v>-2.1500412076165341</v>
      </c>
      <c r="N791">
        <f>-0.509390757*Table1[[#This Row],[lig(ao)]]</f>
        <v>-9.6784243830000012</v>
      </c>
      <c r="O791" s="3">
        <f>LN(1-EXP(-$R$45*Table1[[#This Row],[lig(ao)]]))</f>
        <v>-6.2621866469215342E-5</v>
      </c>
      <c r="P791" s="3">
        <f>Table1[[#This Row],[ln(1-e^-Bl)]]+LN($R$40)-$R$45*Table1[[#This Row],[Rs(ao)]]</f>
        <v>12.699684147500911</v>
      </c>
      <c r="Q791" s="3">
        <f>LN(Table1[[#This Row],[maxPress(bar)]])</f>
        <v>12.575906171667699</v>
      </c>
    </row>
    <row r="792" spans="1:17" x14ac:dyDescent="0.3">
      <c r="A792">
        <v>1</v>
      </c>
      <c r="B792">
        <v>2500</v>
      </c>
      <c r="C792" t="s">
        <v>11</v>
      </c>
      <c r="D792">
        <v>3</v>
      </c>
      <c r="E792" t="s">
        <v>12</v>
      </c>
      <c r="F792">
        <v>19</v>
      </c>
      <c r="G792">
        <v>1092.8217500000001</v>
      </c>
      <c r="H792">
        <v>249068.97115000011</v>
      </c>
      <c r="I792">
        <v>587.0650000000004</v>
      </c>
      <c r="J792">
        <v>224</v>
      </c>
      <c r="K792" t="s">
        <v>14</v>
      </c>
      <c r="L792">
        <f>Table1[[#This Row],[maxPHe]]/Table1[[#This Row],[nv]]</f>
        <v>2.6208258928571446</v>
      </c>
      <c r="M792">
        <f>LN(1-Table1[[#This Row],[maxPress(bar)]]/327664.925)</f>
        <v>-1.4276712957290245</v>
      </c>
      <c r="N792">
        <f>-0.509390757*Table1[[#This Row],[lig(ao)]]</f>
        <v>-9.6784243830000012</v>
      </c>
      <c r="O792" s="3">
        <f>LN(1-EXP(-$R$45*Table1[[#This Row],[lig(ao)]]))</f>
        <v>-6.2621866469215342E-5</v>
      </c>
      <c r="P792" s="3">
        <f>Table1[[#This Row],[ln(1-e^-Bl)]]+LN($R$40)-$R$45*Table1[[#This Row],[Rs(ao)]]</f>
        <v>12.699684147500911</v>
      </c>
      <c r="Q792" s="3">
        <f>LN(Table1[[#This Row],[maxPress(bar)]])</f>
        <v>12.425485129661768</v>
      </c>
    </row>
    <row r="793" spans="1:17" x14ac:dyDescent="0.3">
      <c r="A793">
        <v>1</v>
      </c>
      <c r="B793">
        <v>500</v>
      </c>
      <c r="C793" t="s">
        <v>11</v>
      </c>
      <c r="D793">
        <v>3</v>
      </c>
      <c r="E793" t="s">
        <v>12</v>
      </c>
      <c r="F793">
        <v>19</v>
      </c>
      <c r="G793">
        <v>1633.31675</v>
      </c>
      <c r="H793">
        <v>436443.00965000002</v>
      </c>
      <c r="I793">
        <v>849.16500000000008</v>
      </c>
      <c r="J793">
        <v>224</v>
      </c>
      <c r="K793" t="s">
        <v>13</v>
      </c>
      <c r="L793">
        <f>Table1[[#This Row],[maxPHe]]/Table1[[#This Row],[nv]]</f>
        <v>3.7909151785714288</v>
      </c>
      <c r="M793" t="e">
        <f>LN(1-Table1[[#This Row],[maxPress(bar)]]/327664.925)</f>
        <v>#NUM!</v>
      </c>
      <c r="N793">
        <f>-0.509390757*Table1[[#This Row],[lig(ao)]]</f>
        <v>-9.6784243830000012</v>
      </c>
      <c r="O793" s="3">
        <f>LN(1-EXP(-$R$45*Table1[[#This Row],[lig(ao)]]))</f>
        <v>-6.2621866469215342E-5</v>
      </c>
      <c r="P793" s="3">
        <f>Table1[[#This Row],[ln(1-e^-Bl)]]+LN($R$40)-$R$45*Table1[[#This Row],[Rs(ao)]]</f>
        <v>12.699684147500911</v>
      </c>
      <c r="Q793" s="3">
        <f>LN(Table1[[#This Row],[maxPress(bar)]])</f>
        <v>12.986413083653058</v>
      </c>
    </row>
    <row r="794" spans="1:17" x14ac:dyDescent="0.3">
      <c r="A794">
        <v>2</v>
      </c>
      <c r="B794">
        <v>1000</v>
      </c>
      <c r="C794" t="s">
        <v>11</v>
      </c>
      <c r="D794">
        <v>3</v>
      </c>
      <c r="E794" t="s">
        <v>12</v>
      </c>
      <c r="F794">
        <v>19</v>
      </c>
      <c r="G794">
        <v>1653.46525</v>
      </c>
      <c r="H794">
        <v>381049.44184999989</v>
      </c>
      <c r="I794">
        <v>804.19499999999982</v>
      </c>
      <c r="J794">
        <v>226</v>
      </c>
      <c r="K794" t="s">
        <v>14</v>
      </c>
      <c r="L794">
        <f>Table1[[#This Row],[maxPHe]]/Table1[[#This Row],[nv]]</f>
        <v>3.5583849557522118</v>
      </c>
      <c r="M794" t="e">
        <f>LN(1-Table1[[#This Row],[maxPress(bar)]]/327664.925)</f>
        <v>#NUM!</v>
      </c>
      <c r="N794">
        <f>-0.509390757*Table1[[#This Row],[lig(ao)]]</f>
        <v>-9.6784243830000012</v>
      </c>
      <c r="O794" s="3">
        <f>LN(1-EXP(-$R$45*Table1[[#This Row],[lig(ao)]]))</f>
        <v>-6.2621866469215342E-5</v>
      </c>
      <c r="P794" s="3">
        <f>Table1[[#This Row],[ln(1-e^-Bl)]]+LN($R$40)-$R$45*Table1[[#This Row],[Rs(ao)]]</f>
        <v>12.699684147500911</v>
      </c>
      <c r="Q794" s="3">
        <f>LN(Table1[[#This Row],[maxPress(bar)]])</f>
        <v>12.850684414324787</v>
      </c>
    </row>
    <row r="795" spans="1:17" x14ac:dyDescent="0.3">
      <c r="A795">
        <v>2</v>
      </c>
      <c r="B795">
        <v>1500</v>
      </c>
      <c r="C795" t="s">
        <v>11</v>
      </c>
      <c r="D795">
        <v>3</v>
      </c>
      <c r="E795" t="s">
        <v>12</v>
      </c>
      <c r="F795">
        <v>19</v>
      </c>
      <c r="G795">
        <v>1374.0097499999999</v>
      </c>
      <c r="H795">
        <v>321546.03600000002</v>
      </c>
      <c r="I795">
        <v>706.30499999999972</v>
      </c>
      <c r="J795">
        <v>225</v>
      </c>
      <c r="K795" t="s">
        <v>14</v>
      </c>
      <c r="L795">
        <f>Table1[[#This Row],[maxPHe]]/Table1[[#This Row],[nv]]</f>
        <v>3.1391333333333322</v>
      </c>
      <c r="M795">
        <f>LN(1-Table1[[#This Row],[maxPress(bar)]]/327664.925)</f>
        <v>-3.9806109720069167</v>
      </c>
      <c r="N795">
        <f>-0.509390757*Table1[[#This Row],[lig(ao)]]</f>
        <v>-9.6784243830000012</v>
      </c>
      <c r="O795" s="3">
        <f>LN(1-EXP(-$R$45*Table1[[#This Row],[lig(ao)]]))</f>
        <v>-6.2621866469215342E-5</v>
      </c>
      <c r="P795" s="3">
        <f>Table1[[#This Row],[ln(1-e^-Bl)]]+LN($R$40)-$R$45*Table1[[#This Row],[Rs(ao)]]</f>
        <v>12.699684147500911</v>
      </c>
      <c r="Q795" s="3">
        <f>LN(Table1[[#This Row],[maxPress(bar)]])</f>
        <v>12.680896003699742</v>
      </c>
    </row>
    <row r="796" spans="1:17" x14ac:dyDescent="0.3">
      <c r="A796">
        <v>2</v>
      </c>
      <c r="B796">
        <v>2000</v>
      </c>
      <c r="C796" t="s">
        <v>11</v>
      </c>
      <c r="D796">
        <v>3</v>
      </c>
      <c r="E796" t="s">
        <v>12</v>
      </c>
      <c r="F796">
        <v>19</v>
      </c>
      <c r="G796">
        <v>1347.92075</v>
      </c>
      <c r="H796">
        <v>287326.92155000009</v>
      </c>
      <c r="I796">
        <v>672.08500000000015</v>
      </c>
      <c r="J796">
        <v>228</v>
      </c>
      <c r="K796" t="s">
        <v>13</v>
      </c>
      <c r="L796">
        <f>Table1[[#This Row],[maxPHe]]/Table1[[#This Row],[nv]]</f>
        <v>2.9477412280701762</v>
      </c>
      <c r="M796">
        <f>LN(1-Table1[[#This Row],[maxPress(bar)]]/327664.925)</f>
        <v>-2.0946974778615477</v>
      </c>
      <c r="N796">
        <f>-0.509390757*Table1[[#This Row],[lig(ao)]]</f>
        <v>-9.6784243830000012</v>
      </c>
      <c r="O796" s="3">
        <f>LN(1-EXP(-$R$45*Table1[[#This Row],[lig(ao)]]))</f>
        <v>-6.2621866469215342E-5</v>
      </c>
      <c r="P796" s="3">
        <f>Table1[[#This Row],[ln(1-e^-Bl)]]+LN($R$40)-$R$45*Table1[[#This Row],[Rs(ao)]]</f>
        <v>12.699684147500911</v>
      </c>
      <c r="Q796" s="3">
        <f>LN(Table1[[#This Row],[maxPress(bar)]])</f>
        <v>12.568375945937559</v>
      </c>
    </row>
    <row r="797" spans="1:17" x14ac:dyDescent="0.3">
      <c r="A797">
        <v>2</v>
      </c>
      <c r="B797">
        <v>2500</v>
      </c>
      <c r="C797" t="s">
        <v>11</v>
      </c>
      <c r="D797">
        <v>3</v>
      </c>
      <c r="E797" t="s">
        <v>12</v>
      </c>
      <c r="F797">
        <v>19</v>
      </c>
      <c r="G797">
        <v>1194.9502500000001</v>
      </c>
      <c r="H797">
        <v>252825.16380000001</v>
      </c>
      <c r="I797">
        <v>613.49500000000046</v>
      </c>
      <c r="J797">
        <v>228</v>
      </c>
      <c r="K797" t="s">
        <v>13</v>
      </c>
      <c r="L797">
        <f>Table1[[#This Row],[maxPHe]]/Table1[[#This Row],[nv]]</f>
        <v>2.6907675438596512</v>
      </c>
      <c r="M797">
        <f>LN(1-Table1[[#This Row],[maxPress(bar)]]/327664.925)</f>
        <v>-1.4766422055100481</v>
      </c>
      <c r="N797">
        <f>-0.509390757*Table1[[#This Row],[lig(ao)]]</f>
        <v>-9.6784243830000012</v>
      </c>
      <c r="O797" s="3">
        <f>LN(1-EXP(-$R$45*Table1[[#This Row],[lig(ao)]]))</f>
        <v>-6.2621866469215342E-5</v>
      </c>
      <c r="P797" s="3">
        <f>Table1[[#This Row],[ln(1-e^-Bl)]]+LN($R$40)-$R$45*Table1[[#This Row],[Rs(ao)]]</f>
        <v>12.699684147500911</v>
      </c>
      <c r="Q797" s="3">
        <f>LN(Table1[[#This Row],[maxPress(bar)]])</f>
        <v>12.440453476649129</v>
      </c>
    </row>
    <row r="798" spans="1:17" x14ac:dyDescent="0.3">
      <c r="A798">
        <v>2</v>
      </c>
      <c r="B798">
        <v>500</v>
      </c>
      <c r="C798" t="s">
        <v>11</v>
      </c>
      <c r="D798">
        <v>3</v>
      </c>
      <c r="E798" t="s">
        <v>12</v>
      </c>
      <c r="F798">
        <v>19</v>
      </c>
      <c r="G798">
        <v>1788.46525</v>
      </c>
      <c r="H798">
        <v>433292.45459999988</v>
      </c>
      <c r="I798">
        <v>890.19500000000028</v>
      </c>
      <c r="J798">
        <v>229</v>
      </c>
      <c r="K798" t="s">
        <v>14</v>
      </c>
      <c r="L798">
        <f>Table1[[#This Row],[maxPHe]]/Table1[[#This Row],[nv]]</f>
        <v>3.8873144104803505</v>
      </c>
      <c r="M798" t="e">
        <f>LN(1-Table1[[#This Row],[maxPress(bar)]]/327664.925)</f>
        <v>#NUM!</v>
      </c>
      <c r="N798">
        <f>-0.509390757*Table1[[#This Row],[lig(ao)]]</f>
        <v>-9.6784243830000012</v>
      </c>
      <c r="O798" s="3">
        <f>LN(1-EXP(-$R$45*Table1[[#This Row],[lig(ao)]]))</f>
        <v>-6.2621866469215342E-5</v>
      </c>
      <c r="P798" s="3">
        <f>Table1[[#This Row],[ln(1-e^-Bl)]]+LN($R$40)-$R$45*Table1[[#This Row],[Rs(ao)]]</f>
        <v>12.699684147500911</v>
      </c>
      <c r="Q798" s="3">
        <f>LN(Table1[[#This Row],[maxPress(bar)]])</f>
        <v>12.979168193775317</v>
      </c>
    </row>
    <row r="799" spans="1:17" x14ac:dyDescent="0.3">
      <c r="A799">
        <v>3</v>
      </c>
      <c r="B799">
        <v>1000</v>
      </c>
      <c r="C799" t="s">
        <v>11</v>
      </c>
      <c r="D799">
        <v>3</v>
      </c>
      <c r="E799" t="s">
        <v>12</v>
      </c>
      <c r="F799">
        <v>19</v>
      </c>
      <c r="G799">
        <v>1618.2672500000001</v>
      </c>
      <c r="H799">
        <v>379742.58829999989</v>
      </c>
      <c r="I799">
        <v>795.15500000000009</v>
      </c>
      <c r="J799">
        <v>225</v>
      </c>
      <c r="K799" t="s">
        <v>13</v>
      </c>
      <c r="L799">
        <f>Table1[[#This Row],[maxPHe]]/Table1[[#This Row],[nv]]</f>
        <v>3.5340222222222226</v>
      </c>
      <c r="M799" t="e">
        <f>LN(1-Table1[[#This Row],[maxPress(bar)]]/327664.925)</f>
        <v>#NUM!</v>
      </c>
      <c r="N799">
        <f>-0.509390757*Table1[[#This Row],[lig(ao)]]</f>
        <v>-9.6784243830000012</v>
      </c>
      <c r="O799" s="3">
        <f>LN(1-EXP(-$R$45*Table1[[#This Row],[lig(ao)]]))</f>
        <v>-6.2621866469215342E-5</v>
      </c>
      <c r="P799" s="3">
        <f>Table1[[#This Row],[ln(1-e^-Bl)]]+LN($R$40)-$R$45*Table1[[#This Row],[Rs(ao)]]</f>
        <v>12.699684147500911</v>
      </c>
      <c r="Q799" s="3">
        <f>LN(Table1[[#This Row],[maxPress(bar)]])</f>
        <v>12.847248902953531</v>
      </c>
    </row>
    <row r="800" spans="1:17" x14ac:dyDescent="0.3">
      <c r="A800">
        <v>3</v>
      </c>
      <c r="B800">
        <v>2000</v>
      </c>
      <c r="C800" t="s">
        <v>11</v>
      </c>
      <c r="D800">
        <v>3</v>
      </c>
      <c r="E800" t="s">
        <v>12</v>
      </c>
      <c r="F800">
        <v>19</v>
      </c>
      <c r="G800">
        <v>1258.51475</v>
      </c>
      <c r="H800">
        <v>283357.74839999998</v>
      </c>
      <c r="I800">
        <v>648.20499999999981</v>
      </c>
      <c r="J800">
        <v>224</v>
      </c>
      <c r="K800" t="s">
        <v>14</v>
      </c>
      <c r="L800">
        <f>Table1[[#This Row],[maxPHe]]/Table1[[#This Row],[nv]]</f>
        <v>2.8937723214285707</v>
      </c>
      <c r="M800">
        <f>LN(1-Table1[[#This Row],[maxPress(bar)]]/327664.925)</f>
        <v>-2.0008448521732838</v>
      </c>
      <c r="N800">
        <f>-0.509390757*Table1[[#This Row],[lig(ao)]]</f>
        <v>-9.6784243830000012</v>
      </c>
      <c r="O800" s="3">
        <f>LN(1-EXP(-$R$45*Table1[[#This Row],[lig(ao)]]))</f>
        <v>-6.2621866469215342E-5</v>
      </c>
      <c r="P800" s="3">
        <f>Table1[[#This Row],[ln(1-e^-Bl)]]+LN($R$40)-$R$45*Table1[[#This Row],[Rs(ao)]]</f>
        <v>12.699684147500911</v>
      </c>
      <c r="Q800" s="3">
        <f>LN(Table1[[#This Row],[maxPress(bar)]])</f>
        <v>12.554465506909427</v>
      </c>
    </row>
    <row r="801" spans="1:17" x14ac:dyDescent="0.3">
      <c r="A801">
        <v>1</v>
      </c>
      <c r="B801">
        <v>1500</v>
      </c>
      <c r="C801" t="s">
        <v>11</v>
      </c>
      <c r="D801">
        <v>3</v>
      </c>
      <c r="E801" t="s">
        <v>12</v>
      </c>
      <c r="F801">
        <v>20</v>
      </c>
      <c r="G801">
        <v>1409.2572500000001</v>
      </c>
      <c r="H801">
        <v>326872.91875000001</v>
      </c>
      <c r="I801">
        <v>706.35499999999968</v>
      </c>
      <c r="J801">
        <v>221</v>
      </c>
      <c r="K801" t="s">
        <v>14</v>
      </c>
      <c r="L801">
        <f>Table1[[#This Row],[maxPHe]]/Table1[[#This Row],[nv]]</f>
        <v>3.1961764705882336</v>
      </c>
      <c r="M801">
        <f>LN(1-Table1[[#This Row],[maxPress(bar)]]/327664.925)</f>
        <v>-6.0251775118885371</v>
      </c>
      <c r="N801">
        <f>-0.509390757*Table1[[#This Row],[lig(ao)]]</f>
        <v>-10.187815140000001</v>
      </c>
      <c r="O801" s="3">
        <f>LN(1-EXP(-$R$45*Table1[[#This Row],[lig(ao)]]))</f>
        <v>-3.7626594887278363E-5</v>
      </c>
      <c r="P801" s="3">
        <f>Table1[[#This Row],[ln(1-e^-Bl)]]+LN($R$40)-$R$45*Table1[[#This Row],[Rs(ao)]]</f>
        <v>12.699709142772493</v>
      </c>
      <c r="Q801" s="3">
        <f>LN(Table1[[#This Row],[maxPress(bar)]])</f>
        <v>12.697326746668244</v>
      </c>
    </row>
    <row r="802" spans="1:17" x14ac:dyDescent="0.3">
      <c r="A802">
        <v>2</v>
      </c>
      <c r="B802">
        <v>1000</v>
      </c>
      <c r="C802" t="s">
        <v>11</v>
      </c>
      <c r="D802">
        <v>3</v>
      </c>
      <c r="E802" t="s">
        <v>12</v>
      </c>
      <c r="F802">
        <v>20</v>
      </c>
      <c r="G802">
        <v>1582.0297499999999</v>
      </c>
      <c r="H802">
        <v>373398.31030000001</v>
      </c>
      <c r="I802">
        <v>796.90500000000009</v>
      </c>
      <c r="J802">
        <v>230</v>
      </c>
      <c r="K802" t="s">
        <v>13</v>
      </c>
      <c r="L802">
        <f>Table1[[#This Row],[maxPHe]]/Table1[[#This Row],[nv]]</f>
        <v>3.4648043478260875</v>
      </c>
      <c r="M802" t="e">
        <f>LN(1-Table1[[#This Row],[maxPress(bar)]]/327664.925)</f>
        <v>#NUM!</v>
      </c>
      <c r="N802">
        <f>-0.509390757*Table1[[#This Row],[lig(ao)]]</f>
        <v>-10.187815140000001</v>
      </c>
      <c r="O802" s="3">
        <f>LN(1-EXP(-$R$45*Table1[[#This Row],[lig(ao)]]))</f>
        <v>-3.7626594887278363E-5</v>
      </c>
      <c r="P802" s="3">
        <f>Table1[[#This Row],[ln(1-e^-Bl)]]+LN($R$40)-$R$45*Table1[[#This Row],[Rs(ao)]]</f>
        <v>12.699709142772493</v>
      </c>
      <c r="Q802" s="3">
        <f>LN(Table1[[#This Row],[maxPress(bar)]])</f>
        <v>12.830400984905445</v>
      </c>
    </row>
    <row r="803" spans="1:17" x14ac:dyDescent="0.3">
      <c r="A803">
        <v>2</v>
      </c>
      <c r="B803">
        <v>1500</v>
      </c>
      <c r="C803" t="s">
        <v>11</v>
      </c>
      <c r="D803">
        <v>3</v>
      </c>
      <c r="E803" t="s">
        <v>12</v>
      </c>
      <c r="F803">
        <v>20</v>
      </c>
      <c r="G803">
        <v>1459.8512499999999</v>
      </c>
      <c r="H803">
        <v>321431.61335000012</v>
      </c>
      <c r="I803">
        <v>733.4749999999998</v>
      </c>
      <c r="J803">
        <v>231</v>
      </c>
      <c r="K803" t="s">
        <v>14</v>
      </c>
      <c r="L803">
        <f>Table1[[#This Row],[maxPHe]]/Table1[[#This Row],[nv]]</f>
        <v>3.1752164502164493</v>
      </c>
      <c r="M803">
        <f>LN(1-Table1[[#This Row],[maxPress(bar)]]/327664.925)</f>
        <v>-3.9620837595270588</v>
      </c>
      <c r="N803">
        <f>-0.509390757*Table1[[#This Row],[lig(ao)]]</f>
        <v>-10.187815140000001</v>
      </c>
      <c r="O803" s="3">
        <f>LN(1-EXP(-$R$45*Table1[[#This Row],[lig(ao)]]))</f>
        <v>-3.7626594887278363E-5</v>
      </c>
      <c r="P803" s="3">
        <f>Table1[[#This Row],[ln(1-e^-Bl)]]+LN($R$40)-$R$45*Table1[[#This Row],[Rs(ao)]]</f>
        <v>12.699709142772493</v>
      </c>
      <c r="Q803" s="3">
        <f>LN(Table1[[#This Row],[maxPress(bar)]])</f>
        <v>12.680540088836064</v>
      </c>
    </row>
    <row r="804" spans="1:17" x14ac:dyDescent="0.3">
      <c r="A804">
        <v>2</v>
      </c>
      <c r="B804">
        <v>2000</v>
      </c>
      <c r="C804" t="s">
        <v>11</v>
      </c>
      <c r="D804">
        <v>3</v>
      </c>
      <c r="E804" t="s">
        <v>12</v>
      </c>
      <c r="F804">
        <v>20</v>
      </c>
      <c r="G804">
        <v>1453.46525</v>
      </c>
      <c r="H804">
        <v>296728.13959999988</v>
      </c>
      <c r="I804">
        <v>684.1949999999996</v>
      </c>
      <c r="J804">
        <v>222</v>
      </c>
      <c r="K804" t="s">
        <v>13</v>
      </c>
      <c r="L804">
        <f>Table1[[#This Row],[maxPHe]]/Table1[[#This Row],[nv]]</f>
        <v>3.0819594594594575</v>
      </c>
      <c r="M804">
        <f>LN(1-Table1[[#This Row],[maxPress(bar)]]/327664.925)</f>
        <v>-2.3600455742234634</v>
      </c>
      <c r="N804">
        <f>-0.509390757*Table1[[#This Row],[lig(ao)]]</f>
        <v>-10.187815140000001</v>
      </c>
      <c r="O804" s="3">
        <f>LN(1-EXP(-$R$45*Table1[[#This Row],[lig(ao)]]))</f>
        <v>-3.7626594887278363E-5</v>
      </c>
      <c r="P804" s="3">
        <f>Table1[[#This Row],[ln(1-e^-Bl)]]+LN($R$40)-$R$45*Table1[[#This Row],[Rs(ao)]]</f>
        <v>12.699709142772493</v>
      </c>
      <c r="Q804" s="3">
        <f>LN(Table1[[#This Row],[maxPress(bar)]])</f>
        <v>12.600571643709575</v>
      </c>
    </row>
    <row r="805" spans="1:17" x14ac:dyDescent="0.3">
      <c r="A805">
        <v>3</v>
      </c>
      <c r="B805">
        <v>1500</v>
      </c>
      <c r="C805" t="s">
        <v>11</v>
      </c>
      <c r="D805">
        <v>3</v>
      </c>
      <c r="E805" t="s">
        <v>12</v>
      </c>
      <c r="F805">
        <v>20</v>
      </c>
      <c r="G805">
        <v>1471.08925</v>
      </c>
      <c r="H805">
        <v>327100.64539999998</v>
      </c>
      <c r="I805">
        <v>730.7149999999998</v>
      </c>
      <c r="J805">
        <v>228</v>
      </c>
      <c r="K805" t="s">
        <v>14</v>
      </c>
      <c r="L805">
        <f>Table1[[#This Row],[maxPHe]]/Table1[[#This Row],[nv]]</f>
        <v>3.204890350877192</v>
      </c>
      <c r="M805">
        <f>LN(1-Table1[[#This Row],[maxPress(bar)]]/327664.925)</f>
        <v>-6.3641969217478094</v>
      </c>
      <c r="N805">
        <f>-0.509390757*Table1[[#This Row],[lig(ao)]]</f>
        <v>-10.187815140000001</v>
      </c>
      <c r="O805" s="3">
        <f>LN(1-EXP(-$R$45*Table1[[#This Row],[lig(ao)]]))</f>
        <v>-3.7626594887278363E-5</v>
      </c>
      <c r="P805" s="3">
        <f>Table1[[#This Row],[ln(1-e^-Bl)]]+LN($R$40)-$R$45*Table1[[#This Row],[Rs(ao)]]</f>
        <v>12.699709142772493</v>
      </c>
      <c r="Q805" s="3">
        <f>LN(Table1[[#This Row],[maxPress(bar)]])</f>
        <v>12.698023186621441</v>
      </c>
    </row>
    <row r="806" spans="1:17" x14ac:dyDescent="0.3">
      <c r="A806">
        <v>4</v>
      </c>
      <c r="B806">
        <v>1000</v>
      </c>
      <c r="C806" t="s">
        <v>11</v>
      </c>
      <c r="D806">
        <v>1</v>
      </c>
      <c r="E806" t="s">
        <v>12</v>
      </c>
      <c r="F806">
        <v>10</v>
      </c>
      <c r="G806">
        <v>113.41575</v>
      </c>
      <c r="H806">
        <v>812686.3894499999</v>
      </c>
      <c r="I806">
        <v>44.185000000000016</v>
      </c>
      <c r="J806">
        <v>7</v>
      </c>
      <c r="K806" t="s">
        <v>13</v>
      </c>
      <c r="L806">
        <f>Table1[[#This Row],[maxPHe]]/Table1[[#This Row],[nv]]</f>
        <v>6.3121428571428595</v>
      </c>
      <c r="M806" t="e">
        <f>LN(1-Table1[[#This Row],[maxPress(bar)]]/327664.925)</f>
        <v>#NUM!</v>
      </c>
      <c r="N806">
        <f>-0.509390757*Table1[[#This Row],[lig(ao)]]</f>
        <v>-5.0939075700000007</v>
      </c>
      <c r="O806" s="3">
        <f>LN(1-EXP(-$R$45*Table1[[#This Row],[lig(ao)]]))</f>
        <v>-6.1528846084108338E-3</v>
      </c>
      <c r="P806" s="3">
        <f>Table1[[#This Row],[ln(1-e^-Bl)]]+LN($R$40)-$R$45*Table1[[#This Row],[Rs(ao)]]</f>
        <v>13.712375710758968</v>
      </c>
      <c r="Q806" s="3">
        <f>LN(Table1[[#This Row],[maxPress(bar)]])</f>
        <v>13.608100569277322</v>
      </c>
    </row>
    <row r="807" spans="1:17" x14ac:dyDescent="0.3">
      <c r="A807">
        <v>4</v>
      </c>
      <c r="B807">
        <v>1000</v>
      </c>
      <c r="C807" t="s">
        <v>11</v>
      </c>
      <c r="D807">
        <v>1</v>
      </c>
      <c r="E807" t="s">
        <v>12</v>
      </c>
      <c r="F807">
        <v>11</v>
      </c>
      <c r="G807">
        <v>146.88124999999999</v>
      </c>
      <c r="H807">
        <v>712080.35674999992</v>
      </c>
      <c r="I807">
        <v>60.875000000000028</v>
      </c>
      <c r="J807">
        <v>11</v>
      </c>
      <c r="K807" t="s">
        <v>13</v>
      </c>
      <c r="L807">
        <f>Table1[[#This Row],[maxPHe]]/Table1[[#This Row],[nv]]</f>
        <v>5.5340909090909118</v>
      </c>
      <c r="M807" t="e">
        <f>LN(1-Table1[[#This Row],[maxPress(bar)]]/327664.925)</f>
        <v>#NUM!</v>
      </c>
      <c r="N807">
        <f>-0.509390757*Table1[[#This Row],[lig(ao)]]</f>
        <v>-5.6032983270000001</v>
      </c>
      <c r="O807" s="3">
        <f>LN(1-EXP(-$R$45*Table1[[#This Row],[lig(ao)]]))</f>
        <v>-3.6924895769882078E-3</v>
      </c>
      <c r="P807" s="3">
        <f>Table1[[#This Row],[ln(1-e^-Bl)]]+LN($R$40)-$R$45*Table1[[#This Row],[Rs(ao)]]</f>
        <v>13.714836105790392</v>
      </c>
      <c r="Q807" s="3">
        <f>LN(Table1[[#This Row],[maxPress(bar)]])</f>
        <v>13.475946044629767</v>
      </c>
    </row>
    <row r="808" spans="1:17" x14ac:dyDescent="0.3">
      <c r="A808">
        <v>4</v>
      </c>
      <c r="B808">
        <v>1000</v>
      </c>
      <c r="C808" t="s">
        <v>11</v>
      </c>
      <c r="D808">
        <v>1</v>
      </c>
      <c r="E808" t="s">
        <v>12</v>
      </c>
      <c r="F808">
        <v>12</v>
      </c>
      <c r="G808">
        <v>145.39625000000001</v>
      </c>
      <c r="H808">
        <v>758666.09900000005</v>
      </c>
      <c r="I808">
        <v>55.57499999999996</v>
      </c>
      <c r="J808">
        <v>9</v>
      </c>
      <c r="K808" t="s">
        <v>13</v>
      </c>
      <c r="L808">
        <f>Table1[[#This Row],[maxPHe]]/Table1[[#This Row],[nv]]</f>
        <v>6.1749999999999954</v>
      </c>
      <c r="M808" t="e">
        <f>LN(1-Table1[[#This Row],[maxPress(bar)]]/327664.925)</f>
        <v>#NUM!</v>
      </c>
      <c r="N808">
        <f>-0.509390757*Table1[[#This Row],[lig(ao)]]</f>
        <v>-6.1126890840000003</v>
      </c>
      <c r="O808" s="3">
        <f>LN(1-EXP(-$R$45*Table1[[#This Row],[lig(ao)]]))</f>
        <v>-2.217039257152143E-3</v>
      </c>
      <c r="P808" s="3">
        <f>Table1[[#This Row],[ln(1-e^-Bl)]]+LN($R$40)-$R$45*Table1[[#This Row],[Rs(ao)]]</f>
        <v>13.716311556110227</v>
      </c>
      <c r="Q808" s="3">
        <f>LN(Table1[[#This Row],[maxPress(bar)]])</f>
        <v>13.539317037317439</v>
      </c>
    </row>
    <row r="809" spans="1:17" x14ac:dyDescent="0.3">
      <c r="A809">
        <v>4</v>
      </c>
      <c r="B809">
        <v>1000</v>
      </c>
      <c r="C809" t="s">
        <v>11</v>
      </c>
      <c r="D809">
        <v>1</v>
      </c>
      <c r="E809" t="s">
        <v>12</v>
      </c>
      <c r="F809">
        <v>13</v>
      </c>
      <c r="G809">
        <v>126.38625</v>
      </c>
      <c r="H809">
        <v>756931.6198499999</v>
      </c>
      <c r="I809">
        <v>51.774999999999999</v>
      </c>
      <c r="J809">
        <v>9</v>
      </c>
      <c r="K809" t="s">
        <v>13</v>
      </c>
      <c r="L809">
        <f>Table1[[#This Row],[maxPHe]]/Table1[[#This Row],[nv]]</f>
        <v>5.7527777777777773</v>
      </c>
      <c r="M809" t="e">
        <f>LN(1-Table1[[#This Row],[maxPress(bar)]]/327664.925)</f>
        <v>#NUM!</v>
      </c>
      <c r="N809">
        <f>-0.509390757*Table1[[#This Row],[lig(ao)]]</f>
        <v>-6.6220798410000006</v>
      </c>
      <c r="O809" s="3">
        <f>LN(1-EXP(-$R$45*Table1[[#This Row],[lig(ao)]]))</f>
        <v>-1.3315439159814054E-3</v>
      </c>
      <c r="P809" s="3">
        <f>Table1[[#This Row],[ln(1-e^-Bl)]]+LN($R$40)-$R$45*Table1[[#This Row],[Rs(ao)]]</f>
        <v>13.717197051451398</v>
      </c>
      <c r="Q809" s="3">
        <f>LN(Table1[[#This Row],[maxPress(bar)]])</f>
        <v>13.537028197890404</v>
      </c>
    </row>
    <row r="810" spans="1:17" x14ac:dyDescent="0.3">
      <c r="A810">
        <v>4</v>
      </c>
      <c r="B810">
        <v>1000</v>
      </c>
      <c r="C810" t="s">
        <v>11</v>
      </c>
      <c r="D810">
        <v>1</v>
      </c>
      <c r="E810" t="s">
        <v>12</v>
      </c>
      <c r="F810">
        <v>14</v>
      </c>
      <c r="G810">
        <v>143.71275</v>
      </c>
      <c r="H810">
        <v>755139.97704999999</v>
      </c>
      <c r="I810">
        <v>55.244999999999997</v>
      </c>
      <c r="J810">
        <v>9</v>
      </c>
      <c r="K810" t="s">
        <v>13</v>
      </c>
      <c r="L810">
        <f>Table1[[#This Row],[maxPHe]]/Table1[[#This Row],[nv]]</f>
        <v>6.1383333333333328</v>
      </c>
      <c r="M810" t="e">
        <f>LN(1-Table1[[#This Row],[maxPress(bar)]]/327664.925)</f>
        <v>#NUM!</v>
      </c>
      <c r="N810">
        <f>-0.509390757*Table1[[#This Row],[lig(ao)]]</f>
        <v>-7.1314705979999999</v>
      </c>
      <c r="O810" s="3">
        <f>LN(1-EXP(-$R$45*Table1[[#This Row],[lig(ao)]]))</f>
        <v>-7.9986077373698648E-4</v>
      </c>
      <c r="P810" s="3">
        <f>Table1[[#This Row],[ln(1-e^-Bl)]]+LN($R$40)-$R$45*Table1[[#This Row],[Rs(ao)]]</f>
        <v>13.717728734593642</v>
      </c>
      <c r="Q810" s="3">
        <f>LN(Table1[[#This Row],[maxPress(bar)]])</f>
        <v>13.534658411112918</v>
      </c>
    </row>
    <row r="811" spans="1:17" x14ac:dyDescent="0.3">
      <c r="A811">
        <v>4</v>
      </c>
      <c r="B811">
        <v>1000</v>
      </c>
      <c r="C811" t="s">
        <v>11</v>
      </c>
      <c r="D811">
        <v>1</v>
      </c>
      <c r="E811" t="s">
        <v>12</v>
      </c>
      <c r="F811">
        <v>15</v>
      </c>
      <c r="G811">
        <v>103.81175</v>
      </c>
      <c r="H811">
        <v>731719.78210000007</v>
      </c>
      <c r="I811">
        <v>47.265000000000043</v>
      </c>
      <c r="J811">
        <v>9</v>
      </c>
      <c r="K811" t="s">
        <v>13</v>
      </c>
      <c r="L811">
        <f>Table1[[#This Row],[maxPHe]]/Table1[[#This Row],[nv]]</f>
        <v>5.2516666666666714</v>
      </c>
      <c r="M811" t="e">
        <f>LN(1-Table1[[#This Row],[maxPress(bar)]]/327664.925)</f>
        <v>#NUM!</v>
      </c>
      <c r="N811">
        <f>-0.509390757*Table1[[#This Row],[lig(ao)]]</f>
        <v>-7.6408613550000002</v>
      </c>
      <c r="O811" s="3">
        <f>LN(1-EXP(-$R$45*Table1[[#This Row],[lig(ao)]]))</f>
        <v>-4.8052877768070632E-4</v>
      </c>
      <c r="P811" s="3">
        <f>Table1[[#This Row],[ln(1-e^-Bl)]]+LN($R$40)-$R$45*Table1[[#This Row],[Rs(ao)]]</f>
        <v>13.718048066589699</v>
      </c>
      <c r="Q811" s="3">
        <f>LN(Table1[[#This Row],[maxPress(bar)]])</f>
        <v>13.503152908313686</v>
      </c>
    </row>
    <row r="812" spans="1:17" x14ac:dyDescent="0.3">
      <c r="A812">
        <v>4</v>
      </c>
      <c r="B812">
        <v>1000</v>
      </c>
      <c r="C812" t="s">
        <v>11</v>
      </c>
      <c r="D812">
        <v>1</v>
      </c>
      <c r="E812" t="s">
        <v>12</v>
      </c>
      <c r="F812">
        <v>16</v>
      </c>
      <c r="G812">
        <v>166.78225</v>
      </c>
      <c r="H812">
        <v>707761.10404999997</v>
      </c>
      <c r="I812">
        <v>62.854999999999997</v>
      </c>
      <c r="J812">
        <v>10</v>
      </c>
      <c r="K812" t="s">
        <v>13</v>
      </c>
      <c r="L812">
        <f>Table1[[#This Row],[maxPHe]]/Table1[[#This Row],[nv]]</f>
        <v>6.2854999999999999</v>
      </c>
      <c r="M812" t="e">
        <f>LN(1-Table1[[#This Row],[maxPress(bar)]]/327664.925)</f>
        <v>#NUM!</v>
      </c>
      <c r="N812">
        <f>-0.509390757*Table1[[#This Row],[lig(ao)]]</f>
        <v>-8.1502521120000004</v>
      </c>
      <c r="O812" s="3">
        <f>LN(1-EXP(-$R$45*Table1[[#This Row],[lig(ao)]]))</f>
        <v>-2.8870352550614285E-4</v>
      </c>
      <c r="P812" s="3">
        <f>Table1[[#This Row],[ln(1-e^-Bl)]]+LN($R$40)-$R$45*Table1[[#This Row],[Rs(ao)]]</f>
        <v>13.718239891841874</v>
      </c>
      <c r="Q812" s="3">
        <f>LN(Table1[[#This Row],[maxPress(bar)]])</f>
        <v>13.469861892077493</v>
      </c>
    </row>
    <row r="813" spans="1:17" x14ac:dyDescent="0.3">
      <c r="A813">
        <v>4</v>
      </c>
      <c r="B813">
        <v>1000</v>
      </c>
      <c r="C813" t="s">
        <v>11</v>
      </c>
      <c r="D813">
        <v>1</v>
      </c>
      <c r="E813" t="s">
        <v>12</v>
      </c>
      <c r="F813">
        <v>17</v>
      </c>
      <c r="G813">
        <v>78.514749999999992</v>
      </c>
      <c r="H813">
        <v>780078.61804999993</v>
      </c>
      <c r="I813">
        <v>40.204999999999977</v>
      </c>
      <c r="J813">
        <v>8</v>
      </c>
      <c r="K813" t="s">
        <v>13</v>
      </c>
      <c r="L813">
        <f>Table1[[#This Row],[maxPHe]]/Table1[[#This Row],[nv]]</f>
        <v>5.0256249999999971</v>
      </c>
      <c r="M813" t="e">
        <f>LN(1-Table1[[#This Row],[maxPress(bar)]]/327664.925)</f>
        <v>#NUM!</v>
      </c>
      <c r="N813">
        <f>-0.509390757*Table1[[#This Row],[lig(ao)]]</f>
        <v>-8.6596428690000007</v>
      </c>
      <c r="O813" s="3">
        <f>LN(1-EXP(-$R$45*Table1[[#This Row],[lig(ao)]]))</f>
        <v>-1.7346082235250424E-4</v>
      </c>
      <c r="P813" s="3">
        <f>Table1[[#This Row],[ln(1-e^-Bl)]]+LN($R$40)-$R$45*Table1[[#This Row],[Rs(ao)]]</f>
        <v>13.718355134545027</v>
      </c>
      <c r="Q813" s="3">
        <f>LN(Table1[[#This Row],[maxPress(bar)]])</f>
        <v>13.567149985958359</v>
      </c>
    </row>
    <row r="814" spans="1:17" x14ac:dyDescent="0.3">
      <c r="A814">
        <v>4</v>
      </c>
      <c r="B814">
        <v>1000</v>
      </c>
      <c r="C814" t="s">
        <v>11</v>
      </c>
      <c r="D814">
        <v>1</v>
      </c>
      <c r="E814" t="s">
        <v>12</v>
      </c>
      <c r="F814">
        <v>18</v>
      </c>
      <c r="G814">
        <v>45.396250000000002</v>
      </c>
      <c r="H814">
        <v>839295.72315000009</v>
      </c>
      <c r="I814">
        <v>30.574999999999999</v>
      </c>
      <c r="J814">
        <v>7</v>
      </c>
      <c r="K814" t="s">
        <v>13</v>
      </c>
      <c r="L814">
        <f>Table1[[#This Row],[maxPHe]]/Table1[[#This Row],[nv]]</f>
        <v>4.3678571428571429</v>
      </c>
      <c r="M814" t="e">
        <f>LN(1-Table1[[#This Row],[maxPress(bar)]]/327664.925)</f>
        <v>#NUM!</v>
      </c>
      <c r="N814">
        <f>-0.509390757*Table1[[#This Row],[lig(ao)]]</f>
        <v>-9.1690336260000009</v>
      </c>
      <c r="O814" s="3">
        <f>LN(1-EXP(-$R$45*Table1[[#This Row],[lig(ao)]]))</f>
        <v>-1.0422231216581739E-4</v>
      </c>
      <c r="P814" s="3">
        <f>Table1[[#This Row],[ln(1-e^-Bl)]]+LN($R$40)-$R$45*Table1[[#This Row],[Rs(ao)]]</f>
        <v>13.718424373055214</v>
      </c>
      <c r="Q814" s="3">
        <f>LN(Table1[[#This Row],[maxPress(bar)]])</f>
        <v>13.640318394323396</v>
      </c>
    </row>
    <row r="815" spans="1:17" x14ac:dyDescent="0.3">
      <c r="A815">
        <v>4</v>
      </c>
      <c r="B815">
        <v>1000</v>
      </c>
      <c r="C815" t="s">
        <v>11</v>
      </c>
      <c r="D815">
        <v>1</v>
      </c>
      <c r="E815" t="s">
        <v>12</v>
      </c>
      <c r="F815">
        <v>19</v>
      </c>
      <c r="G815">
        <v>146.28725</v>
      </c>
      <c r="H815">
        <v>760491.65275000001</v>
      </c>
      <c r="I815">
        <v>58.754999999999967</v>
      </c>
      <c r="J815">
        <v>10</v>
      </c>
      <c r="K815" t="s">
        <v>13</v>
      </c>
      <c r="L815">
        <f>Table1[[#This Row],[maxPHe]]/Table1[[#This Row],[nv]]</f>
        <v>5.8754999999999971</v>
      </c>
      <c r="M815" t="e">
        <f>LN(1-Table1[[#This Row],[maxPress(bar)]]/327664.925)</f>
        <v>#NUM!</v>
      </c>
      <c r="N815">
        <f>-0.509390757*Table1[[#This Row],[lig(ao)]]</f>
        <v>-9.6784243830000012</v>
      </c>
      <c r="O815" s="3">
        <f>LN(1-EXP(-$R$45*Table1[[#This Row],[lig(ao)]]))</f>
        <v>-6.2621866469215342E-5</v>
      </c>
      <c r="P815" s="3">
        <f>Table1[[#This Row],[ln(1-e^-Bl)]]+LN($R$40)-$R$45*Table1[[#This Row],[Rs(ao)]]</f>
        <v>13.71846597350091</v>
      </c>
      <c r="Q815" s="3">
        <f>LN(Table1[[#This Row],[maxPress(bar)]])</f>
        <v>13.541720414618618</v>
      </c>
    </row>
    <row r="816" spans="1:17" x14ac:dyDescent="0.3">
      <c r="A816">
        <v>4</v>
      </c>
      <c r="B816">
        <v>1000</v>
      </c>
      <c r="C816" t="s">
        <v>11</v>
      </c>
      <c r="D816">
        <v>1</v>
      </c>
      <c r="E816" t="s">
        <v>12</v>
      </c>
      <c r="F816">
        <v>1</v>
      </c>
      <c r="G816">
        <v>56.732750000000003</v>
      </c>
      <c r="H816">
        <v>603142.43079999997</v>
      </c>
      <c r="I816">
        <v>27.844999999999999</v>
      </c>
      <c r="J816">
        <v>9</v>
      </c>
      <c r="K816" t="s">
        <v>14</v>
      </c>
      <c r="L816">
        <f>Table1[[#This Row],[maxPHe]]/Table1[[#This Row],[nv]]</f>
        <v>3.0938888888888889</v>
      </c>
      <c r="M816" t="e">
        <f>LN(1-Table1[[#This Row],[maxPress(bar)]]/327664.925)</f>
        <v>#NUM!</v>
      </c>
      <c r="N816">
        <f>-0.509390757*Table1[[#This Row],[lig(ao)]]</f>
        <v>-0.50939075700000003</v>
      </c>
      <c r="O816" s="3">
        <f>LN(1-EXP(-$R$45*Table1[[#This Row],[lig(ao)]]))</f>
        <v>-0.91844666491232885</v>
      </c>
      <c r="P816" s="3">
        <f>Table1[[#This Row],[ln(1-e^-Bl)]]+LN($R$40)-$R$45*Table1[[#This Row],[Rs(ao)]]</f>
        <v>12.80008193045505</v>
      </c>
      <c r="Q816" s="3">
        <f>LN(Table1[[#This Row],[maxPress(bar)]])</f>
        <v>13.309908651466058</v>
      </c>
    </row>
    <row r="817" spans="1:17" x14ac:dyDescent="0.3">
      <c r="A817">
        <v>4</v>
      </c>
      <c r="B817">
        <v>1000</v>
      </c>
      <c r="C817" t="s">
        <v>11</v>
      </c>
      <c r="D817">
        <v>1</v>
      </c>
      <c r="E817" t="s">
        <v>12</v>
      </c>
      <c r="F817">
        <v>20</v>
      </c>
      <c r="G817">
        <v>103.66325000000001</v>
      </c>
      <c r="H817">
        <v>824319.20114999986</v>
      </c>
      <c r="I817">
        <v>42.235000000000021</v>
      </c>
      <c r="J817">
        <v>7</v>
      </c>
      <c r="K817" t="s">
        <v>13</v>
      </c>
      <c r="L817">
        <f>Table1[[#This Row],[maxPHe]]/Table1[[#This Row],[nv]]</f>
        <v>6.0335714285714319</v>
      </c>
      <c r="M817" t="e">
        <f>LN(1-Table1[[#This Row],[maxPress(bar)]]/327664.925)</f>
        <v>#NUM!</v>
      </c>
      <c r="N817">
        <f>-0.509390757*Table1[[#This Row],[lig(ao)]]</f>
        <v>-10.187815140000001</v>
      </c>
      <c r="O817" s="3">
        <f>LN(1-EXP(-$R$45*Table1[[#This Row],[lig(ao)]]))</f>
        <v>-3.7626594887278363E-5</v>
      </c>
      <c r="P817" s="3">
        <f>Table1[[#This Row],[ln(1-e^-Bl)]]+LN($R$40)-$R$45*Table1[[#This Row],[Rs(ao)]]</f>
        <v>13.718490968772493</v>
      </c>
      <c r="Q817" s="3">
        <f>LN(Table1[[#This Row],[maxPress(bar)]])</f>
        <v>13.622313113915741</v>
      </c>
    </row>
    <row r="818" spans="1:17" x14ac:dyDescent="0.3">
      <c r="A818">
        <v>4</v>
      </c>
      <c r="B818">
        <v>1000</v>
      </c>
      <c r="C818" t="s">
        <v>11</v>
      </c>
      <c r="D818">
        <v>1</v>
      </c>
      <c r="E818" t="s">
        <v>12</v>
      </c>
      <c r="F818">
        <v>2</v>
      </c>
      <c r="G818">
        <v>92.524750000000012</v>
      </c>
      <c r="H818">
        <v>766876.30989999999</v>
      </c>
      <c r="I818">
        <v>31.004999999999999</v>
      </c>
      <c r="J818">
        <v>7</v>
      </c>
      <c r="K818" t="s">
        <v>14</v>
      </c>
      <c r="L818">
        <f>Table1[[#This Row],[maxPHe]]/Table1[[#This Row],[nv]]</f>
        <v>4.4292857142857143</v>
      </c>
      <c r="M818" t="e">
        <f>LN(1-Table1[[#This Row],[maxPress(bar)]]/327664.925)</f>
        <v>#NUM!</v>
      </c>
      <c r="N818">
        <f>-0.509390757*Table1[[#This Row],[lig(ao)]]</f>
        <v>-1.0187815140000001</v>
      </c>
      <c r="O818" s="3">
        <f>LN(1-EXP(-$R$45*Table1[[#This Row],[lig(ao)]]))</f>
        <v>-0.44790477788236172</v>
      </c>
      <c r="P818" s="3">
        <f>Table1[[#This Row],[ln(1-e^-Bl)]]+LN($R$40)-$R$45*Table1[[#This Row],[Rs(ao)]]</f>
        <v>13.270623817485017</v>
      </c>
      <c r="Q818" s="3">
        <f>LN(Table1[[#This Row],[maxPress(bar)]])</f>
        <v>13.550080802546914</v>
      </c>
    </row>
    <row r="819" spans="1:17" x14ac:dyDescent="0.3">
      <c r="A819">
        <v>4</v>
      </c>
      <c r="B819">
        <v>1000</v>
      </c>
      <c r="C819" t="s">
        <v>11</v>
      </c>
      <c r="D819">
        <v>1</v>
      </c>
      <c r="E819" t="s">
        <v>12</v>
      </c>
      <c r="F819">
        <v>3</v>
      </c>
      <c r="G819">
        <v>101.98025</v>
      </c>
      <c r="H819">
        <v>768430.75315</v>
      </c>
      <c r="I819">
        <v>41.895000000000017</v>
      </c>
      <c r="J819">
        <v>8</v>
      </c>
      <c r="K819" t="s">
        <v>14</v>
      </c>
      <c r="L819">
        <f>Table1[[#This Row],[maxPHe]]/Table1[[#This Row],[nv]]</f>
        <v>5.2368750000000022</v>
      </c>
      <c r="M819" t="e">
        <f>LN(1-Table1[[#This Row],[maxPress(bar)]]/327664.925)</f>
        <v>#NUM!</v>
      </c>
      <c r="N819">
        <f>-0.509390757*Table1[[#This Row],[lig(ao)]]</f>
        <v>-1.5281722710000001</v>
      </c>
      <c r="O819" s="3">
        <f>LN(1-EXP(-$R$45*Table1[[#This Row],[lig(ao)]]))</f>
        <v>-0.24453535334753071</v>
      </c>
      <c r="P819" s="3">
        <f>Table1[[#This Row],[ln(1-e^-Bl)]]+LN($R$40)-$R$45*Table1[[#This Row],[Rs(ao)]]</f>
        <v>13.47399324201985</v>
      </c>
      <c r="Q819" s="3">
        <f>LN(Table1[[#This Row],[maxPress(bar)]])</f>
        <v>13.552105731394771</v>
      </c>
    </row>
    <row r="820" spans="1:17" x14ac:dyDescent="0.3">
      <c r="A820">
        <v>4</v>
      </c>
      <c r="B820">
        <v>1000</v>
      </c>
      <c r="C820" t="s">
        <v>11</v>
      </c>
      <c r="D820">
        <v>1</v>
      </c>
      <c r="E820" t="s">
        <v>12</v>
      </c>
      <c r="F820">
        <v>4</v>
      </c>
      <c r="G820">
        <v>163.06925000000001</v>
      </c>
      <c r="H820">
        <v>704644.9118</v>
      </c>
      <c r="I820">
        <v>61.115000000000023</v>
      </c>
      <c r="J820">
        <v>11</v>
      </c>
      <c r="K820" t="s">
        <v>14</v>
      </c>
      <c r="L820">
        <f>Table1[[#This Row],[maxPHe]]/Table1[[#This Row],[nv]]</f>
        <v>5.5559090909090934</v>
      </c>
      <c r="M820" t="e">
        <f>LN(1-Table1[[#This Row],[maxPress(bar)]]/327664.925)</f>
        <v>#NUM!</v>
      </c>
      <c r="N820">
        <f>-0.509390757*Table1[[#This Row],[lig(ao)]]</f>
        <v>-2.0375630280000001</v>
      </c>
      <c r="O820" s="3">
        <f>LN(1-EXP(-$R$45*Table1[[#This Row],[lig(ao)]]))</f>
        <v>-0.13965972373704474</v>
      </c>
      <c r="P820" s="3">
        <f>Table1[[#This Row],[ln(1-e^-Bl)]]+LN($R$40)-$R$45*Table1[[#This Row],[Rs(ao)]]</f>
        <v>13.578868871630334</v>
      </c>
      <c r="Q820" s="3">
        <f>LN(Table1[[#This Row],[maxPress(bar)]])</f>
        <v>13.465449283703784</v>
      </c>
    </row>
    <row r="821" spans="1:17" x14ac:dyDescent="0.3">
      <c r="A821">
        <v>4</v>
      </c>
      <c r="B821">
        <v>1000</v>
      </c>
      <c r="C821" t="s">
        <v>11</v>
      </c>
      <c r="D821">
        <v>1</v>
      </c>
      <c r="E821" t="s">
        <v>12</v>
      </c>
      <c r="F821">
        <v>5</v>
      </c>
      <c r="G821">
        <v>115.14875000000001</v>
      </c>
      <c r="H821">
        <v>808227.97144999995</v>
      </c>
      <c r="I821">
        <v>44.525000000000013</v>
      </c>
      <c r="J821">
        <v>7</v>
      </c>
      <c r="K821" t="s">
        <v>14</v>
      </c>
      <c r="L821">
        <f>Table1[[#This Row],[maxPHe]]/Table1[[#This Row],[nv]]</f>
        <v>6.3607142857142875</v>
      </c>
      <c r="M821" t="e">
        <f>LN(1-Table1[[#This Row],[maxPress(bar)]]/327664.925)</f>
        <v>#NUM!</v>
      </c>
      <c r="N821">
        <f>-0.509390757*Table1[[#This Row],[lig(ao)]]</f>
        <v>-2.5469537850000004</v>
      </c>
      <c r="O821" s="3">
        <f>LN(1-EXP(-$R$45*Table1[[#This Row],[lig(ao)]]))</f>
        <v>-8.1556993148675705E-2</v>
      </c>
      <c r="P821" s="3">
        <f>Table1[[#This Row],[ln(1-e^-Bl)]]+LN($R$40)-$R$45*Table1[[#This Row],[Rs(ao)]]</f>
        <v>13.636971602218704</v>
      </c>
      <c r="Q821" s="3">
        <f>LN(Table1[[#This Row],[maxPress(bar)]])</f>
        <v>13.602599440592078</v>
      </c>
    </row>
    <row r="822" spans="1:17" x14ac:dyDescent="0.3">
      <c r="A822">
        <v>4</v>
      </c>
      <c r="B822">
        <v>1000</v>
      </c>
      <c r="C822" t="s">
        <v>11</v>
      </c>
      <c r="D822">
        <v>1</v>
      </c>
      <c r="E822" t="s">
        <v>12</v>
      </c>
      <c r="F822">
        <v>6</v>
      </c>
      <c r="G822">
        <v>153.01974999999999</v>
      </c>
      <c r="H822">
        <v>778101.92825</v>
      </c>
      <c r="I822">
        <v>57.104999999999997</v>
      </c>
      <c r="J822">
        <v>9</v>
      </c>
      <c r="K822" t="s">
        <v>14</v>
      </c>
      <c r="L822">
        <f>Table1[[#This Row],[maxPHe]]/Table1[[#This Row],[nv]]</f>
        <v>6.3449999999999998</v>
      </c>
      <c r="M822" t="e">
        <f>LN(1-Table1[[#This Row],[maxPress(bar)]]/327664.925)</f>
        <v>#NUM!</v>
      </c>
      <c r="N822">
        <f>-0.509390757*Table1[[#This Row],[lig(ao)]]</f>
        <v>-3.0563445420000002</v>
      </c>
      <c r="O822" s="3">
        <f>LN(1-EXP(-$R$45*Table1[[#This Row],[lig(ao)]]))</f>
        <v>-4.8202665642017063E-2</v>
      </c>
      <c r="P822" s="3">
        <f>Table1[[#This Row],[ln(1-e^-Bl)]]+LN($R$40)-$R$45*Table1[[#This Row],[Rs(ao)]]</f>
        <v>13.670325929725362</v>
      </c>
      <c r="Q822" s="3">
        <f>LN(Table1[[#This Row],[maxPress(bar)]])</f>
        <v>13.564612807753859</v>
      </c>
    </row>
    <row r="823" spans="1:17" x14ac:dyDescent="0.3">
      <c r="A823">
        <v>4</v>
      </c>
      <c r="B823">
        <v>1000</v>
      </c>
      <c r="C823" t="s">
        <v>11</v>
      </c>
      <c r="D823">
        <v>1</v>
      </c>
      <c r="E823" t="s">
        <v>12</v>
      </c>
      <c r="F823">
        <v>7</v>
      </c>
      <c r="G823">
        <v>136.48525000000001</v>
      </c>
      <c r="H823">
        <v>774710.17989999987</v>
      </c>
      <c r="I823">
        <v>51.795000000000002</v>
      </c>
      <c r="J823">
        <v>8</v>
      </c>
      <c r="K823" t="s">
        <v>14</v>
      </c>
      <c r="L823">
        <f>Table1[[#This Row],[maxPHe]]/Table1[[#This Row],[nv]]</f>
        <v>6.4743750000000002</v>
      </c>
      <c r="M823" t="e">
        <f>LN(1-Table1[[#This Row],[maxPress(bar)]]/327664.925)</f>
        <v>#NUM!</v>
      </c>
      <c r="N823">
        <f>-0.509390757*Table1[[#This Row],[lig(ao)]]</f>
        <v>-3.565735299</v>
      </c>
      <c r="O823" s="3">
        <f>LN(1-EXP(-$R$45*Table1[[#This Row],[lig(ao)]]))</f>
        <v>-2.8683625494928373E-2</v>
      </c>
      <c r="P823" s="3">
        <f>Table1[[#This Row],[ln(1-e^-Bl)]]+LN($R$40)-$R$45*Table1[[#This Row],[Rs(ao)]]</f>
        <v>13.689844969872452</v>
      </c>
      <c r="Q823" s="3">
        <f>LN(Table1[[#This Row],[maxPress(bar)]])</f>
        <v>13.560244276975119</v>
      </c>
    </row>
    <row r="824" spans="1:17" x14ac:dyDescent="0.3">
      <c r="A824">
        <v>4</v>
      </c>
      <c r="B824">
        <v>1000</v>
      </c>
      <c r="C824" t="s">
        <v>11</v>
      </c>
      <c r="D824">
        <v>1</v>
      </c>
      <c r="E824" t="s">
        <v>12</v>
      </c>
      <c r="F824">
        <v>8</v>
      </c>
      <c r="G824">
        <v>80.297250000000005</v>
      </c>
      <c r="H824">
        <v>799859.44990000024</v>
      </c>
      <c r="I824">
        <v>40.555</v>
      </c>
      <c r="J824">
        <v>8</v>
      </c>
      <c r="K824" t="s">
        <v>14</v>
      </c>
      <c r="L824">
        <f>Table1[[#This Row],[maxPHe]]/Table1[[#This Row],[nv]]</f>
        <v>5.069375</v>
      </c>
      <c r="M824" t="e">
        <f>LN(1-Table1[[#This Row],[maxPress(bar)]]/327664.925)</f>
        <v>#NUM!</v>
      </c>
      <c r="N824">
        <f>-0.509390757*Table1[[#This Row],[lig(ao)]]</f>
        <v>-4.0751260560000002</v>
      </c>
      <c r="O824" s="3">
        <f>LN(1-EXP(-$R$45*Table1[[#This Row],[lig(ao)]]))</f>
        <v>-1.7136038476981676E-2</v>
      </c>
      <c r="P824" s="3">
        <f>Table1[[#This Row],[ln(1-e^-Bl)]]+LN($R$40)-$R$45*Table1[[#This Row],[Rs(ao)]]</f>
        <v>13.701392556890397</v>
      </c>
      <c r="Q824" s="3">
        <f>LN(Table1[[#This Row],[maxPress(bar)]])</f>
        <v>13.592191303590186</v>
      </c>
    </row>
    <row r="825" spans="1:17" x14ac:dyDescent="0.3">
      <c r="A825">
        <v>4</v>
      </c>
      <c r="B825">
        <v>1000</v>
      </c>
      <c r="C825" t="s">
        <v>11</v>
      </c>
      <c r="D825">
        <v>1</v>
      </c>
      <c r="E825" t="s">
        <v>12</v>
      </c>
      <c r="F825">
        <v>9</v>
      </c>
      <c r="G825">
        <v>94.851250000000007</v>
      </c>
      <c r="H825">
        <v>755503.35890000011</v>
      </c>
      <c r="I825">
        <v>45.474999999999973</v>
      </c>
      <c r="J825">
        <v>9</v>
      </c>
      <c r="K825" t="s">
        <v>14</v>
      </c>
      <c r="L825">
        <f>Table1[[#This Row],[maxPHe]]/Table1[[#This Row],[nv]]</f>
        <v>5.0527777777777745</v>
      </c>
      <c r="M825" t="e">
        <f>LN(1-Table1[[#This Row],[maxPress(bar)]]/327664.925)</f>
        <v>#NUM!</v>
      </c>
      <c r="N825">
        <f>-0.509390757*Table1[[#This Row],[lig(ao)]]</f>
        <v>-4.5845168130000005</v>
      </c>
      <c r="O825" s="3">
        <f>LN(1-EXP(-$R$45*Table1[[#This Row],[lig(ao)]]))</f>
        <v>-1.0261132782081569E-2</v>
      </c>
      <c r="P825" s="3">
        <f>Table1[[#This Row],[ln(1-e^-Bl)]]+LN($R$40)-$R$45*Table1[[#This Row],[Rs(ao)]]</f>
        <v>13.708267462585297</v>
      </c>
      <c r="Q825" s="3">
        <f>LN(Table1[[#This Row],[maxPress(bar)]])</f>
        <v>13.535139506614897</v>
      </c>
    </row>
    <row r="826" spans="1:17" x14ac:dyDescent="0.3">
      <c r="A826">
        <v>4</v>
      </c>
      <c r="B826">
        <v>1500</v>
      </c>
      <c r="C826" t="s">
        <v>11</v>
      </c>
      <c r="D826">
        <v>1</v>
      </c>
      <c r="E826" t="s">
        <v>12</v>
      </c>
      <c r="F826">
        <v>10</v>
      </c>
      <c r="G826">
        <v>125.54474999999999</v>
      </c>
      <c r="H826">
        <v>684839.96849999984</v>
      </c>
      <c r="I826">
        <v>49.605000000000032</v>
      </c>
      <c r="J826">
        <v>9</v>
      </c>
      <c r="K826" t="s">
        <v>14</v>
      </c>
      <c r="L826">
        <f>Table1[[#This Row],[maxPHe]]/Table1[[#This Row],[nv]]</f>
        <v>5.5116666666666703</v>
      </c>
      <c r="M826" t="e">
        <f>LN(1-Table1[[#This Row],[maxPress(bar)]]/327664.925)</f>
        <v>#NUM!</v>
      </c>
      <c r="N826">
        <f>-0.509390757*Table1[[#This Row],[lig(ao)]]</f>
        <v>-5.0939075700000007</v>
      </c>
      <c r="O826" s="3">
        <f>LN(1-EXP(-$R$45*Table1[[#This Row],[lig(ao)]]))</f>
        <v>-6.1528846084108338E-3</v>
      </c>
      <c r="P826" s="3">
        <f>Table1[[#This Row],[ln(1-e^-Bl)]]+LN($R$40)-$R$45*Table1[[#This Row],[Rs(ao)]]</f>
        <v>13.712375710758968</v>
      </c>
      <c r="Q826" s="3">
        <f>LN(Table1[[#This Row],[maxPress(bar)]])</f>
        <v>13.436940467322607</v>
      </c>
    </row>
    <row r="827" spans="1:17" x14ac:dyDescent="0.3">
      <c r="A827">
        <v>4</v>
      </c>
      <c r="B827">
        <v>1500</v>
      </c>
      <c r="C827" t="s">
        <v>11</v>
      </c>
      <c r="D827">
        <v>1</v>
      </c>
      <c r="E827" t="s">
        <v>12</v>
      </c>
      <c r="F827">
        <v>11</v>
      </c>
      <c r="G827">
        <v>103.11875000000001</v>
      </c>
      <c r="H827">
        <v>649812.05654999998</v>
      </c>
      <c r="I827">
        <v>48.124999999999993</v>
      </c>
      <c r="J827">
        <v>10</v>
      </c>
      <c r="K827" t="s">
        <v>14</v>
      </c>
      <c r="L827">
        <f>Table1[[#This Row],[maxPHe]]/Table1[[#This Row],[nv]]</f>
        <v>4.8124999999999991</v>
      </c>
      <c r="M827" t="e">
        <f>LN(1-Table1[[#This Row],[maxPress(bar)]]/327664.925)</f>
        <v>#NUM!</v>
      </c>
      <c r="N827">
        <f>-0.509390757*Table1[[#This Row],[lig(ao)]]</f>
        <v>-5.6032983270000001</v>
      </c>
      <c r="O827" s="3">
        <f>LN(1-EXP(-$R$45*Table1[[#This Row],[lig(ao)]]))</f>
        <v>-3.6924895769882078E-3</v>
      </c>
      <c r="P827" s="3">
        <f>Table1[[#This Row],[ln(1-e^-Bl)]]+LN($R$40)-$R$45*Table1[[#This Row],[Rs(ao)]]</f>
        <v>13.714836105790392</v>
      </c>
      <c r="Q827" s="3">
        <f>LN(Table1[[#This Row],[maxPress(bar)]])</f>
        <v>13.38443845629247</v>
      </c>
    </row>
    <row r="828" spans="1:17" x14ac:dyDescent="0.3">
      <c r="A828">
        <v>4</v>
      </c>
      <c r="B828">
        <v>1500</v>
      </c>
      <c r="C828" t="s">
        <v>11</v>
      </c>
      <c r="D828">
        <v>1</v>
      </c>
      <c r="E828" t="s">
        <v>12</v>
      </c>
      <c r="F828">
        <v>12</v>
      </c>
      <c r="G828">
        <v>109.35625</v>
      </c>
      <c r="H828">
        <v>719026.94189999974</v>
      </c>
      <c r="I828">
        <v>44.375000000000007</v>
      </c>
      <c r="J828">
        <v>8</v>
      </c>
      <c r="K828" t="s">
        <v>14</v>
      </c>
      <c r="L828">
        <f>Table1[[#This Row],[maxPHe]]/Table1[[#This Row],[nv]]</f>
        <v>5.5468750000000009</v>
      </c>
      <c r="M828" t="e">
        <f>LN(1-Table1[[#This Row],[maxPress(bar)]]/327664.925)</f>
        <v>#NUM!</v>
      </c>
      <c r="N828">
        <f>-0.509390757*Table1[[#This Row],[lig(ao)]]</f>
        <v>-6.1126890840000003</v>
      </c>
      <c r="O828" s="3">
        <f>LN(1-EXP(-$R$45*Table1[[#This Row],[lig(ao)]]))</f>
        <v>-2.217039257152143E-3</v>
      </c>
      <c r="P828" s="3">
        <f>Table1[[#This Row],[ln(1-e^-Bl)]]+LN($R$40)-$R$45*Table1[[#This Row],[Rs(ao)]]</f>
        <v>13.716311556110227</v>
      </c>
      <c r="Q828" s="3">
        <f>LN(Table1[[#This Row],[maxPress(bar)]])</f>
        <v>13.485654107350246</v>
      </c>
    </row>
    <row r="829" spans="1:17" x14ac:dyDescent="0.3">
      <c r="A829">
        <v>4</v>
      </c>
      <c r="B829">
        <v>1500</v>
      </c>
      <c r="C829" t="s">
        <v>11</v>
      </c>
      <c r="D829">
        <v>1</v>
      </c>
      <c r="E829" t="s">
        <v>12</v>
      </c>
      <c r="F829">
        <v>13</v>
      </c>
      <c r="G829">
        <v>86.633750000000006</v>
      </c>
      <c r="H829">
        <v>684613.96799999999</v>
      </c>
      <c r="I829">
        <v>39.824999999999982</v>
      </c>
      <c r="J829">
        <v>8</v>
      </c>
      <c r="K829" t="s">
        <v>13</v>
      </c>
      <c r="L829">
        <f>Table1[[#This Row],[maxPHe]]/Table1[[#This Row],[nv]]</f>
        <v>4.9781249999999977</v>
      </c>
      <c r="M829" t="e">
        <f>LN(1-Table1[[#This Row],[maxPress(bar)]]/327664.925)</f>
        <v>#NUM!</v>
      </c>
      <c r="N829">
        <f>-0.509390757*Table1[[#This Row],[lig(ao)]]</f>
        <v>-6.6220798410000006</v>
      </c>
      <c r="O829" s="3">
        <f>LN(1-EXP(-$R$45*Table1[[#This Row],[lig(ao)]]))</f>
        <v>-1.3315439159814054E-3</v>
      </c>
      <c r="P829" s="3">
        <f>Table1[[#This Row],[ln(1-e^-Bl)]]+LN($R$40)-$R$45*Table1[[#This Row],[Rs(ao)]]</f>
        <v>13.717197051451398</v>
      </c>
      <c r="Q829" s="3">
        <f>LN(Table1[[#This Row],[maxPress(bar)]])</f>
        <v>13.436610408025208</v>
      </c>
    </row>
    <row r="830" spans="1:17" x14ac:dyDescent="0.3">
      <c r="A830">
        <v>4</v>
      </c>
      <c r="B830">
        <v>1500</v>
      </c>
      <c r="C830" t="s">
        <v>11</v>
      </c>
      <c r="D830">
        <v>1</v>
      </c>
      <c r="E830" t="s">
        <v>12</v>
      </c>
      <c r="F830">
        <v>14</v>
      </c>
      <c r="G830">
        <v>95.544749999999993</v>
      </c>
      <c r="H830">
        <v>738364.54555000004</v>
      </c>
      <c r="I830">
        <v>38.605000000000032</v>
      </c>
      <c r="J830">
        <v>7</v>
      </c>
      <c r="K830" t="s">
        <v>13</v>
      </c>
      <c r="L830">
        <f>Table1[[#This Row],[maxPHe]]/Table1[[#This Row],[nv]]</f>
        <v>5.515000000000005</v>
      </c>
      <c r="M830" t="e">
        <f>LN(1-Table1[[#This Row],[maxPress(bar)]]/327664.925)</f>
        <v>#NUM!</v>
      </c>
      <c r="N830">
        <f>-0.509390757*Table1[[#This Row],[lig(ao)]]</f>
        <v>-7.1314705979999999</v>
      </c>
      <c r="O830" s="3">
        <f>LN(1-EXP(-$R$45*Table1[[#This Row],[lig(ao)]]))</f>
        <v>-7.9986077373698648E-4</v>
      </c>
      <c r="P830" s="3">
        <f>Table1[[#This Row],[ln(1-e^-Bl)]]+LN($R$40)-$R$45*Table1[[#This Row],[Rs(ao)]]</f>
        <v>13.717728734593642</v>
      </c>
      <c r="Q830" s="3">
        <f>LN(Table1[[#This Row],[maxPress(bar)]])</f>
        <v>13.512192945782367</v>
      </c>
    </row>
    <row r="831" spans="1:17" x14ac:dyDescent="0.3">
      <c r="A831">
        <v>4</v>
      </c>
      <c r="B831">
        <v>1500</v>
      </c>
      <c r="C831" t="s">
        <v>11</v>
      </c>
      <c r="D831">
        <v>1</v>
      </c>
      <c r="E831" t="s">
        <v>12</v>
      </c>
      <c r="F831">
        <v>15</v>
      </c>
      <c r="G831">
        <v>57.920749999999998</v>
      </c>
      <c r="H831">
        <v>782121.25770000007</v>
      </c>
      <c r="I831">
        <v>29.08499999999999</v>
      </c>
      <c r="J831">
        <v>6</v>
      </c>
      <c r="K831" t="s">
        <v>13</v>
      </c>
      <c r="L831">
        <f>Table1[[#This Row],[maxPHe]]/Table1[[#This Row],[nv]]</f>
        <v>4.8474999999999984</v>
      </c>
      <c r="M831" t="e">
        <f>LN(1-Table1[[#This Row],[maxPress(bar)]]/327664.925)</f>
        <v>#NUM!</v>
      </c>
      <c r="N831">
        <f>-0.509390757*Table1[[#This Row],[lig(ao)]]</f>
        <v>-7.6408613550000002</v>
      </c>
      <c r="O831" s="3">
        <f>LN(1-EXP(-$R$45*Table1[[#This Row],[lig(ao)]]))</f>
        <v>-4.8052877768070632E-4</v>
      </c>
      <c r="P831" s="3">
        <f>Table1[[#This Row],[ln(1-e^-Bl)]]+LN($R$40)-$R$45*Table1[[#This Row],[Rs(ao)]]</f>
        <v>13.718048066589699</v>
      </c>
      <c r="Q831" s="3">
        <f>LN(Table1[[#This Row],[maxPress(bar)]])</f>
        <v>13.569765068504177</v>
      </c>
    </row>
    <row r="832" spans="1:17" x14ac:dyDescent="0.3">
      <c r="A832">
        <v>4</v>
      </c>
      <c r="B832">
        <v>1500</v>
      </c>
      <c r="C832" t="s">
        <v>11</v>
      </c>
      <c r="D832">
        <v>1</v>
      </c>
      <c r="E832" t="s">
        <v>12</v>
      </c>
      <c r="F832">
        <v>16</v>
      </c>
      <c r="G832">
        <v>107.52475</v>
      </c>
      <c r="H832">
        <v>756769.02175000007</v>
      </c>
      <c r="I832">
        <v>39.005000000000031</v>
      </c>
      <c r="J832">
        <v>6</v>
      </c>
      <c r="K832" t="s">
        <v>13</v>
      </c>
      <c r="L832">
        <f>Table1[[#This Row],[maxPHe]]/Table1[[#This Row],[nv]]</f>
        <v>6.5008333333333388</v>
      </c>
      <c r="M832" t="e">
        <f>LN(1-Table1[[#This Row],[maxPress(bar)]]/327664.925)</f>
        <v>#NUM!</v>
      </c>
      <c r="N832">
        <f>-0.509390757*Table1[[#This Row],[lig(ao)]]</f>
        <v>-8.1502521120000004</v>
      </c>
      <c r="O832" s="3">
        <f>LN(1-EXP(-$R$45*Table1[[#This Row],[lig(ao)]]))</f>
        <v>-2.8870352550614285E-4</v>
      </c>
      <c r="P832" s="3">
        <f>Table1[[#This Row],[ln(1-e^-Bl)]]+LN($R$40)-$R$45*Table1[[#This Row],[Rs(ao)]]</f>
        <v>13.718239891841874</v>
      </c>
      <c r="Q832" s="3">
        <f>LN(Table1[[#This Row],[maxPress(bar)]])</f>
        <v>13.536813362676417</v>
      </c>
    </row>
    <row r="833" spans="1:17" x14ac:dyDescent="0.3">
      <c r="A833">
        <v>4</v>
      </c>
      <c r="B833">
        <v>1500</v>
      </c>
      <c r="C833" t="s">
        <v>11</v>
      </c>
      <c r="D833">
        <v>1</v>
      </c>
      <c r="E833" t="s">
        <v>12</v>
      </c>
      <c r="F833">
        <v>17</v>
      </c>
      <c r="G833">
        <v>74.801750000000013</v>
      </c>
      <c r="H833">
        <v>703947.8147499999</v>
      </c>
      <c r="I833">
        <v>37.464999999999982</v>
      </c>
      <c r="J833">
        <v>8</v>
      </c>
      <c r="K833" t="s">
        <v>13</v>
      </c>
      <c r="L833">
        <f>Table1[[#This Row],[maxPHe]]/Table1[[#This Row],[nv]]</f>
        <v>4.6831249999999978</v>
      </c>
      <c r="M833" t="e">
        <f>LN(1-Table1[[#This Row],[maxPress(bar)]]/327664.925)</f>
        <v>#NUM!</v>
      </c>
      <c r="N833">
        <f>-0.509390757*Table1[[#This Row],[lig(ao)]]</f>
        <v>-8.6596428690000007</v>
      </c>
      <c r="O833" s="3">
        <f>LN(1-EXP(-$R$45*Table1[[#This Row],[lig(ao)]]))</f>
        <v>-1.7346082235250424E-4</v>
      </c>
      <c r="P833" s="3">
        <f>Table1[[#This Row],[ln(1-e^-Bl)]]+LN($R$40)-$R$45*Table1[[#This Row],[Rs(ao)]]</f>
        <v>13.718355134545027</v>
      </c>
      <c r="Q833" s="3">
        <f>LN(Table1[[#This Row],[maxPress(bar)]])</f>
        <v>13.464459505617086</v>
      </c>
    </row>
    <row r="834" spans="1:17" x14ac:dyDescent="0.3">
      <c r="A834">
        <v>4</v>
      </c>
      <c r="B834">
        <v>1500</v>
      </c>
      <c r="C834" t="s">
        <v>11</v>
      </c>
      <c r="D834">
        <v>1</v>
      </c>
      <c r="E834" t="s">
        <v>12</v>
      </c>
      <c r="F834">
        <v>18</v>
      </c>
      <c r="G834">
        <v>71.386250000000004</v>
      </c>
      <c r="H834">
        <v>798503.45424999995</v>
      </c>
      <c r="I834">
        <v>31.774999999999991</v>
      </c>
      <c r="J834">
        <v>6</v>
      </c>
      <c r="K834" t="s">
        <v>13</v>
      </c>
      <c r="L834">
        <f>Table1[[#This Row],[maxPHe]]/Table1[[#This Row],[nv]]</f>
        <v>5.2958333333333316</v>
      </c>
      <c r="M834" t="e">
        <f>LN(1-Table1[[#This Row],[maxPress(bar)]]/327664.925)</f>
        <v>#NUM!</v>
      </c>
      <c r="N834">
        <f>-0.509390757*Table1[[#This Row],[lig(ao)]]</f>
        <v>-9.1690336260000009</v>
      </c>
      <c r="O834" s="3">
        <f>LN(1-EXP(-$R$45*Table1[[#This Row],[lig(ao)]]))</f>
        <v>-1.0422231216581739E-4</v>
      </c>
      <c r="P834" s="3">
        <f>Table1[[#This Row],[ln(1-e^-Bl)]]+LN($R$40)-$R$45*Table1[[#This Row],[Rs(ao)]]</f>
        <v>13.718424373055214</v>
      </c>
      <c r="Q834" s="3">
        <f>LN(Table1[[#This Row],[maxPress(bar)]])</f>
        <v>13.590494572551455</v>
      </c>
    </row>
    <row r="835" spans="1:17" x14ac:dyDescent="0.3">
      <c r="A835">
        <v>4</v>
      </c>
      <c r="B835">
        <v>1500</v>
      </c>
      <c r="C835" t="s">
        <v>11</v>
      </c>
      <c r="D835">
        <v>1</v>
      </c>
      <c r="E835" t="s">
        <v>12</v>
      </c>
      <c r="F835">
        <v>19</v>
      </c>
      <c r="G835">
        <v>79.108750000000001</v>
      </c>
      <c r="H835">
        <v>689512.94234999979</v>
      </c>
      <c r="I835">
        <v>38.325000000000003</v>
      </c>
      <c r="J835">
        <v>8</v>
      </c>
      <c r="K835" t="s">
        <v>13</v>
      </c>
      <c r="L835">
        <f>Table1[[#This Row],[maxPHe]]/Table1[[#This Row],[nv]]</f>
        <v>4.7906250000000004</v>
      </c>
      <c r="M835" t="e">
        <f>LN(1-Table1[[#This Row],[maxPress(bar)]]/327664.925)</f>
        <v>#NUM!</v>
      </c>
      <c r="N835">
        <f>-0.509390757*Table1[[#This Row],[lig(ao)]]</f>
        <v>-9.6784243830000012</v>
      </c>
      <c r="O835" s="3">
        <f>LN(1-EXP(-$R$45*Table1[[#This Row],[lig(ao)]]))</f>
        <v>-6.2621866469215342E-5</v>
      </c>
      <c r="P835" s="3">
        <f>Table1[[#This Row],[ln(1-e^-Bl)]]+LN($R$40)-$R$45*Table1[[#This Row],[Rs(ao)]]</f>
        <v>13.71846597350091</v>
      </c>
      <c r="Q835" s="3">
        <f>LN(Table1[[#This Row],[maxPress(bar)]])</f>
        <v>13.443740746670219</v>
      </c>
    </row>
    <row r="836" spans="1:17" x14ac:dyDescent="0.3">
      <c r="A836">
        <v>4</v>
      </c>
      <c r="B836">
        <v>1500</v>
      </c>
      <c r="C836" t="s">
        <v>11</v>
      </c>
      <c r="D836">
        <v>1</v>
      </c>
      <c r="E836" t="s">
        <v>12</v>
      </c>
      <c r="F836">
        <v>1</v>
      </c>
      <c r="G836">
        <v>52.97025</v>
      </c>
      <c r="H836">
        <v>514357.01730000001</v>
      </c>
      <c r="I836">
        <v>24.094999999999999</v>
      </c>
      <c r="J836">
        <v>8</v>
      </c>
      <c r="K836" t="s">
        <v>15</v>
      </c>
      <c r="L836">
        <f>Table1[[#This Row],[maxPHe]]/Table1[[#This Row],[nv]]</f>
        <v>3.0118749999999999</v>
      </c>
      <c r="M836" t="e">
        <f>LN(1-Table1[[#This Row],[maxPress(bar)]]/327664.925)</f>
        <v>#NUM!</v>
      </c>
      <c r="N836">
        <f>-0.509390757*Table1[[#This Row],[lig(ao)]]</f>
        <v>-0.50939075700000003</v>
      </c>
      <c r="O836" s="3">
        <f>LN(1-EXP(-$R$45*Table1[[#This Row],[lig(ao)]]))</f>
        <v>-0.91844666491232885</v>
      </c>
      <c r="P836" s="3">
        <f>Table1[[#This Row],[ln(1-e^-Bl)]]+LN($R$40)-$R$45*Table1[[#This Row],[Rs(ao)]]</f>
        <v>12.80008193045505</v>
      </c>
      <c r="Q836" s="3">
        <f>LN(Table1[[#This Row],[maxPress(bar)]])</f>
        <v>13.15067288951073</v>
      </c>
    </row>
    <row r="837" spans="1:17" x14ac:dyDescent="0.3">
      <c r="A837">
        <v>4</v>
      </c>
      <c r="B837">
        <v>1500</v>
      </c>
      <c r="C837" t="s">
        <v>11</v>
      </c>
      <c r="D837">
        <v>1</v>
      </c>
      <c r="E837" t="s">
        <v>12</v>
      </c>
      <c r="F837">
        <v>20</v>
      </c>
      <c r="G837">
        <v>89.158249999999995</v>
      </c>
      <c r="H837">
        <v>682937.47659999994</v>
      </c>
      <c r="I837">
        <v>42.335000000000022</v>
      </c>
      <c r="J837">
        <v>9</v>
      </c>
      <c r="K837" t="s">
        <v>13</v>
      </c>
      <c r="L837">
        <f>Table1[[#This Row],[maxPHe]]/Table1[[#This Row],[nv]]</f>
        <v>4.7038888888888915</v>
      </c>
      <c r="M837" t="e">
        <f>LN(1-Table1[[#This Row],[maxPress(bar)]]/327664.925)</f>
        <v>#NUM!</v>
      </c>
      <c r="N837">
        <f>-0.509390757*Table1[[#This Row],[lig(ao)]]</f>
        <v>-10.187815140000001</v>
      </c>
      <c r="O837" s="3">
        <f>LN(1-EXP(-$R$45*Table1[[#This Row],[lig(ao)]]))</f>
        <v>-3.7626594887278363E-5</v>
      </c>
      <c r="P837" s="3">
        <f>Table1[[#This Row],[ln(1-e^-Bl)]]+LN($R$40)-$R$45*Table1[[#This Row],[Rs(ao)]]</f>
        <v>13.718490968772493</v>
      </c>
      <c r="Q837" s="3">
        <f>LN(Table1[[#This Row],[maxPress(bar)]])</f>
        <v>13.43415859204935</v>
      </c>
    </row>
    <row r="838" spans="1:17" x14ac:dyDescent="0.3">
      <c r="A838">
        <v>4</v>
      </c>
      <c r="B838">
        <v>1500</v>
      </c>
      <c r="C838" t="s">
        <v>11</v>
      </c>
      <c r="D838">
        <v>1</v>
      </c>
      <c r="E838" t="s">
        <v>12</v>
      </c>
      <c r="F838">
        <v>2</v>
      </c>
      <c r="G838">
        <v>81.831750000000014</v>
      </c>
      <c r="H838">
        <v>708328.36965000001</v>
      </c>
      <c r="I838">
        <v>27.864999999999991</v>
      </c>
      <c r="J838">
        <v>7</v>
      </c>
      <c r="K838" t="s">
        <v>14</v>
      </c>
      <c r="L838">
        <f>Table1[[#This Row],[maxPHe]]/Table1[[#This Row],[nv]]</f>
        <v>3.9807142857142845</v>
      </c>
      <c r="M838" t="e">
        <f>LN(1-Table1[[#This Row],[maxPress(bar)]]/327664.925)</f>
        <v>#NUM!</v>
      </c>
      <c r="N838">
        <f>-0.509390757*Table1[[#This Row],[lig(ao)]]</f>
        <v>-1.0187815140000001</v>
      </c>
      <c r="O838" s="3">
        <f>LN(1-EXP(-$R$45*Table1[[#This Row],[lig(ao)]]))</f>
        <v>-0.44790477788236172</v>
      </c>
      <c r="P838" s="3">
        <f>Table1[[#This Row],[ln(1-e^-Bl)]]+LN($R$40)-$R$45*Table1[[#This Row],[Rs(ao)]]</f>
        <v>13.270623817485017</v>
      </c>
      <c r="Q838" s="3">
        <f>LN(Table1[[#This Row],[maxPress(bar)]])</f>
        <v>13.470663064095051</v>
      </c>
    </row>
    <row r="839" spans="1:17" x14ac:dyDescent="0.3">
      <c r="A839">
        <v>4</v>
      </c>
      <c r="B839">
        <v>1500</v>
      </c>
      <c r="C839" t="s">
        <v>11</v>
      </c>
      <c r="D839">
        <v>1</v>
      </c>
      <c r="E839" t="s">
        <v>12</v>
      </c>
      <c r="F839">
        <v>3</v>
      </c>
      <c r="G839">
        <v>70.198249999999987</v>
      </c>
      <c r="H839">
        <v>741725.51255000022</v>
      </c>
      <c r="I839">
        <v>31.534999999999989</v>
      </c>
      <c r="J839">
        <v>7</v>
      </c>
      <c r="K839" t="s">
        <v>14</v>
      </c>
      <c r="L839">
        <f>Table1[[#This Row],[maxPHe]]/Table1[[#This Row],[nv]]</f>
        <v>4.5049999999999981</v>
      </c>
      <c r="M839" t="e">
        <f>LN(1-Table1[[#This Row],[maxPress(bar)]]/327664.925)</f>
        <v>#NUM!</v>
      </c>
      <c r="N839">
        <f>-0.509390757*Table1[[#This Row],[lig(ao)]]</f>
        <v>-1.5281722710000001</v>
      </c>
      <c r="O839" s="3">
        <f>LN(1-EXP(-$R$45*Table1[[#This Row],[lig(ao)]]))</f>
        <v>-0.24453535334753071</v>
      </c>
      <c r="P839" s="3">
        <f>Table1[[#This Row],[ln(1-e^-Bl)]]+LN($R$40)-$R$45*Table1[[#This Row],[Rs(ao)]]</f>
        <v>13.47399324201985</v>
      </c>
      <c r="Q839" s="3">
        <f>LN(Table1[[#This Row],[maxPress(bar)]])</f>
        <v>13.516734524530943</v>
      </c>
    </row>
    <row r="840" spans="1:17" x14ac:dyDescent="0.3">
      <c r="A840">
        <v>4</v>
      </c>
      <c r="B840">
        <v>1500</v>
      </c>
      <c r="C840" t="s">
        <v>11</v>
      </c>
      <c r="D840">
        <v>1</v>
      </c>
      <c r="E840" t="s">
        <v>12</v>
      </c>
      <c r="F840">
        <v>4</v>
      </c>
      <c r="G840">
        <v>137.32675</v>
      </c>
      <c r="H840">
        <v>654638.7546000001</v>
      </c>
      <c r="I840">
        <v>51.965000000000003</v>
      </c>
      <c r="J840">
        <v>10</v>
      </c>
      <c r="K840" t="s">
        <v>14</v>
      </c>
      <c r="L840">
        <f>Table1[[#This Row],[maxPHe]]/Table1[[#This Row],[nv]]</f>
        <v>5.1965000000000003</v>
      </c>
      <c r="M840" t="e">
        <f>LN(1-Table1[[#This Row],[maxPress(bar)]]/327664.925)</f>
        <v>#NUM!</v>
      </c>
      <c r="N840">
        <f>-0.509390757*Table1[[#This Row],[lig(ao)]]</f>
        <v>-2.0375630280000001</v>
      </c>
      <c r="O840" s="3">
        <f>LN(1-EXP(-$R$45*Table1[[#This Row],[lig(ao)]]))</f>
        <v>-0.13965972373704474</v>
      </c>
      <c r="P840" s="3">
        <f>Table1[[#This Row],[ln(1-e^-Bl)]]+LN($R$40)-$R$45*Table1[[#This Row],[Rs(ao)]]</f>
        <v>13.578868871630334</v>
      </c>
      <c r="Q840" s="3">
        <f>LN(Table1[[#This Row],[maxPress(bar)]])</f>
        <v>13.391838842779803</v>
      </c>
    </row>
    <row r="841" spans="1:17" x14ac:dyDescent="0.3">
      <c r="A841">
        <v>4</v>
      </c>
      <c r="B841">
        <v>1500</v>
      </c>
      <c r="C841" t="s">
        <v>11</v>
      </c>
      <c r="D841">
        <v>1</v>
      </c>
      <c r="E841" t="s">
        <v>12</v>
      </c>
      <c r="F841">
        <v>5</v>
      </c>
      <c r="G841">
        <v>86.782250000000005</v>
      </c>
      <c r="H841">
        <v>738451.57025000022</v>
      </c>
      <c r="I841">
        <v>36.85499999999999</v>
      </c>
      <c r="J841">
        <v>7</v>
      </c>
      <c r="K841" t="s">
        <v>14</v>
      </c>
      <c r="L841">
        <f>Table1[[#This Row],[maxPHe]]/Table1[[#This Row],[nv]]</f>
        <v>5.2649999999999988</v>
      </c>
      <c r="M841" t="e">
        <f>LN(1-Table1[[#This Row],[maxPress(bar)]]/327664.925)</f>
        <v>#NUM!</v>
      </c>
      <c r="N841">
        <f>-0.509390757*Table1[[#This Row],[lig(ao)]]</f>
        <v>-2.5469537850000004</v>
      </c>
      <c r="O841" s="3">
        <f>LN(1-EXP(-$R$45*Table1[[#This Row],[lig(ao)]]))</f>
        <v>-8.1556993148675705E-2</v>
      </c>
      <c r="P841" s="3">
        <f>Table1[[#This Row],[ln(1-e^-Bl)]]+LN($R$40)-$R$45*Table1[[#This Row],[Rs(ao)]]</f>
        <v>13.636971602218704</v>
      </c>
      <c r="Q841" s="3">
        <f>LN(Table1[[#This Row],[maxPress(bar)]])</f>
        <v>13.512310800265629</v>
      </c>
    </row>
    <row r="842" spans="1:17" x14ac:dyDescent="0.3">
      <c r="A842">
        <v>4</v>
      </c>
      <c r="B842">
        <v>1500</v>
      </c>
      <c r="C842" t="s">
        <v>11</v>
      </c>
      <c r="D842">
        <v>1</v>
      </c>
      <c r="E842" t="s">
        <v>12</v>
      </c>
      <c r="F842">
        <v>6</v>
      </c>
      <c r="G842">
        <v>125.69325000000001</v>
      </c>
      <c r="H842">
        <v>654652.5547000001</v>
      </c>
      <c r="I842">
        <v>52.635000000000034</v>
      </c>
      <c r="J842">
        <v>10</v>
      </c>
      <c r="K842" t="s">
        <v>14</v>
      </c>
      <c r="L842">
        <f>Table1[[#This Row],[maxPHe]]/Table1[[#This Row],[nv]]</f>
        <v>5.2635000000000032</v>
      </c>
      <c r="M842" t="e">
        <f>LN(1-Table1[[#This Row],[maxPress(bar)]]/327664.925)</f>
        <v>#NUM!</v>
      </c>
      <c r="N842">
        <f>-0.509390757*Table1[[#This Row],[lig(ao)]]</f>
        <v>-3.0563445420000002</v>
      </c>
      <c r="O842" s="3">
        <f>LN(1-EXP(-$R$45*Table1[[#This Row],[lig(ao)]]))</f>
        <v>-4.8202665642017063E-2</v>
      </c>
      <c r="P842" s="3">
        <f>Table1[[#This Row],[ln(1-e^-Bl)]]+LN($R$40)-$R$45*Table1[[#This Row],[Rs(ao)]]</f>
        <v>13.670325929725362</v>
      </c>
      <c r="Q842" s="3">
        <f>LN(Table1[[#This Row],[maxPress(bar)]])</f>
        <v>13.391859923038876</v>
      </c>
    </row>
    <row r="843" spans="1:17" x14ac:dyDescent="0.3">
      <c r="A843">
        <v>4</v>
      </c>
      <c r="B843">
        <v>1500</v>
      </c>
      <c r="C843" t="s">
        <v>11</v>
      </c>
      <c r="D843">
        <v>1</v>
      </c>
      <c r="E843" t="s">
        <v>12</v>
      </c>
      <c r="F843">
        <v>7</v>
      </c>
      <c r="G843">
        <v>50.594250000000009</v>
      </c>
      <c r="H843">
        <v>805093.09769999993</v>
      </c>
      <c r="I843">
        <v>27.614999999999991</v>
      </c>
      <c r="J843">
        <v>6</v>
      </c>
      <c r="K843" t="s">
        <v>14</v>
      </c>
      <c r="L843">
        <f>Table1[[#This Row],[maxPHe]]/Table1[[#This Row],[nv]]</f>
        <v>4.6024999999999983</v>
      </c>
      <c r="M843" t="e">
        <f>LN(1-Table1[[#This Row],[maxPress(bar)]]/327664.925)</f>
        <v>#NUM!</v>
      </c>
      <c r="N843">
        <f>-0.509390757*Table1[[#This Row],[lig(ao)]]</f>
        <v>-3.565735299</v>
      </c>
      <c r="O843" s="3">
        <f>LN(1-EXP(-$R$45*Table1[[#This Row],[lig(ao)]]))</f>
        <v>-2.8683625494928373E-2</v>
      </c>
      <c r="P843" s="3">
        <f>Table1[[#This Row],[ln(1-e^-Bl)]]+LN($R$40)-$R$45*Table1[[#This Row],[Rs(ao)]]</f>
        <v>13.689844969872452</v>
      </c>
      <c r="Q843" s="3">
        <f>LN(Table1[[#This Row],[maxPress(bar)]])</f>
        <v>13.598713199030604</v>
      </c>
    </row>
    <row r="844" spans="1:17" x14ac:dyDescent="0.3">
      <c r="A844">
        <v>4</v>
      </c>
      <c r="B844">
        <v>1500</v>
      </c>
      <c r="C844" t="s">
        <v>11</v>
      </c>
      <c r="D844">
        <v>1</v>
      </c>
      <c r="E844" t="s">
        <v>12</v>
      </c>
      <c r="F844">
        <v>8</v>
      </c>
      <c r="G844">
        <v>76.980249999999998</v>
      </c>
      <c r="H844">
        <v>670431.35700000008</v>
      </c>
      <c r="I844">
        <v>39.894999999999982</v>
      </c>
      <c r="J844">
        <v>9</v>
      </c>
      <c r="K844" t="s">
        <v>14</v>
      </c>
      <c r="L844">
        <f>Table1[[#This Row],[maxPHe]]/Table1[[#This Row],[nv]]</f>
        <v>4.4327777777777762</v>
      </c>
      <c r="M844" t="e">
        <f>LN(1-Table1[[#This Row],[maxPress(bar)]]/327664.925)</f>
        <v>#NUM!</v>
      </c>
      <c r="N844">
        <f>-0.509390757*Table1[[#This Row],[lig(ao)]]</f>
        <v>-4.0751260560000002</v>
      </c>
      <c r="O844" s="3">
        <f>LN(1-EXP(-$R$45*Table1[[#This Row],[lig(ao)]]))</f>
        <v>-1.7136038476981676E-2</v>
      </c>
      <c r="P844" s="3">
        <f>Table1[[#This Row],[ln(1-e^-Bl)]]+LN($R$40)-$R$45*Table1[[#This Row],[Rs(ao)]]</f>
        <v>13.701392556890397</v>
      </c>
      <c r="Q844" s="3">
        <f>LN(Table1[[#This Row],[maxPress(bar)]])</f>
        <v>13.415676600624181</v>
      </c>
    </row>
    <row r="845" spans="1:17" x14ac:dyDescent="0.3">
      <c r="A845">
        <v>4</v>
      </c>
      <c r="B845">
        <v>1500</v>
      </c>
      <c r="C845" t="s">
        <v>11</v>
      </c>
      <c r="D845">
        <v>1</v>
      </c>
      <c r="E845" t="s">
        <v>12</v>
      </c>
      <c r="F845">
        <v>9</v>
      </c>
      <c r="G845">
        <v>83.762249999999995</v>
      </c>
      <c r="H845">
        <v>739139.12770000019</v>
      </c>
      <c r="I845">
        <v>36.255000000000017</v>
      </c>
      <c r="J845">
        <v>7</v>
      </c>
      <c r="K845" t="s">
        <v>13</v>
      </c>
      <c r="L845">
        <f>Table1[[#This Row],[maxPHe]]/Table1[[#This Row],[nv]]</f>
        <v>5.1792857142857169</v>
      </c>
      <c r="M845" t="e">
        <f>LN(1-Table1[[#This Row],[maxPress(bar)]]/327664.925)</f>
        <v>#NUM!</v>
      </c>
      <c r="N845">
        <f>-0.509390757*Table1[[#This Row],[lig(ao)]]</f>
        <v>-4.5845168130000005</v>
      </c>
      <c r="O845" s="3">
        <f>LN(1-EXP(-$R$45*Table1[[#This Row],[lig(ao)]]))</f>
        <v>-1.0261132782081569E-2</v>
      </c>
      <c r="P845" s="3">
        <f>Table1[[#This Row],[ln(1-e^-Bl)]]+LN($R$40)-$R$45*Table1[[#This Row],[Rs(ao)]]</f>
        <v>13.708267462585297</v>
      </c>
      <c r="Q845" s="3">
        <f>LN(Table1[[#This Row],[maxPress(bar)]])</f>
        <v>13.513241447028063</v>
      </c>
    </row>
    <row r="846" spans="1:17" x14ac:dyDescent="0.3">
      <c r="A846">
        <v>4</v>
      </c>
      <c r="B846">
        <v>2000</v>
      </c>
      <c r="C846" t="s">
        <v>11</v>
      </c>
      <c r="D846">
        <v>1</v>
      </c>
      <c r="E846" t="s">
        <v>12</v>
      </c>
      <c r="F846">
        <v>10</v>
      </c>
      <c r="G846">
        <v>104.40575</v>
      </c>
      <c r="H846">
        <v>581059.34899999993</v>
      </c>
      <c r="I846">
        <v>46.384999999999991</v>
      </c>
      <c r="J846">
        <v>10</v>
      </c>
      <c r="K846" t="s">
        <v>13</v>
      </c>
      <c r="L846">
        <f>Table1[[#This Row],[maxPHe]]/Table1[[#This Row],[nv]]</f>
        <v>4.6384999999999987</v>
      </c>
      <c r="M846" t="e">
        <f>LN(1-Table1[[#This Row],[maxPress(bar)]]/327664.925)</f>
        <v>#NUM!</v>
      </c>
      <c r="N846">
        <f>-0.509390757*Table1[[#This Row],[lig(ao)]]</f>
        <v>-5.0939075700000007</v>
      </c>
      <c r="O846" s="3">
        <f>LN(1-EXP(-$R$45*Table1[[#This Row],[lig(ao)]]))</f>
        <v>-6.1528846084108338E-3</v>
      </c>
      <c r="P846" s="3">
        <f>Table1[[#This Row],[ln(1-e^-Bl)]]+LN($R$40)-$R$45*Table1[[#This Row],[Rs(ao)]]</f>
        <v>13.712375710758968</v>
      </c>
      <c r="Q846" s="3">
        <f>LN(Table1[[#This Row],[maxPress(bar)]])</f>
        <v>13.272608180358944</v>
      </c>
    </row>
    <row r="847" spans="1:17" x14ac:dyDescent="0.3">
      <c r="A847">
        <v>4</v>
      </c>
      <c r="B847">
        <v>2000</v>
      </c>
      <c r="C847" t="s">
        <v>11</v>
      </c>
      <c r="D847">
        <v>1</v>
      </c>
      <c r="E847" t="s">
        <v>12</v>
      </c>
      <c r="F847">
        <v>11</v>
      </c>
      <c r="G847">
        <v>96.633750000000006</v>
      </c>
      <c r="H847">
        <v>619107.44499999995</v>
      </c>
      <c r="I847">
        <v>41.825000000000017</v>
      </c>
      <c r="J847">
        <v>9</v>
      </c>
      <c r="K847" t="s">
        <v>14</v>
      </c>
      <c r="L847">
        <f>Table1[[#This Row],[maxPHe]]/Table1[[#This Row],[nv]]</f>
        <v>4.6472222222222239</v>
      </c>
      <c r="M847" t="e">
        <f>LN(1-Table1[[#This Row],[maxPress(bar)]]/327664.925)</f>
        <v>#NUM!</v>
      </c>
      <c r="N847">
        <f>-0.509390757*Table1[[#This Row],[lig(ao)]]</f>
        <v>-5.6032983270000001</v>
      </c>
      <c r="O847" s="3">
        <f>LN(1-EXP(-$R$45*Table1[[#This Row],[lig(ao)]]))</f>
        <v>-3.6924895769882078E-3</v>
      </c>
      <c r="P847" s="3">
        <f>Table1[[#This Row],[ln(1-e^-Bl)]]+LN($R$40)-$R$45*Table1[[#This Row],[Rs(ao)]]</f>
        <v>13.714836105790392</v>
      </c>
      <c r="Q847" s="3">
        <f>LN(Table1[[#This Row],[maxPress(bar)]])</f>
        <v>13.336034114955934</v>
      </c>
    </row>
    <row r="848" spans="1:17" x14ac:dyDescent="0.3">
      <c r="A848">
        <v>4</v>
      </c>
      <c r="B848">
        <v>2000</v>
      </c>
      <c r="C848" t="s">
        <v>11</v>
      </c>
      <c r="D848">
        <v>1</v>
      </c>
      <c r="E848" t="s">
        <v>12</v>
      </c>
      <c r="F848">
        <v>12</v>
      </c>
      <c r="G848">
        <v>66.485250000000008</v>
      </c>
      <c r="H848">
        <v>622683.84895000013</v>
      </c>
      <c r="I848">
        <v>33.794999999999973</v>
      </c>
      <c r="J848">
        <v>8</v>
      </c>
      <c r="K848" t="s">
        <v>13</v>
      </c>
      <c r="L848">
        <f>Table1[[#This Row],[maxPHe]]/Table1[[#This Row],[nv]]</f>
        <v>4.2243749999999967</v>
      </c>
      <c r="M848" t="e">
        <f>LN(1-Table1[[#This Row],[maxPress(bar)]]/327664.925)</f>
        <v>#NUM!</v>
      </c>
      <c r="N848">
        <f>-0.509390757*Table1[[#This Row],[lig(ao)]]</f>
        <v>-6.1126890840000003</v>
      </c>
      <c r="O848" s="3">
        <f>LN(1-EXP(-$R$45*Table1[[#This Row],[lig(ao)]]))</f>
        <v>-2.217039257152143E-3</v>
      </c>
      <c r="P848" s="3">
        <f>Table1[[#This Row],[ln(1-e^-Bl)]]+LN($R$40)-$R$45*Table1[[#This Row],[Rs(ao)]]</f>
        <v>13.716311556110227</v>
      </c>
      <c r="Q848" s="3">
        <f>LN(Table1[[#This Row],[maxPress(bar)]])</f>
        <v>13.341794203395537</v>
      </c>
    </row>
    <row r="849" spans="1:17" x14ac:dyDescent="0.3">
      <c r="A849">
        <v>4</v>
      </c>
      <c r="B849">
        <v>2000</v>
      </c>
      <c r="C849" t="s">
        <v>11</v>
      </c>
      <c r="D849">
        <v>1</v>
      </c>
      <c r="E849" t="s">
        <v>12</v>
      </c>
      <c r="F849">
        <v>13</v>
      </c>
      <c r="G849">
        <v>69.801750000000013</v>
      </c>
      <c r="H849">
        <v>694626.09759999986</v>
      </c>
      <c r="I849">
        <v>32.465000000000003</v>
      </c>
      <c r="J849">
        <v>7</v>
      </c>
      <c r="K849" t="s">
        <v>13</v>
      </c>
      <c r="L849">
        <f>Table1[[#This Row],[maxPHe]]/Table1[[#This Row],[nv]]</f>
        <v>4.6378571428571433</v>
      </c>
      <c r="M849" t="e">
        <f>LN(1-Table1[[#This Row],[maxPress(bar)]]/327664.925)</f>
        <v>#NUM!</v>
      </c>
      <c r="N849">
        <f>-0.509390757*Table1[[#This Row],[lig(ao)]]</f>
        <v>-6.6220798410000006</v>
      </c>
      <c r="O849" s="3">
        <f>LN(1-EXP(-$R$45*Table1[[#This Row],[lig(ao)]]))</f>
        <v>-1.3315439159814054E-3</v>
      </c>
      <c r="P849" s="3">
        <f>Table1[[#This Row],[ln(1-e^-Bl)]]+LN($R$40)-$R$45*Table1[[#This Row],[Rs(ao)]]</f>
        <v>13.717197051451398</v>
      </c>
      <c r="Q849" s="3">
        <f>LN(Table1[[#This Row],[maxPress(bar)]])</f>
        <v>13.451128990714139</v>
      </c>
    </row>
    <row r="850" spans="1:17" x14ac:dyDescent="0.3">
      <c r="A850">
        <v>4</v>
      </c>
      <c r="B850">
        <v>2000</v>
      </c>
      <c r="C850" t="s">
        <v>11</v>
      </c>
      <c r="D850">
        <v>1</v>
      </c>
      <c r="E850" t="s">
        <v>12</v>
      </c>
      <c r="F850">
        <v>14</v>
      </c>
      <c r="G850">
        <v>88.910750000000007</v>
      </c>
      <c r="H850">
        <v>611118.64859999996</v>
      </c>
      <c r="I850">
        <v>40.284999999999989</v>
      </c>
      <c r="J850">
        <v>9</v>
      </c>
      <c r="K850" t="s">
        <v>13</v>
      </c>
      <c r="L850">
        <f>Table1[[#This Row],[maxPHe]]/Table1[[#This Row],[nv]]</f>
        <v>4.47611111111111</v>
      </c>
      <c r="M850" t="e">
        <f>LN(1-Table1[[#This Row],[maxPress(bar)]]/327664.925)</f>
        <v>#NUM!</v>
      </c>
      <c r="N850">
        <f>-0.509390757*Table1[[#This Row],[lig(ao)]]</f>
        <v>-7.1314705979999999</v>
      </c>
      <c r="O850" s="3">
        <f>LN(1-EXP(-$R$45*Table1[[#This Row],[lig(ao)]]))</f>
        <v>-7.9986077373698648E-4</v>
      </c>
      <c r="P850" s="3">
        <f>Table1[[#This Row],[ln(1-e^-Bl)]]+LN($R$40)-$R$45*Table1[[#This Row],[Rs(ao)]]</f>
        <v>13.717728734593642</v>
      </c>
      <c r="Q850" s="3">
        <f>LN(Table1[[#This Row],[maxPress(bar)]])</f>
        <v>13.323046406863144</v>
      </c>
    </row>
    <row r="851" spans="1:17" x14ac:dyDescent="0.3">
      <c r="A851">
        <v>4</v>
      </c>
      <c r="B851">
        <v>2000</v>
      </c>
      <c r="C851" t="s">
        <v>11</v>
      </c>
      <c r="D851">
        <v>1</v>
      </c>
      <c r="E851" t="s">
        <v>12</v>
      </c>
      <c r="F851">
        <v>15</v>
      </c>
      <c r="G851">
        <v>104.20775</v>
      </c>
      <c r="H851">
        <v>650333.28834999993</v>
      </c>
      <c r="I851">
        <v>41.345000000000013</v>
      </c>
      <c r="J851">
        <v>8</v>
      </c>
      <c r="K851" t="s">
        <v>13</v>
      </c>
      <c r="L851">
        <f>Table1[[#This Row],[maxPHe]]/Table1[[#This Row],[nv]]</f>
        <v>5.1681250000000016</v>
      </c>
      <c r="M851" t="e">
        <f>LN(1-Table1[[#This Row],[maxPress(bar)]]/327664.925)</f>
        <v>#NUM!</v>
      </c>
      <c r="N851">
        <f>-0.509390757*Table1[[#This Row],[lig(ao)]]</f>
        <v>-7.6408613550000002</v>
      </c>
      <c r="O851" s="3">
        <f>LN(1-EXP(-$R$45*Table1[[#This Row],[lig(ao)]]))</f>
        <v>-4.8052877768070632E-4</v>
      </c>
      <c r="P851" s="3">
        <f>Table1[[#This Row],[ln(1-e^-Bl)]]+LN($R$40)-$R$45*Table1[[#This Row],[Rs(ao)]]</f>
        <v>13.718048066589699</v>
      </c>
      <c r="Q851" s="3">
        <f>LN(Table1[[#This Row],[maxPress(bar)]])</f>
        <v>13.38524026176748</v>
      </c>
    </row>
    <row r="852" spans="1:17" x14ac:dyDescent="0.3">
      <c r="A852">
        <v>4</v>
      </c>
      <c r="B852">
        <v>2000</v>
      </c>
      <c r="C852" t="s">
        <v>11</v>
      </c>
      <c r="D852">
        <v>1</v>
      </c>
      <c r="E852" t="s">
        <v>12</v>
      </c>
      <c r="F852">
        <v>16</v>
      </c>
      <c r="G852">
        <v>89.108750000000015</v>
      </c>
      <c r="H852">
        <v>647226.49179999996</v>
      </c>
      <c r="I852">
        <v>38.325000000000003</v>
      </c>
      <c r="J852">
        <v>8</v>
      </c>
      <c r="K852" t="s">
        <v>14</v>
      </c>
      <c r="L852">
        <f>Table1[[#This Row],[maxPHe]]/Table1[[#This Row],[nv]]</f>
        <v>4.7906250000000004</v>
      </c>
      <c r="M852" t="e">
        <f>LN(1-Table1[[#This Row],[maxPress(bar)]]/327664.925)</f>
        <v>#NUM!</v>
      </c>
      <c r="N852">
        <f>-0.509390757*Table1[[#This Row],[lig(ao)]]</f>
        <v>-8.1502521120000004</v>
      </c>
      <c r="O852" s="3">
        <f>LN(1-EXP(-$R$45*Table1[[#This Row],[lig(ao)]]))</f>
        <v>-2.8870352550614285E-4</v>
      </c>
      <c r="P852" s="3">
        <f>Table1[[#This Row],[ln(1-e^-Bl)]]+LN($R$40)-$R$45*Table1[[#This Row],[Rs(ao)]]</f>
        <v>13.718239891841874</v>
      </c>
      <c r="Q852" s="3">
        <f>LN(Table1[[#This Row],[maxPress(bar)]])</f>
        <v>13.380451576830593</v>
      </c>
    </row>
    <row r="853" spans="1:17" x14ac:dyDescent="0.3">
      <c r="A853">
        <v>4</v>
      </c>
      <c r="B853">
        <v>2000</v>
      </c>
      <c r="C853" t="s">
        <v>11</v>
      </c>
      <c r="D853">
        <v>1</v>
      </c>
      <c r="E853" t="s">
        <v>12</v>
      </c>
      <c r="F853">
        <v>17</v>
      </c>
      <c r="G853">
        <v>91.584249999999997</v>
      </c>
      <c r="H853">
        <v>699590.91639999999</v>
      </c>
      <c r="I853">
        <v>33.814999999999969</v>
      </c>
      <c r="J853">
        <v>6</v>
      </c>
      <c r="K853" t="s">
        <v>13</v>
      </c>
      <c r="L853">
        <f>Table1[[#This Row],[maxPHe]]/Table1[[#This Row],[nv]]</f>
        <v>5.6358333333333279</v>
      </c>
      <c r="M853" t="e">
        <f>LN(1-Table1[[#This Row],[maxPress(bar)]]/327664.925)</f>
        <v>#NUM!</v>
      </c>
      <c r="N853">
        <f>-0.509390757*Table1[[#This Row],[lig(ao)]]</f>
        <v>-8.6596428690000007</v>
      </c>
      <c r="O853" s="3">
        <f>LN(1-EXP(-$R$45*Table1[[#This Row],[lig(ao)]]))</f>
        <v>-1.7346082235250424E-4</v>
      </c>
      <c r="P853" s="3">
        <f>Table1[[#This Row],[ln(1-e^-Bl)]]+LN($R$40)-$R$45*Table1[[#This Row],[Rs(ao)]]</f>
        <v>13.718355134545027</v>
      </c>
      <c r="Q853" s="3">
        <f>LN(Table1[[#This Row],[maxPress(bar)]])</f>
        <v>13.45825103805144</v>
      </c>
    </row>
    <row r="854" spans="1:17" x14ac:dyDescent="0.3">
      <c r="A854">
        <v>4</v>
      </c>
      <c r="B854">
        <v>2000</v>
      </c>
      <c r="C854" t="s">
        <v>11</v>
      </c>
      <c r="D854">
        <v>1</v>
      </c>
      <c r="E854" t="s">
        <v>12</v>
      </c>
      <c r="F854">
        <v>18</v>
      </c>
      <c r="G854">
        <v>106.98025</v>
      </c>
      <c r="H854">
        <v>626231.81169999996</v>
      </c>
      <c r="I854">
        <v>43.895000000000017</v>
      </c>
      <c r="J854">
        <v>9</v>
      </c>
      <c r="K854" t="s">
        <v>13</v>
      </c>
      <c r="L854">
        <f>Table1[[#This Row],[maxPHe]]/Table1[[#This Row],[nv]]</f>
        <v>4.8772222222222243</v>
      </c>
      <c r="M854" t="e">
        <f>LN(1-Table1[[#This Row],[maxPress(bar)]]/327664.925)</f>
        <v>#NUM!</v>
      </c>
      <c r="N854">
        <f>-0.509390757*Table1[[#This Row],[lig(ao)]]</f>
        <v>-9.1690336260000009</v>
      </c>
      <c r="O854" s="3">
        <f>LN(1-EXP(-$R$45*Table1[[#This Row],[lig(ao)]]))</f>
        <v>-1.0422231216581739E-4</v>
      </c>
      <c r="P854" s="3">
        <f>Table1[[#This Row],[ln(1-e^-Bl)]]+LN($R$40)-$R$45*Table1[[#This Row],[Rs(ao)]]</f>
        <v>13.718424373055214</v>
      </c>
      <c r="Q854" s="3">
        <f>LN(Table1[[#This Row],[maxPress(bar)]])</f>
        <v>13.347475887765837</v>
      </c>
    </row>
    <row r="855" spans="1:17" x14ac:dyDescent="0.3">
      <c r="A855">
        <v>4</v>
      </c>
      <c r="B855">
        <v>2000</v>
      </c>
      <c r="C855" t="s">
        <v>11</v>
      </c>
      <c r="D855">
        <v>1</v>
      </c>
      <c r="E855" t="s">
        <v>12</v>
      </c>
      <c r="F855">
        <v>19</v>
      </c>
      <c r="G855">
        <v>84.207750000000004</v>
      </c>
      <c r="H855">
        <v>610547.56204999995</v>
      </c>
      <c r="I855">
        <v>37.344999999999978</v>
      </c>
      <c r="J855">
        <v>8</v>
      </c>
      <c r="K855" t="s">
        <v>13</v>
      </c>
      <c r="L855">
        <f>Table1[[#This Row],[maxPHe]]/Table1[[#This Row],[nv]]</f>
        <v>4.6681249999999972</v>
      </c>
      <c r="M855" t="e">
        <f>LN(1-Table1[[#This Row],[maxPress(bar)]]/327664.925)</f>
        <v>#NUM!</v>
      </c>
      <c r="N855">
        <f>-0.509390757*Table1[[#This Row],[lig(ao)]]</f>
        <v>-9.6784243830000012</v>
      </c>
      <c r="O855" s="3">
        <f>LN(1-EXP(-$R$45*Table1[[#This Row],[lig(ao)]]))</f>
        <v>-6.2621866469215342E-5</v>
      </c>
      <c r="P855" s="3">
        <f>Table1[[#This Row],[ln(1-e^-Bl)]]+LN($R$40)-$R$45*Table1[[#This Row],[Rs(ao)]]</f>
        <v>13.71846597350091</v>
      </c>
      <c r="Q855" s="3">
        <f>LN(Table1[[#This Row],[maxPress(bar)]])</f>
        <v>13.322111476214133</v>
      </c>
    </row>
    <row r="856" spans="1:17" x14ac:dyDescent="0.3">
      <c r="A856">
        <v>4</v>
      </c>
      <c r="B856">
        <v>2000</v>
      </c>
      <c r="C856" t="s">
        <v>11</v>
      </c>
      <c r="D856">
        <v>1</v>
      </c>
      <c r="E856" t="s">
        <v>12</v>
      </c>
      <c r="F856">
        <v>1</v>
      </c>
      <c r="G856">
        <v>48.019750000000002</v>
      </c>
      <c r="H856">
        <v>518374.64455000003</v>
      </c>
      <c r="I856">
        <v>20.105</v>
      </c>
      <c r="J856">
        <v>7</v>
      </c>
      <c r="K856" t="s">
        <v>15</v>
      </c>
      <c r="L856">
        <f>Table1[[#This Row],[maxPHe]]/Table1[[#This Row],[nv]]</f>
        <v>2.8721428571428573</v>
      </c>
      <c r="M856" t="e">
        <f>LN(1-Table1[[#This Row],[maxPress(bar)]]/327664.925)</f>
        <v>#NUM!</v>
      </c>
      <c r="N856">
        <f>-0.509390757*Table1[[#This Row],[lig(ao)]]</f>
        <v>-0.50939075700000003</v>
      </c>
      <c r="O856" s="3">
        <f>LN(1-EXP(-$R$45*Table1[[#This Row],[lig(ao)]]))</f>
        <v>-0.91844666491232885</v>
      </c>
      <c r="P856" s="3">
        <f>Table1[[#This Row],[ln(1-e^-Bl)]]+LN($R$40)-$R$45*Table1[[#This Row],[Rs(ao)]]</f>
        <v>12.80008193045505</v>
      </c>
      <c r="Q856" s="3">
        <f>LN(Table1[[#This Row],[maxPress(bar)]])</f>
        <v>13.158453511847942</v>
      </c>
    </row>
    <row r="857" spans="1:17" x14ac:dyDescent="0.3">
      <c r="A857">
        <v>4</v>
      </c>
      <c r="B857">
        <v>2000</v>
      </c>
      <c r="C857" t="s">
        <v>11</v>
      </c>
      <c r="D857">
        <v>1</v>
      </c>
      <c r="E857" t="s">
        <v>12</v>
      </c>
      <c r="F857">
        <v>20</v>
      </c>
      <c r="G857">
        <v>81.534750000000003</v>
      </c>
      <c r="H857">
        <v>690426.95514999994</v>
      </c>
      <c r="I857">
        <v>34.805000000000007</v>
      </c>
      <c r="J857">
        <v>7</v>
      </c>
      <c r="K857" t="s">
        <v>13</v>
      </c>
      <c r="L857">
        <f>Table1[[#This Row],[maxPHe]]/Table1[[#This Row],[nv]]</f>
        <v>4.9721428571428579</v>
      </c>
      <c r="M857" t="e">
        <f>LN(1-Table1[[#This Row],[maxPress(bar)]]/327664.925)</f>
        <v>#NUM!</v>
      </c>
      <c r="N857">
        <f>-0.509390757*Table1[[#This Row],[lig(ao)]]</f>
        <v>-10.187815140000001</v>
      </c>
      <c r="O857" s="3">
        <f>LN(1-EXP(-$R$45*Table1[[#This Row],[lig(ao)]]))</f>
        <v>-3.7626594887278363E-5</v>
      </c>
      <c r="P857" s="3">
        <f>Table1[[#This Row],[ln(1-e^-Bl)]]+LN($R$40)-$R$45*Table1[[#This Row],[Rs(ao)]]</f>
        <v>13.718490968772493</v>
      </c>
      <c r="Q857" s="3">
        <f>LN(Table1[[#This Row],[maxPress(bar)]])</f>
        <v>13.445065460790479</v>
      </c>
    </row>
    <row r="858" spans="1:17" x14ac:dyDescent="0.3">
      <c r="A858">
        <v>4</v>
      </c>
      <c r="B858">
        <v>2000</v>
      </c>
      <c r="C858" t="s">
        <v>11</v>
      </c>
      <c r="D858">
        <v>1</v>
      </c>
      <c r="E858" t="s">
        <v>12</v>
      </c>
      <c r="F858">
        <v>2</v>
      </c>
      <c r="G858">
        <v>80.594250000000002</v>
      </c>
      <c r="H858">
        <v>587597.55505000008</v>
      </c>
      <c r="I858">
        <v>28.614999999999991</v>
      </c>
      <c r="J858">
        <v>8</v>
      </c>
      <c r="K858" t="s">
        <v>14</v>
      </c>
      <c r="L858">
        <f>Table1[[#This Row],[maxPHe]]/Table1[[#This Row],[nv]]</f>
        <v>3.5768749999999989</v>
      </c>
      <c r="M858" t="e">
        <f>LN(1-Table1[[#This Row],[maxPress(bar)]]/327664.925)</f>
        <v>#NUM!</v>
      </c>
      <c r="N858">
        <f>-0.509390757*Table1[[#This Row],[lig(ao)]]</f>
        <v>-1.0187815140000001</v>
      </c>
      <c r="O858" s="3">
        <f>LN(1-EXP(-$R$45*Table1[[#This Row],[lig(ao)]]))</f>
        <v>-0.44790477788236172</v>
      </c>
      <c r="P858" s="3">
        <f>Table1[[#This Row],[ln(1-e^-Bl)]]+LN($R$40)-$R$45*Table1[[#This Row],[Rs(ao)]]</f>
        <v>13.270623817485017</v>
      </c>
      <c r="Q858" s="3">
        <f>LN(Table1[[#This Row],[maxPress(bar)]])</f>
        <v>13.283797562364422</v>
      </c>
    </row>
    <row r="859" spans="1:17" x14ac:dyDescent="0.3">
      <c r="A859">
        <v>4</v>
      </c>
      <c r="B859">
        <v>2000</v>
      </c>
      <c r="C859" t="s">
        <v>11</v>
      </c>
      <c r="D859">
        <v>1</v>
      </c>
      <c r="E859" t="s">
        <v>12</v>
      </c>
      <c r="F859">
        <v>3</v>
      </c>
      <c r="G859">
        <v>67.128749999999997</v>
      </c>
      <c r="H859">
        <v>662935.81134999997</v>
      </c>
      <c r="I859">
        <v>29.925000000000011</v>
      </c>
      <c r="J859">
        <v>7</v>
      </c>
      <c r="K859" t="s">
        <v>14</v>
      </c>
      <c r="L859">
        <f>Table1[[#This Row],[maxPHe]]/Table1[[#This Row],[nv]]</f>
        <v>4.2750000000000012</v>
      </c>
      <c r="M859" t="e">
        <f>LN(1-Table1[[#This Row],[maxPress(bar)]]/327664.925)</f>
        <v>#NUM!</v>
      </c>
      <c r="N859">
        <f>-0.509390757*Table1[[#This Row],[lig(ao)]]</f>
        <v>-1.5281722710000001</v>
      </c>
      <c r="O859" s="3">
        <f>LN(1-EXP(-$R$45*Table1[[#This Row],[lig(ao)]]))</f>
        <v>-0.24453535334753071</v>
      </c>
      <c r="P859" s="3">
        <f>Table1[[#This Row],[ln(1-e^-Bl)]]+LN($R$40)-$R$45*Table1[[#This Row],[Rs(ao)]]</f>
        <v>13.47399324201985</v>
      </c>
      <c r="Q859" s="3">
        <f>LN(Table1[[#This Row],[maxPress(bar)]])</f>
        <v>13.404433449021051</v>
      </c>
    </row>
    <row r="860" spans="1:17" x14ac:dyDescent="0.3">
      <c r="A860">
        <v>4</v>
      </c>
      <c r="B860">
        <v>2000</v>
      </c>
      <c r="C860" t="s">
        <v>11</v>
      </c>
      <c r="D860">
        <v>1</v>
      </c>
      <c r="E860" t="s">
        <v>12</v>
      </c>
      <c r="F860">
        <v>4</v>
      </c>
      <c r="G860">
        <v>75.148750000000021</v>
      </c>
      <c r="H860">
        <v>597667.26960000012</v>
      </c>
      <c r="I860">
        <v>35.525000000000013</v>
      </c>
      <c r="J860">
        <v>9</v>
      </c>
      <c r="K860" t="s">
        <v>14</v>
      </c>
      <c r="L860">
        <f>Table1[[#This Row],[maxPHe]]/Table1[[#This Row],[nv]]</f>
        <v>3.9472222222222237</v>
      </c>
      <c r="M860" t="e">
        <f>LN(1-Table1[[#This Row],[maxPress(bar)]]/327664.925)</f>
        <v>#NUM!</v>
      </c>
      <c r="N860">
        <f>-0.509390757*Table1[[#This Row],[lig(ao)]]</f>
        <v>-2.0375630280000001</v>
      </c>
      <c r="O860" s="3">
        <f>LN(1-EXP(-$R$45*Table1[[#This Row],[lig(ao)]]))</f>
        <v>-0.13965972373704474</v>
      </c>
      <c r="P860" s="3">
        <f>Table1[[#This Row],[ln(1-e^-Bl)]]+LN($R$40)-$R$45*Table1[[#This Row],[Rs(ao)]]</f>
        <v>13.578868871630334</v>
      </c>
      <c r="Q860" s="3">
        <f>LN(Table1[[#This Row],[maxPress(bar)]])</f>
        <v>13.300789472730699</v>
      </c>
    </row>
    <row r="861" spans="1:17" x14ac:dyDescent="0.3">
      <c r="A861">
        <v>4</v>
      </c>
      <c r="B861">
        <v>2000</v>
      </c>
      <c r="C861" t="s">
        <v>11</v>
      </c>
      <c r="D861">
        <v>1</v>
      </c>
      <c r="E861" t="s">
        <v>12</v>
      </c>
      <c r="F861">
        <v>5</v>
      </c>
      <c r="G861">
        <v>60.346750000000007</v>
      </c>
      <c r="H861">
        <v>590591.23834999988</v>
      </c>
      <c r="I861">
        <v>34.564999999999998</v>
      </c>
      <c r="J861">
        <v>9</v>
      </c>
      <c r="K861" t="s">
        <v>14</v>
      </c>
      <c r="L861">
        <f>Table1[[#This Row],[maxPHe]]/Table1[[#This Row],[nv]]</f>
        <v>3.8405555555555555</v>
      </c>
      <c r="M861" t="e">
        <f>LN(1-Table1[[#This Row],[maxPress(bar)]]/327664.925)</f>
        <v>#NUM!</v>
      </c>
      <c r="N861">
        <f>-0.509390757*Table1[[#This Row],[lig(ao)]]</f>
        <v>-2.5469537850000004</v>
      </c>
      <c r="O861" s="3">
        <f>LN(1-EXP(-$R$45*Table1[[#This Row],[lig(ao)]]))</f>
        <v>-8.1556993148675705E-2</v>
      </c>
      <c r="P861" s="3">
        <f>Table1[[#This Row],[ln(1-e^-Bl)]]+LN($R$40)-$R$45*Table1[[#This Row],[Rs(ao)]]</f>
        <v>13.636971602218704</v>
      </c>
      <c r="Q861" s="3">
        <f>LN(Table1[[#This Row],[maxPress(bar)]])</f>
        <v>13.288879413014291</v>
      </c>
    </row>
    <row r="862" spans="1:17" x14ac:dyDescent="0.3">
      <c r="A862">
        <v>4</v>
      </c>
      <c r="B862">
        <v>2000</v>
      </c>
      <c r="C862" t="s">
        <v>11</v>
      </c>
      <c r="D862">
        <v>1</v>
      </c>
      <c r="E862" t="s">
        <v>12</v>
      </c>
      <c r="F862">
        <v>6</v>
      </c>
      <c r="G862">
        <v>93.366249999999994</v>
      </c>
      <c r="H862">
        <v>664860.82699999982</v>
      </c>
      <c r="I862">
        <v>37.174999999999983</v>
      </c>
      <c r="J862">
        <v>7</v>
      </c>
      <c r="K862" t="s">
        <v>14</v>
      </c>
      <c r="L862">
        <f>Table1[[#This Row],[maxPHe]]/Table1[[#This Row],[nv]]</f>
        <v>5.3107142857142833</v>
      </c>
      <c r="M862" t="e">
        <f>LN(1-Table1[[#This Row],[maxPress(bar)]]/327664.925)</f>
        <v>#NUM!</v>
      </c>
      <c r="N862">
        <f>-0.509390757*Table1[[#This Row],[lig(ao)]]</f>
        <v>-3.0563445420000002</v>
      </c>
      <c r="O862" s="3">
        <f>LN(1-EXP(-$R$45*Table1[[#This Row],[lig(ao)]]))</f>
        <v>-4.8202665642017063E-2</v>
      </c>
      <c r="P862" s="3">
        <f>Table1[[#This Row],[ln(1-e^-Bl)]]+LN($R$40)-$R$45*Table1[[#This Row],[Rs(ao)]]</f>
        <v>13.670325929725362</v>
      </c>
      <c r="Q862" s="3">
        <f>LN(Table1[[#This Row],[maxPress(bar)]])</f>
        <v>13.407333015028543</v>
      </c>
    </row>
    <row r="863" spans="1:17" x14ac:dyDescent="0.3">
      <c r="A863">
        <v>4</v>
      </c>
      <c r="B863">
        <v>2000</v>
      </c>
      <c r="C863" t="s">
        <v>11</v>
      </c>
      <c r="D863">
        <v>1</v>
      </c>
      <c r="E863" t="s">
        <v>12</v>
      </c>
      <c r="F863">
        <v>7</v>
      </c>
      <c r="G863">
        <v>94.950250000000011</v>
      </c>
      <c r="H863">
        <v>597376.39214999985</v>
      </c>
      <c r="I863">
        <v>44.495000000000019</v>
      </c>
      <c r="J863">
        <v>10</v>
      </c>
      <c r="K863" t="s">
        <v>14</v>
      </c>
      <c r="L863">
        <f>Table1[[#This Row],[maxPHe]]/Table1[[#This Row],[nv]]</f>
        <v>4.4495000000000022</v>
      </c>
      <c r="M863" t="e">
        <f>LN(1-Table1[[#This Row],[maxPress(bar)]]/327664.925)</f>
        <v>#NUM!</v>
      </c>
      <c r="N863">
        <f>-0.509390757*Table1[[#This Row],[lig(ao)]]</f>
        <v>-3.565735299</v>
      </c>
      <c r="O863" s="3">
        <f>LN(1-EXP(-$R$45*Table1[[#This Row],[lig(ao)]]))</f>
        <v>-2.8683625494928373E-2</v>
      </c>
      <c r="P863" s="3">
        <f>Table1[[#This Row],[ln(1-e^-Bl)]]+LN($R$40)-$R$45*Table1[[#This Row],[Rs(ao)]]</f>
        <v>13.689844969872452</v>
      </c>
      <c r="Q863" s="3">
        <f>LN(Table1[[#This Row],[maxPress(bar)]])</f>
        <v>13.300302666323443</v>
      </c>
    </row>
    <row r="864" spans="1:17" x14ac:dyDescent="0.3">
      <c r="A864">
        <v>4</v>
      </c>
      <c r="B864">
        <v>2000</v>
      </c>
      <c r="C864" t="s">
        <v>11</v>
      </c>
      <c r="D864">
        <v>1</v>
      </c>
      <c r="E864" t="s">
        <v>12</v>
      </c>
      <c r="F864">
        <v>8</v>
      </c>
      <c r="G864">
        <v>72.425750000000008</v>
      </c>
      <c r="H864">
        <v>730230.09770000016</v>
      </c>
      <c r="I864">
        <v>29.98500000000001</v>
      </c>
      <c r="J864">
        <v>6</v>
      </c>
      <c r="K864" t="s">
        <v>14</v>
      </c>
      <c r="L864">
        <f>Table1[[#This Row],[maxPHe]]/Table1[[#This Row],[nv]]</f>
        <v>4.9975000000000014</v>
      </c>
      <c r="M864" t="e">
        <f>LN(1-Table1[[#This Row],[maxPress(bar)]]/327664.925)</f>
        <v>#NUM!</v>
      </c>
      <c r="N864">
        <f>-0.509390757*Table1[[#This Row],[lig(ao)]]</f>
        <v>-4.0751260560000002</v>
      </c>
      <c r="O864" s="3">
        <f>LN(1-EXP(-$R$45*Table1[[#This Row],[lig(ao)]]))</f>
        <v>-1.7136038476981676E-2</v>
      </c>
      <c r="P864" s="3">
        <f>Table1[[#This Row],[ln(1-e^-Bl)]]+LN($R$40)-$R$45*Table1[[#This Row],[Rs(ao)]]</f>
        <v>13.701392556890397</v>
      </c>
      <c r="Q864" s="3">
        <f>LN(Table1[[#This Row],[maxPress(bar)]])</f>
        <v>13.501114965787524</v>
      </c>
    </row>
    <row r="865" spans="1:17" x14ac:dyDescent="0.3">
      <c r="A865">
        <v>4</v>
      </c>
      <c r="B865">
        <v>2000</v>
      </c>
      <c r="C865" t="s">
        <v>11</v>
      </c>
      <c r="D865">
        <v>1</v>
      </c>
      <c r="E865" t="s">
        <v>12</v>
      </c>
      <c r="F865">
        <v>9</v>
      </c>
      <c r="G865">
        <v>63.16825</v>
      </c>
      <c r="H865">
        <v>680739.28324999998</v>
      </c>
      <c r="I865">
        <v>31.135000000000002</v>
      </c>
      <c r="J865">
        <v>7</v>
      </c>
      <c r="K865" t="s">
        <v>14</v>
      </c>
      <c r="L865">
        <f>Table1[[#This Row],[maxPHe]]/Table1[[#This Row],[nv]]</f>
        <v>4.447857142857143</v>
      </c>
      <c r="M865" t="e">
        <f>LN(1-Table1[[#This Row],[maxPress(bar)]]/327664.925)</f>
        <v>#NUM!</v>
      </c>
      <c r="N865">
        <f>-0.509390757*Table1[[#This Row],[lig(ao)]]</f>
        <v>-4.5845168130000005</v>
      </c>
      <c r="O865" s="3">
        <f>LN(1-EXP(-$R$45*Table1[[#This Row],[lig(ao)]]))</f>
        <v>-1.0261132782081569E-2</v>
      </c>
      <c r="P865" s="3">
        <f>Table1[[#This Row],[ln(1-e^-Bl)]]+LN($R$40)-$R$45*Table1[[#This Row],[Rs(ao)]]</f>
        <v>13.708267462585297</v>
      </c>
      <c r="Q865" s="3">
        <f>LN(Table1[[#This Row],[maxPress(bar)]])</f>
        <v>13.43093466784874</v>
      </c>
    </row>
    <row r="866" spans="1:17" x14ac:dyDescent="0.3">
      <c r="A866">
        <v>4</v>
      </c>
      <c r="B866">
        <v>2500</v>
      </c>
      <c r="C866" t="s">
        <v>11</v>
      </c>
      <c r="D866">
        <v>1</v>
      </c>
      <c r="E866" t="s">
        <v>12</v>
      </c>
      <c r="F866">
        <v>10</v>
      </c>
      <c r="G866">
        <v>75.891249999999985</v>
      </c>
      <c r="H866">
        <v>613802.65090000012</v>
      </c>
      <c r="I866">
        <v>32.675000000000011</v>
      </c>
      <c r="J866">
        <v>7</v>
      </c>
      <c r="K866" t="s">
        <v>14</v>
      </c>
      <c r="L866">
        <f>Table1[[#This Row],[maxPHe]]/Table1[[#This Row],[nv]]</f>
        <v>4.6678571428571445</v>
      </c>
      <c r="M866" t="e">
        <f>LN(1-Table1[[#This Row],[maxPress(bar)]]/327664.925)</f>
        <v>#NUM!</v>
      </c>
      <c r="N866">
        <f>-0.509390757*Table1[[#This Row],[lig(ao)]]</f>
        <v>-5.0939075700000007</v>
      </c>
      <c r="O866" s="3">
        <f>LN(1-EXP(-$R$45*Table1[[#This Row],[lig(ao)]]))</f>
        <v>-6.1528846084108338E-3</v>
      </c>
      <c r="P866" s="3">
        <f>Table1[[#This Row],[ln(1-e^-Bl)]]+LN($R$40)-$R$45*Table1[[#This Row],[Rs(ao)]]</f>
        <v>13.712375710758968</v>
      </c>
      <c r="Q866" s="3">
        <f>LN(Table1[[#This Row],[maxPress(bar)]])</f>
        <v>13.327428739991943</v>
      </c>
    </row>
    <row r="867" spans="1:17" x14ac:dyDescent="0.3">
      <c r="A867">
        <v>4</v>
      </c>
      <c r="B867">
        <v>2500</v>
      </c>
      <c r="C867" t="s">
        <v>11</v>
      </c>
      <c r="D867">
        <v>1</v>
      </c>
      <c r="E867" t="s">
        <v>12</v>
      </c>
      <c r="F867">
        <v>11</v>
      </c>
      <c r="G867">
        <v>72.970250000000007</v>
      </c>
      <c r="H867">
        <v>635327.02505000005</v>
      </c>
      <c r="I867">
        <v>29.094999999999981</v>
      </c>
      <c r="J867">
        <v>6</v>
      </c>
      <c r="K867" t="s">
        <v>13</v>
      </c>
      <c r="L867">
        <f>Table1[[#This Row],[maxPHe]]/Table1[[#This Row],[nv]]</f>
        <v>4.8491666666666635</v>
      </c>
      <c r="M867" t="e">
        <f>LN(1-Table1[[#This Row],[maxPress(bar)]]/327664.925)</f>
        <v>#NUM!</v>
      </c>
      <c r="N867">
        <f>-0.509390757*Table1[[#This Row],[lig(ao)]]</f>
        <v>-5.6032983270000001</v>
      </c>
      <c r="O867" s="3">
        <f>LN(1-EXP(-$R$45*Table1[[#This Row],[lig(ao)]]))</f>
        <v>-3.6924895769882078E-3</v>
      </c>
      <c r="P867" s="3">
        <f>Table1[[#This Row],[ln(1-e^-Bl)]]+LN($R$40)-$R$45*Table1[[#This Row],[Rs(ao)]]</f>
        <v>13.714836105790392</v>
      </c>
      <c r="Q867" s="3">
        <f>LN(Table1[[#This Row],[maxPress(bar)]])</f>
        <v>13.361895145386541</v>
      </c>
    </row>
    <row r="868" spans="1:17" x14ac:dyDescent="0.3">
      <c r="A868">
        <v>4</v>
      </c>
      <c r="B868">
        <v>2500</v>
      </c>
      <c r="C868" t="s">
        <v>11</v>
      </c>
      <c r="D868">
        <v>1</v>
      </c>
      <c r="E868" t="s">
        <v>12</v>
      </c>
      <c r="F868">
        <v>12</v>
      </c>
      <c r="G868">
        <v>66.633749999999992</v>
      </c>
      <c r="H868">
        <v>519480.70069999999</v>
      </c>
      <c r="I868">
        <v>36.824999999999989</v>
      </c>
      <c r="J868">
        <v>10</v>
      </c>
      <c r="K868" t="s">
        <v>13</v>
      </c>
      <c r="L868">
        <f>Table1[[#This Row],[maxPHe]]/Table1[[#This Row],[nv]]</f>
        <v>3.6824999999999988</v>
      </c>
      <c r="M868" t="e">
        <f>LN(1-Table1[[#This Row],[maxPress(bar)]]/327664.925)</f>
        <v>#NUM!</v>
      </c>
      <c r="N868">
        <f>-0.509390757*Table1[[#This Row],[lig(ao)]]</f>
        <v>-6.1126890840000003</v>
      </c>
      <c r="O868" s="3">
        <f>LN(1-EXP(-$R$45*Table1[[#This Row],[lig(ao)]]))</f>
        <v>-2.217039257152143E-3</v>
      </c>
      <c r="P868" s="3">
        <f>Table1[[#This Row],[ln(1-e^-Bl)]]+LN($R$40)-$R$45*Table1[[#This Row],[Rs(ao)]]</f>
        <v>13.716311556110227</v>
      </c>
      <c r="Q868" s="3">
        <f>LN(Table1[[#This Row],[maxPress(bar)]])</f>
        <v>13.160584939071965</v>
      </c>
    </row>
    <row r="869" spans="1:17" x14ac:dyDescent="0.3">
      <c r="A869">
        <v>4</v>
      </c>
      <c r="B869">
        <v>2500</v>
      </c>
      <c r="C869" t="s">
        <v>11</v>
      </c>
      <c r="D869">
        <v>1</v>
      </c>
      <c r="E869" t="s">
        <v>12</v>
      </c>
      <c r="F869">
        <v>13</v>
      </c>
      <c r="G869">
        <v>69.702749999999995</v>
      </c>
      <c r="H869">
        <v>554575.15730000008</v>
      </c>
      <c r="I869">
        <v>35.445</v>
      </c>
      <c r="J869">
        <v>9</v>
      </c>
      <c r="K869" t="s">
        <v>13</v>
      </c>
      <c r="L869">
        <f>Table1[[#This Row],[maxPHe]]/Table1[[#This Row],[nv]]</f>
        <v>3.9383333333333335</v>
      </c>
      <c r="M869" t="e">
        <f>LN(1-Table1[[#This Row],[maxPress(bar)]]/327664.925)</f>
        <v>#NUM!</v>
      </c>
      <c r="N869">
        <f>-0.509390757*Table1[[#This Row],[lig(ao)]]</f>
        <v>-6.6220798410000006</v>
      </c>
      <c r="O869" s="3">
        <f>LN(1-EXP(-$R$45*Table1[[#This Row],[lig(ao)]]))</f>
        <v>-1.3315439159814054E-3</v>
      </c>
      <c r="P869" s="3">
        <f>Table1[[#This Row],[ln(1-e^-Bl)]]+LN($R$40)-$R$45*Table1[[#This Row],[Rs(ao)]]</f>
        <v>13.717197051451398</v>
      </c>
      <c r="Q869" s="3">
        <f>LN(Table1[[#This Row],[maxPress(bar)]])</f>
        <v>13.22595761725502</v>
      </c>
    </row>
    <row r="870" spans="1:17" x14ac:dyDescent="0.3">
      <c r="A870">
        <v>4</v>
      </c>
      <c r="B870">
        <v>2500</v>
      </c>
      <c r="C870" t="s">
        <v>11</v>
      </c>
      <c r="D870">
        <v>1</v>
      </c>
      <c r="E870" t="s">
        <v>12</v>
      </c>
      <c r="F870">
        <v>14</v>
      </c>
      <c r="G870">
        <v>64.801749999999998</v>
      </c>
      <c r="H870">
        <v>617074.35245000001</v>
      </c>
      <c r="I870">
        <v>30.465000000000011</v>
      </c>
      <c r="J870">
        <v>7</v>
      </c>
      <c r="K870" t="s">
        <v>13</v>
      </c>
      <c r="L870">
        <f>Table1[[#This Row],[maxPHe]]/Table1[[#This Row],[nv]]</f>
        <v>4.3521428571428586</v>
      </c>
      <c r="M870" t="e">
        <f>LN(1-Table1[[#This Row],[maxPress(bar)]]/327664.925)</f>
        <v>#NUM!</v>
      </c>
      <c r="N870">
        <f>-0.509390757*Table1[[#This Row],[lig(ao)]]</f>
        <v>-7.1314705979999999</v>
      </c>
      <c r="O870" s="3">
        <f>LN(1-EXP(-$R$45*Table1[[#This Row],[lig(ao)]]))</f>
        <v>-7.9986077373698648E-4</v>
      </c>
      <c r="P870" s="3">
        <f>Table1[[#This Row],[ln(1-e^-Bl)]]+LN($R$40)-$R$45*Table1[[#This Row],[Rs(ao)]]</f>
        <v>13.717728734593642</v>
      </c>
      <c r="Q870" s="3">
        <f>LN(Table1[[#This Row],[maxPress(bar)]])</f>
        <v>13.332744802029156</v>
      </c>
    </row>
    <row r="871" spans="1:17" x14ac:dyDescent="0.3">
      <c r="A871">
        <v>4</v>
      </c>
      <c r="B871">
        <v>2500</v>
      </c>
      <c r="C871" t="s">
        <v>11</v>
      </c>
      <c r="D871">
        <v>1</v>
      </c>
      <c r="E871" t="s">
        <v>12</v>
      </c>
      <c r="F871">
        <v>15</v>
      </c>
      <c r="G871">
        <v>48.168250000000008</v>
      </c>
      <c r="H871">
        <v>571258.14124999999</v>
      </c>
      <c r="I871">
        <v>27.135000000000002</v>
      </c>
      <c r="J871">
        <v>7</v>
      </c>
      <c r="K871" t="s">
        <v>13</v>
      </c>
      <c r="L871">
        <f>Table1[[#This Row],[maxPHe]]/Table1[[#This Row],[nv]]</f>
        <v>3.8764285714285718</v>
      </c>
      <c r="M871" t="e">
        <f>LN(1-Table1[[#This Row],[maxPress(bar)]]/327664.925)</f>
        <v>#NUM!</v>
      </c>
      <c r="N871">
        <f>-0.509390757*Table1[[#This Row],[lig(ao)]]</f>
        <v>-7.6408613550000002</v>
      </c>
      <c r="O871" s="3">
        <f>LN(1-EXP(-$R$45*Table1[[#This Row],[lig(ao)]]))</f>
        <v>-4.8052877768070632E-4</v>
      </c>
      <c r="P871" s="3">
        <f>Table1[[#This Row],[ln(1-e^-Bl)]]+LN($R$40)-$R$45*Table1[[#This Row],[Rs(ao)]]</f>
        <v>13.718048066589699</v>
      </c>
      <c r="Q871" s="3">
        <f>LN(Table1[[#This Row],[maxPress(bar)]])</f>
        <v>13.255596472730137</v>
      </c>
    </row>
    <row r="872" spans="1:17" x14ac:dyDescent="0.3">
      <c r="A872">
        <v>4</v>
      </c>
      <c r="B872">
        <v>2500</v>
      </c>
      <c r="C872" t="s">
        <v>11</v>
      </c>
      <c r="D872">
        <v>1</v>
      </c>
      <c r="E872" t="s">
        <v>12</v>
      </c>
      <c r="F872">
        <v>16</v>
      </c>
      <c r="G872">
        <v>75.29725000000002</v>
      </c>
      <c r="H872">
        <v>614379.19920000015</v>
      </c>
      <c r="I872">
        <v>32.555000000000007</v>
      </c>
      <c r="J872">
        <v>7</v>
      </c>
      <c r="K872" t="s">
        <v>13</v>
      </c>
      <c r="L872">
        <f>Table1[[#This Row],[maxPHe]]/Table1[[#This Row],[nv]]</f>
        <v>4.6507142857142867</v>
      </c>
      <c r="M872" t="e">
        <f>LN(1-Table1[[#This Row],[maxPress(bar)]]/327664.925)</f>
        <v>#NUM!</v>
      </c>
      <c r="N872">
        <f>-0.509390757*Table1[[#This Row],[lig(ao)]]</f>
        <v>-8.1502521120000004</v>
      </c>
      <c r="O872" s="3">
        <f>LN(1-EXP(-$R$45*Table1[[#This Row],[lig(ao)]]))</f>
        <v>-2.8870352550614285E-4</v>
      </c>
      <c r="P872" s="3">
        <f>Table1[[#This Row],[ln(1-e^-Bl)]]+LN($R$40)-$R$45*Table1[[#This Row],[Rs(ao)]]</f>
        <v>13.718239891841874</v>
      </c>
      <c r="Q872" s="3">
        <f>LN(Table1[[#This Row],[maxPress(bar)]])</f>
        <v>13.32836760477374</v>
      </c>
    </row>
    <row r="873" spans="1:17" x14ac:dyDescent="0.3">
      <c r="A873">
        <v>4</v>
      </c>
      <c r="B873">
        <v>2500</v>
      </c>
      <c r="C873" t="s">
        <v>11</v>
      </c>
      <c r="D873">
        <v>1</v>
      </c>
      <c r="E873" t="s">
        <v>12</v>
      </c>
      <c r="F873">
        <v>17</v>
      </c>
      <c r="G873">
        <v>90.643750000000011</v>
      </c>
      <c r="H873">
        <v>582018.23790000007</v>
      </c>
      <c r="I873">
        <v>39.624999999999993</v>
      </c>
      <c r="J873">
        <v>9</v>
      </c>
      <c r="K873" t="s">
        <v>13</v>
      </c>
      <c r="L873">
        <f>Table1[[#This Row],[maxPHe]]/Table1[[#This Row],[nv]]</f>
        <v>4.4027777777777768</v>
      </c>
      <c r="M873" t="e">
        <f>LN(1-Table1[[#This Row],[maxPress(bar)]]/327664.925)</f>
        <v>#NUM!</v>
      </c>
      <c r="N873">
        <f>-0.509390757*Table1[[#This Row],[lig(ao)]]</f>
        <v>-8.6596428690000007</v>
      </c>
      <c r="O873" s="3">
        <f>LN(1-EXP(-$R$45*Table1[[#This Row],[lig(ao)]]))</f>
        <v>-1.7346082235250424E-4</v>
      </c>
      <c r="P873" s="3">
        <f>Table1[[#This Row],[ln(1-e^-Bl)]]+LN($R$40)-$R$45*Table1[[#This Row],[Rs(ao)]]</f>
        <v>13.718355134545027</v>
      </c>
      <c r="Q873" s="3">
        <f>LN(Table1[[#This Row],[maxPress(bar)]])</f>
        <v>13.274257062820531</v>
      </c>
    </row>
    <row r="874" spans="1:17" x14ac:dyDescent="0.3">
      <c r="A874">
        <v>4</v>
      </c>
      <c r="B874">
        <v>2500</v>
      </c>
      <c r="C874" t="s">
        <v>11</v>
      </c>
      <c r="D874">
        <v>1</v>
      </c>
      <c r="E874" t="s">
        <v>12</v>
      </c>
      <c r="F874">
        <v>18</v>
      </c>
      <c r="G874">
        <v>71.336750000000009</v>
      </c>
      <c r="H874">
        <v>614306.79559999995</v>
      </c>
      <c r="I874">
        <v>31.76499999999999</v>
      </c>
      <c r="J874">
        <v>7</v>
      </c>
      <c r="K874" t="s">
        <v>13</v>
      </c>
      <c r="L874">
        <f>Table1[[#This Row],[maxPHe]]/Table1[[#This Row],[nv]]</f>
        <v>4.537857142857141</v>
      </c>
      <c r="M874" t="e">
        <f>LN(1-Table1[[#This Row],[maxPress(bar)]]/327664.925)</f>
        <v>#NUM!</v>
      </c>
      <c r="N874">
        <f>-0.509390757*Table1[[#This Row],[lig(ao)]]</f>
        <v>-9.1690336260000009</v>
      </c>
      <c r="O874" s="3">
        <f>LN(1-EXP(-$R$45*Table1[[#This Row],[lig(ao)]]))</f>
        <v>-1.0422231216581739E-4</v>
      </c>
      <c r="P874" s="3">
        <f>Table1[[#This Row],[ln(1-e^-Bl)]]+LN($R$40)-$R$45*Table1[[#This Row],[Rs(ao)]]</f>
        <v>13.718424373055214</v>
      </c>
      <c r="Q874" s="3">
        <f>LN(Table1[[#This Row],[maxPress(bar)]])</f>
        <v>13.328249749438219</v>
      </c>
    </row>
    <row r="875" spans="1:17" x14ac:dyDescent="0.3">
      <c r="A875">
        <v>4</v>
      </c>
      <c r="B875">
        <v>2500</v>
      </c>
      <c r="C875" t="s">
        <v>11</v>
      </c>
      <c r="D875">
        <v>1</v>
      </c>
      <c r="E875" t="s">
        <v>12</v>
      </c>
      <c r="F875">
        <v>19</v>
      </c>
      <c r="G875">
        <v>57.425750000000008</v>
      </c>
      <c r="H875">
        <v>623991.31330000027</v>
      </c>
      <c r="I875">
        <v>28.984999999999989</v>
      </c>
      <c r="J875">
        <v>7</v>
      </c>
      <c r="K875" t="s">
        <v>13</v>
      </c>
      <c r="L875">
        <f>Table1[[#This Row],[maxPHe]]/Table1[[#This Row],[nv]]</f>
        <v>4.1407142857142842</v>
      </c>
      <c r="M875" t="e">
        <f>LN(1-Table1[[#This Row],[maxPress(bar)]]/327664.925)</f>
        <v>#NUM!</v>
      </c>
      <c r="N875">
        <f>-0.509390757*Table1[[#This Row],[lig(ao)]]</f>
        <v>-9.6784243830000012</v>
      </c>
      <c r="O875" s="3">
        <f>LN(1-EXP(-$R$45*Table1[[#This Row],[lig(ao)]]))</f>
        <v>-6.2621866469215342E-5</v>
      </c>
      <c r="P875" s="3">
        <f>Table1[[#This Row],[ln(1-e^-Bl)]]+LN($R$40)-$R$45*Table1[[#This Row],[Rs(ao)]]</f>
        <v>13.71846597350091</v>
      </c>
      <c r="Q875" s="3">
        <f>LN(Table1[[#This Row],[maxPress(bar)]])</f>
        <v>13.343891726261077</v>
      </c>
    </row>
    <row r="876" spans="1:17" x14ac:dyDescent="0.3">
      <c r="A876">
        <v>4</v>
      </c>
      <c r="B876">
        <v>2500</v>
      </c>
      <c r="C876" t="s">
        <v>11</v>
      </c>
      <c r="D876">
        <v>1</v>
      </c>
      <c r="E876" t="s">
        <v>12</v>
      </c>
      <c r="F876">
        <v>1</v>
      </c>
      <c r="G876">
        <v>50</v>
      </c>
      <c r="H876">
        <v>402261.69504999998</v>
      </c>
      <c r="I876">
        <v>21.5</v>
      </c>
      <c r="J876">
        <v>8</v>
      </c>
      <c r="K876" t="s">
        <v>15</v>
      </c>
      <c r="L876">
        <f>Table1[[#This Row],[maxPHe]]/Table1[[#This Row],[nv]]</f>
        <v>2.6875</v>
      </c>
      <c r="M876" t="e">
        <f>LN(1-Table1[[#This Row],[maxPress(bar)]]/327664.925)</f>
        <v>#NUM!</v>
      </c>
      <c r="N876">
        <f>-0.509390757*Table1[[#This Row],[lig(ao)]]</f>
        <v>-0.50939075700000003</v>
      </c>
      <c r="O876" s="3">
        <f>LN(1-EXP(-$R$45*Table1[[#This Row],[lig(ao)]]))</f>
        <v>-0.91844666491232885</v>
      </c>
      <c r="P876" s="3">
        <f>Table1[[#This Row],[ln(1-e^-Bl)]]+LN($R$40)-$R$45*Table1[[#This Row],[Rs(ao)]]</f>
        <v>12.80008193045505</v>
      </c>
      <c r="Q876" s="3">
        <f>LN(Table1[[#This Row],[maxPress(bar)]])</f>
        <v>12.904858138515268</v>
      </c>
    </row>
    <row r="877" spans="1:17" x14ac:dyDescent="0.3">
      <c r="A877">
        <v>4</v>
      </c>
      <c r="B877">
        <v>2500</v>
      </c>
      <c r="C877" t="s">
        <v>11</v>
      </c>
      <c r="D877">
        <v>1</v>
      </c>
      <c r="E877" t="s">
        <v>12</v>
      </c>
      <c r="F877">
        <v>20</v>
      </c>
      <c r="G877">
        <v>94.059249999999992</v>
      </c>
      <c r="H877">
        <v>539880.61300000001</v>
      </c>
      <c r="I877">
        <v>40.314999999999984</v>
      </c>
      <c r="J877">
        <v>9</v>
      </c>
      <c r="K877" t="s">
        <v>13</v>
      </c>
      <c r="L877">
        <f>Table1[[#This Row],[maxPHe]]/Table1[[#This Row],[nv]]</f>
        <v>4.479444444444443</v>
      </c>
      <c r="M877" t="e">
        <f>LN(1-Table1[[#This Row],[maxPress(bar)]]/327664.925)</f>
        <v>#NUM!</v>
      </c>
      <c r="N877">
        <f>-0.509390757*Table1[[#This Row],[lig(ao)]]</f>
        <v>-10.187815140000001</v>
      </c>
      <c r="O877" s="3">
        <f>LN(1-EXP(-$R$45*Table1[[#This Row],[lig(ao)]]))</f>
        <v>-3.7626594887278363E-5</v>
      </c>
      <c r="P877" s="3">
        <f>Table1[[#This Row],[ln(1-e^-Bl)]]+LN($R$40)-$R$45*Table1[[#This Row],[Rs(ao)]]</f>
        <v>13.718490968772493</v>
      </c>
      <c r="Q877" s="3">
        <f>LN(Table1[[#This Row],[maxPress(bar)]])</f>
        <v>13.199103307060078</v>
      </c>
    </row>
    <row r="878" spans="1:17" x14ac:dyDescent="0.3">
      <c r="A878">
        <v>4</v>
      </c>
      <c r="B878">
        <v>2500</v>
      </c>
      <c r="C878" t="s">
        <v>11</v>
      </c>
      <c r="D878">
        <v>1</v>
      </c>
      <c r="E878" t="s">
        <v>12</v>
      </c>
      <c r="F878">
        <v>2</v>
      </c>
      <c r="G878">
        <v>42.02975</v>
      </c>
      <c r="H878">
        <v>410371.78055000002</v>
      </c>
      <c r="I878">
        <v>20.905000000000001</v>
      </c>
      <c r="J878">
        <v>9</v>
      </c>
      <c r="K878" t="s">
        <v>14</v>
      </c>
      <c r="L878">
        <f>Table1[[#This Row],[maxPHe]]/Table1[[#This Row],[nv]]</f>
        <v>2.3227777777777781</v>
      </c>
      <c r="M878" t="e">
        <f>LN(1-Table1[[#This Row],[maxPress(bar)]]/327664.925)</f>
        <v>#NUM!</v>
      </c>
      <c r="N878">
        <f>-0.509390757*Table1[[#This Row],[lig(ao)]]</f>
        <v>-1.0187815140000001</v>
      </c>
      <c r="O878" s="3">
        <f>LN(1-EXP(-$R$45*Table1[[#This Row],[lig(ao)]]))</f>
        <v>-0.44790477788236172</v>
      </c>
      <c r="P878" s="3">
        <f>Table1[[#This Row],[ln(1-e^-Bl)]]+LN($R$40)-$R$45*Table1[[#This Row],[Rs(ao)]]</f>
        <v>13.270623817485017</v>
      </c>
      <c r="Q878" s="3">
        <f>LN(Table1[[#This Row],[maxPress(bar)]])</f>
        <v>12.924818809631482</v>
      </c>
    </row>
    <row r="879" spans="1:17" x14ac:dyDescent="0.3">
      <c r="A879">
        <v>4</v>
      </c>
      <c r="B879">
        <v>2500</v>
      </c>
      <c r="C879" t="s">
        <v>11</v>
      </c>
      <c r="D879">
        <v>1</v>
      </c>
      <c r="E879" t="s">
        <v>12</v>
      </c>
      <c r="F879">
        <v>3</v>
      </c>
      <c r="G879">
        <v>60.544750000000001</v>
      </c>
      <c r="H879">
        <v>575573.48864999996</v>
      </c>
      <c r="I879">
        <v>29.605</v>
      </c>
      <c r="J879">
        <v>8</v>
      </c>
      <c r="K879" t="s">
        <v>14</v>
      </c>
      <c r="L879">
        <f>Table1[[#This Row],[maxPHe]]/Table1[[#This Row],[nv]]</f>
        <v>3.7006250000000001</v>
      </c>
      <c r="M879" t="e">
        <f>LN(1-Table1[[#This Row],[maxPress(bar)]]/327664.925)</f>
        <v>#NUM!</v>
      </c>
      <c r="N879">
        <f>-0.509390757*Table1[[#This Row],[lig(ao)]]</f>
        <v>-1.5281722710000001</v>
      </c>
      <c r="O879" s="3">
        <f>LN(1-EXP(-$R$45*Table1[[#This Row],[lig(ao)]]))</f>
        <v>-0.24453535334753071</v>
      </c>
      <c r="P879" s="3">
        <f>Table1[[#This Row],[ln(1-e^-Bl)]]+LN($R$40)-$R$45*Table1[[#This Row],[Rs(ao)]]</f>
        <v>13.47399324201985</v>
      </c>
      <c r="Q879" s="3">
        <f>LN(Table1[[#This Row],[maxPress(bar)]])</f>
        <v>13.26312219430015</v>
      </c>
    </row>
    <row r="880" spans="1:17" x14ac:dyDescent="0.3">
      <c r="A880">
        <v>4</v>
      </c>
      <c r="B880">
        <v>2500</v>
      </c>
      <c r="C880" t="s">
        <v>11</v>
      </c>
      <c r="D880">
        <v>1</v>
      </c>
      <c r="E880" t="s">
        <v>12</v>
      </c>
      <c r="F880">
        <v>4</v>
      </c>
      <c r="G880">
        <v>91.336750000000009</v>
      </c>
      <c r="H880">
        <v>595391.91830000014</v>
      </c>
      <c r="I880">
        <v>35.765000000000008</v>
      </c>
      <c r="J880">
        <v>8</v>
      </c>
      <c r="K880" t="s">
        <v>14</v>
      </c>
      <c r="L880">
        <f>Table1[[#This Row],[maxPHe]]/Table1[[#This Row],[nv]]</f>
        <v>4.470625000000001</v>
      </c>
      <c r="M880" t="e">
        <f>LN(1-Table1[[#This Row],[maxPress(bar)]]/327664.925)</f>
        <v>#NUM!</v>
      </c>
      <c r="N880">
        <f>-0.509390757*Table1[[#This Row],[lig(ao)]]</f>
        <v>-2.0375630280000001</v>
      </c>
      <c r="O880" s="3">
        <f>LN(1-EXP(-$R$45*Table1[[#This Row],[lig(ao)]]))</f>
        <v>-0.13965972373704474</v>
      </c>
      <c r="P880" s="3">
        <f>Table1[[#This Row],[ln(1-e^-Bl)]]+LN($R$40)-$R$45*Table1[[#This Row],[Rs(ao)]]</f>
        <v>13.578868871630334</v>
      </c>
      <c r="Q880" s="3">
        <f>LN(Table1[[#This Row],[maxPress(bar)]])</f>
        <v>13.296975153907701</v>
      </c>
    </row>
    <row r="881" spans="1:17" x14ac:dyDescent="0.3">
      <c r="A881">
        <v>4</v>
      </c>
      <c r="B881">
        <v>2500</v>
      </c>
      <c r="C881" t="s">
        <v>11</v>
      </c>
      <c r="D881">
        <v>1</v>
      </c>
      <c r="E881" t="s">
        <v>12</v>
      </c>
      <c r="F881">
        <v>5</v>
      </c>
      <c r="G881">
        <v>90.792249999999996</v>
      </c>
      <c r="H881">
        <v>589203.74749999982</v>
      </c>
      <c r="I881">
        <v>37.655000000000001</v>
      </c>
      <c r="J881">
        <v>8</v>
      </c>
      <c r="K881" t="s">
        <v>14</v>
      </c>
      <c r="L881">
        <f>Table1[[#This Row],[maxPHe]]/Table1[[#This Row],[nv]]</f>
        <v>4.7068750000000001</v>
      </c>
      <c r="M881" t="e">
        <f>LN(1-Table1[[#This Row],[maxPress(bar)]]/327664.925)</f>
        <v>#NUM!</v>
      </c>
      <c r="N881">
        <f>-0.509390757*Table1[[#This Row],[lig(ao)]]</f>
        <v>-2.5469537850000004</v>
      </c>
      <c r="O881" s="3">
        <f>LN(1-EXP(-$R$45*Table1[[#This Row],[lig(ao)]]))</f>
        <v>-8.1556993148675705E-2</v>
      </c>
      <c r="P881" s="3">
        <f>Table1[[#This Row],[ln(1-e^-Bl)]]+LN($R$40)-$R$45*Table1[[#This Row],[Rs(ao)]]</f>
        <v>13.636971602218704</v>
      </c>
      <c r="Q881" s="3">
        <f>LN(Table1[[#This Row],[maxPress(bar)]])</f>
        <v>13.286527323869462</v>
      </c>
    </row>
    <row r="882" spans="1:17" x14ac:dyDescent="0.3">
      <c r="A882">
        <v>4</v>
      </c>
      <c r="B882">
        <v>2500</v>
      </c>
      <c r="C882" t="s">
        <v>11</v>
      </c>
      <c r="D882">
        <v>1</v>
      </c>
      <c r="E882" t="s">
        <v>12</v>
      </c>
      <c r="F882">
        <v>6</v>
      </c>
      <c r="G882">
        <v>49.900750000000002</v>
      </c>
      <c r="H882">
        <v>651834.48635000014</v>
      </c>
      <c r="I882">
        <v>24.484999999999999</v>
      </c>
      <c r="J882">
        <v>6</v>
      </c>
      <c r="K882" t="s">
        <v>14</v>
      </c>
      <c r="L882">
        <f>Table1[[#This Row],[maxPHe]]/Table1[[#This Row],[nv]]</f>
        <v>4.0808333333333335</v>
      </c>
      <c r="M882" t="e">
        <f>LN(1-Table1[[#This Row],[maxPress(bar)]]/327664.925)</f>
        <v>#NUM!</v>
      </c>
      <c r="N882">
        <f>-0.509390757*Table1[[#This Row],[lig(ao)]]</f>
        <v>-3.0563445420000002</v>
      </c>
      <c r="O882" s="3">
        <f>LN(1-EXP(-$R$45*Table1[[#This Row],[lig(ao)]]))</f>
        <v>-4.8202665642017063E-2</v>
      </c>
      <c r="P882" s="3">
        <f>Table1[[#This Row],[ln(1-e^-Bl)]]+LN($R$40)-$R$45*Table1[[#This Row],[Rs(ao)]]</f>
        <v>13.670325929725362</v>
      </c>
      <c r="Q882" s="3">
        <f>LN(Table1[[#This Row],[maxPress(bar)]])</f>
        <v>13.387545953390671</v>
      </c>
    </row>
    <row r="883" spans="1:17" x14ac:dyDescent="0.3">
      <c r="A883">
        <v>4</v>
      </c>
      <c r="B883">
        <v>2500</v>
      </c>
      <c r="C883" t="s">
        <v>11</v>
      </c>
      <c r="D883">
        <v>1</v>
      </c>
      <c r="E883" t="s">
        <v>12</v>
      </c>
      <c r="F883">
        <v>7</v>
      </c>
      <c r="G883">
        <v>121.28725</v>
      </c>
      <c r="H883">
        <v>530084.57640000002</v>
      </c>
      <c r="I883">
        <v>45.755000000000003</v>
      </c>
      <c r="J883">
        <v>9</v>
      </c>
      <c r="K883" t="s">
        <v>14</v>
      </c>
      <c r="L883">
        <f>Table1[[#This Row],[maxPHe]]/Table1[[#This Row],[nv]]</f>
        <v>5.0838888888888896</v>
      </c>
      <c r="M883" t="e">
        <f>LN(1-Table1[[#This Row],[maxPress(bar)]]/327664.925)</f>
        <v>#NUM!</v>
      </c>
      <c r="N883">
        <f>-0.509390757*Table1[[#This Row],[lig(ao)]]</f>
        <v>-3.565735299</v>
      </c>
      <c r="O883" s="3">
        <f>LN(1-EXP(-$R$45*Table1[[#This Row],[lig(ao)]]))</f>
        <v>-2.8683625494928373E-2</v>
      </c>
      <c r="P883" s="3">
        <f>Table1[[#This Row],[ln(1-e^-Bl)]]+LN($R$40)-$R$45*Table1[[#This Row],[Rs(ao)]]</f>
        <v>13.689844969872452</v>
      </c>
      <c r="Q883" s="3">
        <f>LN(Table1[[#This Row],[maxPress(bar)]])</f>
        <v>13.18079185091028</v>
      </c>
    </row>
    <row r="884" spans="1:17" x14ac:dyDescent="0.3">
      <c r="A884">
        <v>4</v>
      </c>
      <c r="B884">
        <v>2500</v>
      </c>
      <c r="C884" t="s">
        <v>11</v>
      </c>
      <c r="D884">
        <v>1</v>
      </c>
      <c r="E884" t="s">
        <v>12</v>
      </c>
      <c r="F884">
        <v>8</v>
      </c>
      <c r="G884">
        <v>105.24775</v>
      </c>
      <c r="H884">
        <v>595276.96079999988</v>
      </c>
      <c r="I884">
        <v>40.545000000000002</v>
      </c>
      <c r="J884">
        <v>8</v>
      </c>
      <c r="K884" t="s">
        <v>14</v>
      </c>
      <c r="L884">
        <f>Table1[[#This Row],[maxPHe]]/Table1[[#This Row],[nv]]</f>
        <v>5.0681250000000002</v>
      </c>
      <c r="M884" t="e">
        <f>LN(1-Table1[[#This Row],[maxPress(bar)]]/327664.925)</f>
        <v>#NUM!</v>
      </c>
      <c r="N884">
        <f>-0.509390757*Table1[[#This Row],[lig(ao)]]</f>
        <v>-4.0751260560000002</v>
      </c>
      <c r="O884" s="3">
        <f>LN(1-EXP(-$R$45*Table1[[#This Row],[lig(ao)]]))</f>
        <v>-1.7136038476981676E-2</v>
      </c>
      <c r="P884" s="3">
        <f>Table1[[#This Row],[ln(1-e^-Bl)]]+LN($R$40)-$R$45*Table1[[#This Row],[Rs(ao)]]</f>
        <v>13.701392556890397</v>
      </c>
      <c r="Q884" s="3">
        <f>LN(Table1[[#This Row],[maxPress(bar)]])</f>
        <v>13.296782056561536</v>
      </c>
    </row>
    <row r="885" spans="1:17" x14ac:dyDescent="0.3">
      <c r="A885">
        <v>4</v>
      </c>
      <c r="B885">
        <v>2500</v>
      </c>
      <c r="C885" t="s">
        <v>11</v>
      </c>
      <c r="D885">
        <v>1</v>
      </c>
      <c r="E885" t="s">
        <v>12</v>
      </c>
      <c r="F885">
        <v>9</v>
      </c>
      <c r="G885">
        <v>66.28725</v>
      </c>
      <c r="H885">
        <v>598630.45795000007</v>
      </c>
      <c r="I885">
        <v>32.755000000000017</v>
      </c>
      <c r="J885">
        <v>8</v>
      </c>
      <c r="K885" t="s">
        <v>13</v>
      </c>
      <c r="L885">
        <f>Table1[[#This Row],[maxPHe]]/Table1[[#This Row],[nv]]</f>
        <v>4.0943750000000021</v>
      </c>
      <c r="M885" t="e">
        <f>LN(1-Table1[[#This Row],[maxPress(bar)]]/327664.925)</f>
        <v>#NUM!</v>
      </c>
      <c r="N885">
        <f>-0.509390757*Table1[[#This Row],[lig(ao)]]</f>
        <v>-4.5845168130000005</v>
      </c>
      <c r="O885" s="3">
        <f>LN(1-EXP(-$R$45*Table1[[#This Row],[lig(ao)]]))</f>
        <v>-1.0261132782081569E-2</v>
      </c>
      <c r="P885" s="3">
        <f>Table1[[#This Row],[ln(1-e^-Bl)]]+LN($R$40)-$R$45*Table1[[#This Row],[Rs(ao)]]</f>
        <v>13.708267462585297</v>
      </c>
      <c r="Q885" s="3">
        <f>LN(Table1[[#This Row],[maxPress(bar)]])</f>
        <v>13.302399755080899</v>
      </c>
    </row>
    <row r="886" spans="1:17" x14ac:dyDescent="0.3">
      <c r="A886">
        <v>4</v>
      </c>
      <c r="B886">
        <v>500</v>
      </c>
      <c r="C886" t="s">
        <v>11</v>
      </c>
      <c r="D886">
        <v>1</v>
      </c>
      <c r="E886" t="s">
        <v>12</v>
      </c>
      <c r="F886">
        <v>10</v>
      </c>
      <c r="G886">
        <v>40.594250000000002</v>
      </c>
      <c r="H886">
        <v>980589.08345000003</v>
      </c>
      <c r="I886">
        <v>28.614999999999991</v>
      </c>
      <c r="J886">
        <v>6</v>
      </c>
      <c r="K886" t="s">
        <v>13</v>
      </c>
      <c r="L886">
        <f>Table1[[#This Row],[maxPHe]]/Table1[[#This Row],[nv]]</f>
        <v>4.7691666666666652</v>
      </c>
      <c r="M886" t="e">
        <f>LN(1-Table1[[#This Row],[maxPress(bar)]]/327664.925)</f>
        <v>#NUM!</v>
      </c>
      <c r="N886">
        <f>-0.509390757*Table1[[#This Row],[lig(ao)]]</f>
        <v>-5.0939075700000007</v>
      </c>
      <c r="O886" s="3">
        <f>LN(1-EXP(-$R$45*Table1[[#This Row],[lig(ao)]]))</f>
        <v>-6.1528846084108338E-3</v>
      </c>
      <c r="P886" s="3">
        <f>Table1[[#This Row],[ln(1-e^-Bl)]]+LN($R$40)-$R$45*Table1[[#This Row],[Rs(ao)]]</f>
        <v>13.712375710758968</v>
      </c>
      <c r="Q886" s="3">
        <f>LN(Table1[[#This Row],[maxPress(bar)]])</f>
        <v>13.795908775616397</v>
      </c>
    </row>
    <row r="887" spans="1:17" x14ac:dyDescent="0.3">
      <c r="A887">
        <v>4</v>
      </c>
      <c r="B887">
        <v>500</v>
      </c>
      <c r="C887" t="s">
        <v>11</v>
      </c>
      <c r="D887">
        <v>1</v>
      </c>
      <c r="E887" t="s">
        <v>12</v>
      </c>
      <c r="F887">
        <v>11</v>
      </c>
      <c r="G887">
        <v>169.20775</v>
      </c>
      <c r="H887">
        <v>856515.34340000013</v>
      </c>
      <c r="I887">
        <v>66.344999999999956</v>
      </c>
      <c r="J887">
        <v>10</v>
      </c>
      <c r="K887" t="s">
        <v>14</v>
      </c>
      <c r="L887">
        <f>Table1[[#This Row],[maxPHe]]/Table1[[#This Row],[nv]]</f>
        <v>6.6344999999999956</v>
      </c>
      <c r="M887" t="e">
        <f>LN(1-Table1[[#This Row],[maxPress(bar)]]/327664.925)</f>
        <v>#NUM!</v>
      </c>
      <c r="N887">
        <f>-0.509390757*Table1[[#This Row],[lig(ao)]]</f>
        <v>-5.6032983270000001</v>
      </c>
      <c r="O887" s="3">
        <f>LN(1-EXP(-$R$45*Table1[[#This Row],[lig(ao)]]))</f>
        <v>-3.6924895769882078E-3</v>
      </c>
      <c r="P887" s="3">
        <f>Table1[[#This Row],[ln(1-e^-Bl)]]+LN($R$40)-$R$45*Table1[[#This Row],[Rs(ao)]]</f>
        <v>13.714836105790392</v>
      </c>
      <c r="Q887" s="3">
        <f>LN(Table1[[#This Row],[maxPress(bar)]])</f>
        <v>13.660627510654741</v>
      </c>
    </row>
    <row r="888" spans="1:17" x14ac:dyDescent="0.3">
      <c r="A888">
        <v>4</v>
      </c>
      <c r="B888">
        <v>500</v>
      </c>
      <c r="C888" t="s">
        <v>11</v>
      </c>
      <c r="D888">
        <v>1</v>
      </c>
      <c r="E888" t="s">
        <v>12</v>
      </c>
      <c r="F888">
        <v>12</v>
      </c>
      <c r="G888">
        <v>42.227750000000007</v>
      </c>
      <c r="H888">
        <v>813396.53184999991</v>
      </c>
      <c r="I888">
        <v>37.945</v>
      </c>
      <c r="J888">
        <v>9</v>
      </c>
      <c r="K888" t="s">
        <v>13</v>
      </c>
      <c r="L888">
        <f>Table1[[#This Row],[maxPHe]]/Table1[[#This Row],[nv]]</f>
        <v>4.2161111111111111</v>
      </c>
      <c r="M888" t="e">
        <f>LN(1-Table1[[#This Row],[maxPress(bar)]]/327664.925)</f>
        <v>#NUM!</v>
      </c>
      <c r="N888">
        <f>-0.509390757*Table1[[#This Row],[lig(ao)]]</f>
        <v>-6.1126890840000003</v>
      </c>
      <c r="O888" s="3">
        <f>LN(1-EXP(-$R$45*Table1[[#This Row],[lig(ao)]]))</f>
        <v>-2.217039257152143E-3</v>
      </c>
      <c r="P888" s="3">
        <f>Table1[[#This Row],[ln(1-e^-Bl)]]+LN($R$40)-$R$45*Table1[[#This Row],[Rs(ao)]]</f>
        <v>13.716311556110227</v>
      </c>
      <c r="Q888" s="3">
        <f>LN(Table1[[#This Row],[maxPress(bar)]])</f>
        <v>13.608974008676809</v>
      </c>
    </row>
    <row r="889" spans="1:17" x14ac:dyDescent="0.3">
      <c r="A889">
        <v>4</v>
      </c>
      <c r="B889">
        <v>500</v>
      </c>
      <c r="C889" t="s">
        <v>11</v>
      </c>
      <c r="D889">
        <v>1</v>
      </c>
      <c r="E889" t="s">
        <v>12</v>
      </c>
      <c r="F889">
        <v>13</v>
      </c>
      <c r="G889">
        <v>170.44574999999989</v>
      </c>
      <c r="H889">
        <v>863341.66185000003</v>
      </c>
      <c r="I889">
        <v>63.585000000000008</v>
      </c>
      <c r="J889">
        <v>9</v>
      </c>
      <c r="K889" t="s">
        <v>14</v>
      </c>
      <c r="L889">
        <f>Table1[[#This Row],[maxPHe]]/Table1[[#This Row],[nv]]</f>
        <v>7.0650000000000013</v>
      </c>
      <c r="M889" t="e">
        <f>LN(1-Table1[[#This Row],[maxPress(bar)]]/327664.925)</f>
        <v>#NUM!</v>
      </c>
      <c r="N889">
        <f>-0.509390757*Table1[[#This Row],[lig(ao)]]</f>
        <v>-6.6220798410000006</v>
      </c>
      <c r="O889" s="3">
        <f>LN(1-EXP(-$R$45*Table1[[#This Row],[lig(ao)]]))</f>
        <v>-1.3315439159814054E-3</v>
      </c>
      <c r="P889" s="3">
        <f>Table1[[#This Row],[ln(1-e^-Bl)]]+LN($R$40)-$R$45*Table1[[#This Row],[Rs(ao)]]</f>
        <v>13.717197051451398</v>
      </c>
      <c r="Q889" s="3">
        <f>LN(Table1[[#This Row],[maxPress(bar)]])</f>
        <v>13.668565791891581</v>
      </c>
    </row>
    <row r="890" spans="1:17" x14ac:dyDescent="0.3">
      <c r="A890">
        <v>4</v>
      </c>
      <c r="B890">
        <v>500</v>
      </c>
      <c r="C890" t="s">
        <v>11</v>
      </c>
      <c r="D890">
        <v>1</v>
      </c>
      <c r="E890" t="s">
        <v>12</v>
      </c>
      <c r="F890">
        <v>14</v>
      </c>
      <c r="G890">
        <v>145.99025</v>
      </c>
      <c r="H890">
        <v>856161.19545</v>
      </c>
      <c r="I890">
        <v>58.694999999999972</v>
      </c>
      <c r="J890">
        <v>9</v>
      </c>
      <c r="K890" t="s">
        <v>13</v>
      </c>
      <c r="L890">
        <f>Table1[[#This Row],[maxPHe]]/Table1[[#This Row],[nv]]</f>
        <v>6.5216666666666638</v>
      </c>
      <c r="M890" t="e">
        <f>LN(1-Table1[[#This Row],[maxPress(bar)]]/327664.925)</f>
        <v>#NUM!</v>
      </c>
      <c r="N890">
        <f>-0.509390757*Table1[[#This Row],[lig(ao)]]</f>
        <v>-7.1314705979999999</v>
      </c>
      <c r="O890" s="3">
        <f>LN(1-EXP(-$R$45*Table1[[#This Row],[lig(ao)]]))</f>
        <v>-7.9986077373698648E-4</v>
      </c>
      <c r="P890" s="3">
        <f>Table1[[#This Row],[ln(1-e^-Bl)]]+LN($R$40)-$R$45*Table1[[#This Row],[Rs(ao)]]</f>
        <v>13.717728734593642</v>
      </c>
      <c r="Q890" s="3">
        <f>LN(Table1[[#This Row],[maxPress(bar)]])</f>
        <v>13.660213949836907</v>
      </c>
    </row>
    <row r="891" spans="1:17" x14ac:dyDescent="0.3">
      <c r="A891">
        <v>4</v>
      </c>
      <c r="B891">
        <v>500</v>
      </c>
      <c r="C891" t="s">
        <v>11</v>
      </c>
      <c r="D891">
        <v>1</v>
      </c>
      <c r="E891" t="s">
        <v>12</v>
      </c>
      <c r="F891">
        <v>15</v>
      </c>
      <c r="G891">
        <v>167.02975000000001</v>
      </c>
      <c r="H891">
        <v>868044.59499999997</v>
      </c>
      <c r="I891">
        <v>59.904999999999987</v>
      </c>
      <c r="J891">
        <v>8</v>
      </c>
      <c r="K891" t="s">
        <v>13</v>
      </c>
      <c r="L891">
        <f>Table1[[#This Row],[maxPHe]]/Table1[[#This Row],[nv]]</f>
        <v>7.4881249999999984</v>
      </c>
      <c r="M891" t="e">
        <f>LN(1-Table1[[#This Row],[maxPress(bar)]]/327664.925)</f>
        <v>#NUM!</v>
      </c>
      <c r="N891">
        <f>-0.509390757*Table1[[#This Row],[lig(ao)]]</f>
        <v>-7.6408613550000002</v>
      </c>
      <c r="O891" s="3">
        <f>LN(1-EXP(-$R$45*Table1[[#This Row],[lig(ao)]]))</f>
        <v>-4.8052877768070632E-4</v>
      </c>
      <c r="P891" s="3">
        <f>Table1[[#This Row],[ln(1-e^-Bl)]]+LN($R$40)-$R$45*Table1[[#This Row],[Rs(ao)]]</f>
        <v>13.718048066589699</v>
      </c>
      <c r="Q891" s="3">
        <f>LN(Table1[[#This Row],[maxPress(bar)]])</f>
        <v>13.673998369050858</v>
      </c>
    </row>
    <row r="892" spans="1:17" x14ac:dyDescent="0.3">
      <c r="A892">
        <v>4</v>
      </c>
      <c r="B892">
        <v>500</v>
      </c>
      <c r="C892" t="s">
        <v>11</v>
      </c>
      <c r="D892">
        <v>1</v>
      </c>
      <c r="E892" t="s">
        <v>12</v>
      </c>
      <c r="F892">
        <v>16</v>
      </c>
      <c r="G892">
        <v>85.891249999999999</v>
      </c>
      <c r="H892">
        <v>847195.70880000002</v>
      </c>
      <c r="I892">
        <v>46.675000000000018</v>
      </c>
      <c r="J892">
        <v>9</v>
      </c>
      <c r="K892" t="s">
        <v>13</v>
      </c>
      <c r="L892">
        <f>Table1[[#This Row],[maxPHe]]/Table1[[#This Row],[nv]]</f>
        <v>5.1861111111111136</v>
      </c>
      <c r="M892" t="e">
        <f>LN(1-Table1[[#This Row],[maxPress(bar)]]/327664.925)</f>
        <v>#NUM!</v>
      </c>
      <c r="N892">
        <f>-0.509390757*Table1[[#This Row],[lig(ao)]]</f>
        <v>-8.1502521120000004</v>
      </c>
      <c r="O892" s="3">
        <f>LN(1-EXP(-$R$45*Table1[[#This Row],[lig(ao)]]))</f>
        <v>-2.8870352550614285E-4</v>
      </c>
      <c r="P892" s="3">
        <f>Table1[[#This Row],[ln(1-e^-Bl)]]+LN($R$40)-$R$45*Table1[[#This Row],[Rs(ao)]]</f>
        <v>13.718239891841874</v>
      </c>
      <c r="Q892" s="3">
        <f>LN(Table1[[#This Row],[maxPress(bar)]])</f>
        <v>13.649687008100699</v>
      </c>
    </row>
    <row r="893" spans="1:17" x14ac:dyDescent="0.3">
      <c r="A893">
        <v>4</v>
      </c>
      <c r="B893">
        <v>500</v>
      </c>
      <c r="C893" t="s">
        <v>11</v>
      </c>
      <c r="D893">
        <v>1</v>
      </c>
      <c r="E893" t="s">
        <v>12</v>
      </c>
      <c r="F893">
        <v>17</v>
      </c>
      <c r="G893">
        <v>143.81174999999999</v>
      </c>
      <c r="H893">
        <v>874962.73314999987</v>
      </c>
      <c r="I893">
        <v>55.264999999999993</v>
      </c>
      <c r="J893">
        <v>8</v>
      </c>
      <c r="K893" t="s">
        <v>13</v>
      </c>
      <c r="L893">
        <f>Table1[[#This Row],[maxPHe]]/Table1[[#This Row],[nv]]</f>
        <v>6.9081249999999992</v>
      </c>
      <c r="M893" t="e">
        <f>LN(1-Table1[[#This Row],[maxPress(bar)]]/327664.925)</f>
        <v>#NUM!</v>
      </c>
      <c r="N893">
        <f>-0.509390757*Table1[[#This Row],[lig(ao)]]</f>
        <v>-8.6596428690000007</v>
      </c>
      <c r="O893" s="3">
        <f>LN(1-EXP(-$R$45*Table1[[#This Row],[lig(ao)]]))</f>
        <v>-1.7346082235250424E-4</v>
      </c>
      <c r="P893" s="3">
        <f>Table1[[#This Row],[ln(1-e^-Bl)]]+LN($R$40)-$R$45*Table1[[#This Row],[Rs(ao)]]</f>
        <v>13.718355134545027</v>
      </c>
      <c r="Q893" s="3">
        <f>LN(Table1[[#This Row],[maxPress(bar)]])</f>
        <v>13.681936573747029</v>
      </c>
    </row>
    <row r="894" spans="1:17" x14ac:dyDescent="0.3">
      <c r="A894">
        <v>4</v>
      </c>
      <c r="B894">
        <v>500</v>
      </c>
      <c r="C894" t="s">
        <v>11</v>
      </c>
      <c r="D894">
        <v>1</v>
      </c>
      <c r="E894" t="s">
        <v>12</v>
      </c>
      <c r="F894">
        <v>18</v>
      </c>
      <c r="G894">
        <v>69.603749999999991</v>
      </c>
      <c r="H894">
        <v>869291.80115000007</v>
      </c>
      <c r="I894">
        <v>40.42499999999999</v>
      </c>
      <c r="J894">
        <v>8</v>
      </c>
      <c r="K894" t="s">
        <v>13</v>
      </c>
      <c r="L894">
        <f>Table1[[#This Row],[maxPHe]]/Table1[[#This Row],[nv]]</f>
        <v>5.0531249999999988</v>
      </c>
      <c r="M894" t="e">
        <f>LN(1-Table1[[#This Row],[maxPress(bar)]]/327664.925)</f>
        <v>#NUM!</v>
      </c>
      <c r="N894">
        <f>-0.509390757*Table1[[#This Row],[lig(ao)]]</f>
        <v>-9.1690336260000009</v>
      </c>
      <c r="O894" s="3">
        <f>LN(1-EXP(-$R$45*Table1[[#This Row],[lig(ao)]]))</f>
        <v>-1.0422231216581739E-4</v>
      </c>
      <c r="P894" s="3">
        <f>Table1[[#This Row],[ln(1-e^-Bl)]]+LN($R$40)-$R$45*Table1[[#This Row],[Rs(ao)]]</f>
        <v>13.718424373055214</v>
      </c>
      <c r="Q894" s="3">
        <f>LN(Table1[[#This Row],[maxPress(bar)]])</f>
        <v>13.675434137468555</v>
      </c>
    </row>
    <row r="895" spans="1:17" x14ac:dyDescent="0.3">
      <c r="A895">
        <v>4</v>
      </c>
      <c r="B895">
        <v>500</v>
      </c>
      <c r="C895" t="s">
        <v>11</v>
      </c>
      <c r="D895">
        <v>1</v>
      </c>
      <c r="E895" t="s">
        <v>12</v>
      </c>
      <c r="F895">
        <v>19</v>
      </c>
      <c r="G895">
        <v>164.00975</v>
      </c>
      <c r="H895">
        <v>833043.27770000009</v>
      </c>
      <c r="I895">
        <v>65.304999999999993</v>
      </c>
      <c r="J895">
        <v>10</v>
      </c>
      <c r="K895" t="s">
        <v>14</v>
      </c>
      <c r="L895">
        <f>Table1[[#This Row],[maxPHe]]/Table1[[#This Row],[nv]]</f>
        <v>6.5304999999999991</v>
      </c>
      <c r="M895" t="e">
        <f>LN(1-Table1[[#This Row],[maxPress(bar)]]/327664.925)</f>
        <v>#NUM!</v>
      </c>
      <c r="N895">
        <f>-0.509390757*Table1[[#This Row],[lig(ao)]]</f>
        <v>-9.6784243830000012</v>
      </c>
      <c r="O895" s="3">
        <f>LN(1-EXP(-$R$45*Table1[[#This Row],[lig(ao)]]))</f>
        <v>-6.2621866469215342E-5</v>
      </c>
      <c r="P895" s="3">
        <f>Table1[[#This Row],[ln(1-e^-Bl)]]+LN($R$40)-$R$45*Table1[[#This Row],[Rs(ao)]]</f>
        <v>13.71846597350091</v>
      </c>
      <c r="Q895" s="3">
        <f>LN(Table1[[#This Row],[maxPress(bar)]])</f>
        <v>13.632840873821024</v>
      </c>
    </row>
    <row r="896" spans="1:17" x14ac:dyDescent="0.3">
      <c r="A896">
        <v>4</v>
      </c>
      <c r="B896">
        <v>500</v>
      </c>
      <c r="C896" t="s">
        <v>11</v>
      </c>
      <c r="D896">
        <v>1</v>
      </c>
      <c r="E896" t="s">
        <v>12</v>
      </c>
      <c r="F896">
        <v>1</v>
      </c>
      <c r="G896">
        <v>46.584249999999997</v>
      </c>
      <c r="H896">
        <v>619850.5904000001</v>
      </c>
      <c r="I896">
        <v>26.815000000000001</v>
      </c>
      <c r="J896">
        <v>9</v>
      </c>
      <c r="K896" t="s">
        <v>14</v>
      </c>
      <c r="L896">
        <f>Table1[[#This Row],[maxPHe]]/Table1[[#This Row],[nv]]</f>
        <v>2.9794444444444448</v>
      </c>
      <c r="M896" t="e">
        <f>LN(1-Table1[[#This Row],[maxPress(bar)]]/327664.925)</f>
        <v>#NUM!</v>
      </c>
      <c r="N896">
        <f>-0.509390757*Table1[[#This Row],[lig(ao)]]</f>
        <v>-0.50939075700000003</v>
      </c>
      <c r="O896" s="3">
        <f>LN(1-EXP(-$R$45*Table1[[#This Row],[lig(ao)]]))</f>
        <v>-0.91844666491232885</v>
      </c>
      <c r="P896" s="3">
        <f>Table1[[#This Row],[ln(1-e^-Bl)]]+LN($R$40)-$R$45*Table1[[#This Row],[Rs(ao)]]</f>
        <v>12.80008193045505</v>
      </c>
      <c r="Q896" s="3">
        <f>LN(Table1[[#This Row],[maxPress(bar)]])</f>
        <v>13.337233744754345</v>
      </c>
    </row>
    <row r="897" spans="1:17" x14ac:dyDescent="0.3">
      <c r="A897">
        <v>4</v>
      </c>
      <c r="B897">
        <v>500</v>
      </c>
      <c r="C897" t="s">
        <v>11</v>
      </c>
      <c r="D897">
        <v>1</v>
      </c>
      <c r="E897" t="s">
        <v>12</v>
      </c>
      <c r="F897">
        <v>20</v>
      </c>
      <c r="G897">
        <v>73.71275</v>
      </c>
      <c r="H897">
        <v>836049.1764</v>
      </c>
      <c r="I897">
        <v>44.245000000000019</v>
      </c>
      <c r="J897">
        <v>9</v>
      </c>
      <c r="K897" t="s">
        <v>14</v>
      </c>
      <c r="L897">
        <f>Table1[[#This Row],[maxPHe]]/Table1[[#This Row],[nv]]</f>
        <v>4.9161111111111131</v>
      </c>
      <c r="M897" t="e">
        <f>LN(1-Table1[[#This Row],[maxPress(bar)]]/327664.925)</f>
        <v>#NUM!</v>
      </c>
      <c r="N897">
        <f>-0.509390757*Table1[[#This Row],[lig(ao)]]</f>
        <v>-10.187815140000001</v>
      </c>
      <c r="O897" s="3">
        <f>LN(1-EXP(-$R$45*Table1[[#This Row],[lig(ao)]]))</f>
        <v>-3.7626594887278363E-5</v>
      </c>
      <c r="P897" s="3">
        <f>Table1[[#This Row],[ln(1-e^-Bl)]]+LN($R$40)-$R$45*Table1[[#This Row],[Rs(ao)]]</f>
        <v>13.718490968772493</v>
      </c>
      <c r="Q897" s="3">
        <f>LN(Table1[[#This Row],[maxPress(bar)]])</f>
        <v>13.636442713781785</v>
      </c>
    </row>
    <row r="898" spans="1:17" x14ac:dyDescent="0.3">
      <c r="A898">
        <v>4</v>
      </c>
      <c r="B898">
        <v>500</v>
      </c>
      <c r="C898" t="s">
        <v>11</v>
      </c>
      <c r="D898">
        <v>1</v>
      </c>
      <c r="E898" t="s">
        <v>12</v>
      </c>
      <c r="F898">
        <v>2</v>
      </c>
      <c r="G898">
        <v>118.31675</v>
      </c>
      <c r="H898">
        <v>779729.33614999999</v>
      </c>
      <c r="I898">
        <v>41.165000000000013</v>
      </c>
      <c r="J898">
        <v>9</v>
      </c>
      <c r="K898" t="s">
        <v>15</v>
      </c>
      <c r="L898">
        <f>Table1[[#This Row],[maxPHe]]/Table1[[#This Row],[nv]]</f>
        <v>4.5738888888888907</v>
      </c>
      <c r="M898" t="e">
        <f>LN(1-Table1[[#This Row],[maxPress(bar)]]/327664.925)</f>
        <v>#NUM!</v>
      </c>
      <c r="N898">
        <f>-0.509390757*Table1[[#This Row],[lig(ao)]]</f>
        <v>-1.0187815140000001</v>
      </c>
      <c r="O898" s="3">
        <f>LN(1-EXP(-$R$45*Table1[[#This Row],[lig(ao)]]))</f>
        <v>-0.44790477788236172</v>
      </c>
      <c r="P898" s="3">
        <f>Table1[[#This Row],[ln(1-e^-Bl)]]+LN($R$40)-$R$45*Table1[[#This Row],[Rs(ao)]]</f>
        <v>13.270623817485017</v>
      </c>
      <c r="Q898" s="3">
        <f>LN(Table1[[#This Row],[maxPress(bar)]])</f>
        <v>13.566702133509732</v>
      </c>
    </row>
    <row r="899" spans="1:17" x14ac:dyDescent="0.3">
      <c r="A899">
        <v>4</v>
      </c>
      <c r="B899">
        <v>500</v>
      </c>
      <c r="C899" t="s">
        <v>11</v>
      </c>
      <c r="D899">
        <v>1</v>
      </c>
      <c r="E899" t="s">
        <v>12</v>
      </c>
      <c r="F899">
        <v>3</v>
      </c>
      <c r="G899">
        <v>44.900750000000009</v>
      </c>
      <c r="H899">
        <v>851753.97030000004</v>
      </c>
      <c r="I899">
        <v>32.484999999999999</v>
      </c>
      <c r="J899">
        <v>8</v>
      </c>
      <c r="K899" t="s">
        <v>14</v>
      </c>
      <c r="L899">
        <f>Table1[[#This Row],[maxPHe]]/Table1[[#This Row],[nv]]</f>
        <v>4.0606249999999999</v>
      </c>
      <c r="M899" t="e">
        <f>LN(1-Table1[[#This Row],[maxPress(bar)]]/327664.925)</f>
        <v>#NUM!</v>
      </c>
      <c r="N899">
        <f>-0.509390757*Table1[[#This Row],[lig(ao)]]</f>
        <v>-1.5281722710000001</v>
      </c>
      <c r="O899" s="3">
        <f>LN(1-EXP(-$R$45*Table1[[#This Row],[lig(ao)]]))</f>
        <v>-0.24453535334753071</v>
      </c>
      <c r="P899" s="3">
        <f>Table1[[#This Row],[ln(1-e^-Bl)]]+LN($R$40)-$R$45*Table1[[#This Row],[Rs(ao)]]</f>
        <v>13.47399324201985</v>
      </c>
      <c r="Q899" s="3">
        <f>LN(Table1[[#This Row],[maxPress(bar)]])</f>
        <v>13.655052996856639</v>
      </c>
    </row>
    <row r="900" spans="1:17" x14ac:dyDescent="0.3">
      <c r="A900">
        <v>4</v>
      </c>
      <c r="B900">
        <v>500</v>
      </c>
      <c r="C900" t="s">
        <v>11</v>
      </c>
      <c r="D900">
        <v>1</v>
      </c>
      <c r="E900" t="s">
        <v>12</v>
      </c>
      <c r="F900">
        <v>4</v>
      </c>
      <c r="G900">
        <v>90.792249999999996</v>
      </c>
      <c r="H900">
        <v>937835.91630000016</v>
      </c>
      <c r="I900">
        <v>41.655000000000022</v>
      </c>
      <c r="J900">
        <v>8</v>
      </c>
      <c r="K900" t="s">
        <v>14</v>
      </c>
      <c r="L900">
        <f>Table1[[#This Row],[maxPHe]]/Table1[[#This Row],[nv]]</f>
        <v>5.2068750000000028</v>
      </c>
      <c r="M900" t="e">
        <f>LN(1-Table1[[#This Row],[maxPress(bar)]]/327664.925)</f>
        <v>#NUM!</v>
      </c>
      <c r="N900">
        <f>-0.509390757*Table1[[#This Row],[lig(ao)]]</f>
        <v>-2.0375630280000001</v>
      </c>
      <c r="O900" s="3">
        <f>LN(1-EXP(-$R$45*Table1[[#This Row],[lig(ao)]]))</f>
        <v>-0.13965972373704474</v>
      </c>
      <c r="P900" s="3">
        <f>Table1[[#This Row],[ln(1-e^-Bl)]]+LN($R$40)-$R$45*Table1[[#This Row],[Rs(ao)]]</f>
        <v>13.578868871630334</v>
      </c>
      <c r="Q900" s="3">
        <f>LN(Table1[[#This Row],[maxPress(bar)]])</f>
        <v>13.751330283368747</v>
      </c>
    </row>
    <row r="901" spans="1:17" x14ac:dyDescent="0.3">
      <c r="A901">
        <v>4</v>
      </c>
      <c r="B901">
        <v>500</v>
      </c>
      <c r="C901" t="s">
        <v>11</v>
      </c>
      <c r="D901">
        <v>1</v>
      </c>
      <c r="E901" t="s">
        <v>12</v>
      </c>
      <c r="F901">
        <v>5</v>
      </c>
      <c r="G901">
        <v>66.138749999999987</v>
      </c>
      <c r="H901">
        <v>914345.16084999999</v>
      </c>
      <c r="I901">
        <v>36.724999999999987</v>
      </c>
      <c r="J901">
        <v>7</v>
      </c>
      <c r="K901" t="s">
        <v>14</v>
      </c>
      <c r="L901">
        <f>Table1[[#This Row],[maxPHe]]/Table1[[#This Row],[nv]]</f>
        <v>5.2464285714285692</v>
      </c>
      <c r="M901" t="e">
        <f>LN(1-Table1[[#This Row],[maxPress(bar)]]/327664.925)</f>
        <v>#NUM!</v>
      </c>
      <c r="N901">
        <f>-0.509390757*Table1[[#This Row],[lig(ao)]]</f>
        <v>-2.5469537850000004</v>
      </c>
      <c r="O901" s="3">
        <f>LN(1-EXP(-$R$45*Table1[[#This Row],[lig(ao)]]))</f>
        <v>-8.1556993148675705E-2</v>
      </c>
      <c r="P901" s="3">
        <f>Table1[[#This Row],[ln(1-e^-Bl)]]+LN($R$40)-$R$45*Table1[[#This Row],[Rs(ao)]]</f>
        <v>13.636971602218704</v>
      </c>
      <c r="Q901" s="3">
        <f>LN(Table1[[#This Row],[maxPress(bar)]])</f>
        <v>13.725963416840587</v>
      </c>
    </row>
    <row r="902" spans="1:17" x14ac:dyDescent="0.3">
      <c r="A902">
        <v>4</v>
      </c>
      <c r="B902">
        <v>500</v>
      </c>
      <c r="C902" t="s">
        <v>11</v>
      </c>
      <c r="D902">
        <v>1</v>
      </c>
      <c r="E902" t="s">
        <v>12</v>
      </c>
      <c r="F902">
        <v>6</v>
      </c>
      <c r="G902">
        <v>75.29725000000002</v>
      </c>
      <c r="H902">
        <v>837217.03699999989</v>
      </c>
      <c r="I902">
        <v>44.554999999999993</v>
      </c>
      <c r="J902">
        <v>9</v>
      </c>
      <c r="K902" t="s">
        <v>14</v>
      </c>
      <c r="L902">
        <f>Table1[[#This Row],[maxPHe]]/Table1[[#This Row],[nv]]</f>
        <v>4.9505555555555549</v>
      </c>
      <c r="M902" t="e">
        <f>LN(1-Table1[[#This Row],[maxPress(bar)]]/327664.925)</f>
        <v>#NUM!</v>
      </c>
      <c r="N902">
        <f>-0.509390757*Table1[[#This Row],[lig(ao)]]</f>
        <v>-3.0563445420000002</v>
      </c>
      <c r="O902" s="3">
        <f>LN(1-EXP(-$R$45*Table1[[#This Row],[lig(ao)]]))</f>
        <v>-4.8202665642017063E-2</v>
      </c>
      <c r="P902" s="3">
        <f>Table1[[#This Row],[ln(1-e^-Bl)]]+LN($R$40)-$R$45*Table1[[#This Row],[Rs(ao)]]</f>
        <v>13.670325929725362</v>
      </c>
      <c r="Q902" s="3">
        <f>LN(Table1[[#This Row],[maxPress(bar)]])</f>
        <v>13.637838619323034</v>
      </c>
    </row>
    <row r="903" spans="1:17" x14ac:dyDescent="0.3">
      <c r="A903">
        <v>4</v>
      </c>
      <c r="B903">
        <v>500</v>
      </c>
      <c r="C903" t="s">
        <v>11</v>
      </c>
      <c r="D903">
        <v>1</v>
      </c>
      <c r="E903" t="s">
        <v>12</v>
      </c>
      <c r="F903">
        <v>7</v>
      </c>
      <c r="G903">
        <v>147.72274999999999</v>
      </c>
      <c r="H903">
        <v>828866.36275000009</v>
      </c>
      <c r="I903">
        <v>59.044999999999973</v>
      </c>
      <c r="J903">
        <v>9</v>
      </c>
      <c r="K903" t="s">
        <v>14</v>
      </c>
      <c r="L903">
        <f>Table1[[#This Row],[maxPHe]]/Table1[[#This Row],[nv]]</f>
        <v>6.5605555555555526</v>
      </c>
      <c r="M903" t="e">
        <f>LN(1-Table1[[#This Row],[maxPress(bar)]]/327664.925)</f>
        <v>#NUM!</v>
      </c>
      <c r="N903">
        <f>-0.509390757*Table1[[#This Row],[lig(ao)]]</f>
        <v>-3.565735299</v>
      </c>
      <c r="O903" s="3">
        <f>LN(1-EXP(-$R$45*Table1[[#This Row],[lig(ao)]]))</f>
        <v>-2.8683625494928373E-2</v>
      </c>
      <c r="P903" s="3">
        <f>Table1[[#This Row],[ln(1-e^-Bl)]]+LN($R$40)-$R$45*Table1[[#This Row],[Rs(ao)]]</f>
        <v>13.689844969872452</v>
      </c>
      <c r="Q903" s="3">
        <f>LN(Table1[[#This Row],[maxPress(bar)]])</f>
        <v>13.627814218167471</v>
      </c>
    </row>
    <row r="904" spans="1:17" x14ac:dyDescent="0.3">
      <c r="A904">
        <v>4</v>
      </c>
      <c r="B904">
        <v>500</v>
      </c>
      <c r="C904" t="s">
        <v>11</v>
      </c>
      <c r="D904">
        <v>1</v>
      </c>
      <c r="E904" t="s">
        <v>12</v>
      </c>
      <c r="F904">
        <v>8</v>
      </c>
      <c r="G904">
        <v>57.425750000000008</v>
      </c>
      <c r="H904">
        <v>902893.35725000012</v>
      </c>
      <c r="I904">
        <v>34.984999999999999</v>
      </c>
      <c r="J904">
        <v>7</v>
      </c>
      <c r="K904" t="s">
        <v>14</v>
      </c>
      <c r="L904">
        <f>Table1[[#This Row],[maxPHe]]/Table1[[#This Row],[nv]]</f>
        <v>4.9978571428571428</v>
      </c>
      <c r="M904" t="e">
        <f>LN(1-Table1[[#This Row],[maxPress(bar)]]/327664.925)</f>
        <v>#NUM!</v>
      </c>
      <c r="N904">
        <f>-0.509390757*Table1[[#This Row],[lig(ao)]]</f>
        <v>-4.0751260560000002</v>
      </c>
      <c r="O904" s="3">
        <f>LN(1-EXP(-$R$45*Table1[[#This Row],[lig(ao)]]))</f>
        <v>-1.7136038476981676E-2</v>
      </c>
      <c r="P904" s="3">
        <f>Table1[[#This Row],[ln(1-e^-Bl)]]+LN($R$40)-$R$45*Table1[[#This Row],[Rs(ao)]]</f>
        <v>13.701392556890397</v>
      </c>
      <c r="Q904" s="3">
        <f>LN(Table1[[#This Row],[maxPress(bar)]])</f>
        <v>13.713359727141471</v>
      </c>
    </row>
    <row r="905" spans="1:17" x14ac:dyDescent="0.3">
      <c r="A905">
        <v>4</v>
      </c>
      <c r="B905">
        <v>500</v>
      </c>
      <c r="C905" t="s">
        <v>11</v>
      </c>
      <c r="D905">
        <v>1</v>
      </c>
      <c r="E905" t="s">
        <v>12</v>
      </c>
      <c r="F905">
        <v>9</v>
      </c>
      <c r="G905">
        <v>140.54474999999999</v>
      </c>
      <c r="H905">
        <v>781652.62470000004</v>
      </c>
      <c r="I905">
        <v>63.605000000000011</v>
      </c>
      <c r="J905">
        <v>11</v>
      </c>
      <c r="K905" t="s">
        <v>14</v>
      </c>
      <c r="L905">
        <f>Table1[[#This Row],[maxPHe]]/Table1[[#This Row],[nv]]</f>
        <v>5.7822727272727281</v>
      </c>
      <c r="M905" t="e">
        <f>LN(1-Table1[[#This Row],[maxPress(bar)]]/327664.925)</f>
        <v>#NUM!</v>
      </c>
      <c r="N905">
        <f>-0.509390757*Table1[[#This Row],[lig(ao)]]</f>
        <v>-4.5845168130000005</v>
      </c>
      <c r="O905" s="3">
        <f>LN(1-EXP(-$R$45*Table1[[#This Row],[lig(ao)]]))</f>
        <v>-1.0261132782081569E-2</v>
      </c>
      <c r="P905" s="3">
        <f>Table1[[#This Row],[ln(1-e^-Bl)]]+LN($R$40)-$R$45*Table1[[#This Row],[Rs(ao)]]</f>
        <v>13.708267462585297</v>
      </c>
      <c r="Q905" s="3">
        <f>LN(Table1[[#This Row],[maxPress(bar)]])</f>
        <v>13.569165706896589</v>
      </c>
    </row>
    <row r="906" spans="1:17" x14ac:dyDescent="0.3">
      <c r="A906">
        <v>5</v>
      </c>
      <c r="B906">
        <v>1000</v>
      </c>
      <c r="C906" t="s">
        <v>11</v>
      </c>
      <c r="D906">
        <v>1</v>
      </c>
      <c r="E906" t="s">
        <v>12</v>
      </c>
      <c r="F906">
        <v>10</v>
      </c>
      <c r="G906">
        <v>58.019749999999988</v>
      </c>
      <c r="H906">
        <v>820888.03545000008</v>
      </c>
      <c r="I906">
        <v>33.105000000000011</v>
      </c>
      <c r="J906">
        <v>7</v>
      </c>
      <c r="K906" t="s">
        <v>13</v>
      </c>
      <c r="L906">
        <f>Table1[[#This Row],[maxPHe]]/Table1[[#This Row],[nv]]</f>
        <v>4.7292857142857159</v>
      </c>
      <c r="M906" t="e">
        <f>LN(1-Table1[[#This Row],[maxPress(bar)]]/327664.925)</f>
        <v>#NUM!</v>
      </c>
      <c r="N906">
        <f>-0.509390757*Table1[[#This Row],[lig(ao)]]</f>
        <v>-5.0939075700000007</v>
      </c>
      <c r="O906" s="3">
        <f>LN(1-EXP(-$R$45*Table1[[#This Row],[lig(ao)]]))</f>
        <v>-6.1528846084108338E-3</v>
      </c>
      <c r="P906" s="3">
        <f>Table1[[#This Row],[ln(1-e^-Bl)]]+LN($R$40)-$R$45*Table1[[#This Row],[Rs(ao)]]</f>
        <v>13.712375710758968</v>
      </c>
      <c r="Q906" s="3">
        <f>LN(Table1[[#This Row],[maxPress(bar)]])</f>
        <v>13.61814200331237</v>
      </c>
    </row>
    <row r="907" spans="1:17" x14ac:dyDescent="0.3">
      <c r="A907">
        <v>5</v>
      </c>
      <c r="B907">
        <v>1000</v>
      </c>
      <c r="C907" t="s">
        <v>11</v>
      </c>
      <c r="D907">
        <v>1</v>
      </c>
      <c r="E907" t="s">
        <v>12</v>
      </c>
      <c r="F907">
        <v>11</v>
      </c>
      <c r="G907">
        <v>105.39624999999999</v>
      </c>
      <c r="H907">
        <v>723737.12904999999</v>
      </c>
      <c r="I907">
        <v>47.575000000000003</v>
      </c>
      <c r="J907">
        <v>9</v>
      </c>
      <c r="K907" t="s">
        <v>14</v>
      </c>
      <c r="L907">
        <f>Table1[[#This Row],[maxPHe]]/Table1[[#This Row],[nv]]</f>
        <v>5.2861111111111114</v>
      </c>
      <c r="M907" t="e">
        <f>LN(1-Table1[[#This Row],[maxPress(bar)]]/327664.925)</f>
        <v>#NUM!</v>
      </c>
      <c r="N907">
        <f>-0.509390757*Table1[[#This Row],[lig(ao)]]</f>
        <v>-5.6032983270000001</v>
      </c>
      <c r="O907" s="3">
        <f>LN(1-EXP(-$R$45*Table1[[#This Row],[lig(ao)]]))</f>
        <v>-3.6924895769882078E-3</v>
      </c>
      <c r="P907" s="3">
        <f>Table1[[#This Row],[ln(1-e^-Bl)]]+LN($R$40)-$R$45*Table1[[#This Row],[Rs(ao)]]</f>
        <v>13.714836105790392</v>
      </c>
      <c r="Q907" s="3">
        <f>LN(Table1[[#This Row],[maxPress(bar)]])</f>
        <v>13.492183524015182</v>
      </c>
    </row>
    <row r="908" spans="1:17" x14ac:dyDescent="0.3">
      <c r="A908">
        <v>5</v>
      </c>
      <c r="B908">
        <v>1000</v>
      </c>
      <c r="C908" t="s">
        <v>11</v>
      </c>
      <c r="D908">
        <v>1</v>
      </c>
      <c r="E908" t="s">
        <v>12</v>
      </c>
      <c r="F908">
        <v>12</v>
      </c>
      <c r="G908">
        <v>72.574249999999992</v>
      </c>
      <c r="H908">
        <v>776880.33990000002</v>
      </c>
      <c r="I908">
        <v>39.015000000000029</v>
      </c>
      <c r="J908">
        <v>8</v>
      </c>
      <c r="K908" t="s">
        <v>13</v>
      </c>
      <c r="L908">
        <f>Table1[[#This Row],[maxPHe]]/Table1[[#This Row],[nv]]</f>
        <v>4.8768750000000036</v>
      </c>
      <c r="M908" t="e">
        <f>LN(1-Table1[[#This Row],[maxPress(bar)]]/327664.925)</f>
        <v>#NUM!</v>
      </c>
      <c r="N908">
        <f>-0.509390757*Table1[[#This Row],[lig(ao)]]</f>
        <v>-6.1126890840000003</v>
      </c>
      <c r="O908" s="3">
        <f>LN(1-EXP(-$R$45*Table1[[#This Row],[lig(ao)]]))</f>
        <v>-2.217039257152143E-3</v>
      </c>
      <c r="P908" s="3">
        <f>Table1[[#This Row],[ln(1-e^-Bl)]]+LN($R$40)-$R$45*Table1[[#This Row],[Rs(ao)]]</f>
        <v>13.716311556110227</v>
      </c>
      <c r="Q908" s="3">
        <f>LN(Table1[[#This Row],[maxPress(bar)]])</f>
        <v>13.563041614787448</v>
      </c>
    </row>
    <row r="909" spans="1:17" x14ac:dyDescent="0.3">
      <c r="A909">
        <v>5</v>
      </c>
      <c r="B909">
        <v>1000</v>
      </c>
      <c r="C909" t="s">
        <v>11</v>
      </c>
      <c r="D909">
        <v>1</v>
      </c>
      <c r="E909" t="s">
        <v>12</v>
      </c>
      <c r="F909">
        <v>13</v>
      </c>
      <c r="G909">
        <v>76.386250000000018</v>
      </c>
      <c r="H909">
        <v>828558.44469999999</v>
      </c>
      <c r="I909">
        <v>36.774999999999977</v>
      </c>
      <c r="J909">
        <v>7</v>
      </c>
      <c r="K909" t="s">
        <v>13</v>
      </c>
      <c r="L909">
        <f>Table1[[#This Row],[maxPHe]]/Table1[[#This Row],[nv]]</f>
        <v>5.2535714285714255</v>
      </c>
      <c r="M909" t="e">
        <f>LN(1-Table1[[#This Row],[maxPress(bar)]]/327664.925)</f>
        <v>#NUM!</v>
      </c>
      <c r="N909">
        <f>-0.509390757*Table1[[#This Row],[lig(ao)]]</f>
        <v>-6.6220798410000006</v>
      </c>
      <c r="O909" s="3">
        <f>LN(1-EXP(-$R$45*Table1[[#This Row],[lig(ao)]]))</f>
        <v>-1.3315439159814054E-3</v>
      </c>
      <c r="P909" s="3">
        <f>Table1[[#This Row],[ln(1-e^-Bl)]]+LN($R$40)-$R$45*Table1[[#This Row],[Rs(ao)]]</f>
        <v>13.717197051451398</v>
      </c>
      <c r="Q909" s="3">
        <f>LN(Table1[[#This Row],[maxPress(bar)]])</f>
        <v>13.627442656148901</v>
      </c>
    </row>
    <row r="910" spans="1:17" x14ac:dyDescent="0.3">
      <c r="A910">
        <v>5</v>
      </c>
      <c r="B910">
        <v>1000</v>
      </c>
      <c r="C910" t="s">
        <v>11</v>
      </c>
      <c r="D910">
        <v>1</v>
      </c>
      <c r="E910" t="s">
        <v>12</v>
      </c>
      <c r="F910">
        <v>14</v>
      </c>
      <c r="G910">
        <v>124.80175</v>
      </c>
      <c r="H910">
        <v>731029.14399999997</v>
      </c>
      <c r="I910">
        <v>54.464999999999982</v>
      </c>
      <c r="J910">
        <v>10</v>
      </c>
      <c r="K910" t="s">
        <v>13</v>
      </c>
      <c r="L910">
        <f>Table1[[#This Row],[maxPHe]]/Table1[[#This Row],[nv]]</f>
        <v>5.4464999999999986</v>
      </c>
      <c r="M910" t="e">
        <f>LN(1-Table1[[#This Row],[maxPress(bar)]]/327664.925)</f>
        <v>#NUM!</v>
      </c>
      <c r="N910">
        <f>-0.509390757*Table1[[#This Row],[lig(ao)]]</f>
        <v>-7.1314705979999999</v>
      </c>
      <c r="O910" s="3">
        <f>LN(1-EXP(-$R$45*Table1[[#This Row],[lig(ao)]]))</f>
        <v>-7.9986077373698648E-4</v>
      </c>
      <c r="P910" s="3">
        <f>Table1[[#This Row],[ln(1-e^-Bl)]]+LN($R$40)-$R$45*Table1[[#This Row],[Rs(ao)]]</f>
        <v>13.717728734593642</v>
      </c>
      <c r="Q910" s="3">
        <f>LN(Table1[[#This Row],[maxPress(bar)]])</f>
        <v>13.502208606610232</v>
      </c>
    </row>
    <row r="911" spans="1:17" x14ac:dyDescent="0.3">
      <c r="A911">
        <v>5</v>
      </c>
      <c r="B911">
        <v>1000</v>
      </c>
      <c r="C911" t="s">
        <v>11</v>
      </c>
      <c r="D911">
        <v>1</v>
      </c>
      <c r="E911" t="s">
        <v>12</v>
      </c>
      <c r="F911">
        <v>15</v>
      </c>
      <c r="G911">
        <v>95.891250000000014</v>
      </c>
      <c r="H911">
        <v>775283.66290000011</v>
      </c>
      <c r="I911">
        <v>43.675000000000011</v>
      </c>
      <c r="J911">
        <v>8</v>
      </c>
      <c r="K911" t="s">
        <v>13</v>
      </c>
      <c r="L911">
        <f>Table1[[#This Row],[maxPHe]]/Table1[[#This Row],[nv]]</f>
        <v>5.4593750000000014</v>
      </c>
      <c r="M911" t="e">
        <f>LN(1-Table1[[#This Row],[maxPress(bar)]]/327664.925)</f>
        <v>#NUM!</v>
      </c>
      <c r="N911">
        <f>-0.509390757*Table1[[#This Row],[lig(ao)]]</f>
        <v>-7.6408613550000002</v>
      </c>
      <c r="O911" s="3">
        <f>LN(1-EXP(-$R$45*Table1[[#This Row],[lig(ao)]]))</f>
        <v>-4.8052877768070632E-4</v>
      </c>
      <c r="P911" s="3">
        <f>Table1[[#This Row],[ln(1-e^-Bl)]]+LN($R$40)-$R$45*Table1[[#This Row],[Rs(ao)]]</f>
        <v>13.718048066589699</v>
      </c>
      <c r="Q911" s="3">
        <f>LN(Table1[[#This Row],[maxPress(bar)]])</f>
        <v>13.560984258012894</v>
      </c>
    </row>
    <row r="912" spans="1:17" x14ac:dyDescent="0.3">
      <c r="A912">
        <v>5</v>
      </c>
      <c r="B912">
        <v>1000</v>
      </c>
      <c r="C912" t="s">
        <v>11</v>
      </c>
      <c r="D912">
        <v>1</v>
      </c>
      <c r="E912" t="s">
        <v>12</v>
      </c>
      <c r="F912">
        <v>16</v>
      </c>
      <c r="G912">
        <v>148.46525</v>
      </c>
      <c r="H912">
        <v>748569.70905000006</v>
      </c>
      <c r="I912">
        <v>59.194999999999958</v>
      </c>
      <c r="J912">
        <v>10</v>
      </c>
      <c r="K912" t="s">
        <v>13</v>
      </c>
      <c r="L912">
        <f>Table1[[#This Row],[maxPHe]]/Table1[[#This Row],[nv]]</f>
        <v>5.9194999999999958</v>
      </c>
      <c r="M912" t="e">
        <f>LN(1-Table1[[#This Row],[maxPress(bar)]]/327664.925)</f>
        <v>#NUM!</v>
      </c>
      <c r="N912">
        <f>-0.509390757*Table1[[#This Row],[lig(ao)]]</f>
        <v>-8.1502521120000004</v>
      </c>
      <c r="O912" s="3">
        <f>LN(1-EXP(-$R$45*Table1[[#This Row],[lig(ao)]]))</f>
        <v>-2.8870352550614285E-4</v>
      </c>
      <c r="P912" s="3">
        <f>Table1[[#This Row],[ln(1-e^-Bl)]]+LN($R$40)-$R$45*Table1[[#This Row],[Rs(ao)]]</f>
        <v>13.718239891841874</v>
      </c>
      <c r="Q912" s="3">
        <f>LN(Table1[[#This Row],[maxPress(bar)]])</f>
        <v>13.525919610168662</v>
      </c>
    </row>
    <row r="913" spans="1:17" x14ac:dyDescent="0.3">
      <c r="A913">
        <v>5</v>
      </c>
      <c r="B913">
        <v>1000</v>
      </c>
      <c r="C913" t="s">
        <v>11</v>
      </c>
      <c r="D913">
        <v>1</v>
      </c>
      <c r="E913" t="s">
        <v>12</v>
      </c>
      <c r="F913">
        <v>17</v>
      </c>
      <c r="G913">
        <v>95.44574999999999</v>
      </c>
      <c r="H913">
        <v>747923.96255000017</v>
      </c>
      <c r="I913">
        <v>45.584999999999987</v>
      </c>
      <c r="J913">
        <v>9</v>
      </c>
      <c r="K913" t="s">
        <v>13</v>
      </c>
      <c r="L913">
        <f>Table1[[#This Row],[maxPHe]]/Table1[[#This Row],[nv]]</f>
        <v>5.0649999999999986</v>
      </c>
      <c r="M913" t="e">
        <f>LN(1-Table1[[#This Row],[maxPress(bar)]]/327664.925)</f>
        <v>#NUM!</v>
      </c>
      <c r="N913">
        <f>-0.509390757*Table1[[#This Row],[lig(ao)]]</f>
        <v>-8.6596428690000007</v>
      </c>
      <c r="O913" s="3">
        <f>LN(1-EXP(-$R$45*Table1[[#This Row],[lig(ao)]]))</f>
        <v>-1.7346082235250424E-4</v>
      </c>
      <c r="P913" s="3">
        <f>Table1[[#This Row],[ln(1-e^-Bl)]]+LN($R$40)-$R$45*Table1[[#This Row],[Rs(ao)]]</f>
        <v>13.718355134545027</v>
      </c>
      <c r="Q913" s="3">
        <f>LN(Table1[[#This Row],[maxPress(bar)]])</f>
        <v>13.525056597444541</v>
      </c>
    </row>
    <row r="914" spans="1:17" x14ac:dyDescent="0.3">
      <c r="A914">
        <v>5</v>
      </c>
      <c r="B914">
        <v>1000</v>
      </c>
      <c r="C914" t="s">
        <v>11</v>
      </c>
      <c r="D914">
        <v>1</v>
      </c>
      <c r="E914" t="s">
        <v>12</v>
      </c>
      <c r="F914">
        <v>18</v>
      </c>
      <c r="G914">
        <v>153.46525</v>
      </c>
      <c r="H914">
        <v>761744.4683500001</v>
      </c>
      <c r="I914">
        <v>57.194999999999993</v>
      </c>
      <c r="J914">
        <v>9</v>
      </c>
      <c r="K914" t="s">
        <v>13</v>
      </c>
      <c r="L914">
        <f>Table1[[#This Row],[maxPHe]]/Table1[[#This Row],[nv]]</f>
        <v>6.3549999999999995</v>
      </c>
      <c r="M914" t="e">
        <f>LN(1-Table1[[#This Row],[maxPress(bar)]]/327664.925)</f>
        <v>#NUM!</v>
      </c>
      <c r="N914">
        <f>-0.509390757*Table1[[#This Row],[lig(ao)]]</f>
        <v>-9.1690336260000009</v>
      </c>
      <c r="O914" s="3">
        <f>LN(1-EXP(-$R$45*Table1[[#This Row],[lig(ao)]]))</f>
        <v>-1.0422231216581739E-4</v>
      </c>
      <c r="P914" s="3">
        <f>Table1[[#This Row],[ln(1-e^-Bl)]]+LN($R$40)-$R$45*Table1[[#This Row],[Rs(ao)]]</f>
        <v>13.718424373055214</v>
      </c>
      <c r="Q914" s="3">
        <f>LN(Table1[[#This Row],[maxPress(bar)]])</f>
        <v>13.543366435055917</v>
      </c>
    </row>
    <row r="915" spans="1:17" x14ac:dyDescent="0.3">
      <c r="A915">
        <v>5</v>
      </c>
      <c r="B915">
        <v>1000</v>
      </c>
      <c r="C915" t="s">
        <v>11</v>
      </c>
      <c r="D915">
        <v>1</v>
      </c>
      <c r="E915" t="s">
        <v>12</v>
      </c>
      <c r="F915">
        <v>19</v>
      </c>
      <c r="G915">
        <v>135.19825</v>
      </c>
      <c r="H915">
        <v>751072.35025000002</v>
      </c>
      <c r="I915">
        <v>53.535000000000011</v>
      </c>
      <c r="J915">
        <v>9</v>
      </c>
      <c r="K915" t="s">
        <v>13</v>
      </c>
      <c r="L915">
        <f>Table1[[#This Row],[maxPHe]]/Table1[[#This Row],[nv]]</f>
        <v>5.9483333333333341</v>
      </c>
      <c r="M915" t="e">
        <f>LN(1-Table1[[#This Row],[maxPress(bar)]]/327664.925)</f>
        <v>#NUM!</v>
      </c>
      <c r="N915">
        <f>-0.509390757*Table1[[#This Row],[lig(ao)]]</f>
        <v>-9.6784243830000012</v>
      </c>
      <c r="O915" s="3">
        <f>LN(1-EXP(-$R$45*Table1[[#This Row],[lig(ao)]]))</f>
        <v>-6.2621866469215342E-5</v>
      </c>
      <c r="P915" s="3">
        <f>Table1[[#This Row],[ln(1-e^-Bl)]]+LN($R$40)-$R$45*Table1[[#This Row],[Rs(ao)]]</f>
        <v>13.71846597350091</v>
      </c>
      <c r="Q915" s="3">
        <f>LN(Table1[[#This Row],[maxPress(bar)]])</f>
        <v>13.529257264654614</v>
      </c>
    </row>
    <row r="916" spans="1:17" x14ac:dyDescent="0.3">
      <c r="A916">
        <v>5</v>
      </c>
      <c r="B916">
        <v>1000</v>
      </c>
      <c r="C916" t="s">
        <v>11</v>
      </c>
      <c r="D916">
        <v>1</v>
      </c>
      <c r="E916" t="s">
        <v>12</v>
      </c>
      <c r="F916">
        <v>1</v>
      </c>
      <c r="G916">
        <v>59.405749999999998</v>
      </c>
      <c r="H916">
        <v>570571.19865000003</v>
      </c>
      <c r="I916">
        <v>26.385000000000009</v>
      </c>
      <c r="J916">
        <v>8</v>
      </c>
      <c r="K916" t="s">
        <v>15</v>
      </c>
      <c r="L916">
        <f>Table1[[#This Row],[maxPHe]]/Table1[[#This Row],[nv]]</f>
        <v>3.2981250000000011</v>
      </c>
      <c r="M916" t="e">
        <f>LN(1-Table1[[#This Row],[maxPress(bar)]]/327664.925)</f>
        <v>#NUM!</v>
      </c>
      <c r="N916">
        <f>-0.509390757*Table1[[#This Row],[lig(ao)]]</f>
        <v>-0.50939075700000003</v>
      </c>
      <c r="O916" s="3">
        <f>LN(1-EXP(-$R$45*Table1[[#This Row],[lig(ao)]]))</f>
        <v>-0.91844666491232885</v>
      </c>
      <c r="P916" s="3">
        <f>Table1[[#This Row],[ln(1-e^-Bl)]]+LN($R$40)-$R$45*Table1[[#This Row],[Rs(ao)]]</f>
        <v>12.80008193045505</v>
      </c>
      <c r="Q916" s="3">
        <f>LN(Table1[[#This Row],[maxPress(bar)]])</f>
        <v>13.254393240935553</v>
      </c>
    </row>
    <row r="917" spans="1:17" x14ac:dyDescent="0.3">
      <c r="A917">
        <v>5</v>
      </c>
      <c r="B917">
        <v>1000</v>
      </c>
      <c r="C917" t="s">
        <v>11</v>
      </c>
      <c r="D917">
        <v>1</v>
      </c>
      <c r="E917" t="s">
        <v>12</v>
      </c>
      <c r="F917">
        <v>20</v>
      </c>
      <c r="G917">
        <v>106.43575</v>
      </c>
      <c r="H917">
        <v>758406.1902999999</v>
      </c>
      <c r="I917">
        <v>47.784999999999989</v>
      </c>
      <c r="J917">
        <v>9</v>
      </c>
      <c r="K917" t="s">
        <v>13</v>
      </c>
      <c r="L917">
        <f>Table1[[#This Row],[maxPHe]]/Table1[[#This Row],[nv]]</f>
        <v>5.3094444444444431</v>
      </c>
      <c r="M917" t="e">
        <f>LN(1-Table1[[#This Row],[maxPress(bar)]]/327664.925)</f>
        <v>#NUM!</v>
      </c>
      <c r="N917">
        <f>-0.509390757*Table1[[#This Row],[lig(ao)]]</f>
        <v>-10.187815140000001</v>
      </c>
      <c r="O917" s="3">
        <f>LN(1-EXP(-$R$45*Table1[[#This Row],[lig(ao)]]))</f>
        <v>-3.7626594887278363E-5</v>
      </c>
      <c r="P917" s="3">
        <f>Table1[[#This Row],[ln(1-e^-Bl)]]+LN($R$40)-$R$45*Table1[[#This Row],[Rs(ao)]]</f>
        <v>13.718490968772493</v>
      </c>
      <c r="Q917" s="3">
        <f>LN(Table1[[#This Row],[maxPress(bar)]])</f>
        <v>13.538974392205038</v>
      </c>
    </row>
    <row r="918" spans="1:17" x14ac:dyDescent="0.3">
      <c r="A918">
        <v>5</v>
      </c>
      <c r="B918">
        <v>1000</v>
      </c>
      <c r="C918" t="s">
        <v>11</v>
      </c>
      <c r="D918">
        <v>1</v>
      </c>
      <c r="E918" t="s">
        <v>12</v>
      </c>
      <c r="F918">
        <v>2</v>
      </c>
      <c r="G918">
        <v>84.851249999999993</v>
      </c>
      <c r="H918">
        <v>571022.91495000012</v>
      </c>
      <c r="I918">
        <v>34.47499999999998</v>
      </c>
      <c r="J918">
        <v>10</v>
      </c>
      <c r="K918" t="s">
        <v>14</v>
      </c>
      <c r="L918">
        <f>Table1[[#This Row],[maxPHe]]/Table1[[#This Row],[nv]]</f>
        <v>3.447499999999998</v>
      </c>
      <c r="M918" t="e">
        <f>LN(1-Table1[[#This Row],[maxPress(bar)]]/327664.925)</f>
        <v>#NUM!</v>
      </c>
      <c r="N918">
        <f>-0.509390757*Table1[[#This Row],[lig(ao)]]</f>
        <v>-1.0187815140000001</v>
      </c>
      <c r="O918" s="3">
        <f>LN(1-EXP(-$R$45*Table1[[#This Row],[lig(ao)]]))</f>
        <v>-0.44790477788236172</v>
      </c>
      <c r="P918" s="3">
        <f>Table1[[#This Row],[ln(1-e^-Bl)]]+LN($R$40)-$R$45*Table1[[#This Row],[Rs(ao)]]</f>
        <v>13.270623817485017</v>
      </c>
      <c r="Q918" s="3">
        <f>LN(Table1[[#This Row],[maxPress(bar)]])</f>
        <v>13.255184619093855</v>
      </c>
    </row>
    <row r="919" spans="1:17" x14ac:dyDescent="0.3">
      <c r="A919">
        <v>5</v>
      </c>
      <c r="B919">
        <v>1000</v>
      </c>
      <c r="C919" t="s">
        <v>11</v>
      </c>
      <c r="D919">
        <v>1</v>
      </c>
      <c r="E919" t="s">
        <v>12</v>
      </c>
      <c r="F919">
        <v>3</v>
      </c>
      <c r="G919">
        <v>101.48524999999999</v>
      </c>
      <c r="H919">
        <v>737926.65175000019</v>
      </c>
      <c r="I919">
        <v>44.79499999999998</v>
      </c>
      <c r="J919">
        <v>9</v>
      </c>
      <c r="K919" t="s">
        <v>14</v>
      </c>
      <c r="L919">
        <f>Table1[[#This Row],[maxPHe]]/Table1[[#This Row],[nv]]</f>
        <v>4.9772222222222204</v>
      </c>
      <c r="M919" t="e">
        <f>LN(1-Table1[[#This Row],[maxPress(bar)]]/327664.925)</f>
        <v>#NUM!</v>
      </c>
      <c r="N919">
        <f>-0.509390757*Table1[[#This Row],[lig(ao)]]</f>
        <v>-1.5281722710000001</v>
      </c>
      <c r="O919" s="3">
        <f>LN(1-EXP(-$R$45*Table1[[#This Row],[lig(ao)]]))</f>
        <v>-0.24453535334753071</v>
      </c>
      <c r="P919" s="3">
        <f>Table1[[#This Row],[ln(1-e^-Bl)]]+LN($R$40)-$R$45*Table1[[#This Row],[Rs(ao)]]</f>
        <v>13.47399324201985</v>
      </c>
      <c r="Q919" s="3">
        <f>LN(Table1[[#This Row],[maxPress(bar)]])</f>
        <v>13.51159971077068</v>
      </c>
    </row>
    <row r="920" spans="1:17" x14ac:dyDescent="0.3">
      <c r="A920">
        <v>5</v>
      </c>
      <c r="B920">
        <v>1000</v>
      </c>
      <c r="C920" t="s">
        <v>11</v>
      </c>
      <c r="D920">
        <v>1</v>
      </c>
      <c r="E920" t="s">
        <v>12</v>
      </c>
      <c r="F920">
        <v>4</v>
      </c>
      <c r="G920">
        <v>153.56424999999999</v>
      </c>
      <c r="H920">
        <v>767851.52760000015</v>
      </c>
      <c r="I920">
        <v>55.215000000000003</v>
      </c>
      <c r="J920">
        <v>9</v>
      </c>
      <c r="K920" t="s">
        <v>14</v>
      </c>
      <c r="L920">
        <f>Table1[[#This Row],[maxPHe]]/Table1[[#This Row],[nv]]</f>
        <v>6.1350000000000007</v>
      </c>
      <c r="M920" t="e">
        <f>LN(1-Table1[[#This Row],[maxPress(bar)]]/327664.925)</f>
        <v>#NUM!</v>
      </c>
      <c r="N920">
        <f>-0.509390757*Table1[[#This Row],[lig(ao)]]</f>
        <v>-2.0375630280000001</v>
      </c>
      <c r="O920" s="3">
        <f>LN(1-EXP(-$R$45*Table1[[#This Row],[lig(ao)]]))</f>
        <v>-0.13965972373704474</v>
      </c>
      <c r="P920" s="3">
        <f>Table1[[#This Row],[ln(1-e^-Bl)]]+LN($R$40)-$R$45*Table1[[#This Row],[Rs(ao)]]</f>
        <v>13.578868871630334</v>
      </c>
      <c r="Q920" s="3">
        <f>LN(Table1[[#This Row],[maxPress(bar)]])</f>
        <v>13.551351670002925</v>
      </c>
    </row>
    <row r="921" spans="1:17" x14ac:dyDescent="0.3">
      <c r="A921">
        <v>5</v>
      </c>
      <c r="B921">
        <v>1000</v>
      </c>
      <c r="C921" t="s">
        <v>11</v>
      </c>
      <c r="D921">
        <v>1</v>
      </c>
      <c r="E921" t="s">
        <v>12</v>
      </c>
      <c r="F921">
        <v>5</v>
      </c>
      <c r="G921">
        <v>73.366250000000008</v>
      </c>
      <c r="H921">
        <v>730630.23375000013</v>
      </c>
      <c r="I921">
        <v>41.175000000000011</v>
      </c>
      <c r="J921">
        <v>9</v>
      </c>
      <c r="K921" t="s">
        <v>14</v>
      </c>
      <c r="L921">
        <f>Table1[[#This Row],[maxPHe]]/Table1[[#This Row],[nv]]</f>
        <v>4.5750000000000011</v>
      </c>
      <c r="M921" t="e">
        <f>LN(1-Table1[[#This Row],[maxPress(bar)]]/327664.925)</f>
        <v>#NUM!</v>
      </c>
      <c r="N921">
        <f>-0.509390757*Table1[[#This Row],[lig(ao)]]</f>
        <v>-2.5469537850000004</v>
      </c>
      <c r="O921" s="3">
        <f>LN(1-EXP(-$R$45*Table1[[#This Row],[lig(ao)]]))</f>
        <v>-8.1556993148675705E-2</v>
      </c>
      <c r="P921" s="3">
        <f>Table1[[#This Row],[ln(1-e^-Bl)]]+LN($R$40)-$R$45*Table1[[#This Row],[Rs(ao)]]</f>
        <v>13.636971602218704</v>
      </c>
      <c r="Q921" s="3">
        <f>LN(Table1[[#This Row],[maxPress(bar)]])</f>
        <v>13.501662774570324</v>
      </c>
    </row>
    <row r="922" spans="1:17" x14ac:dyDescent="0.3">
      <c r="A922">
        <v>5</v>
      </c>
      <c r="B922">
        <v>1000</v>
      </c>
      <c r="C922" t="s">
        <v>11</v>
      </c>
      <c r="D922">
        <v>1</v>
      </c>
      <c r="E922" t="s">
        <v>12</v>
      </c>
      <c r="F922">
        <v>6</v>
      </c>
      <c r="G922">
        <v>106.03975</v>
      </c>
      <c r="H922">
        <v>719550.68380000012</v>
      </c>
      <c r="I922">
        <v>47.704999999999991</v>
      </c>
      <c r="J922">
        <v>9</v>
      </c>
      <c r="K922" t="s">
        <v>13</v>
      </c>
      <c r="L922">
        <f>Table1[[#This Row],[maxPHe]]/Table1[[#This Row],[nv]]</f>
        <v>5.3005555555555546</v>
      </c>
      <c r="M922" t="e">
        <f>LN(1-Table1[[#This Row],[maxPress(bar)]]/327664.925)</f>
        <v>#NUM!</v>
      </c>
      <c r="N922">
        <f>-0.509390757*Table1[[#This Row],[lig(ao)]]</f>
        <v>-3.0563445420000002</v>
      </c>
      <c r="O922" s="3">
        <f>LN(1-EXP(-$R$45*Table1[[#This Row],[lig(ao)]]))</f>
        <v>-4.8202665642017063E-2</v>
      </c>
      <c r="P922" s="3">
        <f>Table1[[#This Row],[ln(1-e^-Bl)]]+LN($R$40)-$R$45*Table1[[#This Row],[Rs(ao)]]</f>
        <v>13.670325929725362</v>
      </c>
      <c r="Q922" s="3">
        <f>LN(Table1[[#This Row],[maxPress(bar)]])</f>
        <v>13.486382245914038</v>
      </c>
    </row>
    <row r="923" spans="1:17" x14ac:dyDescent="0.3">
      <c r="A923">
        <v>5</v>
      </c>
      <c r="B923">
        <v>1000</v>
      </c>
      <c r="C923" t="s">
        <v>11</v>
      </c>
      <c r="D923">
        <v>1</v>
      </c>
      <c r="E923" t="s">
        <v>12</v>
      </c>
      <c r="F923">
        <v>7</v>
      </c>
      <c r="G923">
        <v>118.81175</v>
      </c>
      <c r="H923">
        <v>768305.74085000006</v>
      </c>
      <c r="I923">
        <v>50.265000000000008</v>
      </c>
      <c r="J923">
        <v>9</v>
      </c>
      <c r="K923" t="s">
        <v>14</v>
      </c>
      <c r="L923">
        <f>Table1[[#This Row],[maxPHe]]/Table1[[#This Row],[nv]]</f>
        <v>5.5850000000000009</v>
      </c>
      <c r="M923" t="e">
        <f>LN(1-Table1[[#This Row],[maxPress(bar)]]/327664.925)</f>
        <v>#NUM!</v>
      </c>
      <c r="N923">
        <f>-0.509390757*Table1[[#This Row],[lig(ao)]]</f>
        <v>-3.565735299</v>
      </c>
      <c r="O923" s="3">
        <f>LN(1-EXP(-$R$45*Table1[[#This Row],[lig(ao)]]))</f>
        <v>-2.8683625494928373E-2</v>
      </c>
      <c r="P923" s="3">
        <f>Table1[[#This Row],[ln(1-e^-Bl)]]+LN($R$40)-$R$45*Table1[[#This Row],[Rs(ao)]]</f>
        <v>13.689844969872452</v>
      </c>
      <c r="Q923" s="3">
        <f>LN(Table1[[#This Row],[maxPress(bar)]])</f>
        <v>13.551943032974107</v>
      </c>
    </row>
    <row r="924" spans="1:17" x14ac:dyDescent="0.3">
      <c r="A924">
        <v>5</v>
      </c>
      <c r="B924">
        <v>1000</v>
      </c>
      <c r="C924" t="s">
        <v>11</v>
      </c>
      <c r="D924">
        <v>1</v>
      </c>
      <c r="E924" t="s">
        <v>12</v>
      </c>
      <c r="F924">
        <v>8</v>
      </c>
      <c r="G924">
        <v>56.732750000000003</v>
      </c>
      <c r="H924">
        <v>831548.51910000015</v>
      </c>
      <c r="I924">
        <v>32.845000000000013</v>
      </c>
      <c r="J924">
        <v>7</v>
      </c>
      <c r="K924" t="s">
        <v>14</v>
      </c>
      <c r="L924">
        <f>Table1[[#This Row],[maxPHe]]/Table1[[#This Row],[nv]]</f>
        <v>4.6921428571428594</v>
      </c>
      <c r="M924" t="e">
        <f>LN(1-Table1[[#This Row],[maxPress(bar)]]/327664.925)</f>
        <v>#NUM!</v>
      </c>
      <c r="N924">
        <f>-0.509390757*Table1[[#This Row],[lig(ao)]]</f>
        <v>-4.0751260560000002</v>
      </c>
      <c r="O924" s="3">
        <f>LN(1-EXP(-$R$45*Table1[[#This Row],[lig(ao)]]))</f>
        <v>-1.7136038476981676E-2</v>
      </c>
      <c r="P924" s="3">
        <f>Table1[[#This Row],[ln(1-e^-Bl)]]+LN($R$40)-$R$45*Table1[[#This Row],[Rs(ao)]]</f>
        <v>13.701392556890397</v>
      </c>
      <c r="Q924" s="3">
        <f>LN(Table1[[#This Row],[maxPress(bar)]])</f>
        <v>13.631044927205593</v>
      </c>
    </row>
    <row r="925" spans="1:17" x14ac:dyDescent="0.3">
      <c r="A925">
        <v>5</v>
      </c>
      <c r="B925">
        <v>1000</v>
      </c>
      <c r="C925" t="s">
        <v>11</v>
      </c>
      <c r="D925">
        <v>1</v>
      </c>
      <c r="E925" t="s">
        <v>12</v>
      </c>
      <c r="F925">
        <v>9</v>
      </c>
      <c r="G925">
        <v>109.35625</v>
      </c>
      <c r="H925">
        <v>658466.66830000002</v>
      </c>
      <c r="I925">
        <v>53.375000000000021</v>
      </c>
      <c r="J925">
        <v>11</v>
      </c>
      <c r="K925" t="s">
        <v>13</v>
      </c>
      <c r="L925">
        <f>Table1[[#This Row],[maxPHe]]/Table1[[#This Row],[nv]]</f>
        <v>4.8522727272727293</v>
      </c>
      <c r="M925" t="e">
        <f>LN(1-Table1[[#This Row],[maxPress(bar)]]/327664.925)</f>
        <v>#NUM!</v>
      </c>
      <c r="N925">
        <f>-0.509390757*Table1[[#This Row],[lig(ao)]]</f>
        <v>-4.5845168130000005</v>
      </c>
      <c r="O925" s="3">
        <f>LN(1-EXP(-$R$45*Table1[[#This Row],[lig(ao)]]))</f>
        <v>-1.0261132782081569E-2</v>
      </c>
      <c r="P925" s="3">
        <f>Table1[[#This Row],[ln(1-e^-Bl)]]+LN($R$40)-$R$45*Table1[[#This Row],[Rs(ao)]]</f>
        <v>13.708267462585297</v>
      </c>
      <c r="Q925" s="3">
        <f>LN(Table1[[#This Row],[maxPress(bar)]])</f>
        <v>13.397669181268565</v>
      </c>
    </row>
    <row r="926" spans="1:17" x14ac:dyDescent="0.3">
      <c r="A926">
        <v>5</v>
      </c>
      <c r="B926">
        <v>1500</v>
      </c>
      <c r="C926" t="s">
        <v>11</v>
      </c>
      <c r="D926">
        <v>1</v>
      </c>
      <c r="E926" t="s">
        <v>12</v>
      </c>
      <c r="F926">
        <v>10</v>
      </c>
      <c r="G926">
        <v>85.891249999999999</v>
      </c>
      <c r="H926">
        <v>630688.6651000001</v>
      </c>
      <c r="I926">
        <v>44.674999999999983</v>
      </c>
      <c r="J926">
        <v>10</v>
      </c>
      <c r="K926" t="s">
        <v>14</v>
      </c>
      <c r="L926">
        <f>Table1[[#This Row],[maxPHe]]/Table1[[#This Row],[nv]]</f>
        <v>4.4674999999999985</v>
      </c>
      <c r="M926" t="e">
        <f>LN(1-Table1[[#This Row],[maxPress(bar)]]/327664.925)</f>
        <v>#NUM!</v>
      </c>
      <c r="N926">
        <f>-0.509390757*Table1[[#This Row],[lig(ao)]]</f>
        <v>-5.0939075700000007</v>
      </c>
      <c r="O926" s="3">
        <f>LN(1-EXP(-$R$45*Table1[[#This Row],[lig(ao)]]))</f>
        <v>-6.1528846084108338E-3</v>
      </c>
      <c r="P926" s="3">
        <f>Table1[[#This Row],[ln(1-e^-Bl)]]+LN($R$40)-$R$45*Table1[[#This Row],[Rs(ao)]]</f>
        <v>13.712375710758968</v>
      </c>
      <c r="Q926" s="3">
        <f>LN(Table1[[#This Row],[maxPress(bar)]])</f>
        <v>13.354567620554301</v>
      </c>
    </row>
    <row r="927" spans="1:17" x14ac:dyDescent="0.3">
      <c r="A927">
        <v>5</v>
      </c>
      <c r="B927">
        <v>1500</v>
      </c>
      <c r="C927" t="s">
        <v>11</v>
      </c>
      <c r="D927">
        <v>1</v>
      </c>
      <c r="E927" t="s">
        <v>12</v>
      </c>
      <c r="F927">
        <v>11</v>
      </c>
      <c r="G927">
        <v>77.673249999999996</v>
      </c>
      <c r="H927">
        <v>670118.43164999981</v>
      </c>
      <c r="I927">
        <v>40.034999999999982</v>
      </c>
      <c r="J927">
        <v>9</v>
      </c>
      <c r="K927" t="s">
        <v>13</v>
      </c>
      <c r="L927">
        <f>Table1[[#This Row],[maxPHe]]/Table1[[#This Row],[nv]]</f>
        <v>4.4483333333333315</v>
      </c>
      <c r="M927" t="e">
        <f>LN(1-Table1[[#This Row],[maxPress(bar)]]/327664.925)</f>
        <v>#NUM!</v>
      </c>
      <c r="N927">
        <f>-0.509390757*Table1[[#This Row],[lig(ao)]]</f>
        <v>-5.6032983270000001</v>
      </c>
      <c r="O927" s="3">
        <f>LN(1-EXP(-$R$45*Table1[[#This Row],[lig(ao)]]))</f>
        <v>-3.6924895769882078E-3</v>
      </c>
      <c r="P927" s="3">
        <f>Table1[[#This Row],[ln(1-e^-Bl)]]+LN($R$40)-$R$45*Table1[[#This Row],[Rs(ao)]]</f>
        <v>13.714836105790392</v>
      </c>
      <c r="Q927" s="3">
        <f>LN(Table1[[#This Row],[maxPress(bar)]])</f>
        <v>13.415209739403011</v>
      </c>
    </row>
    <row r="928" spans="1:17" x14ac:dyDescent="0.3">
      <c r="A928">
        <v>5</v>
      </c>
      <c r="B928">
        <v>1500</v>
      </c>
      <c r="C928" t="s">
        <v>11</v>
      </c>
      <c r="D928">
        <v>1</v>
      </c>
      <c r="E928" t="s">
        <v>12</v>
      </c>
      <c r="F928">
        <v>12</v>
      </c>
      <c r="G928">
        <v>108.16825</v>
      </c>
      <c r="H928">
        <v>656479.02305000008</v>
      </c>
      <c r="I928">
        <v>49.135000000000012</v>
      </c>
      <c r="J928">
        <v>10</v>
      </c>
      <c r="K928" t="s">
        <v>13</v>
      </c>
      <c r="L928">
        <f>Table1[[#This Row],[maxPHe]]/Table1[[#This Row],[nv]]</f>
        <v>4.9135000000000009</v>
      </c>
      <c r="M928" t="e">
        <f>LN(1-Table1[[#This Row],[maxPress(bar)]]/327664.925)</f>
        <v>#NUM!</v>
      </c>
      <c r="N928">
        <f>-0.509390757*Table1[[#This Row],[lig(ao)]]</f>
        <v>-6.1126890840000003</v>
      </c>
      <c r="O928" s="3">
        <f>LN(1-EXP(-$R$45*Table1[[#This Row],[lig(ao)]]))</f>
        <v>-2.217039257152143E-3</v>
      </c>
      <c r="P928" s="3">
        <f>Table1[[#This Row],[ln(1-e^-Bl)]]+LN($R$40)-$R$45*Table1[[#This Row],[Rs(ao)]]</f>
        <v>13.716311556110227</v>
      </c>
      <c r="Q928" s="3">
        <f>LN(Table1[[#This Row],[maxPress(bar)]])</f>
        <v>13.394646019510757</v>
      </c>
    </row>
    <row r="929" spans="1:17" x14ac:dyDescent="0.3">
      <c r="A929">
        <v>5</v>
      </c>
      <c r="B929">
        <v>1500</v>
      </c>
      <c r="C929" t="s">
        <v>11</v>
      </c>
      <c r="D929">
        <v>1</v>
      </c>
      <c r="E929" t="s">
        <v>12</v>
      </c>
      <c r="F929">
        <v>13</v>
      </c>
      <c r="G929">
        <v>103.81175</v>
      </c>
      <c r="H929">
        <v>744334.60180000006</v>
      </c>
      <c r="I929">
        <v>40.264999999999993</v>
      </c>
      <c r="J929">
        <v>7</v>
      </c>
      <c r="K929" t="s">
        <v>14</v>
      </c>
      <c r="L929">
        <f>Table1[[#This Row],[maxPHe]]/Table1[[#This Row],[nv]]</f>
        <v>5.7521428571428563</v>
      </c>
      <c r="M929" t="e">
        <f>LN(1-Table1[[#This Row],[maxPress(bar)]]/327664.925)</f>
        <v>#NUM!</v>
      </c>
      <c r="N929">
        <f>-0.509390757*Table1[[#This Row],[lig(ao)]]</f>
        <v>-6.6220798410000006</v>
      </c>
      <c r="O929" s="3">
        <f>LN(1-EXP(-$R$45*Table1[[#This Row],[lig(ao)]]))</f>
        <v>-1.3315439159814054E-3</v>
      </c>
      <c r="P929" s="3">
        <f>Table1[[#This Row],[ln(1-e^-Bl)]]+LN($R$40)-$R$45*Table1[[#This Row],[Rs(ao)]]</f>
        <v>13.717197051451398</v>
      </c>
      <c r="Q929" s="3">
        <f>LN(Table1[[#This Row],[maxPress(bar)]])</f>
        <v>13.520245946317534</v>
      </c>
    </row>
    <row r="930" spans="1:17" x14ac:dyDescent="0.3">
      <c r="A930">
        <v>5</v>
      </c>
      <c r="B930">
        <v>1500</v>
      </c>
      <c r="C930" t="s">
        <v>11</v>
      </c>
      <c r="D930">
        <v>1</v>
      </c>
      <c r="E930" t="s">
        <v>12</v>
      </c>
      <c r="F930">
        <v>14</v>
      </c>
      <c r="G930">
        <v>118.46525</v>
      </c>
      <c r="H930">
        <v>654591.3922</v>
      </c>
      <c r="I930">
        <v>51.194999999999979</v>
      </c>
      <c r="J930">
        <v>10</v>
      </c>
      <c r="K930" t="s">
        <v>13</v>
      </c>
      <c r="L930">
        <f>Table1[[#This Row],[maxPHe]]/Table1[[#This Row],[nv]]</f>
        <v>5.1194999999999977</v>
      </c>
      <c r="M930" t="e">
        <f>LN(1-Table1[[#This Row],[maxPress(bar)]]/327664.925)</f>
        <v>#NUM!</v>
      </c>
      <c r="N930">
        <f>-0.509390757*Table1[[#This Row],[lig(ao)]]</f>
        <v>-7.1314705979999999</v>
      </c>
      <c r="O930" s="3">
        <f>LN(1-EXP(-$R$45*Table1[[#This Row],[lig(ao)]]))</f>
        <v>-7.9986077373698648E-4</v>
      </c>
      <c r="P930" s="3">
        <f>Table1[[#This Row],[ln(1-e^-Bl)]]+LN($R$40)-$R$45*Table1[[#This Row],[Rs(ao)]]</f>
        <v>13.717728734593642</v>
      </c>
      <c r="Q930" s="3">
        <f>LN(Table1[[#This Row],[maxPress(bar)]])</f>
        <v>13.391766491253012</v>
      </c>
    </row>
    <row r="931" spans="1:17" x14ac:dyDescent="0.3">
      <c r="A931">
        <v>5</v>
      </c>
      <c r="B931">
        <v>1500</v>
      </c>
      <c r="C931" t="s">
        <v>11</v>
      </c>
      <c r="D931">
        <v>1</v>
      </c>
      <c r="E931" t="s">
        <v>12</v>
      </c>
      <c r="F931">
        <v>15</v>
      </c>
      <c r="G931">
        <v>62.277250000000002</v>
      </c>
      <c r="H931">
        <v>710844.71395</v>
      </c>
      <c r="I931">
        <v>34.954999999999998</v>
      </c>
      <c r="J931">
        <v>8</v>
      </c>
      <c r="K931" t="s">
        <v>13</v>
      </c>
      <c r="L931">
        <f>Table1[[#This Row],[maxPHe]]/Table1[[#This Row],[nv]]</f>
        <v>4.3693749999999998</v>
      </c>
      <c r="M931" t="e">
        <f>LN(1-Table1[[#This Row],[maxPress(bar)]]/327664.925)</f>
        <v>#NUM!</v>
      </c>
      <c r="N931">
        <f>-0.509390757*Table1[[#This Row],[lig(ao)]]</f>
        <v>-7.6408613550000002</v>
      </c>
      <c r="O931" s="3">
        <f>LN(1-EXP(-$R$45*Table1[[#This Row],[lig(ao)]]))</f>
        <v>-4.8052877768070632E-4</v>
      </c>
      <c r="P931" s="3">
        <f>Table1[[#This Row],[ln(1-e^-Bl)]]+LN($R$40)-$R$45*Table1[[#This Row],[Rs(ao)]]</f>
        <v>13.718048066589699</v>
      </c>
      <c r="Q931" s="3">
        <f>LN(Table1[[#This Row],[maxPress(bar)]])</f>
        <v>13.474209279797888</v>
      </c>
    </row>
    <row r="932" spans="1:17" x14ac:dyDescent="0.3">
      <c r="A932">
        <v>5</v>
      </c>
      <c r="B932">
        <v>1500</v>
      </c>
      <c r="C932" t="s">
        <v>11</v>
      </c>
      <c r="D932">
        <v>1</v>
      </c>
      <c r="E932" t="s">
        <v>12</v>
      </c>
      <c r="F932">
        <v>16</v>
      </c>
      <c r="G932">
        <v>82.871250000000003</v>
      </c>
      <c r="H932">
        <v>715696.90620000008</v>
      </c>
      <c r="I932">
        <v>39.075000000000017</v>
      </c>
      <c r="J932">
        <v>8</v>
      </c>
      <c r="K932" t="s">
        <v>13</v>
      </c>
      <c r="L932">
        <f>Table1[[#This Row],[maxPHe]]/Table1[[#This Row],[nv]]</f>
        <v>4.8843750000000021</v>
      </c>
      <c r="M932" t="e">
        <f>LN(1-Table1[[#This Row],[maxPress(bar)]]/327664.925)</f>
        <v>#NUM!</v>
      </c>
      <c r="N932">
        <f>-0.509390757*Table1[[#This Row],[lig(ao)]]</f>
        <v>-8.1502521120000004</v>
      </c>
      <c r="O932" s="3">
        <f>LN(1-EXP(-$R$45*Table1[[#This Row],[lig(ao)]]))</f>
        <v>-2.8870352550614285E-4</v>
      </c>
      <c r="P932" s="3">
        <f>Table1[[#This Row],[ln(1-e^-Bl)]]+LN($R$40)-$R$45*Table1[[#This Row],[Rs(ao)]]</f>
        <v>13.718239891841874</v>
      </c>
      <c r="Q932" s="3">
        <f>LN(Table1[[#This Row],[maxPress(bar)]])</f>
        <v>13.481012040956413</v>
      </c>
    </row>
    <row r="933" spans="1:17" x14ac:dyDescent="0.3">
      <c r="A933">
        <v>5</v>
      </c>
      <c r="B933">
        <v>1500</v>
      </c>
      <c r="C933" t="s">
        <v>11</v>
      </c>
      <c r="D933">
        <v>1</v>
      </c>
      <c r="E933" t="s">
        <v>12</v>
      </c>
      <c r="F933">
        <v>17</v>
      </c>
      <c r="G933">
        <v>109.45525000000001</v>
      </c>
      <c r="H933">
        <v>677017.09754999995</v>
      </c>
      <c r="I933">
        <v>46.394999999999989</v>
      </c>
      <c r="J933">
        <v>9</v>
      </c>
      <c r="K933" t="s">
        <v>13</v>
      </c>
      <c r="L933">
        <f>Table1[[#This Row],[maxPHe]]/Table1[[#This Row],[nv]]</f>
        <v>5.1549999999999985</v>
      </c>
      <c r="M933" t="e">
        <f>LN(1-Table1[[#This Row],[maxPress(bar)]]/327664.925)</f>
        <v>#NUM!</v>
      </c>
      <c r="N933">
        <f>-0.509390757*Table1[[#This Row],[lig(ao)]]</f>
        <v>-8.6596428690000007</v>
      </c>
      <c r="O933" s="3">
        <f>LN(1-EXP(-$R$45*Table1[[#This Row],[lig(ao)]]))</f>
        <v>-1.7346082235250424E-4</v>
      </c>
      <c r="P933" s="3">
        <f>Table1[[#This Row],[ln(1-e^-Bl)]]+LN($R$40)-$R$45*Table1[[#This Row],[Rs(ao)]]</f>
        <v>13.718355134545027</v>
      </c>
      <c r="Q933" s="3">
        <f>LN(Table1[[#This Row],[maxPress(bar)]])</f>
        <v>13.42545180644996</v>
      </c>
    </row>
    <row r="934" spans="1:17" x14ac:dyDescent="0.3">
      <c r="A934">
        <v>5</v>
      </c>
      <c r="B934">
        <v>1500</v>
      </c>
      <c r="C934" t="s">
        <v>11</v>
      </c>
      <c r="D934">
        <v>1</v>
      </c>
      <c r="E934" t="s">
        <v>12</v>
      </c>
      <c r="F934">
        <v>18</v>
      </c>
      <c r="G934">
        <v>60.940750000000008</v>
      </c>
      <c r="H934">
        <v>785700.62770000019</v>
      </c>
      <c r="I934">
        <v>29.684999999999999</v>
      </c>
      <c r="J934">
        <v>6</v>
      </c>
      <c r="K934" t="s">
        <v>13</v>
      </c>
      <c r="L934">
        <f>Table1[[#This Row],[maxPHe]]/Table1[[#This Row],[nv]]</f>
        <v>4.9474999999999998</v>
      </c>
      <c r="M934" t="e">
        <f>LN(1-Table1[[#This Row],[maxPress(bar)]]/327664.925)</f>
        <v>#NUM!</v>
      </c>
      <c r="N934">
        <f>-0.509390757*Table1[[#This Row],[lig(ao)]]</f>
        <v>-9.1690336260000009</v>
      </c>
      <c r="O934" s="3">
        <f>LN(1-EXP(-$R$45*Table1[[#This Row],[lig(ao)]]))</f>
        <v>-1.0422231216581739E-4</v>
      </c>
      <c r="P934" s="3">
        <f>Table1[[#This Row],[ln(1-e^-Bl)]]+LN($R$40)-$R$45*Table1[[#This Row],[Rs(ao)]]</f>
        <v>13.718424373055214</v>
      </c>
      <c r="Q934" s="3">
        <f>LN(Table1[[#This Row],[maxPress(bar)]])</f>
        <v>13.574331118069029</v>
      </c>
    </row>
    <row r="935" spans="1:17" x14ac:dyDescent="0.3">
      <c r="A935">
        <v>5</v>
      </c>
      <c r="B935">
        <v>1500</v>
      </c>
      <c r="C935" t="s">
        <v>11</v>
      </c>
      <c r="D935">
        <v>1</v>
      </c>
      <c r="E935" t="s">
        <v>12</v>
      </c>
      <c r="F935">
        <v>19</v>
      </c>
      <c r="G935">
        <v>65.396250000000009</v>
      </c>
      <c r="H935">
        <v>787383.98025000026</v>
      </c>
      <c r="I935">
        <v>30.574999999999999</v>
      </c>
      <c r="J935">
        <v>6</v>
      </c>
      <c r="K935" t="s">
        <v>13</v>
      </c>
      <c r="L935">
        <f>Table1[[#This Row],[maxPHe]]/Table1[[#This Row],[nv]]</f>
        <v>5.0958333333333332</v>
      </c>
      <c r="M935" t="e">
        <f>LN(1-Table1[[#This Row],[maxPress(bar)]]/327664.925)</f>
        <v>#NUM!</v>
      </c>
      <c r="N935">
        <f>-0.509390757*Table1[[#This Row],[lig(ao)]]</f>
        <v>-9.6784243830000012</v>
      </c>
      <c r="O935" s="3">
        <f>LN(1-EXP(-$R$45*Table1[[#This Row],[lig(ao)]]))</f>
        <v>-6.2621866469215342E-5</v>
      </c>
      <c r="P935" s="3">
        <f>Table1[[#This Row],[ln(1-e^-Bl)]]+LN($R$40)-$R$45*Table1[[#This Row],[Rs(ao)]]</f>
        <v>13.71846597350091</v>
      </c>
      <c r="Q935" s="3">
        <f>LN(Table1[[#This Row],[maxPress(bar)]])</f>
        <v>13.576471312161619</v>
      </c>
    </row>
    <row r="936" spans="1:17" x14ac:dyDescent="0.3">
      <c r="A936">
        <v>5</v>
      </c>
      <c r="B936">
        <v>1500</v>
      </c>
      <c r="C936" t="s">
        <v>11</v>
      </c>
      <c r="D936">
        <v>1</v>
      </c>
      <c r="E936" t="s">
        <v>12</v>
      </c>
      <c r="F936">
        <v>1</v>
      </c>
      <c r="G936">
        <v>55.841749999999998</v>
      </c>
      <c r="H936">
        <v>457283.04030000011</v>
      </c>
      <c r="I936">
        <v>27.664999999999988</v>
      </c>
      <c r="J936">
        <v>10</v>
      </c>
      <c r="K936" t="s">
        <v>15</v>
      </c>
      <c r="L936">
        <f>Table1[[#This Row],[maxPHe]]/Table1[[#This Row],[nv]]</f>
        <v>2.7664999999999988</v>
      </c>
      <c r="M936" t="e">
        <f>LN(1-Table1[[#This Row],[maxPress(bar)]]/327664.925)</f>
        <v>#NUM!</v>
      </c>
      <c r="N936">
        <f>-0.509390757*Table1[[#This Row],[lig(ao)]]</f>
        <v>-0.50939075700000003</v>
      </c>
      <c r="O936" s="3">
        <f>LN(1-EXP(-$R$45*Table1[[#This Row],[lig(ao)]]))</f>
        <v>-0.91844666491232885</v>
      </c>
      <c r="P936" s="3">
        <f>Table1[[#This Row],[ln(1-e^-Bl)]]+LN($R$40)-$R$45*Table1[[#This Row],[Rs(ao)]]</f>
        <v>12.80008193045505</v>
      </c>
      <c r="Q936" s="3">
        <f>LN(Table1[[#This Row],[maxPress(bar)]])</f>
        <v>13.033057822363189</v>
      </c>
    </row>
    <row r="937" spans="1:17" x14ac:dyDescent="0.3">
      <c r="A937">
        <v>5</v>
      </c>
      <c r="B937">
        <v>1500</v>
      </c>
      <c r="C937" t="s">
        <v>11</v>
      </c>
      <c r="D937">
        <v>1</v>
      </c>
      <c r="E937" t="s">
        <v>12</v>
      </c>
      <c r="F937">
        <v>20</v>
      </c>
      <c r="G937">
        <v>98.514750000000021</v>
      </c>
      <c r="H937">
        <v>711372.75899999985</v>
      </c>
      <c r="I937">
        <v>42.205000000000027</v>
      </c>
      <c r="J937">
        <v>8</v>
      </c>
      <c r="K937" t="s">
        <v>13</v>
      </c>
      <c r="L937">
        <f>Table1[[#This Row],[maxPHe]]/Table1[[#This Row],[nv]]</f>
        <v>5.2756250000000033</v>
      </c>
      <c r="M937" t="e">
        <f>LN(1-Table1[[#This Row],[maxPress(bar)]]/327664.925)</f>
        <v>#NUM!</v>
      </c>
      <c r="N937">
        <f>-0.509390757*Table1[[#This Row],[lig(ao)]]</f>
        <v>-10.187815140000001</v>
      </c>
      <c r="O937" s="3">
        <f>LN(1-EXP(-$R$45*Table1[[#This Row],[lig(ao)]]))</f>
        <v>-3.7626594887278363E-5</v>
      </c>
      <c r="P937" s="3">
        <f>Table1[[#This Row],[ln(1-e^-Bl)]]+LN($R$40)-$R$45*Table1[[#This Row],[Rs(ao)]]</f>
        <v>13.718490968772493</v>
      </c>
      <c r="Q937" s="3">
        <f>LN(Table1[[#This Row],[maxPress(bar)]])</f>
        <v>13.474951845663247</v>
      </c>
    </row>
    <row r="938" spans="1:17" x14ac:dyDescent="0.3">
      <c r="A938">
        <v>5</v>
      </c>
      <c r="B938">
        <v>1500</v>
      </c>
      <c r="C938" t="s">
        <v>11</v>
      </c>
      <c r="D938">
        <v>1</v>
      </c>
      <c r="E938" t="s">
        <v>12</v>
      </c>
      <c r="F938">
        <v>2</v>
      </c>
      <c r="G938">
        <v>86.980250000000012</v>
      </c>
      <c r="H938">
        <v>615521.74875000014</v>
      </c>
      <c r="I938">
        <v>30.895</v>
      </c>
      <c r="J938">
        <v>8</v>
      </c>
      <c r="K938" t="s">
        <v>14</v>
      </c>
      <c r="L938">
        <f>Table1[[#This Row],[maxPHe]]/Table1[[#This Row],[nv]]</f>
        <v>3.8618749999999999</v>
      </c>
      <c r="M938" t="e">
        <f>LN(1-Table1[[#This Row],[maxPress(bar)]]/327664.925)</f>
        <v>#NUM!</v>
      </c>
      <c r="N938">
        <f>-0.509390757*Table1[[#This Row],[lig(ao)]]</f>
        <v>-1.0187815140000001</v>
      </c>
      <c r="O938" s="3">
        <f>LN(1-EXP(-$R$45*Table1[[#This Row],[lig(ao)]]))</f>
        <v>-0.44790477788236172</v>
      </c>
      <c r="P938" s="3">
        <f>Table1[[#This Row],[ln(1-e^-Bl)]]+LN($R$40)-$R$45*Table1[[#This Row],[Rs(ao)]]</f>
        <v>13.270623817485017</v>
      </c>
      <c r="Q938" s="3">
        <f>LN(Table1[[#This Row],[maxPress(bar)]])</f>
        <v>13.330225559075796</v>
      </c>
    </row>
    <row r="939" spans="1:17" x14ac:dyDescent="0.3">
      <c r="A939">
        <v>5</v>
      </c>
      <c r="B939">
        <v>1500</v>
      </c>
      <c r="C939" t="s">
        <v>11</v>
      </c>
      <c r="D939">
        <v>1</v>
      </c>
      <c r="E939" t="s">
        <v>12</v>
      </c>
      <c r="F939">
        <v>3</v>
      </c>
      <c r="G939">
        <v>88.514750000000006</v>
      </c>
      <c r="H939">
        <v>652819.57445000007</v>
      </c>
      <c r="I939">
        <v>40.204999999999977</v>
      </c>
      <c r="J939">
        <v>9</v>
      </c>
      <c r="K939" t="s">
        <v>14</v>
      </c>
      <c r="L939">
        <f>Table1[[#This Row],[maxPHe]]/Table1[[#This Row],[nv]]</f>
        <v>4.4672222222222198</v>
      </c>
      <c r="M939" t="e">
        <f>LN(1-Table1[[#This Row],[maxPress(bar)]]/327664.925)</f>
        <v>#NUM!</v>
      </c>
      <c r="N939">
        <f>-0.509390757*Table1[[#This Row],[lig(ao)]]</f>
        <v>-1.5281722710000001</v>
      </c>
      <c r="O939" s="3">
        <f>LN(1-EXP(-$R$45*Table1[[#This Row],[lig(ao)]]))</f>
        <v>-0.24453535334753071</v>
      </c>
      <c r="P939" s="3">
        <f>Table1[[#This Row],[ln(1-e^-Bl)]]+LN($R$40)-$R$45*Table1[[#This Row],[Rs(ao)]]</f>
        <v>13.47399324201985</v>
      </c>
      <c r="Q939" s="3">
        <f>LN(Table1[[#This Row],[maxPress(bar)]])</f>
        <v>13.389056067553193</v>
      </c>
    </row>
    <row r="940" spans="1:17" x14ac:dyDescent="0.3">
      <c r="A940">
        <v>5</v>
      </c>
      <c r="B940">
        <v>1500</v>
      </c>
      <c r="C940" t="s">
        <v>11</v>
      </c>
      <c r="D940">
        <v>1</v>
      </c>
      <c r="E940" t="s">
        <v>12</v>
      </c>
      <c r="F940">
        <v>4</v>
      </c>
      <c r="G940">
        <v>100.29725000000001</v>
      </c>
      <c r="H940">
        <v>626816.85399999993</v>
      </c>
      <c r="I940">
        <v>44.554999999999993</v>
      </c>
      <c r="J940">
        <v>10</v>
      </c>
      <c r="K940" t="s">
        <v>14</v>
      </c>
      <c r="L940">
        <f>Table1[[#This Row],[maxPHe]]/Table1[[#This Row],[nv]]</f>
        <v>4.4554999999999989</v>
      </c>
      <c r="M940" t="e">
        <f>LN(1-Table1[[#This Row],[maxPress(bar)]]/327664.925)</f>
        <v>#NUM!</v>
      </c>
      <c r="N940">
        <f>-0.509390757*Table1[[#This Row],[lig(ao)]]</f>
        <v>-2.0375630280000001</v>
      </c>
      <c r="O940" s="3">
        <f>LN(1-EXP(-$R$45*Table1[[#This Row],[lig(ao)]]))</f>
        <v>-0.13965972373704474</v>
      </c>
      <c r="P940" s="3">
        <f>Table1[[#This Row],[ln(1-e^-Bl)]]+LN($R$40)-$R$45*Table1[[#This Row],[Rs(ao)]]</f>
        <v>13.578868871630334</v>
      </c>
      <c r="Q940" s="3">
        <f>LN(Table1[[#This Row],[maxPress(bar)]])</f>
        <v>13.348409678062296</v>
      </c>
    </row>
    <row r="941" spans="1:17" x14ac:dyDescent="0.3">
      <c r="A941">
        <v>5</v>
      </c>
      <c r="B941">
        <v>1500</v>
      </c>
      <c r="C941" t="s">
        <v>11</v>
      </c>
      <c r="D941">
        <v>1</v>
      </c>
      <c r="E941" t="s">
        <v>12</v>
      </c>
      <c r="F941">
        <v>5</v>
      </c>
      <c r="G941">
        <v>90.693249999999992</v>
      </c>
      <c r="H941">
        <v>678444.26414999994</v>
      </c>
      <c r="I941">
        <v>42.634999999999991</v>
      </c>
      <c r="J941">
        <v>9</v>
      </c>
      <c r="K941" t="s">
        <v>14</v>
      </c>
      <c r="L941">
        <f>Table1[[#This Row],[maxPHe]]/Table1[[#This Row],[nv]]</f>
        <v>4.7372222222222211</v>
      </c>
      <c r="M941" t="e">
        <f>LN(1-Table1[[#This Row],[maxPress(bar)]]/327664.925)</f>
        <v>#NUM!</v>
      </c>
      <c r="N941">
        <f>-0.509390757*Table1[[#This Row],[lig(ao)]]</f>
        <v>-2.5469537850000004</v>
      </c>
      <c r="O941" s="3">
        <f>LN(1-EXP(-$R$45*Table1[[#This Row],[lig(ao)]]))</f>
        <v>-8.1556993148675705E-2</v>
      </c>
      <c r="P941" s="3">
        <f>Table1[[#This Row],[ln(1-e^-Bl)]]+LN($R$40)-$R$45*Table1[[#This Row],[Rs(ao)]]</f>
        <v>13.636971602218704</v>
      </c>
      <c r="Q941" s="3">
        <f>LN(Table1[[#This Row],[maxPress(bar)]])</f>
        <v>13.427557609193899</v>
      </c>
    </row>
    <row r="942" spans="1:17" x14ac:dyDescent="0.3">
      <c r="A942">
        <v>5</v>
      </c>
      <c r="B942">
        <v>1500</v>
      </c>
      <c r="C942" t="s">
        <v>11</v>
      </c>
      <c r="D942">
        <v>1</v>
      </c>
      <c r="E942" t="s">
        <v>12</v>
      </c>
      <c r="F942">
        <v>6</v>
      </c>
      <c r="G942">
        <v>81.188249999999996</v>
      </c>
      <c r="H942">
        <v>776484.87884999986</v>
      </c>
      <c r="I942">
        <v>33.734999999999971</v>
      </c>
      <c r="J942">
        <v>6</v>
      </c>
      <c r="K942" t="s">
        <v>14</v>
      </c>
      <c r="L942">
        <f>Table1[[#This Row],[maxPHe]]/Table1[[#This Row],[nv]]</f>
        <v>5.6224999999999952</v>
      </c>
      <c r="M942" t="e">
        <f>LN(1-Table1[[#This Row],[maxPress(bar)]]/327664.925)</f>
        <v>#NUM!</v>
      </c>
      <c r="N942">
        <f>-0.509390757*Table1[[#This Row],[lig(ao)]]</f>
        <v>-3.0563445420000002</v>
      </c>
      <c r="O942" s="3">
        <f>LN(1-EXP(-$R$45*Table1[[#This Row],[lig(ao)]]))</f>
        <v>-4.8202665642017063E-2</v>
      </c>
      <c r="P942" s="3">
        <f>Table1[[#This Row],[ln(1-e^-Bl)]]+LN($R$40)-$R$45*Table1[[#This Row],[Rs(ao)]]</f>
        <v>13.670325929725362</v>
      </c>
      <c r="Q942" s="3">
        <f>LN(Table1[[#This Row],[maxPress(bar)]])</f>
        <v>13.562532447910566</v>
      </c>
    </row>
    <row r="943" spans="1:17" x14ac:dyDescent="0.3">
      <c r="A943">
        <v>5</v>
      </c>
      <c r="B943">
        <v>1500</v>
      </c>
      <c r="C943" t="s">
        <v>11</v>
      </c>
      <c r="D943">
        <v>1</v>
      </c>
      <c r="E943" t="s">
        <v>12</v>
      </c>
      <c r="F943">
        <v>7</v>
      </c>
      <c r="G943">
        <v>92.67325000000001</v>
      </c>
      <c r="H943">
        <v>748702.96639999992</v>
      </c>
      <c r="I943">
        <v>38.034999999999997</v>
      </c>
      <c r="J943">
        <v>7</v>
      </c>
      <c r="K943" t="s">
        <v>14</v>
      </c>
      <c r="L943">
        <f>Table1[[#This Row],[maxPHe]]/Table1[[#This Row],[nv]]</f>
        <v>5.4335714285714278</v>
      </c>
      <c r="M943" t="e">
        <f>LN(1-Table1[[#This Row],[maxPress(bar)]]/327664.925)</f>
        <v>#NUM!</v>
      </c>
      <c r="N943">
        <f>-0.509390757*Table1[[#This Row],[lig(ao)]]</f>
        <v>-3.565735299</v>
      </c>
      <c r="O943" s="3">
        <f>LN(1-EXP(-$R$45*Table1[[#This Row],[lig(ao)]]))</f>
        <v>-2.8683625494928373E-2</v>
      </c>
      <c r="P943" s="3">
        <f>Table1[[#This Row],[ln(1-e^-Bl)]]+LN($R$40)-$R$45*Table1[[#This Row],[Rs(ao)]]</f>
        <v>13.689844969872452</v>
      </c>
      <c r="Q943" s="3">
        <f>LN(Table1[[#This Row],[maxPress(bar)]])</f>
        <v>13.52609761027851</v>
      </c>
    </row>
    <row r="944" spans="1:17" x14ac:dyDescent="0.3">
      <c r="A944">
        <v>5</v>
      </c>
      <c r="B944">
        <v>1500</v>
      </c>
      <c r="C944" t="s">
        <v>11</v>
      </c>
      <c r="D944">
        <v>1</v>
      </c>
      <c r="E944" t="s">
        <v>12</v>
      </c>
      <c r="F944">
        <v>8</v>
      </c>
      <c r="G944">
        <v>108.86125</v>
      </c>
      <c r="H944">
        <v>742664.28975</v>
      </c>
      <c r="I944">
        <v>41.275000000000013</v>
      </c>
      <c r="J944">
        <v>7</v>
      </c>
      <c r="K944" t="s">
        <v>14</v>
      </c>
      <c r="L944">
        <f>Table1[[#This Row],[maxPHe]]/Table1[[#This Row],[nv]]</f>
        <v>5.8964285714285731</v>
      </c>
      <c r="M944" t="e">
        <f>LN(1-Table1[[#This Row],[maxPress(bar)]]/327664.925)</f>
        <v>#NUM!</v>
      </c>
      <c r="N944">
        <f>-0.509390757*Table1[[#This Row],[lig(ao)]]</f>
        <v>-4.0751260560000002</v>
      </c>
      <c r="O944" s="3">
        <f>LN(1-EXP(-$R$45*Table1[[#This Row],[lig(ao)]]))</f>
        <v>-1.7136038476981676E-2</v>
      </c>
      <c r="P944" s="3">
        <f>Table1[[#This Row],[ln(1-e^-Bl)]]+LN($R$40)-$R$45*Table1[[#This Row],[Rs(ao)]]</f>
        <v>13.701392556890397</v>
      </c>
      <c r="Q944" s="3">
        <f>LN(Table1[[#This Row],[maxPress(bar)]])</f>
        <v>13.517999390839922</v>
      </c>
    </row>
    <row r="945" spans="1:17" x14ac:dyDescent="0.3">
      <c r="A945">
        <v>5</v>
      </c>
      <c r="B945">
        <v>1500</v>
      </c>
      <c r="C945" t="s">
        <v>11</v>
      </c>
      <c r="D945">
        <v>1</v>
      </c>
      <c r="E945" t="s">
        <v>12</v>
      </c>
      <c r="F945">
        <v>9</v>
      </c>
      <c r="G945">
        <v>107.77225</v>
      </c>
      <c r="H945">
        <v>652735.22325000016</v>
      </c>
      <c r="I945">
        <v>46.054999999999993</v>
      </c>
      <c r="J945">
        <v>9</v>
      </c>
      <c r="K945" t="s">
        <v>14</v>
      </c>
      <c r="L945">
        <f>Table1[[#This Row],[maxPHe]]/Table1[[#This Row],[nv]]</f>
        <v>5.117222222222221</v>
      </c>
      <c r="M945" t="e">
        <f>LN(1-Table1[[#This Row],[maxPress(bar)]]/327664.925)</f>
        <v>#NUM!</v>
      </c>
      <c r="N945">
        <f>-0.509390757*Table1[[#This Row],[lig(ao)]]</f>
        <v>-4.5845168130000005</v>
      </c>
      <c r="O945" s="3">
        <f>LN(1-EXP(-$R$45*Table1[[#This Row],[lig(ao)]]))</f>
        <v>-1.0261132782081569E-2</v>
      </c>
      <c r="P945" s="3">
        <f>Table1[[#This Row],[ln(1-e^-Bl)]]+LN($R$40)-$R$45*Table1[[#This Row],[Rs(ao)]]</f>
        <v>13.708267462585297</v>
      </c>
      <c r="Q945" s="3">
        <f>LN(Table1[[#This Row],[maxPress(bar)]])</f>
        <v>13.388926848618429</v>
      </c>
    </row>
    <row r="946" spans="1:17" x14ac:dyDescent="0.3">
      <c r="A946">
        <v>5</v>
      </c>
      <c r="B946">
        <v>2000</v>
      </c>
      <c r="C946" t="s">
        <v>11</v>
      </c>
      <c r="D946">
        <v>1</v>
      </c>
      <c r="E946" t="s">
        <v>12</v>
      </c>
      <c r="F946">
        <v>10</v>
      </c>
      <c r="G946">
        <v>74.059249999999992</v>
      </c>
      <c r="H946">
        <v>663690.49305000005</v>
      </c>
      <c r="I946">
        <v>35.314999999999998</v>
      </c>
      <c r="J946">
        <v>8</v>
      </c>
      <c r="K946" t="s">
        <v>14</v>
      </c>
      <c r="L946">
        <f>Table1[[#This Row],[maxPHe]]/Table1[[#This Row],[nv]]</f>
        <v>4.4143749999999997</v>
      </c>
      <c r="M946" t="e">
        <f>LN(1-Table1[[#This Row],[maxPress(bar)]]/327664.925)</f>
        <v>#NUM!</v>
      </c>
      <c r="N946">
        <f>-0.509390757*Table1[[#This Row],[lig(ao)]]</f>
        <v>-5.0939075700000007</v>
      </c>
      <c r="O946" s="3">
        <f>LN(1-EXP(-$R$45*Table1[[#This Row],[lig(ao)]]))</f>
        <v>-6.1528846084108338E-3</v>
      </c>
      <c r="P946" s="3">
        <f>Table1[[#This Row],[ln(1-e^-Bl)]]+LN($R$40)-$R$45*Table1[[#This Row],[Rs(ao)]]</f>
        <v>13.712375710758968</v>
      </c>
      <c r="Q946" s="3">
        <f>LN(Table1[[#This Row],[maxPress(bar)]])</f>
        <v>13.40557119486388</v>
      </c>
    </row>
    <row r="947" spans="1:17" x14ac:dyDescent="0.3">
      <c r="A947">
        <v>5</v>
      </c>
      <c r="B947">
        <v>2000</v>
      </c>
      <c r="C947" t="s">
        <v>11</v>
      </c>
      <c r="D947">
        <v>1</v>
      </c>
      <c r="E947" t="s">
        <v>12</v>
      </c>
      <c r="F947">
        <v>11</v>
      </c>
      <c r="G947">
        <v>72.178249999999991</v>
      </c>
      <c r="H947">
        <v>611405.0591500001</v>
      </c>
      <c r="I947">
        <v>36.934999999999988</v>
      </c>
      <c r="J947">
        <v>9</v>
      </c>
      <c r="K947" t="s">
        <v>14</v>
      </c>
      <c r="L947">
        <f>Table1[[#This Row],[maxPHe]]/Table1[[#This Row],[nv]]</f>
        <v>4.1038888888888874</v>
      </c>
      <c r="M947" t="e">
        <f>LN(1-Table1[[#This Row],[maxPress(bar)]]/327664.925)</f>
        <v>#NUM!</v>
      </c>
      <c r="N947">
        <f>-0.509390757*Table1[[#This Row],[lig(ao)]]</f>
        <v>-5.6032983270000001</v>
      </c>
      <c r="O947" s="3">
        <f>LN(1-EXP(-$R$45*Table1[[#This Row],[lig(ao)]]))</f>
        <v>-3.6924895769882078E-3</v>
      </c>
      <c r="P947" s="3">
        <f>Table1[[#This Row],[ln(1-e^-Bl)]]+LN($R$40)-$R$45*Table1[[#This Row],[Rs(ao)]]</f>
        <v>13.714836105790392</v>
      </c>
      <c r="Q947" s="3">
        <f>LN(Table1[[#This Row],[maxPress(bar)]])</f>
        <v>13.323514963102053</v>
      </c>
    </row>
    <row r="948" spans="1:17" x14ac:dyDescent="0.3">
      <c r="A948">
        <v>5</v>
      </c>
      <c r="B948">
        <v>2000</v>
      </c>
      <c r="C948" t="s">
        <v>11</v>
      </c>
      <c r="D948">
        <v>1</v>
      </c>
      <c r="E948" t="s">
        <v>12</v>
      </c>
      <c r="F948">
        <v>12</v>
      </c>
      <c r="G948">
        <v>87.871249999999989</v>
      </c>
      <c r="H948">
        <v>572065.82270000002</v>
      </c>
      <c r="I948">
        <v>43.075000000000003</v>
      </c>
      <c r="J948">
        <v>10</v>
      </c>
      <c r="K948" t="s">
        <v>14</v>
      </c>
      <c r="L948">
        <f>Table1[[#This Row],[maxPHe]]/Table1[[#This Row],[nv]]</f>
        <v>4.3075000000000001</v>
      </c>
      <c r="M948" t="e">
        <f>LN(1-Table1[[#This Row],[maxPress(bar)]]/327664.925)</f>
        <v>#NUM!</v>
      </c>
      <c r="N948">
        <f>-0.509390757*Table1[[#This Row],[lig(ao)]]</f>
        <v>-6.1126890840000003</v>
      </c>
      <c r="O948" s="3">
        <f>LN(1-EXP(-$R$45*Table1[[#This Row],[lig(ao)]]))</f>
        <v>-2.217039257152143E-3</v>
      </c>
      <c r="P948" s="3">
        <f>Table1[[#This Row],[ln(1-e^-Bl)]]+LN($R$40)-$R$45*Table1[[#This Row],[Rs(ao)]]</f>
        <v>13.716311556110227</v>
      </c>
      <c r="Q948" s="3">
        <f>LN(Table1[[#This Row],[maxPress(bar)]])</f>
        <v>13.257009338391706</v>
      </c>
    </row>
    <row r="949" spans="1:17" x14ac:dyDescent="0.3">
      <c r="A949">
        <v>5</v>
      </c>
      <c r="B949">
        <v>2000</v>
      </c>
      <c r="C949" t="s">
        <v>11</v>
      </c>
      <c r="D949">
        <v>1</v>
      </c>
      <c r="E949" t="s">
        <v>12</v>
      </c>
      <c r="F949">
        <v>13</v>
      </c>
      <c r="G949">
        <v>47.623750000000001</v>
      </c>
      <c r="H949">
        <v>722475.76674999984</v>
      </c>
      <c r="I949">
        <v>25.024999999999991</v>
      </c>
      <c r="J949">
        <v>6</v>
      </c>
      <c r="K949" t="s">
        <v>13</v>
      </c>
      <c r="L949">
        <f>Table1[[#This Row],[maxPHe]]/Table1[[#This Row],[nv]]</f>
        <v>4.1708333333333316</v>
      </c>
      <c r="M949" t="e">
        <f>LN(1-Table1[[#This Row],[maxPress(bar)]]/327664.925)</f>
        <v>#NUM!</v>
      </c>
      <c r="N949">
        <f>-0.509390757*Table1[[#This Row],[lig(ao)]]</f>
        <v>-6.6220798410000006</v>
      </c>
      <c r="O949" s="3">
        <f>LN(1-EXP(-$R$45*Table1[[#This Row],[lig(ao)]]))</f>
        <v>-1.3315439159814054E-3</v>
      </c>
      <c r="P949" s="3">
        <f>Table1[[#This Row],[ln(1-e^-Bl)]]+LN($R$40)-$R$45*Table1[[#This Row],[Rs(ao)]]</f>
        <v>13.717197051451398</v>
      </c>
      <c r="Q949" s="3">
        <f>LN(Table1[[#This Row],[maxPress(bar)]])</f>
        <v>13.490439157575768</v>
      </c>
    </row>
    <row r="950" spans="1:17" x14ac:dyDescent="0.3">
      <c r="A950">
        <v>5</v>
      </c>
      <c r="B950">
        <v>2000</v>
      </c>
      <c r="C950" t="s">
        <v>11</v>
      </c>
      <c r="D950">
        <v>1</v>
      </c>
      <c r="E950" t="s">
        <v>12</v>
      </c>
      <c r="F950">
        <v>14</v>
      </c>
      <c r="G950">
        <v>78.564249999999987</v>
      </c>
      <c r="H950">
        <v>665647.96789999993</v>
      </c>
      <c r="I950">
        <v>36.215000000000018</v>
      </c>
      <c r="J950">
        <v>8</v>
      </c>
      <c r="K950" t="s">
        <v>13</v>
      </c>
      <c r="L950">
        <f>Table1[[#This Row],[maxPHe]]/Table1[[#This Row],[nv]]</f>
        <v>4.5268750000000022</v>
      </c>
      <c r="M950" t="e">
        <f>LN(1-Table1[[#This Row],[maxPress(bar)]]/327664.925)</f>
        <v>#NUM!</v>
      </c>
      <c r="N950">
        <f>-0.509390757*Table1[[#This Row],[lig(ao)]]</f>
        <v>-7.1314705979999999</v>
      </c>
      <c r="O950" s="3">
        <f>LN(1-EXP(-$R$45*Table1[[#This Row],[lig(ao)]]))</f>
        <v>-7.9986077373698648E-4</v>
      </c>
      <c r="P950" s="3">
        <f>Table1[[#This Row],[ln(1-e^-Bl)]]+LN($R$40)-$R$45*Table1[[#This Row],[Rs(ao)]]</f>
        <v>13.717728734593642</v>
      </c>
      <c r="Q950" s="3">
        <f>LN(Table1[[#This Row],[maxPress(bar)]])</f>
        <v>13.408516233049875</v>
      </c>
    </row>
    <row r="951" spans="1:17" x14ac:dyDescent="0.3">
      <c r="A951">
        <v>5</v>
      </c>
      <c r="B951">
        <v>2000</v>
      </c>
      <c r="C951" t="s">
        <v>11</v>
      </c>
      <c r="D951">
        <v>1</v>
      </c>
      <c r="E951" t="s">
        <v>12</v>
      </c>
      <c r="F951">
        <v>15</v>
      </c>
      <c r="G951">
        <v>93.267250000000004</v>
      </c>
      <c r="H951">
        <v>617000.50679999986</v>
      </c>
      <c r="I951">
        <v>41.155000000000008</v>
      </c>
      <c r="J951">
        <v>9</v>
      </c>
      <c r="K951" t="s">
        <v>13</v>
      </c>
      <c r="L951">
        <f>Table1[[#This Row],[maxPHe]]/Table1[[#This Row],[nv]]</f>
        <v>4.5727777777777785</v>
      </c>
      <c r="M951" t="e">
        <f>LN(1-Table1[[#This Row],[maxPress(bar)]]/327664.925)</f>
        <v>#NUM!</v>
      </c>
      <c r="N951">
        <f>-0.509390757*Table1[[#This Row],[lig(ao)]]</f>
        <v>-7.6408613550000002</v>
      </c>
      <c r="O951" s="3">
        <f>LN(1-EXP(-$R$45*Table1[[#This Row],[lig(ao)]]))</f>
        <v>-4.8052877768070632E-4</v>
      </c>
      <c r="P951" s="3">
        <f>Table1[[#This Row],[ln(1-e^-Bl)]]+LN($R$40)-$R$45*Table1[[#This Row],[Rs(ao)]]</f>
        <v>13.718048066589699</v>
      </c>
      <c r="Q951" s="3">
        <f>LN(Table1[[#This Row],[maxPress(bar)]])</f>
        <v>13.332625124281028</v>
      </c>
    </row>
    <row r="952" spans="1:17" x14ac:dyDescent="0.3">
      <c r="A952">
        <v>5</v>
      </c>
      <c r="B952">
        <v>2000</v>
      </c>
      <c r="C952" t="s">
        <v>11</v>
      </c>
      <c r="D952">
        <v>1</v>
      </c>
      <c r="E952" t="s">
        <v>12</v>
      </c>
      <c r="F952">
        <v>16</v>
      </c>
      <c r="G952">
        <v>75.198250000000002</v>
      </c>
      <c r="H952">
        <v>628964.78815000015</v>
      </c>
      <c r="I952">
        <v>35.534999999999997</v>
      </c>
      <c r="J952">
        <v>8</v>
      </c>
      <c r="K952" t="s">
        <v>13</v>
      </c>
      <c r="L952">
        <f>Table1[[#This Row],[maxPHe]]/Table1[[#This Row],[nv]]</f>
        <v>4.4418749999999996</v>
      </c>
      <c r="M952" t="e">
        <f>LN(1-Table1[[#This Row],[maxPress(bar)]]/327664.925)</f>
        <v>#NUM!</v>
      </c>
      <c r="N952">
        <f>-0.509390757*Table1[[#This Row],[lig(ao)]]</f>
        <v>-8.1502521120000004</v>
      </c>
      <c r="O952" s="3">
        <f>LN(1-EXP(-$R$45*Table1[[#This Row],[lig(ao)]]))</f>
        <v>-2.8870352550614285E-4</v>
      </c>
      <c r="P952" s="3">
        <f>Table1[[#This Row],[ln(1-e^-Bl)]]+LN($R$40)-$R$45*Table1[[#This Row],[Rs(ao)]]</f>
        <v>13.718239891841874</v>
      </c>
      <c r="Q952" s="3">
        <f>LN(Table1[[#This Row],[maxPress(bar)]])</f>
        <v>13.351830553431975</v>
      </c>
    </row>
    <row r="953" spans="1:17" x14ac:dyDescent="0.3">
      <c r="A953">
        <v>5</v>
      </c>
      <c r="B953">
        <v>2000</v>
      </c>
      <c r="C953" t="s">
        <v>11</v>
      </c>
      <c r="D953">
        <v>1</v>
      </c>
      <c r="E953" t="s">
        <v>12</v>
      </c>
      <c r="F953">
        <v>17</v>
      </c>
      <c r="G953">
        <v>168.71275</v>
      </c>
      <c r="H953">
        <v>546146.69360000012</v>
      </c>
      <c r="I953">
        <v>61.245000000000033</v>
      </c>
      <c r="J953">
        <v>11</v>
      </c>
      <c r="K953" t="s">
        <v>13</v>
      </c>
      <c r="L953">
        <f>Table1[[#This Row],[maxPHe]]/Table1[[#This Row],[nv]]</f>
        <v>5.567727272727276</v>
      </c>
      <c r="M953" t="e">
        <f>LN(1-Table1[[#This Row],[maxPress(bar)]]/327664.925)</f>
        <v>#NUM!</v>
      </c>
      <c r="N953">
        <f>-0.509390757*Table1[[#This Row],[lig(ao)]]</f>
        <v>-8.6596428690000007</v>
      </c>
      <c r="O953" s="3">
        <f>LN(1-EXP(-$R$45*Table1[[#This Row],[lig(ao)]]))</f>
        <v>-1.7346082235250424E-4</v>
      </c>
      <c r="P953" s="3">
        <f>Table1[[#This Row],[ln(1-e^-Bl)]]+LN($R$40)-$R$45*Table1[[#This Row],[Rs(ao)]]</f>
        <v>13.718355134545027</v>
      </c>
      <c r="Q953" s="3">
        <f>LN(Table1[[#This Row],[maxPress(bar)]])</f>
        <v>13.210642888238899</v>
      </c>
    </row>
    <row r="954" spans="1:17" x14ac:dyDescent="0.3">
      <c r="A954">
        <v>5</v>
      </c>
      <c r="B954">
        <v>2000</v>
      </c>
      <c r="C954" t="s">
        <v>11</v>
      </c>
      <c r="D954">
        <v>1</v>
      </c>
      <c r="E954" t="s">
        <v>12</v>
      </c>
      <c r="F954">
        <v>18</v>
      </c>
      <c r="G954">
        <v>91.980250000000012</v>
      </c>
      <c r="H954">
        <v>647100.69169999997</v>
      </c>
      <c r="I954">
        <v>38.895000000000032</v>
      </c>
      <c r="J954">
        <v>8</v>
      </c>
      <c r="K954" t="s">
        <v>13</v>
      </c>
      <c r="L954">
        <f>Table1[[#This Row],[maxPHe]]/Table1[[#This Row],[nv]]</f>
        <v>4.8618750000000039</v>
      </c>
      <c r="M954" t="e">
        <f>LN(1-Table1[[#This Row],[maxPress(bar)]]/327664.925)</f>
        <v>#NUM!</v>
      </c>
      <c r="N954">
        <f>-0.509390757*Table1[[#This Row],[lig(ao)]]</f>
        <v>-9.1690336260000009</v>
      </c>
      <c r="O954" s="3">
        <f>LN(1-EXP(-$R$45*Table1[[#This Row],[lig(ao)]]))</f>
        <v>-1.0422231216581739E-4</v>
      </c>
      <c r="P954" s="3">
        <f>Table1[[#This Row],[ln(1-e^-Bl)]]+LN($R$40)-$R$45*Table1[[#This Row],[Rs(ao)]]</f>
        <v>13.718424373055214</v>
      </c>
      <c r="Q954" s="3">
        <f>LN(Table1[[#This Row],[maxPress(bar)]])</f>
        <v>13.380257189967672</v>
      </c>
    </row>
    <row r="955" spans="1:17" x14ac:dyDescent="0.3">
      <c r="A955">
        <v>5</v>
      </c>
      <c r="B955">
        <v>2000</v>
      </c>
      <c r="C955" t="s">
        <v>11</v>
      </c>
      <c r="D955">
        <v>1</v>
      </c>
      <c r="E955" t="s">
        <v>12</v>
      </c>
      <c r="F955">
        <v>19</v>
      </c>
      <c r="G955">
        <v>93.118749999999991</v>
      </c>
      <c r="H955">
        <v>629873.47774999996</v>
      </c>
      <c r="I955">
        <v>41.125000000000007</v>
      </c>
      <c r="J955">
        <v>9</v>
      </c>
      <c r="K955" t="s">
        <v>13</v>
      </c>
      <c r="L955">
        <f>Table1[[#This Row],[maxPHe]]/Table1[[#This Row],[nv]]</f>
        <v>4.5694444444444455</v>
      </c>
      <c r="M955" t="e">
        <f>LN(1-Table1[[#This Row],[maxPress(bar)]]/327664.925)</f>
        <v>#NUM!</v>
      </c>
      <c r="N955">
        <f>-0.509390757*Table1[[#This Row],[lig(ao)]]</f>
        <v>-9.6784243830000012</v>
      </c>
      <c r="O955" s="3">
        <f>LN(1-EXP(-$R$45*Table1[[#This Row],[lig(ao)]]))</f>
        <v>-6.2621866469215342E-5</v>
      </c>
      <c r="P955" s="3">
        <f>Table1[[#This Row],[ln(1-e^-Bl)]]+LN($R$40)-$R$45*Table1[[#This Row],[Rs(ao)]]</f>
        <v>13.71846597350091</v>
      </c>
      <c r="Q955" s="3">
        <f>LN(Table1[[#This Row],[maxPress(bar)]])</f>
        <v>13.353274249230624</v>
      </c>
    </row>
    <row r="956" spans="1:17" x14ac:dyDescent="0.3">
      <c r="A956">
        <v>5</v>
      </c>
      <c r="B956">
        <v>2000</v>
      </c>
      <c r="C956" t="s">
        <v>11</v>
      </c>
      <c r="D956">
        <v>1</v>
      </c>
      <c r="E956" t="s">
        <v>12</v>
      </c>
      <c r="F956">
        <v>1</v>
      </c>
      <c r="G956">
        <v>45.297249999999998</v>
      </c>
      <c r="H956">
        <v>419435.11625000008</v>
      </c>
      <c r="I956">
        <v>21.555</v>
      </c>
      <c r="J956">
        <v>8</v>
      </c>
      <c r="K956" t="s">
        <v>14</v>
      </c>
      <c r="L956">
        <f>Table1[[#This Row],[maxPHe]]/Table1[[#This Row],[nv]]</f>
        <v>2.694375</v>
      </c>
      <c r="M956" t="e">
        <f>LN(1-Table1[[#This Row],[maxPress(bar)]]/327664.925)</f>
        <v>#NUM!</v>
      </c>
      <c r="N956">
        <f>-0.509390757*Table1[[#This Row],[lig(ao)]]</f>
        <v>-0.50939075700000003</v>
      </c>
      <c r="O956" s="3">
        <f>LN(1-EXP(-$R$45*Table1[[#This Row],[lig(ao)]]))</f>
        <v>-0.91844666491232885</v>
      </c>
      <c r="P956" s="3">
        <f>Table1[[#This Row],[ln(1-e^-Bl)]]+LN($R$40)-$R$45*Table1[[#This Row],[Rs(ao)]]</f>
        <v>12.80008193045505</v>
      </c>
      <c r="Q956" s="3">
        <f>LN(Table1[[#This Row],[maxPress(bar)]])</f>
        <v>12.94666412367777</v>
      </c>
    </row>
    <row r="957" spans="1:17" x14ac:dyDescent="0.3">
      <c r="A957">
        <v>5</v>
      </c>
      <c r="B957">
        <v>2000</v>
      </c>
      <c r="C957" t="s">
        <v>11</v>
      </c>
      <c r="D957">
        <v>1</v>
      </c>
      <c r="E957" t="s">
        <v>12</v>
      </c>
      <c r="F957">
        <v>20</v>
      </c>
      <c r="G957">
        <v>114.50475</v>
      </c>
      <c r="H957">
        <v>556879.54260000004</v>
      </c>
      <c r="I957">
        <v>50.405000000000022</v>
      </c>
      <c r="J957">
        <v>11</v>
      </c>
      <c r="K957" t="s">
        <v>13</v>
      </c>
      <c r="L957">
        <f>Table1[[#This Row],[maxPHe]]/Table1[[#This Row],[nv]]</f>
        <v>4.5822727272727297</v>
      </c>
      <c r="M957" t="e">
        <f>LN(1-Table1[[#This Row],[maxPress(bar)]]/327664.925)</f>
        <v>#NUM!</v>
      </c>
      <c r="N957">
        <f>-0.509390757*Table1[[#This Row],[lig(ao)]]</f>
        <v>-10.187815140000001</v>
      </c>
      <c r="O957" s="3">
        <f>LN(1-EXP(-$R$45*Table1[[#This Row],[lig(ao)]]))</f>
        <v>-3.7626594887278363E-5</v>
      </c>
      <c r="P957" s="3">
        <f>Table1[[#This Row],[ln(1-e^-Bl)]]+LN($R$40)-$R$45*Table1[[#This Row],[Rs(ao)]]</f>
        <v>13.718490968772493</v>
      </c>
      <c r="Q957" s="3">
        <f>LN(Table1[[#This Row],[maxPress(bar)]])</f>
        <v>13.230104234480338</v>
      </c>
    </row>
    <row r="958" spans="1:17" x14ac:dyDescent="0.3">
      <c r="A958">
        <v>5</v>
      </c>
      <c r="B958">
        <v>2000</v>
      </c>
      <c r="C958" t="s">
        <v>11</v>
      </c>
      <c r="D958">
        <v>1</v>
      </c>
      <c r="E958" t="s">
        <v>12</v>
      </c>
      <c r="F958">
        <v>2</v>
      </c>
      <c r="G958">
        <v>107.32675</v>
      </c>
      <c r="H958">
        <v>562333.91949999996</v>
      </c>
      <c r="I958">
        <v>34.965000000000003</v>
      </c>
      <c r="J958">
        <v>9</v>
      </c>
      <c r="K958" t="s">
        <v>15</v>
      </c>
      <c r="L958">
        <f>Table1[[#This Row],[maxPHe]]/Table1[[#This Row],[nv]]</f>
        <v>3.8850000000000002</v>
      </c>
      <c r="M958" t="e">
        <f>LN(1-Table1[[#This Row],[maxPress(bar)]]/327664.925)</f>
        <v>#NUM!</v>
      </c>
      <c r="N958">
        <f>-0.509390757*Table1[[#This Row],[lig(ao)]]</f>
        <v>-1.0187815140000001</v>
      </c>
      <c r="O958" s="3">
        <f>LN(1-EXP(-$R$45*Table1[[#This Row],[lig(ao)]]))</f>
        <v>-0.44790477788236172</v>
      </c>
      <c r="P958" s="3">
        <f>Table1[[#This Row],[ln(1-e^-Bl)]]+LN($R$40)-$R$45*Table1[[#This Row],[Rs(ao)]]</f>
        <v>13.270623817485017</v>
      </c>
      <c r="Q958" s="3">
        <f>LN(Table1[[#This Row],[maxPress(bar)]])</f>
        <v>13.239851115242381</v>
      </c>
    </row>
    <row r="959" spans="1:17" x14ac:dyDescent="0.3">
      <c r="A959">
        <v>5</v>
      </c>
      <c r="B959">
        <v>2000</v>
      </c>
      <c r="C959" t="s">
        <v>11</v>
      </c>
      <c r="D959">
        <v>1</v>
      </c>
      <c r="E959" t="s">
        <v>12</v>
      </c>
      <c r="F959">
        <v>3</v>
      </c>
      <c r="G959">
        <v>64.603750000000005</v>
      </c>
      <c r="H959">
        <v>587699.88860000006</v>
      </c>
      <c r="I959">
        <v>33.425000000000011</v>
      </c>
      <c r="J959">
        <v>9</v>
      </c>
      <c r="K959" t="s">
        <v>14</v>
      </c>
      <c r="L959">
        <f>Table1[[#This Row],[maxPHe]]/Table1[[#This Row],[nv]]</f>
        <v>3.7138888888888903</v>
      </c>
      <c r="M959" t="e">
        <f>LN(1-Table1[[#This Row],[maxPress(bar)]]/327664.925)</f>
        <v>#NUM!</v>
      </c>
      <c r="N959">
        <f>-0.509390757*Table1[[#This Row],[lig(ao)]]</f>
        <v>-1.5281722710000001</v>
      </c>
      <c r="O959" s="3">
        <f>LN(1-EXP(-$R$45*Table1[[#This Row],[lig(ao)]]))</f>
        <v>-0.24453535334753071</v>
      </c>
      <c r="P959" s="3">
        <f>Table1[[#This Row],[ln(1-e^-Bl)]]+LN($R$40)-$R$45*Table1[[#This Row],[Rs(ao)]]</f>
        <v>13.47399324201985</v>
      </c>
      <c r="Q959" s="3">
        <f>LN(Table1[[#This Row],[maxPress(bar)]])</f>
        <v>13.28397170304823</v>
      </c>
    </row>
    <row r="960" spans="1:17" x14ac:dyDescent="0.3">
      <c r="A960">
        <v>5</v>
      </c>
      <c r="B960">
        <v>2000</v>
      </c>
      <c r="C960" t="s">
        <v>11</v>
      </c>
      <c r="D960">
        <v>1</v>
      </c>
      <c r="E960" t="s">
        <v>12</v>
      </c>
      <c r="F960">
        <v>4</v>
      </c>
      <c r="G960">
        <v>120.39624999999999</v>
      </c>
      <c r="H960">
        <v>548090.20675000001</v>
      </c>
      <c r="I960">
        <v>46.57500000000001</v>
      </c>
      <c r="J960">
        <v>10</v>
      </c>
      <c r="K960" t="s">
        <v>14</v>
      </c>
      <c r="L960">
        <f>Table1[[#This Row],[maxPHe]]/Table1[[#This Row],[nv]]</f>
        <v>4.6575000000000006</v>
      </c>
      <c r="M960" t="e">
        <f>LN(1-Table1[[#This Row],[maxPress(bar)]]/327664.925)</f>
        <v>#NUM!</v>
      </c>
      <c r="N960">
        <f>-0.509390757*Table1[[#This Row],[lig(ao)]]</f>
        <v>-2.0375630280000001</v>
      </c>
      <c r="O960" s="3">
        <f>LN(1-EXP(-$R$45*Table1[[#This Row],[lig(ao)]]))</f>
        <v>-0.13965972373704474</v>
      </c>
      <c r="P960" s="3">
        <f>Table1[[#This Row],[ln(1-e^-Bl)]]+LN($R$40)-$R$45*Table1[[#This Row],[Rs(ao)]]</f>
        <v>13.578868871630334</v>
      </c>
      <c r="Q960" s="3">
        <f>LN(Table1[[#This Row],[maxPress(bar)]])</f>
        <v>13.214195163240936</v>
      </c>
    </row>
    <row r="961" spans="1:17" x14ac:dyDescent="0.3">
      <c r="A961">
        <v>5</v>
      </c>
      <c r="B961">
        <v>2000</v>
      </c>
      <c r="C961" t="s">
        <v>11</v>
      </c>
      <c r="D961">
        <v>1</v>
      </c>
      <c r="E961" t="s">
        <v>12</v>
      </c>
      <c r="F961">
        <v>5</v>
      </c>
      <c r="G961">
        <v>80.544750000000022</v>
      </c>
      <c r="H961">
        <v>607885.30839999986</v>
      </c>
      <c r="I961">
        <v>38.605000000000032</v>
      </c>
      <c r="J961">
        <v>9</v>
      </c>
      <c r="K961" t="s">
        <v>14</v>
      </c>
      <c r="L961">
        <f>Table1[[#This Row],[maxPHe]]/Table1[[#This Row],[nv]]</f>
        <v>4.2894444444444479</v>
      </c>
      <c r="M961" t="e">
        <f>LN(1-Table1[[#This Row],[maxPress(bar)]]/327664.925)</f>
        <v>#NUM!</v>
      </c>
      <c r="N961">
        <f>-0.509390757*Table1[[#This Row],[lig(ao)]]</f>
        <v>-2.5469537850000004</v>
      </c>
      <c r="O961" s="3">
        <f>LN(1-EXP(-$R$45*Table1[[#This Row],[lig(ao)]]))</f>
        <v>-8.1556993148675705E-2</v>
      </c>
      <c r="P961" s="3">
        <f>Table1[[#This Row],[ln(1-e^-Bl)]]+LN($R$40)-$R$45*Table1[[#This Row],[Rs(ao)]]</f>
        <v>13.636971602218704</v>
      </c>
      <c r="Q961" s="3">
        <f>LN(Table1[[#This Row],[maxPress(bar)]])</f>
        <v>13.317741505654013</v>
      </c>
    </row>
    <row r="962" spans="1:17" x14ac:dyDescent="0.3">
      <c r="A962">
        <v>5</v>
      </c>
      <c r="B962">
        <v>2000</v>
      </c>
      <c r="C962" t="s">
        <v>11</v>
      </c>
      <c r="D962">
        <v>1</v>
      </c>
      <c r="E962" t="s">
        <v>12</v>
      </c>
      <c r="F962">
        <v>6</v>
      </c>
      <c r="G962">
        <v>85.396249999999995</v>
      </c>
      <c r="H962">
        <v>652394.50615000003</v>
      </c>
      <c r="I962">
        <v>37.575000000000003</v>
      </c>
      <c r="J962">
        <v>8</v>
      </c>
      <c r="K962" t="s">
        <v>14</v>
      </c>
      <c r="L962">
        <f>Table1[[#This Row],[maxPHe]]/Table1[[#This Row],[nv]]</f>
        <v>4.6968750000000004</v>
      </c>
      <c r="M962" t="e">
        <f>LN(1-Table1[[#This Row],[maxPress(bar)]]/327664.925)</f>
        <v>#NUM!</v>
      </c>
      <c r="N962">
        <f>-0.509390757*Table1[[#This Row],[lig(ao)]]</f>
        <v>-3.0563445420000002</v>
      </c>
      <c r="O962" s="3">
        <f>LN(1-EXP(-$R$45*Table1[[#This Row],[lig(ao)]]))</f>
        <v>-4.8202665642017063E-2</v>
      </c>
      <c r="P962" s="3">
        <f>Table1[[#This Row],[ln(1-e^-Bl)]]+LN($R$40)-$R$45*Table1[[#This Row],[Rs(ao)]]</f>
        <v>13.670325929725362</v>
      </c>
      <c r="Q962" s="3">
        <f>LN(Table1[[#This Row],[maxPress(bar)]])</f>
        <v>13.38840472870948</v>
      </c>
    </row>
    <row r="963" spans="1:17" x14ac:dyDescent="0.3">
      <c r="A963">
        <v>5</v>
      </c>
      <c r="B963">
        <v>2000</v>
      </c>
      <c r="C963" t="s">
        <v>11</v>
      </c>
      <c r="D963">
        <v>1</v>
      </c>
      <c r="E963" t="s">
        <v>12</v>
      </c>
      <c r="F963">
        <v>7</v>
      </c>
      <c r="G963">
        <v>100.94074999999999</v>
      </c>
      <c r="H963">
        <v>648781.34884999983</v>
      </c>
      <c r="I963">
        <v>40.685000000000009</v>
      </c>
      <c r="J963">
        <v>8</v>
      </c>
      <c r="K963" t="s">
        <v>14</v>
      </c>
      <c r="L963">
        <f>Table1[[#This Row],[maxPHe]]/Table1[[#This Row],[nv]]</f>
        <v>5.0856250000000012</v>
      </c>
      <c r="M963" t="e">
        <f>LN(1-Table1[[#This Row],[maxPress(bar)]]/327664.925)</f>
        <v>#NUM!</v>
      </c>
      <c r="N963">
        <f>-0.509390757*Table1[[#This Row],[lig(ao)]]</f>
        <v>-3.565735299</v>
      </c>
      <c r="O963" s="3">
        <f>LN(1-EXP(-$R$45*Table1[[#This Row],[lig(ao)]]))</f>
        <v>-2.8683625494928373E-2</v>
      </c>
      <c r="P963" s="3">
        <f>Table1[[#This Row],[ln(1-e^-Bl)]]+LN($R$40)-$R$45*Table1[[#This Row],[Rs(ao)]]</f>
        <v>13.689844969872452</v>
      </c>
      <c r="Q963" s="3">
        <f>LN(Table1[[#This Row],[maxPress(bar)]])</f>
        <v>13.382851034221551</v>
      </c>
    </row>
    <row r="964" spans="1:17" x14ac:dyDescent="0.3">
      <c r="A964">
        <v>5</v>
      </c>
      <c r="B964">
        <v>2000</v>
      </c>
      <c r="C964" t="s">
        <v>11</v>
      </c>
      <c r="D964">
        <v>1</v>
      </c>
      <c r="E964" t="s">
        <v>12</v>
      </c>
      <c r="F964">
        <v>8</v>
      </c>
      <c r="G964">
        <v>69.158249999999995</v>
      </c>
      <c r="H964">
        <v>622490.50905000023</v>
      </c>
      <c r="I964">
        <v>34.33499999999998</v>
      </c>
      <c r="J964">
        <v>8</v>
      </c>
      <c r="K964" t="s">
        <v>14</v>
      </c>
      <c r="L964">
        <f>Table1[[#This Row],[maxPHe]]/Table1[[#This Row],[nv]]</f>
        <v>4.2918749999999974</v>
      </c>
      <c r="M964" t="e">
        <f>LN(1-Table1[[#This Row],[maxPress(bar)]]/327664.925)</f>
        <v>#NUM!</v>
      </c>
      <c r="N964">
        <f>-0.509390757*Table1[[#This Row],[lig(ao)]]</f>
        <v>-4.0751260560000002</v>
      </c>
      <c r="O964" s="3">
        <f>LN(1-EXP(-$R$45*Table1[[#This Row],[lig(ao)]]))</f>
        <v>-1.7136038476981676E-2</v>
      </c>
      <c r="P964" s="3">
        <f>Table1[[#This Row],[ln(1-e^-Bl)]]+LN($R$40)-$R$45*Table1[[#This Row],[Rs(ao)]]</f>
        <v>13.701392556890397</v>
      </c>
      <c r="Q964" s="3">
        <f>LN(Table1[[#This Row],[maxPress(bar)]])</f>
        <v>13.341483660698747</v>
      </c>
    </row>
    <row r="965" spans="1:17" x14ac:dyDescent="0.3">
      <c r="A965">
        <v>5</v>
      </c>
      <c r="B965">
        <v>2000</v>
      </c>
      <c r="C965" t="s">
        <v>11</v>
      </c>
      <c r="D965">
        <v>1</v>
      </c>
      <c r="E965" t="s">
        <v>12</v>
      </c>
      <c r="F965">
        <v>9</v>
      </c>
      <c r="G965">
        <v>85.891249999999999</v>
      </c>
      <c r="H965">
        <v>637361.02995</v>
      </c>
      <c r="I965">
        <v>37.674999999999997</v>
      </c>
      <c r="J965">
        <v>8</v>
      </c>
      <c r="K965" t="s">
        <v>14</v>
      </c>
      <c r="L965">
        <f>Table1[[#This Row],[maxPHe]]/Table1[[#This Row],[nv]]</f>
        <v>4.7093749999999996</v>
      </c>
      <c r="M965" t="e">
        <f>LN(1-Table1[[#This Row],[maxPress(bar)]]/327664.925)</f>
        <v>#NUM!</v>
      </c>
      <c r="N965">
        <f>-0.509390757*Table1[[#This Row],[lig(ao)]]</f>
        <v>-4.5845168130000005</v>
      </c>
      <c r="O965" s="3">
        <f>LN(1-EXP(-$R$45*Table1[[#This Row],[lig(ao)]]))</f>
        <v>-1.0261132782081569E-2</v>
      </c>
      <c r="P965" s="3">
        <f>Table1[[#This Row],[ln(1-e^-Bl)]]+LN($R$40)-$R$45*Table1[[#This Row],[Rs(ao)]]</f>
        <v>13.708267462585297</v>
      </c>
      <c r="Q965" s="3">
        <f>LN(Table1[[#This Row],[maxPress(bar)]])</f>
        <v>13.365091540015664</v>
      </c>
    </row>
    <row r="966" spans="1:17" x14ac:dyDescent="0.3">
      <c r="A966">
        <v>5</v>
      </c>
      <c r="B966">
        <v>2500</v>
      </c>
      <c r="C966" t="s">
        <v>11</v>
      </c>
      <c r="D966">
        <v>1</v>
      </c>
      <c r="E966" t="s">
        <v>12</v>
      </c>
      <c r="F966">
        <v>10</v>
      </c>
      <c r="G966">
        <v>53.910749999999993</v>
      </c>
      <c r="H966">
        <v>558108.06165000005</v>
      </c>
      <c r="I966">
        <v>30.285000000000011</v>
      </c>
      <c r="J966">
        <v>8</v>
      </c>
      <c r="K966" t="s">
        <v>14</v>
      </c>
      <c r="L966">
        <f>Table1[[#This Row],[maxPHe]]/Table1[[#This Row],[nv]]</f>
        <v>3.7856250000000014</v>
      </c>
      <c r="M966" t="e">
        <f>LN(1-Table1[[#This Row],[maxPress(bar)]]/327664.925)</f>
        <v>#NUM!</v>
      </c>
      <c r="N966">
        <f>-0.509390757*Table1[[#This Row],[lig(ao)]]</f>
        <v>-5.0939075700000007</v>
      </c>
      <c r="O966" s="3">
        <f>LN(1-EXP(-$R$45*Table1[[#This Row],[lig(ao)]]))</f>
        <v>-6.1528846084108338E-3</v>
      </c>
      <c r="P966" s="3">
        <f>Table1[[#This Row],[ln(1-e^-Bl)]]+LN($R$40)-$R$45*Table1[[#This Row],[Rs(ao)]]</f>
        <v>13.712375710758968</v>
      </c>
      <c r="Q966" s="3">
        <f>LN(Table1[[#This Row],[maxPress(bar)]])</f>
        <v>13.232307881484957</v>
      </c>
    </row>
    <row r="967" spans="1:17" x14ac:dyDescent="0.3">
      <c r="A967">
        <v>5</v>
      </c>
      <c r="B967">
        <v>2500</v>
      </c>
      <c r="C967" t="s">
        <v>11</v>
      </c>
      <c r="D967">
        <v>1</v>
      </c>
      <c r="E967" t="s">
        <v>12</v>
      </c>
      <c r="F967">
        <v>11</v>
      </c>
      <c r="G967">
        <v>84.306750000000008</v>
      </c>
      <c r="H967">
        <v>573928.49465000012</v>
      </c>
      <c r="I967">
        <v>38.365000000000009</v>
      </c>
      <c r="J967">
        <v>9</v>
      </c>
      <c r="K967" t="s">
        <v>13</v>
      </c>
      <c r="L967">
        <f>Table1[[#This Row],[maxPHe]]/Table1[[#This Row],[nv]]</f>
        <v>4.2627777777777789</v>
      </c>
      <c r="M967" t="e">
        <f>LN(1-Table1[[#This Row],[maxPress(bar)]]/327664.925)</f>
        <v>#NUM!</v>
      </c>
      <c r="N967">
        <f>-0.509390757*Table1[[#This Row],[lig(ao)]]</f>
        <v>-5.6032983270000001</v>
      </c>
      <c r="O967" s="3">
        <f>LN(1-EXP(-$R$45*Table1[[#This Row],[lig(ao)]]))</f>
        <v>-3.6924895769882078E-3</v>
      </c>
      <c r="P967" s="3">
        <f>Table1[[#This Row],[ln(1-e^-Bl)]]+LN($R$40)-$R$45*Table1[[#This Row],[Rs(ao)]]</f>
        <v>13.714836105790392</v>
      </c>
      <c r="Q967" s="3">
        <f>LN(Table1[[#This Row],[maxPress(bar)]])</f>
        <v>13.260260093761257</v>
      </c>
    </row>
    <row r="968" spans="1:17" x14ac:dyDescent="0.3">
      <c r="A968">
        <v>5</v>
      </c>
      <c r="B968">
        <v>2500</v>
      </c>
      <c r="C968" t="s">
        <v>11</v>
      </c>
      <c r="D968">
        <v>1</v>
      </c>
      <c r="E968" t="s">
        <v>12</v>
      </c>
      <c r="F968">
        <v>12</v>
      </c>
      <c r="G968">
        <v>64.702749999999995</v>
      </c>
      <c r="H968">
        <v>631233.42410000006</v>
      </c>
      <c r="I968">
        <v>30.445000000000011</v>
      </c>
      <c r="J968">
        <v>7</v>
      </c>
      <c r="K968" t="s">
        <v>13</v>
      </c>
      <c r="L968">
        <f>Table1[[#This Row],[maxPHe]]/Table1[[#This Row],[nv]]</f>
        <v>4.349285714285716</v>
      </c>
      <c r="M968" t="e">
        <f>LN(1-Table1[[#This Row],[maxPress(bar)]]/327664.925)</f>
        <v>#NUM!</v>
      </c>
      <c r="N968">
        <f>-0.509390757*Table1[[#This Row],[lig(ao)]]</f>
        <v>-6.1126890840000003</v>
      </c>
      <c r="O968" s="3">
        <f>LN(1-EXP(-$R$45*Table1[[#This Row],[lig(ao)]]))</f>
        <v>-2.217039257152143E-3</v>
      </c>
      <c r="P968" s="3">
        <f>Table1[[#This Row],[ln(1-e^-Bl)]]+LN($R$40)-$R$45*Table1[[#This Row],[Rs(ao)]]</f>
        <v>13.716311556110227</v>
      </c>
      <c r="Q968" s="3">
        <f>LN(Table1[[#This Row],[maxPress(bar)]])</f>
        <v>13.355431000375452</v>
      </c>
    </row>
    <row r="969" spans="1:17" x14ac:dyDescent="0.3">
      <c r="A969">
        <v>5</v>
      </c>
      <c r="B969">
        <v>2500</v>
      </c>
      <c r="C969" t="s">
        <v>11</v>
      </c>
      <c r="D969">
        <v>1</v>
      </c>
      <c r="E969" t="s">
        <v>12</v>
      </c>
      <c r="F969">
        <v>13</v>
      </c>
      <c r="G969">
        <v>95.148750000000007</v>
      </c>
      <c r="H969">
        <v>582205.04219999979</v>
      </c>
      <c r="I969">
        <v>38.525000000000013</v>
      </c>
      <c r="J969">
        <v>8</v>
      </c>
      <c r="K969" t="s">
        <v>13</v>
      </c>
      <c r="L969">
        <f>Table1[[#This Row],[maxPHe]]/Table1[[#This Row],[nv]]</f>
        <v>4.8156250000000016</v>
      </c>
      <c r="M969" t="e">
        <f>LN(1-Table1[[#This Row],[maxPress(bar)]]/327664.925)</f>
        <v>#NUM!</v>
      </c>
      <c r="N969">
        <f>-0.509390757*Table1[[#This Row],[lig(ao)]]</f>
        <v>-6.6220798410000006</v>
      </c>
      <c r="O969" s="3">
        <f>LN(1-EXP(-$R$45*Table1[[#This Row],[lig(ao)]]))</f>
        <v>-1.3315439159814054E-3</v>
      </c>
      <c r="P969" s="3">
        <f>Table1[[#This Row],[ln(1-e^-Bl)]]+LN($R$40)-$R$45*Table1[[#This Row],[Rs(ao)]]</f>
        <v>13.717197051451398</v>
      </c>
      <c r="Q969" s="3">
        <f>LN(Table1[[#This Row],[maxPress(bar)]])</f>
        <v>13.274577970853889</v>
      </c>
    </row>
    <row r="970" spans="1:17" x14ac:dyDescent="0.3">
      <c r="A970">
        <v>5</v>
      </c>
      <c r="B970">
        <v>2500</v>
      </c>
      <c r="C970" t="s">
        <v>11</v>
      </c>
      <c r="D970">
        <v>1</v>
      </c>
      <c r="E970" t="s">
        <v>12</v>
      </c>
      <c r="F970">
        <v>14</v>
      </c>
      <c r="G970">
        <v>82.722750000000019</v>
      </c>
      <c r="H970">
        <v>540781.32020000007</v>
      </c>
      <c r="I970">
        <v>40.044999999999987</v>
      </c>
      <c r="J970">
        <v>10</v>
      </c>
      <c r="K970" t="s">
        <v>13</v>
      </c>
      <c r="L970">
        <f>Table1[[#This Row],[maxPHe]]/Table1[[#This Row],[nv]]</f>
        <v>4.0044999999999984</v>
      </c>
      <c r="M970" t="e">
        <f>LN(1-Table1[[#This Row],[maxPress(bar)]]/327664.925)</f>
        <v>#NUM!</v>
      </c>
      <c r="N970">
        <f>-0.509390757*Table1[[#This Row],[lig(ao)]]</f>
        <v>-7.1314705979999999</v>
      </c>
      <c r="O970" s="3">
        <f>LN(1-EXP(-$R$45*Table1[[#This Row],[lig(ao)]]))</f>
        <v>-7.9986077373698648E-4</v>
      </c>
      <c r="P970" s="3">
        <f>Table1[[#This Row],[ln(1-e^-Bl)]]+LN($R$40)-$R$45*Table1[[#This Row],[Rs(ao)]]</f>
        <v>13.717728734593642</v>
      </c>
      <c r="Q970" s="3">
        <f>LN(Table1[[#This Row],[maxPress(bar)]])</f>
        <v>13.20077026206404</v>
      </c>
    </row>
    <row r="971" spans="1:17" x14ac:dyDescent="0.3">
      <c r="A971">
        <v>5</v>
      </c>
      <c r="B971">
        <v>2500</v>
      </c>
      <c r="C971" t="s">
        <v>11</v>
      </c>
      <c r="D971">
        <v>1</v>
      </c>
      <c r="E971" t="s">
        <v>12</v>
      </c>
      <c r="F971">
        <v>15</v>
      </c>
      <c r="G971">
        <v>71.336750000000009</v>
      </c>
      <c r="H971">
        <v>554713.52120000019</v>
      </c>
      <c r="I971">
        <v>35.765000000000008</v>
      </c>
      <c r="J971">
        <v>9</v>
      </c>
      <c r="K971" t="s">
        <v>13</v>
      </c>
      <c r="L971">
        <f>Table1[[#This Row],[maxPHe]]/Table1[[#This Row],[nv]]</f>
        <v>3.9738888888888897</v>
      </c>
      <c r="M971" t="e">
        <f>LN(1-Table1[[#This Row],[maxPress(bar)]]/327664.925)</f>
        <v>#NUM!</v>
      </c>
      <c r="N971">
        <f>-0.509390757*Table1[[#This Row],[lig(ao)]]</f>
        <v>-7.6408613550000002</v>
      </c>
      <c r="O971" s="3">
        <f>LN(1-EXP(-$R$45*Table1[[#This Row],[lig(ao)]]))</f>
        <v>-4.8052877768070632E-4</v>
      </c>
      <c r="P971" s="3">
        <f>Table1[[#This Row],[ln(1-e^-Bl)]]+LN($R$40)-$R$45*Table1[[#This Row],[Rs(ao)]]</f>
        <v>13.718048066589699</v>
      </c>
      <c r="Q971" s="3">
        <f>LN(Table1[[#This Row],[maxPress(bar)]])</f>
        <v>13.226207081444819</v>
      </c>
    </row>
    <row r="972" spans="1:17" x14ac:dyDescent="0.3">
      <c r="A972">
        <v>5</v>
      </c>
      <c r="B972">
        <v>2500</v>
      </c>
      <c r="C972" t="s">
        <v>11</v>
      </c>
      <c r="D972">
        <v>1</v>
      </c>
      <c r="E972" t="s">
        <v>12</v>
      </c>
      <c r="F972">
        <v>16</v>
      </c>
      <c r="G972">
        <v>79.356250000000003</v>
      </c>
      <c r="H972">
        <v>603713.85304999992</v>
      </c>
      <c r="I972">
        <v>35.375</v>
      </c>
      <c r="J972">
        <v>8</v>
      </c>
      <c r="K972" t="s">
        <v>13</v>
      </c>
      <c r="L972">
        <f>Table1[[#This Row],[maxPHe]]/Table1[[#This Row],[nv]]</f>
        <v>4.421875</v>
      </c>
      <c r="M972" t="e">
        <f>LN(1-Table1[[#This Row],[maxPress(bar)]]/327664.925)</f>
        <v>#NUM!</v>
      </c>
      <c r="N972">
        <f>-0.509390757*Table1[[#This Row],[lig(ao)]]</f>
        <v>-8.1502521120000004</v>
      </c>
      <c r="O972" s="3">
        <f>LN(1-EXP(-$R$45*Table1[[#This Row],[lig(ao)]]))</f>
        <v>-2.8870352550614285E-4</v>
      </c>
      <c r="P972" s="3">
        <f>Table1[[#This Row],[ln(1-e^-Bl)]]+LN($R$40)-$R$45*Table1[[#This Row],[Rs(ao)]]</f>
        <v>13.718239891841874</v>
      </c>
      <c r="Q972" s="3">
        <f>LN(Table1[[#This Row],[maxPress(bar)]])</f>
        <v>13.310855611431958</v>
      </c>
    </row>
    <row r="973" spans="1:17" x14ac:dyDescent="0.3">
      <c r="A973">
        <v>5</v>
      </c>
      <c r="B973">
        <v>2500</v>
      </c>
      <c r="C973" t="s">
        <v>11</v>
      </c>
      <c r="D973">
        <v>1</v>
      </c>
      <c r="E973" t="s">
        <v>12</v>
      </c>
      <c r="F973">
        <v>17</v>
      </c>
      <c r="G973">
        <v>108.81175</v>
      </c>
      <c r="H973">
        <v>527561.88234999997</v>
      </c>
      <c r="I973">
        <v>47.265000000000043</v>
      </c>
      <c r="J973">
        <v>11</v>
      </c>
      <c r="K973" t="s">
        <v>13</v>
      </c>
      <c r="L973">
        <f>Table1[[#This Row],[maxPHe]]/Table1[[#This Row],[nv]]</f>
        <v>4.2968181818181854</v>
      </c>
      <c r="M973" t="e">
        <f>LN(1-Table1[[#This Row],[maxPress(bar)]]/327664.925)</f>
        <v>#NUM!</v>
      </c>
      <c r="N973">
        <f>-0.509390757*Table1[[#This Row],[lig(ao)]]</f>
        <v>-8.6596428690000007</v>
      </c>
      <c r="O973" s="3">
        <f>LN(1-EXP(-$R$45*Table1[[#This Row],[lig(ao)]]))</f>
        <v>-1.7346082235250424E-4</v>
      </c>
      <c r="P973" s="3">
        <f>Table1[[#This Row],[ln(1-e^-Bl)]]+LN($R$40)-$R$45*Table1[[#This Row],[Rs(ao)]]</f>
        <v>13.718355134545027</v>
      </c>
      <c r="Q973" s="3">
        <f>LN(Table1[[#This Row],[maxPress(bar)]])</f>
        <v>13.176021449963633</v>
      </c>
    </row>
    <row r="974" spans="1:17" x14ac:dyDescent="0.3">
      <c r="A974">
        <v>5</v>
      </c>
      <c r="B974">
        <v>2500</v>
      </c>
      <c r="C974" t="s">
        <v>11</v>
      </c>
      <c r="D974">
        <v>1</v>
      </c>
      <c r="E974" t="s">
        <v>12</v>
      </c>
      <c r="F974">
        <v>18</v>
      </c>
      <c r="G974">
        <v>47.722749999999998</v>
      </c>
      <c r="H974">
        <v>607359.35750000004</v>
      </c>
      <c r="I974">
        <v>27.045000000000002</v>
      </c>
      <c r="J974">
        <v>7</v>
      </c>
      <c r="K974" t="s">
        <v>13</v>
      </c>
      <c r="L974">
        <f>Table1[[#This Row],[maxPHe]]/Table1[[#This Row],[nv]]</f>
        <v>3.8635714285714289</v>
      </c>
      <c r="M974" t="e">
        <f>LN(1-Table1[[#This Row],[maxPress(bar)]]/327664.925)</f>
        <v>#NUM!</v>
      </c>
      <c r="N974">
        <f>-0.509390757*Table1[[#This Row],[lig(ao)]]</f>
        <v>-9.1690336260000009</v>
      </c>
      <c r="O974" s="3">
        <f>LN(1-EXP(-$R$45*Table1[[#This Row],[lig(ao)]]))</f>
        <v>-1.0422231216581739E-4</v>
      </c>
      <c r="P974" s="3">
        <f>Table1[[#This Row],[ln(1-e^-Bl)]]+LN($R$40)-$R$45*Table1[[#This Row],[Rs(ao)]]</f>
        <v>13.718424373055214</v>
      </c>
      <c r="Q974" s="3">
        <f>LN(Table1[[#This Row],[maxPress(bar)]])</f>
        <v>13.316875917106131</v>
      </c>
    </row>
    <row r="975" spans="1:17" x14ac:dyDescent="0.3">
      <c r="A975">
        <v>5</v>
      </c>
      <c r="B975">
        <v>2500</v>
      </c>
      <c r="C975" t="s">
        <v>11</v>
      </c>
      <c r="D975">
        <v>1</v>
      </c>
      <c r="E975" t="s">
        <v>12</v>
      </c>
      <c r="F975">
        <v>19</v>
      </c>
      <c r="G975">
        <v>83.514750000000006</v>
      </c>
      <c r="H975">
        <v>578980.41480000003</v>
      </c>
      <c r="I975">
        <v>38.204999999999998</v>
      </c>
      <c r="J975">
        <v>9</v>
      </c>
      <c r="K975" t="s">
        <v>13</v>
      </c>
      <c r="L975">
        <f>Table1[[#This Row],[maxPHe]]/Table1[[#This Row],[nv]]</f>
        <v>4.2450000000000001</v>
      </c>
      <c r="M975" t="e">
        <f>LN(1-Table1[[#This Row],[maxPress(bar)]]/327664.925)</f>
        <v>#NUM!</v>
      </c>
      <c r="N975">
        <f>-0.509390757*Table1[[#This Row],[lig(ao)]]</f>
        <v>-9.6784243830000012</v>
      </c>
      <c r="O975" s="3">
        <f>LN(1-EXP(-$R$45*Table1[[#This Row],[lig(ao)]]))</f>
        <v>-6.2621866469215342E-5</v>
      </c>
      <c r="P975" s="3">
        <f>Table1[[#This Row],[ln(1-e^-Bl)]]+LN($R$40)-$R$45*Table1[[#This Row],[Rs(ao)]]</f>
        <v>13.71846597350091</v>
      </c>
      <c r="Q975" s="3">
        <f>LN(Table1[[#This Row],[maxPress(bar)]])</f>
        <v>13.269023930076287</v>
      </c>
    </row>
    <row r="976" spans="1:17" x14ac:dyDescent="0.3">
      <c r="A976">
        <v>5</v>
      </c>
      <c r="B976">
        <v>2500</v>
      </c>
      <c r="C976" t="s">
        <v>11</v>
      </c>
      <c r="D976">
        <v>1</v>
      </c>
      <c r="E976" t="s">
        <v>12</v>
      </c>
      <c r="F976">
        <v>1</v>
      </c>
      <c r="G976">
        <v>24.108750000000001</v>
      </c>
      <c r="H976">
        <v>459465.93125000002</v>
      </c>
      <c r="I976">
        <v>15.324999999999999</v>
      </c>
      <c r="J976">
        <v>7</v>
      </c>
      <c r="K976" t="s">
        <v>15</v>
      </c>
      <c r="L976">
        <f>Table1[[#This Row],[maxPHe]]/Table1[[#This Row],[nv]]</f>
        <v>2.1892857142857141</v>
      </c>
      <c r="M976" t="e">
        <f>LN(1-Table1[[#This Row],[maxPress(bar)]]/327664.925)</f>
        <v>#NUM!</v>
      </c>
      <c r="N976">
        <f>-0.509390757*Table1[[#This Row],[lig(ao)]]</f>
        <v>-0.50939075700000003</v>
      </c>
      <c r="O976" s="3">
        <f>LN(1-EXP(-$R$45*Table1[[#This Row],[lig(ao)]]))</f>
        <v>-0.91844666491232885</v>
      </c>
      <c r="P976" s="3">
        <f>Table1[[#This Row],[ln(1-e^-Bl)]]+LN($R$40)-$R$45*Table1[[#This Row],[Rs(ao)]]</f>
        <v>12.80008193045505</v>
      </c>
      <c r="Q976" s="3">
        <f>LN(Table1[[#This Row],[maxPress(bar)]])</f>
        <v>13.037820074938828</v>
      </c>
    </row>
    <row r="977" spans="1:17" x14ac:dyDescent="0.3">
      <c r="A977">
        <v>5</v>
      </c>
      <c r="B977">
        <v>2500</v>
      </c>
      <c r="C977" t="s">
        <v>11</v>
      </c>
      <c r="D977">
        <v>1</v>
      </c>
      <c r="E977" t="s">
        <v>12</v>
      </c>
      <c r="F977">
        <v>20</v>
      </c>
      <c r="G977">
        <v>106.43575</v>
      </c>
      <c r="H977">
        <v>519864.65389999992</v>
      </c>
      <c r="I977">
        <v>44.784999999999982</v>
      </c>
      <c r="J977">
        <v>10</v>
      </c>
      <c r="K977" t="s">
        <v>13</v>
      </c>
      <c r="L977">
        <f>Table1[[#This Row],[maxPHe]]/Table1[[#This Row],[nv]]</f>
        <v>4.4784999999999986</v>
      </c>
      <c r="M977" t="e">
        <f>LN(1-Table1[[#This Row],[maxPress(bar)]]/327664.925)</f>
        <v>#NUM!</v>
      </c>
      <c r="N977">
        <f>-0.509390757*Table1[[#This Row],[lig(ao)]]</f>
        <v>-10.187815140000001</v>
      </c>
      <c r="O977" s="3">
        <f>LN(1-EXP(-$R$45*Table1[[#This Row],[lig(ao)]]))</f>
        <v>-3.7626594887278363E-5</v>
      </c>
      <c r="P977" s="3">
        <f>Table1[[#This Row],[ln(1-e^-Bl)]]+LN($R$40)-$R$45*Table1[[#This Row],[Rs(ao)]]</f>
        <v>13.718490968772493</v>
      </c>
      <c r="Q977" s="3">
        <f>LN(Table1[[#This Row],[maxPress(bar)]])</f>
        <v>13.161323775717102</v>
      </c>
    </row>
    <row r="978" spans="1:17" x14ac:dyDescent="0.3">
      <c r="A978">
        <v>5</v>
      </c>
      <c r="B978">
        <v>2500</v>
      </c>
      <c r="C978" t="s">
        <v>11</v>
      </c>
      <c r="D978">
        <v>1</v>
      </c>
      <c r="E978" t="s">
        <v>12</v>
      </c>
      <c r="F978">
        <v>2</v>
      </c>
      <c r="G978">
        <v>61.881250000000009</v>
      </c>
      <c r="H978">
        <v>497104.27850000001</v>
      </c>
      <c r="I978">
        <v>23.875</v>
      </c>
      <c r="J978">
        <v>8</v>
      </c>
      <c r="K978" t="s">
        <v>14</v>
      </c>
      <c r="L978">
        <f>Table1[[#This Row],[maxPHe]]/Table1[[#This Row],[nv]]</f>
        <v>2.984375</v>
      </c>
      <c r="M978" t="e">
        <f>LN(1-Table1[[#This Row],[maxPress(bar)]]/327664.925)</f>
        <v>#NUM!</v>
      </c>
      <c r="N978">
        <f>-0.509390757*Table1[[#This Row],[lig(ao)]]</f>
        <v>-1.0187815140000001</v>
      </c>
      <c r="O978" s="3">
        <f>LN(1-EXP(-$R$45*Table1[[#This Row],[lig(ao)]]))</f>
        <v>-0.44790477788236172</v>
      </c>
      <c r="P978" s="3">
        <f>Table1[[#This Row],[ln(1-e^-Bl)]]+LN($R$40)-$R$45*Table1[[#This Row],[Rs(ao)]]</f>
        <v>13.270623817485017</v>
      </c>
      <c r="Q978" s="3">
        <f>LN(Table1[[#This Row],[maxPress(bar)]])</f>
        <v>13.116555098965861</v>
      </c>
    </row>
    <row r="979" spans="1:17" x14ac:dyDescent="0.3">
      <c r="A979">
        <v>5</v>
      </c>
      <c r="B979">
        <v>2500</v>
      </c>
      <c r="C979" t="s">
        <v>11</v>
      </c>
      <c r="D979">
        <v>1</v>
      </c>
      <c r="E979" t="s">
        <v>12</v>
      </c>
      <c r="F979">
        <v>3</v>
      </c>
      <c r="G979">
        <v>56.732750000000003</v>
      </c>
      <c r="H979">
        <v>553414.24124999996</v>
      </c>
      <c r="I979">
        <v>28.844999999999992</v>
      </c>
      <c r="J979">
        <v>8</v>
      </c>
      <c r="K979" t="s">
        <v>15</v>
      </c>
      <c r="L979">
        <f>Table1[[#This Row],[maxPHe]]/Table1[[#This Row],[nv]]</f>
        <v>3.605624999999999</v>
      </c>
      <c r="M979" t="e">
        <f>LN(1-Table1[[#This Row],[maxPress(bar)]]/327664.925)</f>
        <v>#NUM!</v>
      </c>
      <c r="N979">
        <f>-0.509390757*Table1[[#This Row],[lig(ao)]]</f>
        <v>-1.5281722710000001</v>
      </c>
      <c r="O979" s="3">
        <f>LN(1-EXP(-$R$45*Table1[[#This Row],[lig(ao)]]))</f>
        <v>-0.24453535334753071</v>
      </c>
      <c r="P979" s="3">
        <f>Table1[[#This Row],[ln(1-e^-Bl)]]+LN($R$40)-$R$45*Table1[[#This Row],[Rs(ao)]]</f>
        <v>13.47399324201985</v>
      </c>
      <c r="Q979" s="3">
        <f>LN(Table1[[#This Row],[maxPress(bar)]])</f>
        <v>13.223862080102148</v>
      </c>
    </row>
    <row r="980" spans="1:17" x14ac:dyDescent="0.3">
      <c r="A980">
        <v>5</v>
      </c>
      <c r="B980">
        <v>2500</v>
      </c>
      <c r="C980" t="s">
        <v>11</v>
      </c>
      <c r="D980">
        <v>1</v>
      </c>
      <c r="E980" t="s">
        <v>12</v>
      </c>
      <c r="F980">
        <v>4</v>
      </c>
      <c r="G980">
        <v>87.326750000000018</v>
      </c>
      <c r="H980">
        <v>607860.02060000005</v>
      </c>
      <c r="I980">
        <v>34.965000000000003</v>
      </c>
      <c r="J980">
        <v>8</v>
      </c>
      <c r="K980" t="s">
        <v>14</v>
      </c>
      <c r="L980">
        <f>Table1[[#This Row],[maxPHe]]/Table1[[#This Row],[nv]]</f>
        <v>4.3706250000000004</v>
      </c>
      <c r="M980" t="e">
        <f>LN(1-Table1[[#This Row],[maxPress(bar)]]/327664.925)</f>
        <v>#NUM!</v>
      </c>
      <c r="N980">
        <f>-0.509390757*Table1[[#This Row],[lig(ao)]]</f>
        <v>-2.0375630280000001</v>
      </c>
      <c r="O980" s="3">
        <f>LN(1-EXP(-$R$45*Table1[[#This Row],[lig(ao)]]))</f>
        <v>-0.13965972373704474</v>
      </c>
      <c r="P980" s="3">
        <f>Table1[[#This Row],[ln(1-e^-Bl)]]+LN($R$40)-$R$45*Table1[[#This Row],[Rs(ao)]]</f>
        <v>13.578868871630334</v>
      </c>
      <c r="Q980" s="3">
        <f>LN(Table1[[#This Row],[maxPress(bar)]])</f>
        <v>13.31769990516516</v>
      </c>
    </row>
    <row r="981" spans="1:17" x14ac:dyDescent="0.3">
      <c r="A981">
        <v>5</v>
      </c>
      <c r="B981">
        <v>2500</v>
      </c>
      <c r="C981" t="s">
        <v>11</v>
      </c>
      <c r="D981">
        <v>1</v>
      </c>
      <c r="E981" t="s">
        <v>12</v>
      </c>
      <c r="F981">
        <v>5</v>
      </c>
      <c r="G981">
        <v>88.217750000000009</v>
      </c>
      <c r="H981">
        <v>591515.77285000007</v>
      </c>
      <c r="I981">
        <v>37.144999999999982</v>
      </c>
      <c r="J981">
        <v>8</v>
      </c>
      <c r="K981" t="s">
        <v>14</v>
      </c>
      <c r="L981">
        <f>Table1[[#This Row],[maxPHe]]/Table1[[#This Row],[nv]]</f>
        <v>4.6431249999999977</v>
      </c>
      <c r="M981" t="e">
        <f>LN(1-Table1[[#This Row],[maxPress(bar)]]/327664.925)</f>
        <v>#NUM!</v>
      </c>
      <c r="N981">
        <f>-0.509390757*Table1[[#This Row],[lig(ao)]]</f>
        <v>-2.5469537850000004</v>
      </c>
      <c r="O981" s="3">
        <f>LN(1-EXP(-$R$45*Table1[[#This Row],[lig(ao)]]))</f>
        <v>-8.1556993148675705E-2</v>
      </c>
      <c r="P981" s="3">
        <f>Table1[[#This Row],[ln(1-e^-Bl)]]+LN($R$40)-$R$45*Table1[[#This Row],[Rs(ao)]]</f>
        <v>13.636971602218704</v>
      </c>
      <c r="Q981" s="3">
        <f>LN(Table1[[#This Row],[maxPress(bar)]])</f>
        <v>13.290443627894586</v>
      </c>
    </row>
    <row r="982" spans="1:17" x14ac:dyDescent="0.3">
      <c r="A982">
        <v>5</v>
      </c>
      <c r="B982">
        <v>2500</v>
      </c>
      <c r="C982" t="s">
        <v>11</v>
      </c>
      <c r="D982">
        <v>1</v>
      </c>
      <c r="E982" t="s">
        <v>12</v>
      </c>
      <c r="F982">
        <v>6</v>
      </c>
      <c r="G982">
        <v>55.297249999999998</v>
      </c>
      <c r="H982">
        <v>677487.86739999999</v>
      </c>
      <c r="I982">
        <v>25.555</v>
      </c>
      <c r="J982">
        <v>6</v>
      </c>
      <c r="K982" t="s">
        <v>14</v>
      </c>
      <c r="L982">
        <f>Table1[[#This Row],[maxPHe]]/Table1[[#This Row],[nv]]</f>
        <v>4.2591666666666663</v>
      </c>
      <c r="M982" t="e">
        <f>LN(1-Table1[[#This Row],[maxPress(bar)]]/327664.925)</f>
        <v>#NUM!</v>
      </c>
      <c r="N982">
        <f>-0.509390757*Table1[[#This Row],[lig(ao)]]</f>
        <v>-3.0563445420000002</v>
      </c>
      <c r="O982" s="3">
        <f>LN(1-EXP(-$R$45*Table1[[#This Row],[lig(ao)]]))</f>
        <v>-4.8202665642017063E-2</v>
      </c>
      <c r="P982" s="3">
        <f>Table1[[#This Row],[ln(1-e^-Bl)]]+LN($R$40)-$R$45*Table1[[#This Row],[Rs(ao)]]</f>
        <v>13.670325929725362</v>
      </c>
      <c r="Q982" s="3">
        <f>LN(Table1[[#This Row],[maxPress(bar)]])</f>
        <v>13.426146923678965</v>
      </c>
    </row>
    <row r="983" spans="1:17" x14ac:dyDescent="0.3">
      <c r="A983">
        <v>5</v>
      </c>
      <c r="B983">
        <v>2500</v>
      </c>
      <c r="C983" t="s">
        <v>11</v>
      </c>
      <c r="D983">
        <v>1</v>
      </c>
      <c r="E983" t="s">
        <v>12</v>
      </c>
      <c r="F983">
        <v>7</v>
      </c>
      <c r="G983">
        <v>58.16825</v>
      </c>
      <c r="H983">
        <v>577276.74884999997</v>
      </c>
      <c r="I983">
        <v>31.135000000000002</v>
      </c>
      <c r="J983">
        <v>8</v>
      </c>
      <c r="K983" t="s">
        <v>14</v>
      </c>
      <c r="L983">
        <f>Table1[[#This Row],[maxPHe]]/Table1[[#This Row],[nv]]</f>
        <v>3.8918750000000002</v>
      </c>
      <c r="M983" t="e">
        <f>LN(1-Table1[[#This Row],[maxPress(bar)]]/327664.925)</f>
        <v>#NUM!</v>
      </c>
      <c r="N983">
        <f>-0.509390757*Table1[[#This Row],[lig(ao)]]</f>
        <v>-3.565735299</v>
      </c>
      <c r="O983" s="3">
        <f>LN(1-EXP(-$R$45*Table1[[#This Row],[lig(ao)]]))</f>
        <v>-2.8683625494928373E-2</v>
      </c>
      <c r="P983" s="3">
        <f>Table1[[#This Row],[ln(1-e^-Bl)]]+LN($R$40)-$R$45*Table1[[#This Row],[Rs(ao)]]</f>
        <v>13.689844969872452</v>
      </c>
      <c r="Q983" s="3">
        <f>LN(Table1[[#This Row],[maxPress(bar)]])</f>
        <v>13.266077064558049</v>
      </c>
    </row>
    <row r="984" spans="1:17" x14ac:dyDescent="0.3">
      <c r="A984">
        <v>5</v>
      </c>
      <c r="B984">
        <v>2500</v>
      </c>
      <c r="C984" t="s">
        <v>11</v>
      </c>
      <c r="D984">
        <v>1</v>
      </c>
      <c r="E984" t="s">
        <v>12</v>
      </c>
      <c r="F984">
        <v>8</v>
      </c>
      <c r="G984">
        <v>68.465249999999997</v>
      </c>
      <c r="H984">
        <v>636871.00760000013</v>
      </c>
      <c r="I984">
        <v>31.195</v>
      </c>
      <c r="J984">
        <v>7</v>
      </c>
      <c r="K984" t="s">
        <v>14</v>
      </c>
      <c r="L984">
        <f>Table1[[#This Row],[maxPHe]]/Table1[[#This Row],[nv]]</f>
        <v>4.4564285714285718</v>
      </c>
      <c r="M984" t="e">
        <f>LN(1-Table1[[#This Row],[maxPress(bar)]]/327664.925)</f>
        <v>#NUM!</v>
      </c>
      <c r="N984">
        <f>-0.509390757*Table1[[#This Row],[lig(ao)]]</f>
        <v>-4.0751260560000002</v>
      </c>
      <c r="O984" s="3">
        <f>LN(1-EXP(-$R$45*Table1[[#This Row],[lig(ao)]]))</f>
        <v>-1.7136038476981676E-2</v>
      </c>
      <c r="P984" s="3">
        <f>Table1[[#This Row],[ln(1-e^-Bl)]]+LN($R$40)-$R$45*Table1[[#This Row],[Rs(ao)]]</f>
        <v>13.701392556890397</v>
      </c>
      <c r="Q984" s="3">
        <f>LN(Table1[[#This Row],[maxPress(bar)]])</f>
        <v>13.364322414205425</v>
      </c>
    </row>
    <row r="985" spans="1:17" x14ac:dyDescent="0.3">
      <c r="A985">
        <v>5</v>
      </c>
      <c r="B985">
        <v>2500</v>
      </c>
      <c r="C985" t="s">
        <v>11</v>
      </c>
      <c r="D985">
        <v>1</v>
      </c>
      <c r="E985" t="s">
        <v>12</v>
      </c>
      <c r="F985">
        <v>9</v>
      </c>
      <c r="G985">
        <v>69.306750000000008</v>
      </c>
      <c r="H985">
        <v>548702.94105000002</v>
      </c>
      <c r="I985">
        <v>35.365000000000002</v>
      </c>
      <c r="J985">
        <v>9</v>
      </c>
      <c r="K985" t="s">
        <v>13</v>
      </c>
      <c r="L985">
        <f>Table1[[#This Row],[maxPHe]]/Table1[[#This Row],[nv]]</f>
        <v>3.9294444444444445</v>
      </c>
      <c r="M985" t="e">
        <f>LN(1-Table1[[#This Row],[maxPress(bar)]]/327664.925)</f>
        <v>#NUM!</v>
      </c>
      <c r="N985">
        <f>-0.509390757*Table1[[#This Row],[lig(ao)]]</f>
        <v>-4.5845168130000005</v>
      </c>
      <c r="O985" s="3">
        <f>LN(1-EXP(-$R$45*Table1[[#This Row],[lig(ao)]]))</f>
        <v>-1.0261132782081569E-2</v>
      </c>
      <c r="P985" s="3">
        <f>Table1[[#This Row],[ln(1-e^-Bl)]]+LN($R$40)-$R$45*Table1[[#This Row],[Rs(ao)]]</f>
        <v>13.708267462585297</v>
      </c>
      <c r="Q985" s="3">
        <f>LN(Table1[[#This Row],[maxPress(bar)]])</f>
        <v>13.215312483065507</v>
      </c>
    </row>
    <row r="986" spans="1:17" x14ac:dyDescent="0.3">
      <c r="A986">
        <v>5</v>
      </c>
      <c r="B986">
        <v>500</v>
      </c>
      <c r="C986" t="s">
        <v>11</v>
      </c>
      <c r="D986">
        <v>1</v>
      </c>
      <c r="E986" t="s">
        <v>12</v>
      </c>
      <c r="F986">
        <v>10</v>
      </c>
      <c r="G986">
        <v>56.485250000000008</v>
      </c>
      <c r="H986">
        <v>986235.76755000022</v>
      </c>
      <c r="I986">
        <v>31.794999999999991</v>
      </c>
      <c r="J986">
        <v>6</v>
      </c>
      <c r="K986" t="s">
        <v>13</v>
      </c>
      <c r="L986">
        <f>Table1[[#This Row],[maxPHe]]/Table1[[#This Row],[nv]]</f>
        <v>5.2991666666666655</v>
      </c>
      <c r="M986" t="e">
        <f>LN(1-Table1[[#This Row],[maxPress(bar)]]/327664.925)</f>
        <v>#NUM!</v>
      </c>
      <c r="N986">
        <f>-0.509390757*Table1[[#This Row],[lig(ao)]]</f>
        <v>-5.0939075700000007</v>
      </c>
      <c r="O986" s="3">
        <f>LN(1-EXP(-$R$45*Table1[[#This Row],[lig(ao)]]))</f>
        <v>-6.1528846084108338E-3</v>
      </c>
      <c r="P986" s="3">
        <f>Table1[[#This Row],[ln(1-e^-Bl)]]+LN($R$40)-$R$45*Table1[[#This Row],[Rs(ao)]]</f>
        <v>13.712375710758968</v>
      </c>
      <c r="Q986" s="3">
        <f>LN(Table1[[#This Row],[maxPress(bar)]])</f>
        <v>13.80165072016357</v>
      </c>
    </row>
    <row r="987" spans="1:17" x14ac:dyDescent="0.3">
      <c r="A987">
        <v>5</v>
      </c>
      <c r="B987">
        <v>500</v>
      </c>
      <c r="C987" t="s">
        <v>11</v>
      </c>
      <c r="D987">
        <v>1</v>
      </c>
      <c r="E987" t="s">
        <v>12</v>
      </c>
      <c r="F987">
        <v>11</v>
      </c>
      <c r="G987">
        <v>142.42574999999999</v>
      </c>
      <c r="H987">
        <v>801866.63454999996</v>
      </c>
      <c r="I987">
        <v>63.985000000000028</v>
      </c>
      <c r="J987">
        <v>11</v>
      </c>
      <c r="K987" t="s">
        <v>14</v>
      </c>
      <c r="L987">
        <f>Table1[[#This Row],[maxPHe]]/Table1[[#This Row],[nv]]</f>
        <v>5.8168181818181841</v>
      </c>
      <c r="M987" t="e">
        <f>LN(1-Table1[[#This Row],[maxPress(bar)]]/327664.925)</f>
        <v>#NUM!</v>
      </c>
      <c r="N987">
        <f>-0.509390757*Table1[[#This Row],[lig(ao)]]</f>
        <v>-5.6032983270000001</v>
      </c>
      <c r="O987" s="3">
        <f>LN(1-EXP(-$R$45*Table1[[#This Row],[lig(ao)]]))</f>
        <v>-3.6924895769882078E-3</v>
      </c>
      <c r="P987" s="3">
        <f>Table1[[#This Row],[ln(1-e^-Bl)]]+LN($R$40)-$R$45*Table1[[#This Row],[Rs(ao)]]</f>
        <v>13.714836105790392</v>
      </c>
      <c r="Q987" s="3">
        <f>LN(Table1[[#This Row],[maxPress(bar)]])</f>
        <v>13.594697581935968</v>
      </c>
    </row>
    <row r="988" spans="1:17" x14ac:dyDescent="0.3">
      <c r="A988">
        <v>5</v>
      </c>
      <c r="B988">
        <v>500</v>
      </c>
      <c r="C988" t="s">
        <v>11</v>
      </c>
      <c r="D988">
        <v>1</v>
      </c>
      <c r="E988" t="s">
        <v>12</v>
      </c>
      <c r="F988">
        <v>12</v>
      </c>
      <c r="G988">
        <v>117.02975000000001</v>
      </c>
      <c r="H988">
        <v>836828.0368</v>
      </c>
      <c r="I988">
        <v>49.905000000000022</v>
      </c>
      <c r="J988">
        <v>8</v>
      </c>
      <c r="K988" t="s">
        <v>13</v>
      </c>
      <c r="L988">
        <f>Table1[[#This Row],[maxPHe]]/Table1[[#This Row],[nv]]</f>
        <v>6.2381250000000028</v>
      </c>
      <c r="M988" t="e">
        <f>LN(1-Table1[[#This Row],[maxPress(bar)]]/327664.925)</f>
        <v>#NUM!</v>
      </c>
      <c r="N988">
        <f>-0.509390757*Table1[[#This Row],[lig(ao)]]</f>
        <v>-6.1126890840000003</v>
      </c>
      <c r="O988" s="3">
        <f>LN(1-EXP(-$R$45*Table1[[#This Row],[lig(ao)]]))</f>
        <v>-2.217039257152143E-3</v>
      </c>
      <c r="P988" s="3">
        <f>Table1[[#This Row],[ln(1-e^-Bl)]]+LN($R$40)-$R$45*Table1[[#This Row],[Rs(ao)]]</f>
        <v>13.716311556110227</v>
      </c>
      <c r="Q988" s="3">
        <f>LN(Table1[[#This Row],[maxPress(bar)]])</f>
        <v>13.637373876511637</v>
      </c>
    </row>
    <row r="989" spans="1:17" x14ac:dyDescent="0.3">
      <c r="A989">
        <v>5</v>
      </c>
      <c r="B989">
        <v>500</v>
      </c>
      <c r="C989" t="s">
        <v>11</v>
      </c>
      <c r="D989">
        <v>1</v>
      </c>
      <c r="E989" t="s">
        <v>12</v>
      </c>
      <c r="F989">
        <v>13</v>
      </c>
      <c r="G989">
        <v>134.30674999999999</v>
      </c>
      <c r="H989">
        <v>825989.50470000005</v>
      </c>
      <c r="I989">
        <v>56.364999999999981</v>
      </c>
      <c r="J989">
        <v>9</v>
      </c>
      <c r="K989" t="s">
        <v>13</v>
      </c>
      <c r="L989">
        <f>Table1[[#This Row],[maxPHe]]/Table1[[#This Row],[nv]]</f>
        <v>6.2627777777777753</v>
      </c>
      <c r="M989" t="e">
        <f>LN(1-Table1[[#This Row],[maxPress(bar)]]/327664.925)</f>
        <v>#NUM!</v>
      </c>
      <c r="N989">
        <f>-0.509390757*Table1[[#This Row],[lig(ao)]]</f>
        <v>-6.6220798410000006</v>
      </c>
      <c r="O989" s="3">
        <f>LN(1-EXP(-$R$45*Table1[[#This Row],[lig(ao)]]))</f>
        <v>-1.3315439159814054E-3</v>
      </c>
      <c r="P989" s="3">
        <f>Table1[[#This Row],[ln(1-e^-Bl)]]+LN($R$40)-$R$45*Table1[[#This Row],[Rs(ao)]]</f>
        <v>13.717197051451398</v>
      </c>
      <c r="Q989" s="3">
        <f>LN(Table1[[#This Row],[maxPress(bar)]])</f>
        <v>13.624337346248057</v>
      </c>
    </row>
    <row r="990" spans="1:17" x14ac:dyDescent="0.3">
      <c r="A990">
        <v>5</v>
      </c>
      <c r="B990">
        <v>500</v>
      </c>
      <c r="C990" t="s">
        <v>11</v>
      </c>
      <c r="D990">
        <v>1</v>
      </c>
      <c r="E990" t="s">
        <v>12</v>
      </c>
      <c r="F990">
        <v>14</v>
      </c>
      <c r="G990">
        <v>128.71275</v>
      </c>
      <c r="H990">
        <v>951719.30580000009</v>
      </c>
      <c r="I990">
        <v>46.24499999999999</v>
      </c>
      <c r="J990">
        <v>6</v>
      </c>
      <c r="K990" t="s">
        <v>13</v>
      </c>
      <c r="L990">
        <f>Table1[[#This Row],[maxPHe]]/Table1[[#This Row],[nv]]</f>
        <v>7.7074999999999987</v>
      </c>
      <c r="M990" t="e">
        <f>LN(1-Table1[[#This Row],[maxPress(bar)]]/327664.925)</f>
        <v>#NUM!</v>
      </c>
      <c r="N990">
        <f>-0.509390757*Table1[[#This Row],[lig(ao)]]</f>
        <v>-7.1314705979999999</v>
      </c>
      <c r="O990" s="3">
        <f>LN(1-EXP(-$R$45*Table1[[#This Row],[lig(ao)]]))</f>
        <v>-7.9986077373698648E-4</v>
      </c>
      <c r="P990" s="3">
        <f>Table1[[#This Row],[ln(1-e^-Bl)]]+LN($R$40)-$R$45*Table1[[#This Row],[Rs(ao)]]</f>
        <v>13.717728734593642</v>
      </c>
      <c r="Q990" s="3">
        <f>LN(Table1[[#This Row],[maxPress(bar)]])</f>
        <v>13.766025423448886</v>
      </c>
    </row>
    <row r="991" spans="1:17" x14ac:dyDescent="0.3">
      <c r="A991">
        <v>5</v>
      </c>
      <c r="B991">
        <v>500</v>
      </c>
      <c r="C991" t="s">
        <v>11</v>
      </c>
      <c r="D991">
        <v>1</v>
      </c>
      <c r="E991" t="s">
        <v>12</v>
      </c>
      <c r="F991">
        <v>15</v>
      </c>
      <c r="G991">
        <v>82.079249999999988</v>
      </c>
      <c r="H991">
        <v>907982.79630000005</v>
      </c>
      <c r="I991">
        <v>39.914999999999978</v>
      </c>
      <c r="J991">
        <v>7</v>
      </c>
      <c r="K991" t="s">
        <v>13</v>
      </c>
      <c r="L991">
        <f>Table1[[#This Row],[maxPHe]]/Table1[[#This Row],[nv]]</f>
        <v>5.7021428571428538</v>
      </c>
      <c r="M991" t="e">
        <f>LN(1-Table1[[#This Row],[maxPress(bar)]]/327664.925)</f>
        <v>#NUM!</v>
      </c>
      <c r="N991">
        <f>-0.509390757*Table1[[#This Row],[lig(ao)]]</f>
        <v>-7.6408613550000002</v>
      </c>
      <c r="O991" s="3">
        <f>LN(1-EXP(-$R$45*Table1[[#This Row],[lig(ao)]]))</f>
        <v>-4.8052877768070632E-4</v>
      </c>
      <c r="P991" s="3">
        <f>Table1[[#This Row],[ln(1-e^-Bl)]]+LN($R$40)-$R$45*Table1[[#This Row],[Rs(ao)]]</f>
        <v>13.718048066589699</v>
      </c>
      <c r="Q991" s="3">
        <f>LN(Table1[[#This Row],[maxPress(bar)]])</f>
        <v>13.718980710597769</v>
      </c>
    </row>
    <row r="992" spans="1:17" x14ac:dyDescent="0.3">
      <c r="A992">
        <v>5</v>
      </c>
      <c r="B992">
        <v>500</v>
      </c>
      <c r="C992" t="s">
        <v>11</v>
      </c>
      <c r="D992">
        <v>1</v>
      </c>
      <c r="E992" t="s">
        <v>12</v>
      </c>
      <c r="F992">
        <v>16</v>
      </c>
      <c r="G992">
        <v>170.54474999999999</v>
      </c>
      <c r="H992">
        <v>836491.08044999989</v>
      </c>
      <c r="I992">
        <v>66.605000000000032</v>
      </c>
      <c r="J992">
        <v>10</v>
      </c>
      <c r="K992" t="s">
        <v>13</v>
      </c>
      <c r="L992">
        <f>Table1[[#This Row],[maxPHe]]/Table1[[#This Row],[nv]]</f>
        <v>6.6605000000000034</v>
      </c>
      <c r="M992" t="e">
        <f>LN(1-Table1[[#This Row],[maxPress(bar)]]/327664.925)</f>
        <v>#NUM!</v>
      </c>
      <c r="N992">
        <f>-0.509390757*Table1[[#This Row],[lig(ao)]]</f>
        <v>-8.1502521120000004</v>
      </c>
      <c r="O992" s="3">
        <f>LN(1-EXP(-$R$45*Table1[[#This Row],[lig(ao)]]))</f>
        <v>-2.8870352550614285E-4</v>
      </c>
      <c r="P992" s="3">
        <f>Table1[[#This Row],[ln(1-e^-Bl)]]+LN($R$40)-$R$45*Table1[[#This Row],[Rs(ao)]]</f>
        <v>13.718239891841874</v>
      </c>
      <c r="Q992" s="3">
        <f>LN(Table1[[#This Row],[maxPress(bar)]])</f>
        <v>13.636971136411342</v>
      </c>
    </row>
    <row r="993" spans="1:17" x14ac:dyDescent="0.3">
      <c r="A993">
        <v>5</v>
      </c>
      <c r="B993">
        <v>500</v>
      </c>
      <c r="C993" t="s">
        <v>11</v>
      </c>
      <c r="D993">
        <v>1</v>
      </c>
      <c r="E993" t="s">
        <v>12</v>
      </c>
      <c r="F993">
        <v>17</v>
      </c>
      <c r="G993">
        <v>55.643749999999997</v>
      </c>
      <c r="H993">
        <v>864907.39540000015</v>
      </c>
      <c r="I993">
        <v>37.625</v>
      </c>
      <c r="J993">
        <v>8</v>
      </c>
      <c r="K993" t="s">
        <v>13</v>
      </c>
      <c r="L993">
        <f>Table1[[#This Row],[maxPHe]]/Table1[[#This Row],[nv]]</f>
        <v>4.703125</v>
      </c>
      <c r="M993" t="e">
        <f>LN(1-Table1[[#This Row],[maxPress(bar)]]/327664.925)</f>
        <v>#NUM!</v>
      </c>
      <c r="N993">
        <f>-0.509390757*Table1[[#This Row],[lig(ao)]]</f>
        <v>-8.6596428690000007</v>
      </c>
      <c r="O993" s="3">
        <f>LN(1-EXP(-$R$45*Table1[[#This Row],[lig(ao)]]))</f>
        <v>-1.7346082235250424E-4</v>
      </c>
      <c r="P993" s="3">
        <f>Table1[[#This Row],[ln(1-e^-Bl)]]+LN($R$40)-$R$45*Table1[[#This Row],[Rs(ao)]]</f>
        <v>13.718355134545027</v>
      </c>
      <c r="Q993" s="3">
        <f>LN(Table1[[#This Row],[maxPress(bar)]])</f>
        <v>13.670377722841931</v>
      </c>
    </row>
    <row r="994" spans="1:17" x14ac:dyDescent="0.3">
      <c r="A994">
        <v>5</v>
      </c>
      <c r="B994">
        <v>500</v>
      </c>
      <c r="C994" t="s">
        <v>11</v>
      </c>
      <c r="D994">
        <v>1</v>
      </c>
      <c r="E994" t="s">
        <v>12</v>
      </c>
      <c r="F994">
        <v>18</v>
      </c>
      <c r="G994">
        <v>80.148750000000007</v>
      </c>
      <c r="H994">
        <v>805171.3737</v>
      </c>
      <c r="I994">
        <v>45.524999999999977</v>
      </c>
      <c r="J994">
        <v>9</v>
      </c>
      <c r="K994" t="s">
        <v>13</v>
      </c>
      <c r="L994">
        <f>Table1[[#This Row],[maxPHe]]/Table1[[#This Row],[nv]]</f>
        <v>5.0583333333333309</v>
      </c>
      <c r="M994" t="e">
        <f>LN(1-Table1[[#This Row],[maxPress(bar)]]/327664.925)</f>
        <v>#NUM!</v>
      </c>
      <c r="N994">
        <f>-0.509390757*Table1[[#This Row],[lig(ao)]]</f>
        <v>-9.1690336260000009</v>
      </c>
      <c r="O994" s="3">
        <f>LN(1-EXP(-$R$45*Table1[[#This Row],[lig(ao)]]))</f>
        <v>-1.0422231216581739E-4</v>
      </c>
      <c r="P994" s="3">
        <f>Table1[[#This Row],[ln(1-e^-Bl)]]+LN($R$40)-$R$45*Table1[[#This Row],[Rs(ao)]]</f>
        <v>13.718424373055214</v>
      </c>
      <c r="Q994" s="3">
        <f>LN(Table1[[#This Row],[maxPress(bar)]])</f>
        <v>13.598810420327418</v>
      </c>
    </row>
    <row r="995" spans="1:17" x14ac:dyDescent="0.3">
      <c r="A995">
        <v>5</v>
      </c>
      <c r="B995">
        <v>500</v>
      </c>
      <c r="C995" t="s">
        <v>11</v>
      </c>
      <c r="D995">
        <v>1</v>
      </c>
      <c r="E995" t="s">
        <v>12</v>
      </c>
      <c r="F995">
        <v>19</v>
      </c>
      <c r="G995">
        <v>177.47524999999999</v>
      </c>
      <c r="H995">
        <v>895529.63985000004</v>
      </c>
      <c r="I995">
        <v>61.994999999999983</v>
      </c>
      <c r="J995">
        <v>8</v>
      </c>
      <c r="K995" t="s">
        <v>13</v>
      </c>
      <c r="L995">
        <f>Table1[[#This Row],[maxPHe]]/Table1[[#This Row],[nv]]</f>
        <v>7.7493749999999979</v>
      </c>
      <c r="M995" t="e">
        <f>LN(1-Table1[[#This Row],[maxPress(bar)]]/327664.925)</f>
        <v>#NUM!</v>
      </c>
      <c r="N995">
        <f>-0.509390757*Table1[[#This Row],[lig(ao)]]</f>
        <v>-9.6784243830000012</v>
      </c>
      <c r="O995" s="3">
        <f>LN(1-EXP(-$R$45*Table1[[#This Row],[lig(ao)]]))</f>
        <v>-6.2621866469215342E-5</v>
      </c>
      <c r="P995" s="3">
        <f>Table1[[#This Row],[ln(1-e^-Bl)]]+LN($R$40)-$R$45*Table1[[#This Row],[Rs(ao)]]</f>
        <v>13.71846597350091</v>
      </c>
      <c r="Q995" s="3">
        <f>LN(Table1[[#This Row],[maxPress(bar)]])</f>
        <v>13.705170598595121</v>
      </c>
    </row>
    <row r="996" spans="1:17" x14ac:dyDescent="0.3">
      <c r="A996">
        <v>5</v>
      </c>
      <c r="B996">
        <v>500</v>
      </c>
      <c r="C996" t="s">
        <v>11</v>
      </c>
      <c r="D996">
        <v>1</v>
      </c>
      <c r="E996" t="s">
        <v>12</v>
      </c>
      <c r="F996">
        <v>1</v>
      </c>
      <c r="G996">
        <v>65.297250000000005</v>
      </c>
      <c r="H996">
        <v>620696.35490000003</v>
      </c>
      <c r="I996">
        <v>30.555</v>
      </c>
      <c r="J996">
        <v>9</v>
      </c>
      <c r="K996" t="s">
        <v>14</v>
      </c>
      <c r="L996">
        <f>Table1[[#This Row],[maxPHe]]/Table1[[#This Row],[nv]]</f>
        <v>3.395</v>
      </c>
      <c r="M996" t="e">
        <f>LN(1-Table1[[#This Row],[maxPress(bar)]]/327664.925)</f>
        <v>#NUM!</v>
      </c>
      <c r="N996">
        <f>-0.509390757*Table1[[#This Row],[lig(ao)]]</f>
        <v>-0.50939075700000003</v>
      </c>
      <c r="O996" s="3">
        <f>LN(1-EXP(-$R$45*Table1[[#This Row],[lig(ao)]]))</f>
        <v>-0.91844666491232885</v>
      </c>
      <c r="P996" s="3">
        <f>Table1[[#This Row],[ln(1-e^-Bl)]]+LN($R$40)-$R$45*Table1[[#This Row],[Rs(ao)]]</f>
        <v>12.80008193045505</v>
      </c>
      <c r="Q996" s="3">
        <f>LN(Table1[[#This Row],[maxPress(bar)]])</f>
        <v>13.338597279821265</v>
      </c>
    </row>
    <row r="997" spans="1:17" x14ac:dyDescent="0.3">
      <c r="A997">
        <v>5</v>
      </c>
      <c r="B997">
        <v>500</v>
      </c>
      <c r="C997" t="s">
        <v>11</v>
      </c>
      <c r="D997">
        <v>1</v>
      </c>
      <c r="E997" t="s">
        <v>12</v>
      </c>
      <c r="F997">
        <v>20</v>
      </c>
      <c r="G997">
        <v>55.891250000000007</v>
      </c>
      <c r="H997">
        <v>821162.64840000018</v>
      </c>
      <c r="I997">
        <v>40.674999999999997</v>
      </c>
      <c r="J997">
        <v>9</v>
      </c>
      <c r="K997" t="s">
        <v>13</v>
      </c>
      <c r="L997">
        <f>Table1[[#This Row],[maxPHe]]/Table1[[#This Row],[nv]]</f>
        <v>4.5194444444444439</v>
      </c>
      <c r="M997" t="e">
        <f>LN(1-Table1[[#This Row],[maxPress(bar)]]/327664.925)</f>
        <v>#NUM!</v>
      </c>
      <c r="N997">
        <f>-0.509390757*Table1[[#This Row],[lig(ao)]]</f>
        <v>-10.187815140000001</v>
      </c>
      <c r="O997" s="3">
        <f>LN(1-EXP(-$R$45*Table1[[#This Row],[lig(ao)]]))</f>
        <v>-3.7626594887278363E-5</v>
      </c>
      <c r="P997" s="3">
        <f>Table1[[#This Row],[ln(1-e^-Bl)]]+LN($R$40)-$R$45*Table1[[#This Row],[Rs(ao)]]</f>
        <v>13.718490968772493</v>
      </c>
      <c r="Q997" s="3">
        <f>LN(Table1[[#This Row],[maxPress(bar)]])</f>
        <v>13.618476478922972</v>
      </c>
    </row>
    <row r="998" spans="1:17" x14ac:dyDescent="0.3">
      <c r="A998">
        <v>5</v>
      </c>
      <c r="B998">
        <v>500</v>
      </c>
      <c r="C998" t="s">
        <v>11</v>
      </c>
      <c r="D998">
        <v>1</v>
      </c>
      <c r="E998" t="s">
        <v>12</v>
      </c>
      <c r="F998">
        <v>2</v>
      </c>
      <c r="G998">
        <v>104.95025</v>
      </c>
      <c r="H998">
        <v>781562.03204999992</v>
      </c>
      <c r="I998">
        <v>38.494999999999997</v>
      </c>
      <c r="J998">
        <v>9</v>
      </c>
      <c r="K998" t="s">
        <v>14</v>
      </c>
      <c r="L998">
        <f>Table1[[#This Row],[maxPHe]]/Table1[[#This Row],[nv]]</f>
        <v>4.277222222222222</v>
      </c>
      <c r="M998" t="e">
        <f>LN(1-Table1[[#This Row],[maxPress(bar)]]/327664.925)</f>
        <v>#NUM!</v>
      </c>
      <c r="N998">
        <f>-0.509390757*Table1[[#This Row],[lig(ao)]]</f>
        <v>-1.0187815140000001</v>
      </c>
      <c r="O998" s="3">
        <f>LN(1-EXP(-$R$45*Table1[[#This Row],[lig(ao)]]))</f>
        <v>-0.44790477788236172</v>
      </c>
      <c r="P998" s="3">
        <f>Table1[[#This Row],[ln(1-e^-Bl)]]+LN($R$40)-$R$45*Table1[[#This Row],[Rs(ao)]]</f>
        <v>13.270623817485017</v>
      </c>
      <c r="Q998" s="3">
        <f>LN(Table1[[#This Row],[maxPress(bar)]])</f>
        <v>13.569049801317391</v>
      </c>
    </row>
    <row r="999" spans="1:17" x14ac:dyDescent="0.3">
      <c r="A999">
        <v>5</v>
      </c>
      <c r="B999">
        <v>500</v>
      </c>
      <c r="C999" t="s">
        <v>11</v>
      </c>
      <c r="D999">
        <v>1</v>
      </c>
      <c r="E999" t="s">
        <v>12</v>
      </c>
      <c r="F999">
        <v>3</v>
      </c>
      <c r="G999">
        <v>89.900750000000002</v>
      </c>
      <c r="H999">
        <v>892617.73010000016</v>
      </c>
      <c r="I999">
        <v>39.485000000000028</v>
      </c>
      <c r="J999">
        <v>7</v>
      </c>
      <c r="K999" t="s">
        <v>14</v>
      </c>
      <c r="L999">
        <f>Table1[[#This Row],[maxPHe]]/Table1[[#This Row],[nv]]</f>
        <v>5.6407142857142896</v>
      </c>
      <c r="M999" t="e">
        <f>LN(1-Table1[[#This Row],[maxPress(bar)]]/327664.925)</f>
        <v>#NUM!</v>
      </c>
      <c r="N999">
        <f>-0.509390757*Table1[[#This Row],[lig(ao)]]</f>
        <v>-1.5281722710000001</v>
      </c>
      <c r="O999" s="3">
        <f>LN(1-EXP(-$R$45*Table1[[#This Row],[lig(ao)]]))</f>
        <v>-0.24453535334753071</v>
      </c>
      <c r="P999" s="3">
        <f>Table1[[#This Row],[ln(1-e^-Bl)]]+LN($R$40)-$R$45*Table1[[#This Row],[Rs(ao)]]</f>
        <v>13.47399324201985</v>
      </c>
      <c r="Q999" s="3">
        <f>LN(Table1[[#This Row],[maxPress(bar)]])</f>
        <v>13.701913694412699</v>
      </c>
    </row>
    <row r="1000" spans="1:17" x14ac:dyDescent="0.3">
      <c r="A1000">
        <v>5</v>
      </c>
      <c r="B1000">
        <v>500</v>
      </c>
      <c r="C1000" t="s">
        <v>11</v>
      </c>
      <c r="D1000">
        <v>1</v>
      </c>
      <c r="E1000" t="s">
        <v>12</v>
      </c>
      <c r="F1000">
        <v>4</v>
      </c>
      <c r="G1000">
        <v>72.326750000000004</v>
      </c>
      <c r="H1000">
        <v>864720.95754999993</v>
      </c>
      <c r="I1000">
        <v>37.965000000000003</v>
      </c>
      <c r="J1000">
        <v>8</v>
      </c>
      <c r="K1000" t="s">
        <v>14</v>
      </c>
      <c r="L1000">
        <f>Table1[[#This Row],[maxPHe]]/Table1[[#This Row],[nv]]</f>
        <v>4.7456250000000004</v>
      </c>
      <c r="M1000" t="e">
        <f>LN(1-Table1[[#This Row],[maxPress(bar)]]/327664.925)</f>
        <v>#NUM!</v>
      </c>
      <c r="N1000">
        <f>-0.509390757*Table1[[#This Row],[lig(ao)]]</f>
        <v>-2.0375630280000001</v>
      </c>
      <c r="O1000" s="3">
        <f>LN(1-EXP(-$R$45*Table1[[#This Row],[lig(ao)]]))</f>
        <v>-0.13965972373704474</v>
      </c>
      <c r="P1000" s="3">
        <f>Table1[[#This Row],[ln(1-e^-Bl)]]+LN($R$40)-$R$45*Table1[[#This Row],[Rs(ao)]]</f>
        <v>13.578868871630334</v>
      </c>
      <c r="Q1000" s="3">
        <f>LN(Table1[[#This Row],[maxPress(bar)]])</f>
        <v>13.670162141442141</v>
      </c>
    </row>
    <row r="1001" spans="1:17" x14ac:dyDescent="0.3">
      <c r="A1001">
        <v>5</v>
      </c>
      <c r="B1001">
        <v>500</v>
      </c>
      <c r="C1001" t="s">
        <v>11</v>
      </c>
      <c r="D1001">
        <v>1</v>
      </c>
      <c r="E1001" t="s">
        <v>12</v>
      </c>
      <c r="F1001">
        <v>5</v>
      </c>
      <c r="G1001">
        <v>65.495249999999999</v>
      </c>
      <c r="H1001">
        <v>915846.005</v>
      </c>
      <c r="I1001">
        <v>36.594999999999978</v>
      </c>
      <c r="J1001">
        <v>7</v>
      </c>
      <c r="K1001" t="s">
        <v>14</v>
      </c>
      <c r="L1001">
        <f>Table1[[#This Row],[maxPHe]]/Table1[[#This Row],[nv]]</f>
        <v>5.2278571428571396</v>
      </c>
      <c r="M1001" t="e">
        <f>LN(1-Table1[[#This Row],[maxPress(bar)]]/327664.925)</f>
        <v>#NUM!</v>
      </c>
      <c r="N1001">
        <f>-0.509390757*Table1[[#This Row],[lig(ao)]]</f>
        <v>-2.5469537850000004</v>
      </c>
      <c r="O1001" s="3">
        <f>LN(1-EXP(-$R$45*Table1[[#This Row],[lig(ao)]]))</f>
        <v>-8.1556993148675705E-2</v>
      </c>
      <c r="P1001" s="3">
        <f>Table1[[#This Row],[ln(1-e^-Bl)]]+LN($R$40)-$R$45*Table1[[#This Row],[Rs(ao)]]</f>
        <v>13.636971602218704</v>
      </c>
      <c r="Q1001" s="3">
        <f>LN(Table1[[#This Row],[maxPress(bar)]])</f>
        <v>13.727603512710825</v>
      </c>
    </row>
    <row r="1002" spans="1:17" x14ac:dyDescent="0.3">
      <c r="A1002">
        <v>5</v>
      </c>
      <c r="B1002">
        <v>500</v>
      </c>
      <c r="C1002" t="s">
        <v>11</v>
      </c>
      <c r="D1002">
        <v>1</v>
      </c>
      <c r="E1002" t="s">
        <v>12</v>
      </c>
      <c r="F1002">
        <v>6</v>
      </c>
      <c r="G1002">
        <v>70.495249999999984</v>
      </c>
      <c r="H1002">
        <v>904633.88809999998</v>
      </c>
      <c r="I1002">
        <v>37.594999999999999</v>
      </c>
      <c r="J1002">
        <v>7</v>
      </c>
      <c r="K1002" t="s">
        <v>14</v>
      </c>
      <c r="L1002">
        <f>Table1[[#This Row],[maxPHe]]/Table1[[#This Row],[nv]]</f>
        <v>5.3707142857142856</v>
      </c>
      <c r="M1002" t="e">
        <f>LN(1-Table1[[#This Row],[maxPress(bar)]]/327664.925)</f>
        <v>#NUM!</v>
      </c>
      <c r="N1002">
        <f>-0.509390757*Table1[[#This Row],[lig(ao)]]</f>
        <v>-3.0563445420000002</v>
      </c>
      <c r="O1002" s="3">
        <f>LN(1-EXP(-$R$45*Table1[[#This Row],[lig(ao)]]))</f>
        <v>-4.8202665642017063E-2</v>
      </c>
      <c r="P1002" s="3">
        <f>Table1[[#This Row],[ln(1-e^-Bl)]]+LN($R$40)-$R$45*Table1[[#This Row],[Rs(ao)]]</f>
        <v>13.670325929725362</v>
      </c>
      <c r="Q1002" s="3">
        <f>LN(Table1[[#This Row],[maxPress(bar)]])</f>
        <v>13.71528559729634</v>
      </c>
    </row>
    <row r="1003" spans="1:17" x14ac:dyDescent="0.3">
      <c r="A1003">
        <v>5</v>
      </c>
      <c r="B1003">
        <v>500</v>
      </c>
      <c r="C1003" t="s">
        <v>11</v>
      </c>
      <c r="D1003">
        <v>1</v>
      </c>
      <c r="E1003" t="s">
        <v>12</v>
      </c>
      <c r="F1003">
        <v>7</v>
      </c>
      <c r="G1003">
        <v>43.613750000000003</v>
      </c>
      <c r="H1003">
        <v>850317.60744999989</v>
      </c>
      <c r="I1003">
        <v>35.224999999999987</v>
      </c>
      <c r="J1003">
        <v>8</v>
      </c>
      <c r="K1003" t="s">
        <v>14</v>
      </c>
      <c r="L1003">
        <f>Table1[[#This Row],[maxPHe]]/Table1[[#This Row],[nv]]</f>
        <v>4.4031249999999984</v>
      </c>
      <c r="M1003" t="e">
        <f>LN(1-Table1[[#This Row],[maxPress(bar)]]/327664.925)</f>
        <v>#NUM!</v>
      </c>
      <c r="N1003">
        <f>-0.509390757*Table1[[#This Row],[lig(ao)]]</f>
        <v>-3.565735299</v>
      </c>
      <c r="O1003" s="3">
        <f>LN(1-EXP(-$R$45*Table1[[#This Row],[lig(ao)]]))</f>
        <v>-2.8683625494928373E-2</v>
      </c>
      <c r="P1003" s="3">
        <f>Table1[[#This Row],[ln(1-e^-Bl)]]+LN($R$40)-$R$45*Table1[[#This Row],[Rs(ao)]]</f>
        <v>13.689844969872452</v>
      </c>
      <c r="Q1003" s="3">
        <f>LN(Table1[[#This Row],[maxPress(bar)]])</f>
        <v>13.653365214498075</v>
      </c>
    </row>
    <row r="1004" spans="1:17" x14ac:dyDescent="0.3">
      <c r="A1004">
        <v>5</v>
      </c>
      <c r="B1004">
        <v>500</v>
      </c>
      <c r="C1004" t="s">
        <v>11</v>
      </c>
      <c r="D1004">
        <v>1</v>
      </c>
      <c r="E1004" t="s">
        <v>12</v>
      </c>
      <c r="F1004">
        <v>8</v>
      </c>
      <c r="G1004">
        <v>86.782250000000005</v>
      </c>
      <c r="H1004">
        <v>864102.60355000012</v>
      </c>
      <c r="I1004">
        <v>43.855000000000018</v>
      </c>
      <c r="J1004">
        <v>8</v>
      </c>
      <c r="K1004" t="s">
        <v>14</v>
      </c>
      <c r="L1004">
        <f>Table1[[#This Row],[maxPHe]]/Table1[[#This Row],[nv]]</f>
        <v>5.4818750000000023</v>
      </c>
      <c r="M1004" t="e">
        <f>LN(1-Table1[[#This Row],[maxPress(bar)]]/327664.925)</f>
        <v>#NUM!</v>
      </c>
      <c r="N1004">
        <f>-0.509390757*Table1[[#This Row],[lig(ao)]]</f>
        <v>-4.0751260560000002</v>
      </c>
      <c r="O1004" s="3">
        <f>LN(1-EXP(-$R$45*Table1[[#This Row],[lig(ao)]]))</f>
        <v>-1.7136038476981676E-2</v>
      </c>
      <c r="P1004" s="3">
        <f>Table1[[#This Row],[ln(1-e^-Bl)]]+LN($R$40)-$R$45*Table1[[#This Row],[Rs(ao)]]</f>
        <v>13.701392556890397</v>
      </c>
      <c r="Q1004" s="3">
        <f>LN(Table1[[#This Row],[maxPress(bar)]])</f>
        <v>13.669446794844278</v>
      </c>
    </row>
    <row r="1005" spans="1:17" x14ac:dyDescent="0.3">
      <c r="A1005">
        <v>5</v>
      </c>
      <c r="B1005">
        <v>500</v>
      </c>
      <c r="C1005" t="s">
        <v>11</v>
      </c>
      <c r="D1005">
        <v>1</v>
      </c>
      <c r="E1005" t="s">
        <v>12</v>
      </c>
      <c r="F1005">
        <v>9</v>
      </c>
      <c r="G1005">
        <v>40.891249999999999</v>
      </c>
      <c r="H1005">
        <v>973760.64715000009</v>
      </c>
      <c r="I1005">
        <v>28.67499999999999</v>
      </c>
      <c r="J1005">
        <v>6</v>
      </c>
      <c r="K1005" t="s">
        <v>14</v>
      </c>
      <c r="L1005">
        <f>Table1[[#This Row],[maxPHe]]/Table1[[#This Row],[nv]]</f>
        <v>4.779166666666665</v>
      </c>
      <c r="M1005" t="e">
        <f>LN(1-Table1[[#This Row],[maxPress(bar)]]/327664.925)</f>
        <v>#NUM!</v>
      </c>
      <c r="N1005">
        <f>-0.509390757*Table1[[#This Row],[lig(ao)]]</f>
        <v>-4.5845168130000005</v>
      </c>
      <c r="O1005" s="3">
        <f>LN(1-EXP(-$R$45*Table1[[#This Row],[lig(ao)]]))</f>
        <v>-1.0261132782081569E-2</v>
      </c>
      <c r="P1005" s="3">
        <f>Table1[[#This Row],[ln(1-e^-Bl)]]+LN($R$40)-$R$45*Table1[[#This Row],[Rs(ao)]]</f>
        <v>13.708267462585297</v>
      </c>
      <c r="Q1005" s="3">
        <f>LN(Table1[[#This Row],[maxPress(bar)]])</f>
        <v>13.788920810279333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5D50-30A0-4D2A-8BAE-9155E8C59D6C}">
  <dimension ref="A1:T1006"/>
  <sheetViews>
    <sheetView topLeftCell="L1" zoomScaleNormal="100" workbookViewId="0">
      <pane ySplit="1" topLeftCell="A2" activePane="bottomLeft" state="frozen"/>
      <selection pane="bottomLeft" activeCell="AM1" sqref="AM1"/>
    </sheetView>
  </sheetViews>
  <sheetFormatPr defaultRowHeight="14.4" x14ac:dyDescent="0.3"/>
  <cols>
    <col min="1" max="1" width="9.88671875" customWidth="1"/>
    <col min="2" max="2" width="9.77734375" customWidth="1"/>
    <col min="3" max="3" width="11.33203125" customWidth="1"/>
    <col min="4" max="4" width="8.21875" customWidth="1"/>
    <col min="5" max="5" width="11.44140625" customWidth="1"/>
    <col min="6" max="6" width="8.21875" customWidth="1"/>
    <col min="7" max="8" width="14.88671875" customWidth="1"/>
    <col min="9" max="9" width="9.77734375" customWidth="1"/>
    <col min="10" max="10" width="5.77734375" customWidth="1"/>
    <col min="11" max="11" width="12" bestFit="1" customWidth="1"/>
  </cols>
  <sheetData>
    <row r="1" spans="1:20" ht="351.6" customHeight="1" x14ac:dyDescent="0.3"/>
    <row r="2" spans="1:2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</row>
    <row r="3" spans="1:20" hidden="1" x14ac:dyDescent="0.3">
      <c r="A3">
        <v>1</v>
      </c>
      <c r="B3">
        <v>500</v>
      </c>
      <c r="C3" t="s">
        <v>11</v>
      </c>
      <c r="D3">
        <v>1</v>
      </c>
      <c r="E3" t="s">
        <v>12</v>
      </c>
      <c r="F3">
        <v>0.5</v>
      </c>
      <c r="G3">
        <v>34.950249999999997</v>
      </c>
      <c r="H3">
        <v>584692.23859999992</v>
      </c>
      <c r="I3">
        <v>24.495000000000001</v>
      </c>
      <c r="J3">
        <v>9</v>
      </c>
      <c r="K3" t="s">
        <v>15</v>
      </c>
      <c r="L3">
        <f>Table13[[#This Row],[maxPHe]]/Table13[[#This Row],[nv]]</f>
        <v>2.7216666666666667</v>
      </c>
      <c r="M3">
        <f>1/Table13[[#This Row],[temp(K)]]</f>
        <v>2E-3</v>
      </c>
      <c r="N3">
        <f>1/Table13[[#This Row],[dens]]</f>
        <v>0.36742192284139619</v>
      </c>
      <c r="O3" s="3">
        <f>EXP(-1/Table13[[#This Row],[temp(K)]])</f>
        <v>0.99800199866733308</v>
      </c>
      <c r="P3" s="3">
        <f>EXP(-1/Table13[[#This Row],[dens]])</f>
        <v>0.69251739448833594</v>
      </c>
      <c r="Q3" s="3">
        <f>EXP(1/Table13[[#This Row],[temp(K)]])</f>
        <v>1.0020020013340003</v>
      </c>
      <c r="R3" s="3">
        <f>EXP(1/Table13[[#This Row],[dens]])</f>
        <v>1.4440070501605906</v>
      </c>
      <c r="S3" s="3">
        <f>LN(Table13[[#This Row],[maxPress(bar)]])</f>
        <v>13.278840899917972</v>
      </c>
      <c r="T3" s="3">
        <f>LN(Table13[[#This Row],[dens]])</f>
        <v>1.0012444377543188</v>
      </c>
    </row>
    <row r="4" spans="1:20" hidden="1" x14ac:dyDescent="0.3">
      <c r="A4">
        <v>1</v>
      </c>
      <c r="B4">
        <v>1000</v>
      </c>
      <c r="C4" t="s">
        <v>11</v>
      </c>
      <c r="D4">
        <v>1</v>
      </c>
      <c r="E4" t="s">
        <v>12</v>
      </c>
      <c r="F4">
        <v>1</v>
      </c>
      <c r="G4">
        <v>62.02975</v>
      </c>
      <c r="H4">
        <v>717056.35725000012</v>
      </c>
      <c r="I4">
        <v>24.90499999999999</v>
      </c>
      <c r="J4">
        <v>7</v>
      </c>
      <c r="K4" t="s">
        <v>14</v>
      </c>
      <c r="L4">
        <f>Table13[[#This Row],[maxPHe]]/Table13[[#This Row],[nv]]</f>
        <v>3.5578571428571415</v>
      </c>
      <c r="M4">
        <f>1/Table13[[#This Row],[temp(K)]]</f>
        <v>1E-3</v>
      </c>
      <c r="N4">
        <f>1/Table13[[#This Row],[dens]]</f>
        <v>0.28106805862276663</v>
      </c>
      <c r="O4" s="3">
        <f>EXP(-1/Table13[[#This Row],[temp(K)]])</f>
        <v>0.99900049983337502</v>
      </c>
      <c r="P4" s="3">
        <f>EXP(-1/Table13[[#This Row],[dens]])</f>
        <v>0.7549769510401424</v>
      </c>
      <c r="Q4" s="3">
        <f>EXP(1/Table13[[#This Row],[temp(K)]])</f>
        <v>1.0010005001667084</v>
      </c>
      <c r="R4" s="3">
        <f>EXP(1/Table13[[#This Row],[dens]])</f>
        <v>1.3245437474909478</v>
      </c>
      <c r="S4" s="3">
        <f>LN(Table13[[#This Row],[maxPress(bar)]])</f>
        <v>13.482909717957259</v>
      </c>
      <c r="T4" s="3">
        <f>LN(Table13[[#This Row],[dens]])</f>
        <v>1.269158437469933</v>
      </c>
    </row>
    <row r="5" spans="1:20" x14ac:dyDescent="0.3">
      <c r="A5">
        <v>1</v>
      </c>
      <c r="B5">
        <v>1000</v>
      </c>
      <c r="C5" t="s">
        <v>11</v>
      </c>
      <c r="D5">
        <v>2</v>
      </c>
      <c r="E5" t="s">
        <v>12</v>
      </c>
      <c r="F5">
        <v>1</v>
      </c>
      <c r="G5">
        <v>286.63375000000002</v>
      </c>
      <c r="H5">
        <v>271719.46214999998</v>
      </c>
      <c r="I5">
        <v>153.82499999999999</v>
      </c>
      <c r="J5">
        <v>67</v>
      </c>
      <c r="K5" t="s">
        <v>15</v>
      </c>
      <c r="L5">
        <f>Table13[[#This Row],[maxPHe]]/Table13[[#This Row],[nv]]</f>
        <v>2.2958955223880597</v>
      </c>
      <c r="M5">
        <f>1/Table13[[#This Row],[temp(K)]]</f>
        <v>1E-3</v>
      </c>
      <c r="N5">
        <f>1/Table13[[#This Row],[dens]]</f>
        <v>0.43555988948480417</v>
      </c>
      <c r="O5" s="3">
        <f>EXP(-1/Table13[[#This Row],[temp(K)]])</f>
        <v>0.99900049983337502</v>
      </c>
      <c r="P5" s="3">
        <f>EXP(-1/Table13[[#This Row],[dens]])</f>
        <v>0.64690237182916666</v>
      </c>
      <c r="Q5" s="3">
        <f>EXP(1/Table13[[#This Row],[temp(K)]])</f>
        <v>1.0010005001667084</v>
      </c>
      <c r="R5" s="3">
        <f>EXP(1/Table13[[#This Row],[dens]])</f>
        <v>1.5458283097222574</v>
      </c>
      <c r="S5" s="3">
        <f>LN(Table13[[#This Row],[maxPress(bar)]])</f>
        <v>12.512525423875928</v>
      </c>
      <c r="T5" s="3">
        <f>LN(Table13[[#This Row],[dens]])</f>
        <v>0.83112297323558793</v>
      </c>
    </row>
    <row r="6" spans="1:20" hidden="1" x14ac:dyDescent="0.3">
      <c r="A6">
        <v>1</v>
      </c>
      <c r="B6">
        <v>1000</v>
      </c>
      <c r="C6" t="s">
        <v>11</v>
      </c>
      <c r="D6">
        <v>3</v>
      </c>
      <c r="E6" t="s">
        <v>12</v>
      </c>
      <c r="F6">
        <v>1</v>
      </c>
      <c r="G6">
        <v>925.49525000000006</v>
      </c>
      <c r="H6">
        <v>174194.50745</v>
      </c>
      <c r="I6">
        <v>473.59500000000008</v>
      </c>
      <c r="J6">
        <v>230</v>
      </c>
      <c r="K6" t="s">
        <v>14</v>
      </c>
      <c r="L6">
        <f>Table13[[#This Row],[maxPHe]]/Table13[[#This Row],[nv]]</f>
        <v>2.0591086956521742</v>
      </c>
      <c r="M6">
        <f>1/Table13[[#This Row],[temp(K)]]</f>
        <v>1E-3</v>
      </c>
      <c r="N6">
        <f>1/Table13[[#This Row],[dens]]</f>
        <v>0.48564701907748176</v>
      </c>
      <c r="O6" s="3">
        <f>EXP(-1/Table13[[#This Row],[temp(K)]])</f>
        <v>0.99900049983337502</v>
      </c>
      <c r="P6" s="3">
        <f>EXP(-1/Table13[[#This Row],[dens]])</f>
        <v>0.61529895778002974</v>
      </c>
      <c r="Q6" s="3">
        <f>EXP(1/Table13[[#This Row],[temp(K)]])</f>
        <v>1.0010005001667084</v>
      </c>
      <c r="R6" s="3">
        <f>EXP(1/Table13[[#This Row],[dens]])</f>
        <v>1.6252262211006401</v>
      </c>
      <c r="S6" s="3">
        <f>LN(Table13[[#This Row],[maxPress(bar)]])</f>
        <v>12.067927812765681</v>
      </c>
      <c r="T6" s="3">
        <f>LN(Table13[[#This Row],[dens]])</f>
        <v>0.72227321715843817</v>
      </c>
    </row>
    <row r="7" spans="1:20" hidden="1" x14ac:dyDescent="0.3">
      <c r="A7">
        <v>1</v>
      </c>
      <c r="B7">
        <v>1500</v>
      </c>
      <c r="C7" t="s">
        <v>11</v>
      </c>
      <c r="D7">
        <v>3</v>
      </c>
      <c r="E7" t="s">
        <v>12</v>
      </c>
      <c r="F7">
        <v>1</v>
      </c>
      <c r="G7">
        <v>758.31675000000007</v>
      </c>
      <c r="H7">
        <v>145449.1587</v>
      </c>
      <c r="I7">
        <v>414.16499999999979</v>
      </c>
      <c r="J7">
        <v>229</v>
      </c>
      <c r="K7" t="s">
        <v>15</v>
      </c>
      <c r="L7">
        <f>Table13[[#This Row],[maxPHe]]/Table13[[#This Row],[nv]]</f>
        <v>1.8085807860262</v>
      </c>
      <c r="M7">
        <f>1/Table13[[#This Row],[temp(K)]]</f>
        <v>6.6666666666666664E-4</v>
      </c>
      <c r="N7">
        <f>1/Table13[[#This Row],[dens]]</f>
        <v>0.55291973005927619</v>
      </c>
      <c r="O7" s="3">
        <f>EXP(-1/Table13[[#This Row],[temp(K)]])</f>
        <v>0.99933355550618108</v>
      </c>
      <c r="P7" s="3">
        <f>EXP(-1/Table13[[#This Row],[dens]])</f>
        <v>0.57526772948245852</v>
      </c>
      <c r="Q7" s="3">
        <f>EXP(1/Table13[[#This Row],[temp(K)]])</f>
        <v>1.0006668889382799</v>
      </c>
      <c r="R7" s="3">
        <f>EXP(1/Table13[[#This Row],[dens]])</f>
        <v>1.7383210438375418</v>
      </c>
      <c r="S7" s="3">
        <f>LN(Table13[[#This Row],[maxPress(bar)]])</f>
        <v>11.887581879788366</v>
      </c>
      <c r="T7" s="3">
        <f>LN(Table13[[#This Row],[dens]])</f>
        <v>0.59254244159546787</v>
      </c>
    </row>
    <row r="8" spans="1:20" hidden="1" x14ac:dyDescent="0.3">
      <c r="A8">
        <v>1</v>
      </c>
      <c r="B8">
        <v>2000</v>
      </c>
      <c r="C8" t="s">
        <v>11</v>
      </c>
      <c r="D8">
        <v>3</v>
      </c>
      <c r="E8" t="s">
        <v>12</v>
      </c>
      <c r="F8">
        <v>1</v>
      </c>
      <c r="G8">
        <v>421.13875000000002</v>
      </c>
      <c r="H8">
        <v>111502.30946</v>
      </c>
      <c r="I8">
        <v>322.72500000000002</v>
      </c>
      <c r="J8">
        <v>225</v>
      </c>
      <c r="K8" t="s">
        <v>15</v>
      </c>
      <c r="L8">
        <f>Table13[[#This Row],[maxPHe]]/Table13[[#This Row],[nv]]</f>
        <v>1.4343333333333335</v>
      </c>
      <c r="M8">
        <f>1/Table13[[#This Row],[temp(K)]]</f>
        <v>5.0000000000000001E-4</v>
      </c>
      <c r="N8">
        <f>1/Table13[[#This Row],[dens]]</f>
        <v>0.69718800836625605</v>
      </c>
      <c r="O8" s="3">
        <f>EXP(-1/Table13[[#This Row],[temp(K)]])</f>
        <v>0.99950012497916929</v>
      </c>
      <c r="P8" s="3">
        <f>EXP(-1/Table13[[#This Row],[dens]])</f>
        <v>0.49798366267641753</v>
      </c>
      <c r="Q8" s="3">
        <f>EXP(1/Table13[[#This Row],[temp(K)]])</f>
        <v>1.0005001250208359</v>
      </c>
      <c r="R8" s="3">
        <f>EXP(1/Table13[[#This Row],[dens]])</f>
        <v>2.008098005917486</v>
      </c>
      <c r="S8" s="3">
        <f>LN(Table13[[#This Row],[maxPress(bar)]])</f>
        <v>11.621800582313547</v>
      </c>
      <c r="T8" s="3">
        <f>LN(Table13[[#This Row],[dens]])</f>
        <v>0.36070016518835296</v>
      </c>
    </row>
    <row r="9" spans="1:20" hidden="1" x14ac:dyDescent="0.3">
      <c r="A9">
        <v>1</v>
      </c>
      <c r="B9">
        <v>2500</v>
      </c>
      <c r="C9" t="s">
        <v>11</v>
      </c>
      <c r="D9">
        <v>3</v>
      </c>
      <c r="E9" t="s">
        <v>12</v>
      </c>
      <c r="F9">
        <v>1</v>
      </c>
      <c r="G9">
        <v>405.34674999999999</v>
      </c>
      <c r="H9">
        <v>104598.28150500001</v>
      </c>
      <c r="I9">
        <v>303.56499999999983</v>
      </c>
      <c r="J9">
        <v>226</v>
      </c>
      <c r="K9" t="s">
        <v>15</v>
      </c>
      <c r="L9">
        <f>Table13[[#This Row],[maxPHe]]/Table13[[#This Row],[nv]]</f>
        <v>1.3432079646017692</v>
      </c>
      <c r="M9">
        <f>1/Table13[[#This Row],[temp(K)]]</f>
        <v>4.0000000000000002E-4</v>
      </c>
      <c r="N9">
        <f>1/Table13[[#This Row],[dens]]</f>
        <v>0.74448635382866968</v>
      </c>
      <c r="O9" s="3">
        <f>EXP(-1/Table13[[#This Row],[temp(K)]])</f>
        <v>0.99960007998933442</v>
      </c>
      <c r="P9" s="3">
        <f>EXP(-1/Table13[[#This Row],[dens]])</f>
        <v>0.47497820803134183</v>
      </c>
      <c r="Q9" s="3">
        <f>EXP(1/Table13[[#This Row],[temp(K)]])</f>
        <v>1.0004000800106678</v>
      </c>
      <c r="R9" s="3">
        <f>EXP(1/Table13[[#This Row],[dens]])</f>
        <v>2.105359747228686</v>
      </c>
      <c r="S9" s="3">
        <f>LN(Table13[[#This Row],[maxPress(bar)]])</f>
        <v>11.557882401271497</v>
      </c>
      <c r="T9" s="3">
        <f>LN(Table13[[#This Row],[dens]])</f>
        <v>0.29506075633610462</v>
      </c>
    </row>
    <row r="10" spans="1:20" hidden="1" x14ac:dyDescent="0.3">
      <c r="A10">
        <v>1</v>
      </c>
      <c r="B10">
        <v>500</v>
      </c>
      <c r="C10" t="s">
        <v>11</v>
      </c>
      <c r="D10">
        <v>3</v>
      </c>
      <c r="E10" t="s">
        <v>12</v>
      </c>
      <c r="F10">
        <v>1</v>
      </c>
      <c r="G10">
        <v>1002.3267499999999</v>
      </c>
      <c r="H10">
        <v>201746.1777</v>
      </c>
      <c r="I10">
        <v>517.96500000000015</v>
      </c>
      <c r="J10">
        <v>227</v>
      </c>
      <c r="K10" t="s">
        <v>15</v>
      </c>
      <c r="L10">
        <f>Table13[[#This Row],[maxPHe]]/Table13[[#This Row],[nv]]</f>
        <v>2.2817841409691635</v>
      </c>
      <c r="M10">
        <f>1/Table13[[#This Row],[temp(K)]]</f>
        <v>2E-3</v>
      </c>
      <c r="N10">
        <f>1/Table13[[#This Row],[dens]]</f>
        <v>0.43825354995028615</v>
      </c>
      <c r="O10" s="3">
        <f>EXP(-1/Table13[[#This Row],[temp(K)]])</f>
        <v>0.99800199866733308</v>
      </c>
      <c r="P10" s="3">
        <f>EXP(-1/Table13[[#This Row],[dens]])</f>
        <v>0.64516218127859526</v>
      </c>
      <c r="Q10" s="3">
        <f>EXP(1/Table13[[#This Row],[temp(K)]])</f>
        <v>1.0020020013340003</v>
      </c>
      <c r="R10" s="3">
        <f>EXP(1/Table13[[#This Row],[dens]])</f>
        <v>1.549997859481131</v>
      </c>
      <c r="S10" s="3">
        <f>LN(Table13[[#This Row],[maxPress(bar)]])</f>
        <v>12.214765640227816</v>
      </c>
      <c r="T10" s="3">
        <f>LN(Table13[[#This Row],[dens]])</f>
        <v>0.82495765492772211</v>
      </c>
    </row>
    <row r="11" spans="1:20" hidden="1" x14ac:dyDescent="0.3">
      <c r="A11">
        <v>2</v>
      </c>
      <c r="B11">
        <v>1000</v>
      </c>
      <c r="C11" t="s">
        <v>11</v>
      </c>
      <c r="D11">
        <v>3</v>
      </c>
      <c r="E11" t="s">
        <v>12</v>
      </c>
      <c r="F11">
        <v>1</v>
      </c>
      <c r="G11">
        <v>910.09924999999998</v>
      </c>
      <c r="H11">
        <v>168000.58374999999</v>
      </c>
      <c r="I11">
        <v>473.5150000000001</v>
      </c>
      <c r="J11">
        <v>233</v>
      </c>
      <c r="K11" t="s">
        <v>15</v>
      </c>
      <c r="L11">
        <f>Table13[[#This Row],[maxPHe]]/Table13[[#This Row],[nv]]</f>
        <v>2.0322532188841205</v>
      </c>
      <c r="M11">
        <f>1/Table13[[#This Row],[temp(K)]]</f>
        <v>1E-3</v>
      </c>
      <c r="N11">
        <f>1/Table13[[#This Row],[dens]]</f>
        <v>0.49206466532211224</v>
      </c>
      <c r="O11" s="3">
        <f>EXP(-1/Table13[[#This Row],[temp(K)]])</f>
        <v>0.99900049983337502</v>
      </c>
      <c r="P11" s="3">
        <f>EXP(-1/Table13[[#This Row],[dens]])</f>
        <v>0.61136283057977558</v>
      </c>
      <c r="Q11" s="3">
        <f>EXP(1/Table13[[#This Row],[temp(K)]])</f>
        <v>1.0010005001667084</v>
      </c>
      <c r="R11" s="3">
        <f>EXP(1/Table13[[#This Row],[dens]])</f>
        <v>1.6356898881989062</v>
      </c>
      <c r="S11" s="3">
        <f>LN(Table13[[#This Row],[maxPress(bar)]])</f>
        <v>12.03172273308174</v>
      </c>
      <c r="T11" s="3">
        <f>LN(Table13[[#This Row],[dens]])</f>
        <v>0.70914513754493647</v>
      </c>
    </row>
    <row r="12" spans="1:20" hidden="1" x14ac:dyDescent="0.3">
      <c r="A12">
        <v>2</v>
      </c>
      <c r="B12">
        <v>1500</v>
      </c>
      <c r="C12" t="s">
        <v>11</v>
      </c>
      <c r="D12">
        <v>3</v>
      </c>
      <c r="E12" t="s">
        <v>12</v>
      </c>
      <c r="F12">
        <v>1</v>
      </c>
      <c r="G12">
        <v>737.47525000000007</v>
      </c>
      <c r="H12">
        <v>148632.7073500001</v>
      </c>
      <c r="I12">
        <v>405.99500000000018</v>
      </c>
      <c r="J12">
        <v>225</v>
      </c>
      <c r="K12" t="s">
        <v>15</v>
      </c>
      <c r="L12">
        <f>Table13[[#This Row],[maxPHe]]/Table13[[#This Row],[nv]]</f>
        <v>1.804422222222223</v>
      </c>
      <c r="M12">
        <f>1/Table13[[#This Row],[temp(K)]]</f>
        <v>6.6666666666666664E-4</v>
      </c>
      <c r="N12">
        <f>1/Table13[[#This Row],[dens]]</f>
        <v>0.55419401716769889</v>
      </c>
      <c r="O12" s="3">
        <f>EXP(-1/Table13[[#This Row],[temp(K)]])</f>
        <v>0.99933355550618108</v>
      </c>
      <c r="P12" s="3">
        <f>EXP(-1/Table13[[#This Row],[dens]])</f>
        <v>0.57453514009462581</v>
      </c>
      <c r="Q12" s="3">
        <f>EXP(1/Table13[[#This Row],[temp(K)]])</f>
        <v>1.0006668889382799</v>
      </c>
      <c r="R12" s="3">
        <f>EXP(1/Table13[[#This Row],[dens]])</f>
        <v>1.7405375758831743</v>
      </c>
      <c r="S12" s="3">
        <f>LN(Table13[[#This Row],[maxPress(bar)]])</f>
        <v>11.909233490344063</v>
      </c>
      <c r="T12" s="3">
        <f>LN(Table13[[#This Row],[dens]])</f>
        <v>0.59024044205054338</v>
      </c>
    </row>
    <row r="13" spans="1:20" hidden="1" x14ac:dyDescent="0.3">
      <c r="A13">
        <v>2</v>
      </c>
      <c r="B13">
        <v>2000</v>
      </c>
      <c r="C13" t="s">
        <v>11</v>
      </c>
      <c r="D13">
        <v>3</v>
      </c>
      <c r="E13" t="s">
        <v>12</v>
      </c>
      <c r="F13">
        <v>1</v>
      </c>
      <c r="G13">
        <v>519.45524999999986</v>
      </c>
      <c r="H13">
        <v>116795.49970499999</v>
      </c>
      <c r="I13">
        <v>345.39500000000021</v>
      </c>
      <c r="J13">
        <v>228</v>
      </c>
      <c r="K13" t="s">
        <v>15</v>
      </c>
      <c r="L13">
        <f>Table13[[#This Row],[maxPHe]]/Table13[[#This Row],[nv]]</f>
        <v>1.5148903508771938</v>
      </c>
      <c r="M13">
        <f>1/Table13[[#This Row],[temp(K)]]</f>
        <v>5.0000000000000001E-4</v>
      </c>
      <c r="N13">
        <f>1/Table13[[#This Row],[dens]]</f>
        <v>0.66011378277045085</v>
      </c>
      <c r="O13" s="3">
        <f>EXP(-1/Table13[[#This Row],[temp(K)]])</f>
        <v>0.99950012497916929</v>
      </c>
      <c r="P13" s="3">
        <f>EXP(-1/Table13[[#This Row],[dens]])</f>
        <v>0.51679252906053541</v>
      </c>
      <c r="Q13" s="3">
        <f>EXP(1/Table13[[#This Row],[temp(K)]])</f>
        <v>1.0005001250208359</v>
      </c>
      <c r="R13" s="3">
        <f>EXP(1/Table13[[#This Row],[dens]])</f>
        <v>1.9350124929589747</v>
      </c>
      <c r="S13" s="3">
        <f>LN(Table13[[#This Row],[maxPress(bar)]])</f>
        <v>11.668179818711021</v>
      </c>
      <c r="T13" s="3">
        <f>LN(Table13[[#This Row],[dens]])</f>
        <v>0.41534306068347016</v>
      </c>
    </row>
    <row r="14" spans="1:20" hidden="1" x14ac:dyDescent="0.3">
      <c r="A14">
        <v>2</v>
      </c>
      <c r="B14">
        <v>2500</v>
      </c>
      <c r="C14" t="s">
        <v>11</v>
      </c>
      <c r="D14">
        <v>3</v>
      </c>
      <c r="E14" t="s">
        <v>12</v>
      </c>
      <c r="F14">
        <v>1</v>
      </c>
      <c r="G14">
        <v>500.74275000000011</v>
      </c>
      <c r="H14">
        <v>108173.40287000001</v>
      </c>
      <c r="I14">
        <v>318.64500000000032</v>
      </c>
      <c r="J14">
        <v>221</v>
      </c>
      <c r="K14" t="s">
        <v>15</v>
      </c>
      <c r="L14">
        <f>Table13[[#This Row],[maxPHe]]/Table13[[#This Row],[nv]]</f>
        <v>1.4418325791855218</v>
      </c>
      <c r="M14">
        <f>1/Table13[[#This Row],[temp(K)]]</f>
        <v>4.0000000000000002E-4</v>
      </c>
      <c r="N14">
        <f>1/Table13[[#This Row],[dens]]</f>
        <v>0.69356180075005036</v>
      </c>
      <c r="O14" s="3">
        <f>EXP(-1/Table13[[#This Row],[temp(K)]])</f>
        <v>0.99960007998933442</v>
      </c>
      <c r="P14" s="3">
        <f>EXP(-1/Table13[[#This Row],[dens]])</f>
        <v>0.49979273287648385</v>
      </c>
      <c r="Q14" s="3">
        <f>EXP(1/Table13[[#This Row],[temp(K)]])</f>
        <v>1.0004000800106678</v>
      </c>
      <c r="R14" s="3">
        <f>EXP(1/Table13[[#This Row],[dens]])</f>
        <v>2.0008294123138737</v>
      </c>
      <c r="S14" s="3">
        <f>LN(Table13[[#This Row],[maxPress(bar)]])</f>
        <v>11.591490800667014</v>
      </c>
      <c r="T14" s="3">
        <f>LN(Table13[[#This Row],[dens]])</f>
        <v>0.36591492892220484</v>
      </c>
    </row>
    <row r="15" spans="1:20" hidden="1" x14ac:dyDescent="0.3">
      <c r="A15">
        <v>2</v>
      </c>
      <c r="B15">
        <v>500</v>
      </c>
      <c r="C15" t="s">
        <v>11</v>
      </c>
      <c r="D15">
        <v>3</v>
      </c>
      <c r="E15" t="s">
        <v>12</v>
      </c>
      <c r="F15">
        <v>1</v>
      </c>
      <c r="G15">
        <v>1046.2872500000001</v>
      </c>
      <c r="H15">
        <v>207941.11064999999</v>
      </c>
      <c r="I15">
        <v>521.755</v>
      </c>
      <c r="J15">
        <v>223</v>
      </c>
      <c r="K15" t="s">
        <v>15</v>
      </c>
      <c r="L15">
        <f>Table13[[#This Row],[maxPHe]]/Table13[[#This Row],[nv]]</f>
        <v>2.3397085201793724</v>
      </c>
      <c r="M15">
        <f>1/Table13[[#This Row],[temp(K)]]</f>
        <v>2E-3</v>
      </c>
      <c r="N15">
        <f>1/Table13[[#This Row],[dens]]</f>
        <v>0.42740366647181144</v>
      </c>
      <c r="O15" s="3">
        <f>EXP(-1/Table13[[#This Row],[temp(K)]])</f>
        <v>0.99800199866733308</v>
      </c>
      <c r="P15" s="3">
        <f>EXP(-1/Table13[[#This Row],[dens]])</f>
        <v>0.65220022771900044</v>
      </c>
      <c r="Q15" s="3">
        <f>EXP(1/Table13[[#This Row],[temp(K)]])</f>
        <v>1.0020020013340003</v>
      </c>
      <c r="R15" s="3">
        <f>EXP(1/Table13[[#This Row],[dens]])</f>
        <v>1.5332714671035788</v>
      </c>
      <c r="S15" s="3">
        <f>LN(Table13[[#This Row],[maxPress(bar)]])</f>
        <v>12.245010196721891</v>
      </c>
      <c r="T15" s="3">
        <f>LN(Table13[[#This Row],[dens]])</f>
        <v>0.85002635758495826</v>
      </c>
    </row>
    <row r="16" spans="1:20" hidden="1" x14ac:dyDescent="0.3">
      <c r="A16">
        <v>3</v>
      </c>
      <c r="B16">
        <v>1000</v>
      </c>
      <c r="C16" t="s">
        <v>11</v>
      </c>
      <c r="D16">
        <v>3</v>
      </c>
      <c r="E16" t="s">
        <v>12</v>
      </c>
      <c r="F16">
        <v>1</v>
      </c>
      <c r="G16">
        <v>967.07925</v>
      </c>
      <c r="H16">
        <v>182040.83205</v>
      </c>
      <c r="I16">
        <v>473.91500000000008</v>
      </c>
      <c r="J16">
        <v>223</v>
      </c>
      <c r="K16" t="s">
        <v>14</v>
      </c>
      <c r="L16">
        <f>Table13[[#This Row],[maxPHe]]/Table13[[#This Row],[nv]]</f>
        <v>2.1251793721973096</v>
      </c>
      <c r="M16">
        <f>1/Table13[[#This Row],[temp(K)]]</f>
        <v>1E-3</v>
      </c>
      <c r="N16">
        <f>1/Table13[[#This Row],[dens]]</f>
        <v>0.47054851608410786</v>
      </c>
      <c r="O16" s="3">
        <f>EXP(-1/Table13[[#This Row],[temp(K)]])</f>
        <v>0.99900049983337502</v>
      </c>
      <c r="P16" s="3">
        <f>EXP(-1/Table13[[#This Row],[dens]])</f>
        <v>0.62465953849093858</v>
      </c>
      <c r="Q16" s="3">
        <f>EXP(1/Table13[[#This Row],[temp(K)]])</f>
        <v>1.0010005001667084</v>
      </c>
      <c r="R16" s="3">
        <f>EXP(1/Table13[[#This Row],[dens]])</f>
        <v>1.6008720565058756</v>
      </c>
      <c r="S16" s="3">
        <f>LN(Table13[[#This Row],[maxPress(bar)]])</f>
        <v>12.11198629281888</v>
      </c>
      <c r="T16" s="3">
        <f>LN(Table13[[#This Row],[dens]])</f>
        <v>0.75385620925981167</v>
      </c>
    </row>
    <row r="17" spans="1:20" hidden="1" x14ac:dyDescent="0.3">
      <c r="A17">
        <v>3</v>
      </c>
      <c r="B17">
        <v>1500</v>
      </c>
      <c r="C17" t="s">
        <v>11</v>
      </c>
      <c r="D17">
        <v>3</v>
      </c>
      <c r="E17" t="s">
        <v>12</v>
      </c>
      <c r="F17">
        <v>1</v>
      </c>
      <c r="G17">
        <v>660.79224999999997</v>
      </c>
      <c r="H17">
        <v>136187.22805000001</v>
      </c>
      <c r="I17">
        <v>398.65499999999997</v>
      </c>
      <c r="J17">
        <v>233</v>
      </c>
      <c r="K17" t="s">
        <v>15</v>
      </c>
      <c r="L17">
        <f>Table13[[#This Row],[maxPHe]]/Table13[[#This Row],[nv]]</f>
        <v>1.7109656652360514</v>
      </c>
      <c r="M17">
        <f>1/Table13[[#This Row],[temp(K)]]</f>
        <v>6.6666666666666664E-4</v>
      </c>
      <c r="N17">
        <f>1/Table13[[#This Row],[dens]]</f>
        <v>0.58446526445171898</v>
      </c>
      <c r="O17" s="3">
        <f>EXP(-1/Table13[[#This Row],[temp(K)]])</f>
        <v>0.99933355550618108</v>
      </c>
      <c r="P17" s="3">
        <f>EXP(-1/Table13[[#This Row],[dens]])</f>
        <v>0.55740384578485158</v>
      </c>
      <c r="Q17" s="3">
        <f>EXP(1/Table13[[#This Row],[temp(K)]])</f>
        <v>1.0006668889382799</v>
      </c>
      <c r="R17" s="3">
        <f>EXP(1/Table13[[#This Row],[dens]])</f>
        <v>1.7940313967370491</v>
      </c>
      <c r="S17" s="3">
        <f>LN(Table13[[#This Row],[maxPress(bar)]])</f>
        <v>11.821785894805679</v>
      </c>
      <c r="T17" s="3">
        <f>LN(Table13[[#This Row],[dens]])</f>
        <v>0.53705792763451443</v>
      </c>
    </row>
    <row r="18" spans="1:20" hidden="1" x14ac:dyDescent="0.3">
      <c r="A18">
        <v>3</v>
      </c>
      <c r="B18">
        <v>2000</v>
      </c>
      <c r="C18" t="s">
        <v>11</v>
      </c>
      <c r="D18">
        <v>3</v>
      </c>
      <c r="E18" t="s">
        <v>12</v>
      </c>
      <c r="F18">
        <v>1</v>
      </c>
      <c r="G18">
        <v>574.00975000000017</v>
      </c>
      <c r="H18">
        <v>123797.40525</v>
      </c>
      <c r="I18">
        <v>351.30500000000001</v>
      </c>
      <c r="J18">
        <v>223</v>
      </c>
      <c r="K18" t="s">
        <v>15</v>
      </c>
      <c r="L18">
        <f>Table13[[#This Row],[maxPHe]]/Table13[[#This Row],[nv]]</f>
        <v>1.5753587443946189</v>
      </c>
      <c r="M18">
        <f>1/Table13[[#This Row],[temp(K)]]</f>
        <v>5.0000000000000001E-4</v>
      </c>
      <c r="N18">
        <f>1/Table13[[#This Row],[dens]]</f>
        <v>0.63477604930188869</v>
      </c>
      <c r="O18" s="3">
        <f>EXP(-1/Table13[[#This Row],[temp(K)]])</f>
        <v>0.99950012497916929</v>
      </c>
      <c r="P18" s="3">
        <f>EXP(-1/Table13[[#This Row],[dens]])</f>
        <v>0.530054181030293</v>
      </c>
      <c r="Q18" s="3">
        <f>EXP(1/Table13[[#This Row],[temp(K)]])</f>
        <v>1.0005001250208359</v>
      </c>
      <c r="R18" s="3">
        <f>EXP(1/Table13[[#This Row],[dens]])</f>
        <v>1.8865995888500484</v>
      </c>
      <c r="S18" s="3">
        <f>LN(Table13[[#This Row],[maxPress(bar)]])</f>
        <v>11.726401679804585</v>
      </c>
      <c r="T18" s="3">
        <f>LN(Table13[[#This Row],[dens]])</f>
        <v>0.45448302055979301</v>
      </c>
    </row>
    <row r="19" spans="1:20" hidden="1" x14ac:dyDescent="0.3">
      <c r="A19">
        <v>3</v>
      </c>
      <c r="B19">
        <v>2500</v>
      </c>
      <c r="C19" t="s">
        <v>11</v>
      </c>
      <c r="D19">
        <v>3</v>
      </c>
      <c r="E19" t="s">
        <v>12</v>
      </c>
      <c r="F19">
        <v>1</v>
      </c>
      <c r="G19">
        <v>380.24775000000011</v>
      </c>
      <c r="H19">
        <v>99040.319070000012</v>
      </c>
      <c r="I19">
        <v>297.54500000000007</v>
      </c>
      <c r="J19">
        <v>224</v>
      </c>
      <c r="K19" t="s">
        <v>15</v>
      </c>
      <c r="L19">
        <f>Table13[[#This Row],[maxPHe]]/Table13[[#This Row],[nv]]</f>
        <v>1.3283258928571431</v>
      </c>
      <c r="M19">
        <f>1/Table13[[#This Row],[temp(K)]]</f>
        <v>4.0000000000000002E-4</v>
      </c>
      <c r="N19">
        <f>1/Table13[[#This Row],[dens]]</f>
        <v>0.75282730343309401</v>
      </c>
      <c r="O19" s="3">
        <f>EXP(-1/Table13[[#This Row],[temp(K)]])</f>
        <v>0.99960007998933442</v>
      </c>
      <c r="P19" s="3">
        <f>EXP(-1/Table13[[#This Row],[dens]])</f>
        <v>0.47103291535194075</v>
      </c>
      <c r="Q19" s="3">
        <f>EXP(1/Table13[[#This Row],[temp(K)]])</f>
        <v>1.0004000800106678</v>
      </c>
      <c r="R19" s="3">
        <f>EXP(1/Table13[[#This Row],[dens]])</f>
        <v>2.1229938872803231</v>
      </c>
      <c r="S19" s="3">
        <f>LN(Table13[[#This Row],[maxPress(bar)]])</f>
        <v>11.503282309540859</v>
      </c>
      <c r="T19" s="3">
        <f>LN(Table13[[#This Row],[dens]])</f>
        <v>0.28391942219612987</v>
      </c>
    </row>
    <row r="20" spans="1:20" hidden="1" x14ac:dyDescent="0.3">
      <c r="A20">
        <v>3</v>
      </c>
      <c r="B20">
        <v>500</v>
      </c>
      <c r="C20" t="s">
        <v>11</v>
      </c>
      <c r="D20">
        <v>3</v>
      </c>
      <c r="E20" t="s">
        <v>12</v>
      </c>
      <c r="F20">
        <v>1</v>
      </c>
      <c r="G20">
        <v>956.63375000000008</v>
      </c>
      <c r="H20">
        <v>187509.27114999999</v>
      </c>
      <c r="I20">
        <v>509.8250000000001</v>
      </c>
      <c r="J20">
        <v>228</v>
      </c>
      <c r="K20" t="s">
        <v>15</v>
      </c>
      <c r="L20">
        <f>Table13[[#This Row],[maxPHe]]/Table13[[#This Row],[nv]]</f>
        <v>2.2360745614035094</v>
      </c>
      <c r="M20">
        <f>1/Table13[[#This Row],[temp(K)]]</f>
        <v>2E-3</v>
      </c>
      <c r="N20">
        <f>1/Table13[[#This Row],[dens]]</f>
        <v>0.44721227872309116</v>
      </c>
      <c r="O20" s="3">
        <f>EXP(-1/Table13[[#This Row],[temp(K)]])</f>
        <v>0.99800199866733308</v>
      </c>
      <c r="P20" s="3">
        <f>EXP(-1/Table13[[#This Row],[dens]])</f>
        <v>0.63940816111921772</v>
      </c>
      <c r="Q20" s="3">
        <f>EXP(1/Table13[[#This Row],[temp(K)]])</f>
        <v>1.0020020013340003</v>
      </c>
      <c r="R20" s="3">
        <f>EXP(1/Table13[[#This Row],[dens]])</f>
        <v>1.5639462565657647</v>
      </c>
      <c r="S20" s="3">
        <f>LN(Table13[[#This Row],[maxPress(bar)]])</f>
        <v>12.141583569303515</v>
      </c>
      <c r="T20" s="3">
        <f>LN(Table13[[#This Row],[dens]])</f>
        <v>0.80472190062397031</v>
      </c>
    </row>
    <row r="21" spans="1:20" hidden="1" x14ac:dyDescent="0.3">
      <c r="A21">
        <v>1</v>
      </c>
      <c r="B21">
        <v>1500</v>
      </c>
      <c r="C21" t="s">
        <v>11</v>
      </c>
      <c r="D21">
        <v>1</v>
      </c>
      <c r="E21" t="s">
        <v>12</v>
      </c>
      <c r="F21">
        <v>1</v>
      </c>
      <c r="G21">
        <v>54.059250000000013</v>
      </c>
      <c r="H21">
        <v>580847.16020000027</v>
      </c>
      <c r="I21">
        <v>22.314999999999991</v>
      </c>
      <c r="J21">
        <v>7</v>
      </c>
      <c r="K21" t="s">
        <v>15</v>
      </c>
      <c r="L21">
        <f>Table13[[#This Row],[maxPHe]]/Table13[[#This Row],[nv]]</f>
        <v>3.1878571428571414</v>
      </c>
      <c r="M21">
        <f>1/Table13[[#This Row],[temp(K)]]</f>
        <v>6.6666666666666664E-4</v>
      </c>
      <c r="N21">
        <f>1/Table13[[#This Row],[dens]]</f>
        <v>0.31369034281873193</v>
      </c>
      <c r="O21" s="3">
        <f>EXP(-1/Table13[[#This Row],[temp(K)]])</f>
        <v>0.99933355550618108</v>
      </c>
      <c r="P21" s="3">
        <f>EXP(-1/Table13[[#This Row],[dens]])</f>
        <v>0.73074527365001007</v>
      </c>
      <c r="Q21" s="3">
        <f>EXP(1/Table13[[#This Row],[temp(K)]])</f>
        <v>1.0006668889382799</v>
      </c>
      <c r="R21" s="3">
        <f>EXP(1/Table13[[#This Row],[dens]])</f>
        <v>1.368465915633071</v>
      </c>
      <c r="S21" s="3">
        <f>LN(Table13[[#This Row],[maxPress(bar)]])</f>
        <v>13.272242937887748</v>
      </c>
      <c r="T21" s="3">
        <f>LN(Table13[[#This Row],[dens]])</f>
        <v>1.1593489490259195</v>
      </c>
    </row>
    <row r="22" spans="1:20" x14ac:dyDescent="0.3">
      <c r="A22">
        <v>1</v>
      </c>
      <c r="B22">
        <v>1500</v>
      </c>
      <c r="C22" t="s">
        <v>11</v>
      </c>
      <c r="D22">
        <v>2</v>
      </c>
      <c r="E22" t="s">
        <v>12</v>
      </c>
      <c r="F22">
        <v>1</v>
      </c>
      <c r="G22">
        <v>250.74275</v>
      </c>
      <c r="H22">
        <v>239825.12820000001</v>
      </c>
      <c r="I22">
        <v>136.6449999999999</v>
      </c>
      <c r="J22">
        <v>65</v>
      </c>
      <c r="K22" t="s">
        <v>15</v>
      </c>
      <c r="L22">
        <f>Table13[[#This Row],[maxPHe]]/Table13[[#This Row],[nv]]</f>
        <v>2.1022307692307676</v>
      </c>
      <c r="M22">
        <f>1/Table13[[#This Row],[temp(K)]]</f>
        <v>6.6666666666666664E-4</v>
      </c>
      <c r="N22">
        <f>1/Table13[[#This Row],[dens]]</f>
        <v>0.47568516960005891</v>
      </c>
      <c r="O22" s="3">
        <f>EXP(-1/Table13[[#This Row],[temp(K)]])</f>
        <v>0.99933355550618108</v>
      </c>
      <c r="P22" s="3">
        <f>EXP(-1/Table13[[#This Row],[dens]])</f>
        <v>0.62145910567053086</v>
      </c>
      <c r="Q22" s="3">
        <f>EXP(1/Table13[[#This Row],[temp(K)]])</f>
        <v>1.0006668889382799</v>
      </c>
      <c r="R22" s="3">
        <f>EXP(1/Table13[[#This Row],[dens]])</f>
        <v>1.6091163374636499</v>
      </c>
      <c r="S22" s="3">
        <f>LN(Table13[[#This Row],[maxPress(bar)]])</f>
        <v>12.387665304242454</v>
      </c>
      <c r="T22" s="3">
        <f>LN(Table13[[#This Row],[dens]])</f>
        <v>0.74299905198098726</v>
      </c>
    </row>
    <row r="23" spans="1:20" hidden="1" x14ac:dyDescent="0.3">
      <c r="A23">
        <v>1</v>
      </c>
      <c r="B23">
        <v>2000</v>
      </c>
      <c r="C23" t="s">
        <v>11</v>
      </c>
      <c r="D23">
        <v>1</v>
      </c>
      <c r="E23" t="s">
        <v>12</v>
      </c>
      <c r="F23">
        <v>1</v>
      </c>
      <c r="G23">
        <v>39.752249999999997</v>
      </c>
      <c r="H23">
        <v>462502.5882</v>
      </c>
      <c r="I23">
        <v>17.454999999999998</v>
      </c>
      <c r="J23">
        <v>6</v>
      </c>
      <c r="K23" t="s">
        <v>15</v>
      </c>
      <c r="L23">
        <f>Table13[[#This Row],[maxPHe]]/Table13[[#This Row],[nv]]</f>
        <v>2.9091666666666662</v>
      </c>
      <c r="M23">
        <f>1/Table13[[#This Row],[temp(K)]]</f>
        <v>5.0000000000000001E-4</v>
      </c>
      <c r="N23">
        <f>1/Table13[[#This Row],[dens]]</f>
        <v>0.3437410484101977</v>
      </c>
      <c r="O23" s="3">
        <f>EXP(-1/Table13[[#This Row],[temp(K)]])</f>
        <v>0.99950012497916929</v>
      </c>
      <c r="P23" s="3">
        <f>EXP(-1/Table13[[#This Row],[dens]])</f>
        <v>0.70911253009348063</v>
      </c>
      <c r="Q23" s="3">
        <f>EXP(1/Table13[[#This Row],[temp(K)]])</f>
        <v>1.0005001250208359</v>
      </c>
      <c r="R23" s="3">
        <f>EXP(1/Table13[[#This Row],[dens]])</f>
        <v>1.4102134112172187</v>
      </c>
      <c r="S23" s="3">
        <f>LN(Table13[[#This Row],[maxPress(bar)]])</f>
        <v>13.044407432027066</v>
      </c>
      <c r="T23" s="3">
        <f>LN(Table13[[#This Row],[dens]])</f>
        <v>1.0678666713289442</v>
      </c>
    </row>
    <row r="24" spans="1:20" x14ac:dyDescent="0.3">
      <c r="A24">
        <v>1</v>
      </c>
      <c r="B24">
        <v>2000</v>
      </c>
      <c r="C24" t="s">
        <v>11</v>
      </c>
      <c r="D24">
        <v>2</v>
      </c>
      <c r="E24" t="s">
        <v>12</v>
      </c>
      <c r="F24">
        <v>1</v>
      </c>
      <c r="G24">
        <v>226.83175</v>
      </c>
      <c r="H24">
        <v>206013.38589999999</v>
      </c>
      <c r="I24">
        <v>128.86500000000001</v>
      </c>
      <c r="J24">
        <v>68</v>
      </c>
      <c r="K24" t="s">
        <v>14</v>
      </c>
      <c r="L24">
        <f>Table13[[#This Row],[maxPHe]]/Table13[[#This Row],[nv]]</f>
        <v>1.8950735294117649</v>
      </c>
      <c r="M24">
        <f>1/Table13[[#This Row],[temp(K)]]</f>
        <v>5.0000000000000001E-4</v>
      </c>
      <c r="N24">
        <f>1/Table13[[#This Row],[dens]]</f>
        <v>0.52768401039847901</v>
      </c>
      <c r="O24" s="3">
        <f>EXP(-1/Table13[[#This Row],[temp(K)]])</f>
        <v>0.99950012497916929</v>
      </c>
      <c r="P24" s="3">
        <f>EXP(-1/Table13[[#This Row],[dens]])</f>
        <v>0.5899697524688734</v>
      </c>
      <c r="Q24" s="3">
        <f>EXP(1/Table13[[#This Row],[temp(K)]])</f>
        <v>1.0005001250208359</v>
      </c>
      <c r="R24" s="3">
        <f>EXP(1/Table13[[#This Row],[dens]])</f>
        <v>1.6950021519158469</v>
      </c>
      <c r="S24" s="3">
        <f>LN(Table13[[#This Row],[maxPress(bar)]])</f>
        <v>12.235696425757691</v>
      </c>
      <c r="T24" s="3">
        <f>LN(Table13[[#This Row],[dens]])</f>
        <v>0.63925763958202286</v>
      </c>
    </row>
    <row r="25" spans="1:20" hidden="1" x14ac:dyDescent="0.3">
      <c r="A25">
        <v>1</v>
      </c>
      <c r="B25">
        <v>2500</v>
      </c>
      <c r="C25" t="s">
        <v>11</v>
      </c>
      <c r="D25">
        <v>1</v>
      </c>
      <c r="E25" t="s">
        <v>12</v>
      </c>
      <c r="F25">
        <v>1</v>
      </c>
      <c r="G25">
        <v>49.900750000000002</v>
      </c>
      <c r="H25">
        <v>452832.75575000001</v>
      </c>
      <c r="I25">
        <v>21.484999999999999</v>
      </c>
      <c r="J25">
        <v>8</v>
      </c>
      <c r="K25" t="s">
        <v>15</v>
      </c>
      <c r="L25">
        <f>Table13[[#This Row],[maxPHe]]/Table13[[#This Row],[nv]]</f>
        <v>2.6856249999999999</v>
      </c>
      <c r="M25">
        <f>1/Table13[[#This Row],[temp(K)]]</f>
        <v>4.0000000000000002E-4</v>
      </c>
      <c r="N25">
        <f>1/Table13[[#This Row],[dens]]</f>
        <v>0.37235280428205725</v>
      </c>
      <c r="O25" s="3">
        <f>EXP(-1/Table13[[#This Row],[temp(K)]])</f>
        <v>0.99960007998933442</v>
      </c>
      <c r="P25" s="3">
        <f>EXP(-1/Table13[[#This Row],[dens]])</f>
        <v>0.68911107829281881</v>
      </c>
      <c r="Q25" s="3">
        <f>EXP(1/Table13[[#This Row],[temp(K)]])</f>
        <v>1.0004000800106678</v>
      </c>
      <c r="R25" s="3">
        <f>EXP(1/Table13[[#This Row],[dens]])</f>
        <v>1.451144861112039</v>
      </c>
      <c r="S25" s="3">
        <f>LN(Table13[[#This Row],[maxPress(bar)]])</f>
        <v>13.023278143691947</v>
      </c>
      <c r="T25" s="3">
        <f>LN(Table13[[#This Row],[dens]])</f>
        <v>0.9879134755471225</v>
      </c>
    </row>
    <row r="26" spans="1:20" x14ac:dyDescent="0.3">
      <c r="A26">
        <v>1</v>
      </c>
      <c r="B26">
        <v>2500</v>
      </c>
      <c r="C26" t="s">
        <v>11</v>
      </c>
      <c r="D26">
        <v>2</v>
      </c>
      <c r="E26" t="s">
        <v>12</v>
      </c>
      <c r="F26">
        <v>1</v>
      </c>
      <c r="G26">
        <v>217.82175000000001</v>
      </c>
      <c r="H26">
        <v>198048.98684999999</v>
      </c>
      <c r="I26">
        <v>116.0649999999999</v>
      </c>
      <c r="J26">
        <v>63</v>
      </c>
      <c r="K26" t="s">
        <v>15</v>
      </c>
      <c r="L26">
        <f>Table13[[#This Row],[maxPHe]]/Table13[[#This Row],[nv]]</f>
        <v>1.8423015873015858</v>
      </c>
      <c r="M26">
        <f>1/Table13[[#This Row],[temp(K)]]</f>
        <v>4.0000000000000002E-4</v>
      </c>
      <c r="N26">
        <f>1/Table13[[#This Row],[dens]]</f>
        <v>0.54279929349933276</v>
      </c>
      <c r="O26" s="3">
        <f>EXP(-1/Table13[[#This Row],[temp(K)]])</f>
        <v>0.99960007998933442</v>
      </c>
      <c r="P26" s="3">
        <f>EXP(-1/Table13[[#This Row],[dens]])</f>
        <v>0.58111925007089471</v>
      </c>
      <c r="Q26" s="3">
        <f>EXP(1/Table13[[#This Row],[temp(K)]])</f>
        <v>1.0004000800106678</v>
      </c>
      <c r="R26" s="3">
        <f>EXP(1/Table13[[#This Row],[dens]])</f>
        <v>1.7208171986696417</v>
      </c>
      <c r="S26" s="3">
        <f>LN(Table13[[#This Row],[maxPress(bar)]])</f>
        <v>12.196269687409611</v>
      </c>
      <c r="T26" s="3">
        <f>LN(Table13[[#This Row],[dens]])</f>
        <v>0.61101565260787671</v>
      </c>
    </row>
    <row r="27" spans="1:20" hidden="1" x14ac:dyDescent="0.3">
      <c r="A27">
        <v>1</v>
      </c>
      <c r="B27">
        <v>500</v>
      </c>
      <c r="C27" t="s">
        <v>11</v>
      </c>
      <c r="D27">
        <v>1</v>
      </c>
      <c r="E27" t="s">
        <v>12</v>
      </c>
      <c r="F27">
        <v>1</v>
      </c>
      <c r="G27">
        <v>69.950250000000011</v>
      </c>
      <c r="H27">
        <v>704606.37095000001</v>
      </c>
      <c r="I27">
        <v>31.495000000000001</v>
      </c>
      <c r="J27">
        <v>9</v>
      </c>
      <c r="K27" t="s">
        <v>14</v>
      </c>
      <c r="L27">
        <f>Table13[[#This Row],[maxPHe]]/Table13[[#This Row],[nv]]</f>
        <v>3.4994444444444444</v>
      </c>
      <c r="M27">
        <f>1/Table13[[#This Row],[temp(K)]]</f>
        <v>2E-3</v>
      </c>
      <c r="N27">
        <f>1/Table13[[#This Row],[dens]]</f>
        <v>0.28575964438799811</v>
      </c>
      <c r="O27" s="3">
        <f>EXP(-1/Table13[[#This Row],[temp(K)]])</f>
        <v>0.99800199866733308</v>
      </c>
      <c r="P27" s="3">
        <f>EXP(-1/Table13[[#This Row],[dens]])</f>
        <v>0.75144320783498353</v>
      </c>
      <c r="Q27" s="3">
        <f>EXP(1/Table13[[#This Row],[temp(K)]])</f>
        <v>1.0020020013340003</v>
      </c>
      <c r="R27" s="3">
        <f>EXP(1/Table13[[#This Row],[dens]])</f>
        <v>1.3307725581566496</v>
      </c>
      <c r="S27" s="3">
        <f>LN(Table13[[#This Row],[maxPress(bar)]])</f>
        <v>13.465394586787085</v>
      </c>
      <c r="T27" s="3">
        <f>LN(Table13[[#This Row],[dens]])</f>
        <v>1.2526042257376728</v>
      </c>
    </row>
    <row r="28" spans="1:20" x14ac:dyDescent="0.3">
      <c r="A28">
        <v>1</v>
      </c>
      <c r="B28">
        <v>500</v>
      </c>
      <c r="C28" t="s">
        <v>11</v>
      </c>
      <c r="D28">
        <v>2</v>
      </c>
      <c r="E28" t="s">
        <v>12</v>
      </c>
      <c r="F28">
        <v>1</v>
      </c>
      <c r="G28">
        <v>386.93074999999999</v>
      </c>
      <c r="H28">
        <v>355463.48159999988</v>
      </c>
      <c r="I28">
        <v>180.88499999999999</v>
      </c>
      <c r="J28">
        <v>65</v>
      </c>
      <c r="K28" t="s">
        <v>14</v>
      </c>
      <c r="L28">
        <f>Table13[[#This Row],[maxPHe]]/Table13[[#This Row],[nv]]</f>
        <v>2.7828461538461537</v>
      </c>
      <c r="M28">
        <f>1/Table13[[#This Row],[temp(K)]]</f>
        <v>2E-3</v>
      </c>
      <c r="N28">
        <f>1/Table13[[#This Row],[dens]]</f>
        <v>0.35934433479835254</v>
      </c>
      <c r="O28" s="3">
        <f>EXP(-1/Table13[[#This Row],[temp(K)]])</f>
        <v>0.99800199866733308</v>
      </c>
      <c r="P28" s="3">
        <f>EXP(-1/Table13[[#This Row],[dens]])</f>
        <v>0.69813391815725967</v>
      </c>
      <c r="Q28" s="3">
        <f>EXP(1/Table13[[#This Row],[temp(K)]])</f>
        <v>1.0020020013340003</v>
      </c>
      <c r="R28" s="3">
        <f>EXP(1/Table13[[#This Row],[dens]])</f>
        <v>1.4323899383652963</v>
      </c>
      <c r="S28" s="3">
        <f>LN(Table13[[#This Row],[maxPress(bar)]])</f>
        <v>12.781177798898323</v>
      </c>
      <c r="T28" s="3">
        <f>LN(Table13[[#This Row],[dens]])</f>
        <v>1.0234742003280284</v>
      </c>
    </row>
    <row r="29" spans="1:20" hidden="1" x14ac:dyDescent="0.3">
      <c r="A29">
        <v>2</v>
      </c>
      <c r="B29">
        <v>1000</v>
      </c>
      <c r="C29" t="s">
        <v>11</v>
      </c>
      <c r="D29">
        <v>1</v>
      </c>
      <c r="E29" t="s">
        <v>12</v>
      </c>
      <c r="F29">
        <v>1</v>
      </c>
      <c r="G29">
        <v>58.217750000000002</v>
      </c>
      <c r="H29">
        <v>541837.02190000005</v>
      </c>
      <c r="I29">
        <v>26.14500000000001</v>
      </c>
      <c r="J29">
        <v>8</v>
      </c>
      <c r="K29" t="s">
        <v>15</v>
      </c>
      <c r="L29">
        <f>Table13[[#This Row],[maxPHe]]/Table13[[#This Row],[nv]]</f>
        <v>3.2681250000000013</v>
      </c>
      <c r="M29">
        <f>1/Table13[[#This Row],[temp(K)]]</f>
        <v>1E-3</v>
      </c>
      <c r="N29">
        <f>1/Table13[[#This Row],[dens]]</f>
        <v>0.30598584815452273</v>
      </c>
      <c r="O29" s="3">
        <f>EXP(-1/Table13[[#This Row],[temp(K)]])</f>
        <v>0.99900049983337502</v>
      </c>
      <c r="P29" s="3">
        <f>EXP(-1/Table13[[#This Row],[dens]])</f>
        <v>0.73639704075949031</v>
      </c>
      <c r="Q29" s="3">
        <f>EXP(1/Table13[[#This Row],[temp(K)]])</f>
        <v>1.0010005001667084</v>
      </c>
      <c r="R29" s="3">
        <f>EXP(1/Table13[[#This Row],[dens]])</f>
        <v>1.3579630887281136</v>
      </c>
      <c r="S29" s="3">
        <f>LN(Table13[[#This Row],[maxPress(bar)]])</f>
        <v>13.202720537601719</v>
      </c>
      <c r="T29" s="3">
        <f>LN(Table13[[#This Row],[dens]])</f>
        <v>1.1842164259602583</v>
      </c>
    </row>
    <row r="30" spans="1:20" x14ac:dyDescent="0.3">
      <c r="A30">
        <v>2</v>
      </c>
      <c r="B30">
        <v>1000</v>
      </c>
      <c r="C30" t="s">
        <v>11</v>
      </c>
      <c r="D30">
        <v>2</v>
      </c>
      <c r="E30" t="s">
        <v>12</v>
      </c>
      <c r="F30">
        <v>1</v>
      </c>
      <c r="G30">
        <v>319.70274999999998</v>
      </c>
      <c r="H30">
        <v>293387.34165000002</v>
      </c>
      <c r="I30">
        <v>156.44499999999999</v>
      </c>
      <c r="J30">
        <v>64</v>
      </c>
      <c r="K30" t="s">
        <v>15</v>
      </c>
      <c r="L30">
        <f>Table13[[#This Row],[maxPHe]]/Table13[[#This Row],[nv]]</f>
        <v>2.4444531249999999</v>
      </c>
      <c r="M30">
        <f>1/Table13[[#This Row],[temp(K)]]</f>
        <v>1E-3</v>
      </c>
      <c r="N30">
        <f>1/Table13[[#This Row],[dens]]</f>
        <v>0.40908945635846466</v>
      </c>
      <c r="O30" s="3">
        <f>EXP(-1/Table13[[#This Row],[temp(K)]])</f>
        <v>0.99900049983337502</v>
      </c>
      <c r="P30" s="3">
        <f>EXP(-1/Table13[[#This Row],[dens]])</f>
        <v>0.6642548078481052</v>
      </c>
      <c r="Q30" s="3">
        <f>EXP(1/Table13[[#This Row],[temp(K)]])</f>
        <v>1.0010005001667084</v>
      </c>
      <c r="R30" s="3">
        <f>EXP(1/Table13[[#This Row],[dens]])</f>
        <v>1.5054463862136915</v>
      </c>
      <c r="S30" s="3">
        <f>LN(Table13[[#This Row],[maxPress(bar)]])</f>
        <v>12.589249000099771</v>
      </c>
      <c r="T30" s="3">
        <f>LN(Table13[[#This Row],[dens]])</f>
        <v>0.89382142715215485</v>
      </c>
    </row>
    <row r="31" spans="1:20" hidden="1" x14ac:dyDescent="0.3">
      <c r="A31">
        <v>2</v>
      </c>
      <c r="B31">
        <v>1500</v>
      </c>
      <c r="C31" t="s">
        <v>11</v>
      </c>
      <c r="D31">
        <v>1</v>
      </c>
      <c r="E31" t="s">
        <v>12</v>
      </c>
      <c r="F31">
        <v>1</v>
      </c>
      <c r="G31">
        <v>45.396250000000002</v>
      </c>
      <c r="H31">
        <v>535336.97185000009</v>
      </c>
      <c r="I31">
        <v>22.57500000000001</v>
      </c>
      <c r="J31">
        <v>8</v>
      </c>
      <c r="K31" t="s">
        <v>15</v>
      </c>
      <c r="L31">
        <f>Table13[[#This Row],[maxPHe]]/Table13[[#This Row],[nv]]</f>
        <v>2.8218750000000012</v>
      </c>
      <c r="M31">
        <f>1/Table13[[#This Row],[temp(K)]]</f>
        <v>6.6666666666666664E-4</v>
      </c>
      <c r="N31">
        <f>1/Table13[[#This Row],[dens]]</f>
        <v>0.35437430786267982</v>
      </c>
      <c r="O31" s="3">
        <f>EXP(-1/Table13[[#This Row],[temp(K)]])</f>
        <v>0.99933355550618108</v>
      </c>
      <c r="P31" s="3">
        <f>EXP(-1/Table13[[#This Row],[dens]])</f>
        <v>0.70161229919893964</v>
      </c>
      <c r="Q31" s="3">
        <f>EXP(1/Table13[[#This Row],[temp(K)]])</f>
        <v>1.0006668889382799</v>
      </c>
      <c r="R31" s="3">
        <f>EXP(1/Table13[[#This Row],[dens]])</f>
        <v>1.4252885833696789</v>
      </c>
      <c r="S31" s="3">
        <f>LN(Table13[[#This Row],[maxPress(bar)]])</f>
        <v>13.190651681528646</v>
      </c>
      <c r="T31" s="3">
        <f>LN(Table13[[#This Row],[dens]])</f>
        <v>1.0374015576232136</v>
      </c>
    </row>
    <row r="32" spans="1:20" x14ac:dyDescent="0.3">
      <c r="A32">
        <v>2</v>
      </c>
      <c r="B32">
        <v>1500</v>
      </c>
      <c r="C32" t="s">
        <v>11</v>
      </c>
      <c r="D32">
        <v>2</v>
      </c>
      <c r="E32" t="s">
        <v>12</v>
      </c>
      <c r="F32">
        <v>1</v>
      </c>
      <c r="G32">
        <v>213.11875000000001</v>
      </c>
      <c r="H32">
        <v>205544.41445000001</v>
      </c>
      <c r="I32">
        <v>133.12499999999989</v>
      </c>
      <c r="J32">
        <v>69</v>
      </c>
      <c r="K32" t="s">
        <v>15</v>
      </c>
      <c r="L32">
        <f>Table13[[#This Row],[maxPHe]]/Table13[[#This Row],[nv]]</f>
        <v>1.9293478260869548</v>
      </c>
      <c r="M32">
        <f>1/Table13[[#This Row],[temp(K)]]</f>
        <v>6.6666666666666664E-4</v>
      </c>
      <c r="N32">
        <f>1/Table13[[#This Row],[dens]]</f>
        <v>0.51830985915493</v>
      </c>
      <c r="O32" s="3">
        <f>EXP(-1/Table13[[#This Row],[temp(K)]])</f>
        <v>0.99933355550618108</v>
      </c>
      <c r="P32" s="3">
        <f>EXP(-1/Table13[[#This Row],[dens]])</f>
        <v>0.59552622105673392</v>
      </c>
      <c r="Q32" s="3">
        <f>EXP(1/Table13[[#This Row],[temp(K)]])</f>
        <v>1.0006668889382799</v>
      </c>
      <c r="R32" s="3">
        <f>EXP(1/Table13[[#This Row],[dens]])</f>
        <v>1.6791871871326607</v>
      </c>
      <c r="S32" s="3">
        <f>LN(Table13[[#This Row],[maxPress(bar)]])</f>
        <v>12.233417418276444</v>
      </c>
      <c r="T32" s="3">
        <f>LN(Table13[[#This Row],[dens]])</f>
        <v>0.65718203186642932</v>
      </c>
    </row>
    <row r="33" spans="1:20" hidden="1" x14ac:dyDescent="0.3">
      <c r="A33">
        <v>2</v>
      </c>
      <c r="B33">
        <v>2000</v>
      </c>
      <c r="C33" t="s">
        <v>11</v>
      </c>
      <c r="D33">
        <v>1</v>
      </c>
      <c r="E33" t="s">
        <v>12</v>
      </c>
      <c r="F33">
        <v>1</v>
      </c>
      <c r="G33">
        <v>45.297249999999998</v>
      </c>
      <c r="H33">
        <v>528429.79980000004</v>
      </c>
      <c r="I33">
        <v>19.55500000000001</v>
      </c>
      <c r="J33">
        <v>7</v>
      </c>
      <c r="K33" t="s">
        <v>15</v>
      </c>
      <c r="L33">
        <f>Table13[[#This Row],[maxPHe]]/Table13[[#This Row],[nv]]</f>
        <v>2.7935714285714299</v>
      </c>
      <c r="M33">
        <f>1/Table13[[#This Row],[temp(K)]]</f>
        <v>5.0000000000000001E-4</v>
      </c>
      <c r="N33">
        <f>1/Table13[[#This Row],[dens]]</f>
        <v>0.35796471490667331</v>
      </c>
      <c r="O33" s="3">
        <f>EXP(-1/Table13[[#This Row],[temp(K)]])</f>
        <v>0.99950012497916929</v>
      </c>
      <c r="P33" s="3">
        <f>EXP(-1/Table13[[#This Row],[dens]])</f>
        <v>0.69909774230041077</v>
      </c>
      <c r="Q33" s="3">
        <f>EXP(1/Table13[[#This Row],[temp(K)]])</f>
        <v>1.0005001250208359</v>
      </c>
      <c r="R33" s="3">
        <f>EXP(1/Table13[[#This Row],[dens]])</f>
        <v>1.4304151472574602</v>
      </c>
      <c r="S33" s="3">
        <f>LN(Table13[[#This Row],[maxPress(bar)]])</f>
        <v>13.177665246330784</v>
      </c>
      <c r="T33" s="3">
        <f>LN(Table13[[#This Row],[dens]])</f>
        <v>1.0273208591521645</v>
      </c>
    </row>
    <row r="34" spans="1:20" x14ac:dyDescent="0.3">
      <c r="A34">
        <v>2</v>
      </c>
      <c r="B34">
        <v>2000</v>
      </c>
      <c r="C34" t="s">
        <v>11</v>
      </c>
      <c r="D34">
        <v>2</v>
      </c>
      <c r="E34" t="s">
        <v>12</v>
      </c>
      <c r="F34">
        <v>1</v>
      </c>
      <c r="G34">
        <v>207.17824999999999</v>
      </c>
      <c r="H34">
        <v>178087.53145000001</v>
      </c>
      <c r="I34">
        <v>127.9349999999999</v>
      </c>
      <c r="J34">
        <v>71</v>
      </c>
      <c r="K34" t="s">
        <v>15</v>
      </c>
      <c r="L34">
        <f>Table13[[#This Row],[maxPHe]]/Table13[[#This Row],[nv]]</f>
        <v>1.8019014084507028</v>
      </c>
      <c r="M34">
        <f>1/Table13[[#This Row],[temp(K)]]</f>
        <v>5.0000000000000001E-4</v>
      </c>
      <c r="N34">
        <f>1/Table13[[#This Row],[dens]]</f>
        <v>0.55496932035799473</v>
      </c>
      <c r="O34" s="3">
        <f>EXP(-1/Table13[[#This Row],[temp(K)]])</f>
        <v>0.99950012497916929</v>
      </c>
      <c r="P34" s="3">
        <f>EXP(-1/Table13[[#This Row],[dens]])</f>
        <v>0.57408987379806742</v>
      </c>
      <c r="Q34" s="3">
        <f>EXP(1/Table13[[#This Row],[temp(K)]])</f>
        <v>1.0005001250208359</v>
      </c>
      <c r="R34" s="3">
        <f>EXP(1/Table13[[#This Row],[dens]])</f>
        <v>1.7418875434680525</v>
      </c>
      <c r="S34" s="3">
        <f>LN(Table13[[#This Row],[maxPress(bar)]])</f>
        <v>12.090030458124053</v>
      </c>
      <c r="T34" s="3">
        <f>LN(Table13[[#This Row],[dens]])</f>
        <v>0.58884244539786623</v>
      </c>
    </row>
    <row r="35" spans="1:20" hidden="1" x14ac:dyDescent="0.3">
      <c r="A35">
        <v>2</v>
      </c>
      <c r="B35">
        <v>2500</v>
      </c>
      <c r="C35" t="s">
        <v>11</v>
      </c>
      <c r="D35">
        <v>1</v>
      </c>
      <c r="E35" t="s">
        <v>12</v>
      </c>
      <c r="F35">
        <v>1</v>
      </c>
      <c r="G35">
        <v>49.059250000000013</v>
      </c>
      <c r="H35">
        <v>366511.85365</v>
      </c>
      <c r="I35">
        <v>20.315000000000001</v>
      </c>
      <c r="J35">
        <v>7</v>
      </c>
      <c r="K35" t="s">
        <v>15</v>
      </c>
      <c r="L35">
        <f>Table13[[#This Row],[maxPHe]]/Table13[[#This Row],[nv]]</f>
        <v>2.9021428571428571</v>
      </c>
      <c r="M35">
        <f>1/Table13[[#This Row],[temp(K)]]</f>
        <v>4.0000000000000002E-4</v>
      </c>
      <c r="N35">
        <f>1/Table13[[#This Row],[dens]]</f>
        <v>0.34457297563376815</v>
      </c>
      <c r="O35" s="3">
        <f>EXP(-1/Table13[[#This Row],[temp(K)]])</f>
        <v>0.99960007998933442</v>
      </c>
      <c r="P35" s="3">
        <f>EXP(-1/Table13[[#This Row],[dens]])</f>
        <v>0.70852284539650756</v>
      </c>
      <c r="Q35" s="3">
        <f>EXP(1/Table13[[#This Row],[temp(K)]])</f>
        <v>1.0004000800106678</v>
      </c>
      <c r="R35" s="3">
        <f>EXP(1/Table13[[#This Row],[dens]])</f>
        <v>1.4113870942868108</v>
      </c>
      <c r="S35" s="3">
        <f>LN(Table13[[#This Row],[maxPress(bar)]])</f>
        <v>12.811786142623479</v>
      </c>
      <c r="T35" s="3">
        <f>LN(Table13[[#This Row],[dens]])</f>
        <v>1.0654493803843768</v>
      </c>
    </row>
    <row r="36" spans="1:20" x14ac:dyDescent="0.3">
      <c r="A36">
        <v>2</v>
      </c>
      <c r="B36">
        <v>2500</v>
      </c>
      <c r="C36" t="s">
        <v>11</v>
      </c>
      <c r="D36">
        <v>2</v>
      </c>
      <c r="E36" t="s">
        <v>12</v>
      </c>
      <c r="F36">
        <v>1</v>
      </c>
      <c r="G36">
        <v>199.65325000000001</v>
      </c>
      <c r="H36">
        <v>200242.5588</v>
      </c>
      <c r="I36">
        <v>112.435</v>
      </c>
      <c r="J36">
        <v>63</v>
      </c>
      <c r="K36" t="s">
        <v>15</v>
      </c>
      <c r="L36">
        <f>Table13[[#This Row],[maxPHe]]/Table13[[#This Row],[nv]]</f>
        <v>1.7846825396825396</v>
      </c>
      <c r="M36">
        <f>1/Table13[[#This Row],[temp(K)]]</f>
        <v>4.0000000000000002E-4</v>
      </c>
      <c r="N36">
        <f>1/Table13[[#This Row],[dens]]</f>
        <v>0.56032374260683948</v>
      </c>
      <c r="O36" s="3">
        <f>EXP(-1/Table13[[#This Row],[temp(K)]])</f>
        <v>0.99960007998933442</v>
      </c>
      <c r="P36" s="3">
        <f>EXP(-1/Table13[[#This Row],[dens]])</f>
        <v>0.57102416906820819</v>
      </c>
      <c r="Q36" s="3">
        <f>EXP(1/Table13[[#This Row],[temp(K)]])</f>
        <v>1.0004000800106678</v>
      </c>
      <c r="R36" s="3">
        <f>EXP(1/Table13[[#This Row],[dens]])</f>
        <v>1.7512393593283286</v>
      </c>
      <c r="S36" s="3">
        <f>LN(Table13[[#This Row],[maxPress(bar)]])</f>
        <v>12.207284704689611</v>
      </c>
      <c r="T36" s="3">
        <f>LN(Table13[[#This Row],[dens]])</f>
        <v>0.57924055049726353</v>
      </c>
    </row>
    <row r="37" spans="1:20" hidden="1" x14ac:dyDescent="0.3">
      <c r="A37">
        <v>2</v>
      </c>
      <c r="B37">
        <v>500</v>
      </c>
      <c r="C37" t="s">
        <v>11</v>
      </c>
      <c r="D37">
        <v>1</v>
      </c>
      <c r="E37" t="s">
        <v>12</v>
      </c>
      <c r="F37">
        <v>1</v>
      </c>
      <c r="G37">
        <v>61.831750000000007</v>
      </c>
      <c r="H37">
        <v>716540.87239999988</v>
      </c>
      <c r="I37">
        <v>27.864999999999991</v>
      </c>
      <c r="J37">
        <v>8</v>
      </c>
      <c r="K37" t="s">
        <v>14</v>
      </c>
      <c r="L37">
        <f>Table13[[#This Row],[maxPHe]]/Table13[[#This Row],[nv]]</f>
        <v>3.4831249999999989</v>
      </c>
      <c r="M37">
        <f>1/Table13[[#This Row],[temp(K)]]</f>
        <v>2E-3</v>
      </c>
      <c r="N37">
        <f>1/Table13[[#This Row],[dens]]</f>
        <v>0.28709851067647596</v>
      </c>
      <c r="O37" s="3">
        <f>EXP(-1/Table13[[#This Row],[temp(K)]])</f>
        <v>0.99800199866733308</v>
      </c>
      <c r="P37" s="3">
        <f>EXP(-1/Table13[[#This Row],[dens]])</f>
        <v>0.75043779906045305</v>
      </c>
      <c r="Q37" s="3">
        <f>EXP(1/Table13[[#This Row],[temp(K)]])</f>
        <v>1.0020020013340003</v>
      </c>
      <c r="R37" s="3">
        <f>EXP(1/Table13[[#This Row],[dens]])</f>
        <v>1.3325554779516684</v>
      </c>
      <c r="S37" s="3">
        <f>LN(Table13[[#This Row],[maxPress(bar)]])</f>
        <v>13.482190569145368</v>
      </c>
      <c r="T37" s="3">
        <f>LN(Table13[[#This Row],[dens]])</f>
        <v>1.2479298793416633</v>
      </c>
    </row>
    <row r="38" spans="1:20" x14ac:dyDescent="0.3">
      <c r="A38">
        <v>2</v>
      </c>
      <c r="B38">
        <v>500</v>
      </c>
      <c r="C38" t="s">
        <v>11</v>
      </c>
      <c r="D38">
        <v>2</v>
      </c>
      <c r="E38" t="s">
        <v>12</v>
      </c>
      <c r="F38">
        <v>1</v>
      </c>
      <c r="G38">
        <v>321.43574999999998</v>
      </c>
      <c r="H38">
        <v>331468.20960000012</v>
      </c>
      <c r="I38">
        <v>170.78500000000011</v>
      </c>
      <c r="J38">
        <v>67</v>
      </c>
      <c r="K38" t="s">
        <v>14</v>
      </c>
      <c r="L38">
        <f>Table13[[#This Row],[maxPHe]]/Table13[[#This Row],[nv]]</f>
        <v>2.5490298507462703</v>
      </c>
      <c r="M38">
        <f>1/Table13[[#This Row],[temp(K)]]</f>
        <v>2E-3</v>
      </c>
      <c r="N38">
        <f>1/Table13[[#This Row],[dens]]</f>
        <v>0.39230611587668679</v>
      </c>
      <c r="O38" s="3">
        <f>EXP(-1/Table13[[#This Row],[temp(K)]])</f>
        <v>0.99800199866733308</v>
      </c>
      <c r="P38" s="3">
        <f>EXP(-1/Table13[[#This Row],[dens]])</f>
        <v>0.67549730185924894</v>
      </c>
      <c r="Q38" s="3">
        <f>EXP(1/Table13[[#This Row],[temp(K)]])</f>
        <v>1.0020020013340003</v>
      </c>
      <c r="R38" s="3">
        <f>EXP(1/Table13[[#This Row],[dens]])</f>
        <v>1.4803908131795418</v>
      </c>
      <c r="S38" s="3">
        <f>LN(Table13[[#This Row],[maxPress(bar)]])</f>
        <v>12.711287185366952</v>
      </c>
      <c r="T38" s="3">
        <f>LN(Table13[[#This Row],[dens]])</f>
        <v>0.9357128360928737</v>
      </c>
    </row>
    <row r="39" spans="1:20" hidden="1" x14ac:dyDescent="0.3">
      <c r="A39">
        <v>3</v>
      </c>
      <c r="B39">
        <v>1000</v>
      </c>
      <c r="C39" t="s">
        <v>11</v>
      </c>
      <c r="D39">
        <v>1</v>
      </c>
      <c r="E39" t="s">
        <v>12</v>
      </c>
      <c r="F39">
        <v>1</v>
      </c>
      <c r="G39">
        <v>52.029750000000007</v>
      </c>
      <c r="H39">
        <v>561493.30504999997</v>
      </c>
      <c r="I39">
        <v>27.90499999999999</v>
      </c>
      <c r="J39">
        <v>10</v>
      </c>
      <c r="K39" t="s">
        <v>15</v>
      </c>
      <c r="L39">
        <f>Table13[[#This Row],[maxPHe]]/Table13[[#This Row],[nv]]</f>
        <v>2.7904999999999989</v>
      </c>
      <c r="M39">
        <f>1/Table13[[#This Row],[temp(K)]]</f>
        <v>1E-3</v>
      </c>
      <c r="N39">
        <f>1/Table13[[#This Row],[dens]]</f>
        <v>0.35835871707579303</v>
      </c>
      <c r="O39" s="3">
        <f>EXP(-1/Table13[[#This Row],[temp(K)]])</f>
        <v>0.99900049983337502</v>
      </c>
      <c r="P39" s="3">
        <f>EXP(-1/Table13[[#This Row],[dens]])</f>
        <v>0.69882235052955788</v>
      </c>
      <c r="Q39" s="3">
        <f>EXP(1/Table13[[#This Row],[temp(K)]])</f>
        <v>1.0010005001667084</v>
      </c>
      <c r="R39" s="3">
        <f>EXP(1/Table13[[#This Row],[dens]])</f>
        <v>1.4309788449699898</v>
      </c>
      <c r="S39" s="3">
        <f>LN(Table13[[#This Row],[maxPress(bar)]])</f>
        <v>13.238355129759187</v>
      </c>
      <c r="T39" s="3">
        <f>LN(Table13[[#This Row],[dens]])</f>
        <v>1.0262207912463508</v>
      </c>
    </row>
    <row r="40" spans="1:20" x14ac:dyDescent="0.3">
      <c r="A40">
        <v>3</v>
      </c>
      <c r="B40">
        <v>1000</v>
      </c>
      <c r="C40" t="s">
        <v>11</v>
      </c>
      <c r="D40">
        <v>2</v>
      </c>
      <c r="E40" t="s">
        <v>12</v>
      </c>
      <c r="F40">
        <v>1</v>
      </c>
      <c r="G40">
        <v>328.21775000000002</v>
      </c>
      <c r="H40">
        <v>299593.04599999991</v>
      </c>
      <c r="I40">
        <v>158.1449999999999</v>
      </c>
      <c r="J40">
        <v>64</v>
      </c>
      <c r="K40" t="s">
        <v>15</v>
      </c>
      <c r="L40">
        <f>Table13[[#This Row],[maxPHe]]/Table13[[#This Row],[nv]]</f>
        <v>2.4710156249999984</v>
      </c>
      <c r="M40">
        <f>1/Table13[[#This Row],[temp(K)]]</f>
        <v>1E-3</v>
      </c>
      <c r="N40">
        <f>1/Table13[[#This Row],[dens]]</f>
        <v>0.40469189667710037</v>
      </c>
      <c r="O40" s="3">
        <f>EXP(-1/Table13[[#This Row],[temp(K)]])</f>
        <v>0.99900049983337502</v>
      </c>
      <c r="P40" s="3">
        <f>EXP(-1/Table13[[#This Row],[dens]])</f>
        <v>0.66718234029072154</v>
      </c>
      <c r="Q40" s="3">
        <f>EXP(1/Table13[[#This Row],[temp(K)]])</f>
        <v>1.0010005001667084</v>
      </c>
      <c r="R40" s="3">
        <f>EXP(1/Table13[[#This Row],[dens]])</f>
        <v>1.4988406311297968</v>
      </c>
      <c r="S40" s="3">
        <f>LN(Table13[[#This Row],[maxPress(bar)]])</f>
        <v>12.610180319407892</v>
      </c>
      <c r="T40" s="3">
        <f>LN(Table13[[#This Row],[dens]])</f>
        <v>0.9046292503373502</v>
      </c>
    </row>
    <row r="41" spans="1:20" hidden="1" x14ac:dyDescent="0.3">
      <c r="A41">
        <v>3</v>
      </c>
      <c r="B41">
        <v>1500</v>
      </c>
      <c r="C41" t="s">
        <v>11</v>
      </c>
      <c r="D41">
        <v>1</v>
      </c>
      <c r="E41" t="s">
        <v>12</v>
      </c>
      <c r="F41">
        <v>1</v>
      </c>
      <c r="G41">
        <v>55.990250000000003</v>
      </c>
      <c r="H41">
        <v>594506.45644999994</v>
      </c>
      <c r="I41">
        <v>24.69499999999999</v>
      </c>
      <c r="J41">
        <v>8</v>
      </c>
      <c r="K41" t="s">
        <v>15</v>
      </c>
      <c r="L41">
        <f>Table13[[#This Row],[maxPHe]]/Table13[[#This Row],[nv]]</f>
        <v>3.0868749999999987</v>
      </c>
      <c r="M41">
        <f>1/Table13[[#This Row],[temp(K)]]</f>
        <v>6.6666666666666664E-4</v>
      </c>
      <c r="N41">
        <f>1/Table13[[#This Row],[dens]]</f>
        <v>0.32395221704798555</v>
      </c>
      <c r="O41" s="3">
        <f>EXP(-1/Table13[[#This Row],[temp(K)]])</f>
        <v>0.99933355550618108</v>
      </c>
      <c r="P41" s="3">
        <f>EXP(-1/Table13[[#This Row],[dens]])</f>
        <v>0.72328480223714797</v>
      </c>
      <c r="Q41" s="3">
        <f>EXP(1/Table13[[#This Row],[temp(K)]])</f>
        <v>1.0006668889382799</v>
      </c>
      <c r="R41" s="3">
        <f>EXP(1/Table13[[#This Row],[dens]])</f>
        <v>1.3825812417279628</v>
      </c>
      <c r="S41" s="3">
        <f>LN(Table13[[#This Row],[maxPress(bar)]])</f>
        <v>13.295486855356776</v>
      </c>
      <c r="T41" s="3">
        <f>LN(Table13[[#This Row],[dens]])</f>
        <v>1.1271592523127518</v>
      </c>
    </row>
    <row r="42" spans="1:20" x14ac:dyDescent="0.3">
      <c r="A42">
        <v>3</v>
      </c>
      <c r="B42">
        <v>1500</v>
      </c>
      <c r="C42" t="s">
        <v>11</v>
      </c>
      <c r="D42">
        <v>2</v>
      </c>
      <c r="E42" t="s">
        <v>12</v>
      </c>
      <c r="F42">
        <v>1</v>
      </c>
      <c r="G42">
        <v>334.55425000000008</v>
      </c>
      <c r="H42">
        <v>261697.03390000001</v>
      </c>
      <c r="I42">
        <v>153.41499999999999</v>
      </c>
      <c r="J42">
        <v>65</v>
      </c>
      <c r="K42" t="s">
        <v>15</v>
      </c>
      <c r="L42">
        <f>Table13[[#This Row],[maxPHe]]/Table13[[#This Row],[nv]]</f>
        <v>2.3602307692307689</v>
      </c>
      <c r="M42">
        <f>1/Table13[[#This Row],[temp(K)]]</f>
        <v>6.6666666666666664E-4</v>
      </c>
      <c r="N42">
        <f>1/Table13[[#This Row],[dens]]</f>
        <v>0.42368738389336119</v>
      </c>
      <c r="O42" s="3">
        <f>EXP(-1/Table13[[#This Row],[temp(K)]])</f>
        <v>0.99933355550618108</v>
      </c>
      <c r="P42" s="3">
        <f>EXP(-1/Table13[[#This Row],[dens]])</f>
        <v>0.65462849733628514</v>
      </c>
      <c r="Q42" s="3">
        <f>EXP(1/Table13[[#This Row],[temp(K)]])</f>
        <v>1.0006668889382799</v>
      </c>
      <c r="R42" s="3">
        <f>EXP(1/Table13[[#This Row],[dens]])</f>
        <v>1.5275839717779598</v>
      </c>
      <c r="S42" s="3">
        <f>LN(Table13[[#This Row],[maxPress(bar)]])</f>
        <v>12.474942754483813</v>
      </c>
      <c r="T42" s="3">
        <f>LN(Table13[[#This Row],[dens]])</f>
        <v>0.85875939782937649</v>
      </c>
    </row>
    <row r="43" spans="1:20" hidden="1" x14ac:dyDescent="0.3">
      <c r="A43">
        <v>3</v>
      </c>
      <c r="B43">
        <v>2000</v>
      </c>
      <c r="C43" t="s">
        <v>11</v>
      </c>
      <c r="D43">
        <v>1</v>
      </c>
      <c r="E43" t="s">
        <v>12</v>
      </c>
      <c r="F43">
        <v>1</v>
      </c>
      <c r="G43">
        <v>55.792250000000003</v>
      </c>
      <c r="H43">
        <v>442494.81550000008</v>
      </c>
      <c r="I43">
        <v>24.65499999999999</v>
      </c>
      <c r="J43">
        <v>9</v>
      </c>
      <c r="K43" t="s">
        <v>15</v>
      </c>
      <c r="L43">
        <f>Table13[[#This Row],[maxPHe]]/Table13[[#This Row],[nv]]</f>
        <v>2.7394444444444432</v>
      </c>
      <c r="M43">
        <f>1/Table13[[#This Row],[temp(K)]]</f>
        <v>5.0000000000000001E-4</v>
      </c>
      <c r="N43">
        <f>1/Table13[[#This Row],[dens]]</f>
        <v>0.36503751774487947</v>
      </c>
      <c r="O43" s="3">
        <f>EXP(-1/Table13[[#This Row],[temp(K)]])</f>
        <v>0.99950012497916929</v>
      </c>
      <c r="P43" s="3">
        <f>EXP(-1/Table13[[#This Row],[dens]])</f>
        <v>0.69417060667369801</v>
      </c>
      <c r="Q43" s="3">
        <f>EXP(1/Table13[[#This Row],[temp(K)]])</f>
        <v>1.0005001250208359</v>
      </c>
      <c r="R43" s="3">
        <f>EXP(1/Table13[[#This Row],[dens]])</f>
        <v>1.4405680540001029</v>
      </c>
      <c r="S43" s="3">
        <f>LN(Table13[[#This Row],[maxPress(bar)]])</f>
        <v>13.000184026977303</v>
      </c>
      <c r="T43" s="3">
        <f>LN(Table13[[#This Row],[dens]])</f>
        <v>1.0077551423398696</v>
      </c>
    </row>
    <row r="44" spans="1:20" x14ac:dyDescent="0.3">
      <c r="A44">
        <v>3</v>
      </c>
      <c r="B44">
        <v>2000</v>
      </c>
      <c r="C44" t="s">
        <v>11</v>
      </c>
      <c r="D44">
        <v>2</v>
      </c>
      <c r="E44" t="s">
        <v>12</v>
      </c>
      <c r="F44">
        <v>1</v>
      </c>
      <c r="G44">
        <v>307.57425000000001</v>
      </c>
      <c r="H44">
        <v>236441.27499999999</v>
      </c>
      <c r="I44">
        <v>142.01499999999999</v>
      </c>
      <c r="J44">
        <v>66</v>
      </c>
      <c r="K44" t="s">
        <v>15</v>
      </c>
      <c r="L44">
        <f>Table13[[#This Row],[maxPHe]]/Table13[[#This Row],[nv]]</f>
        <v>2.1517424242424239</v>
      </c>
      <c r="M44">
        <f>1/Table13[[#This Row],[temp(K)]]</f>
        <v>5.0000000000000001E-4</v>
      </c>
      <c r="N44">
        <f>1/Table13[[#This Row],[dens]]</f>
        <v>0.46473964017885444</v>
      </c>
      <c r="O44" s="3">
        <f>EXP(-1/Table13[[#This Row],[temp(K)]])</f>
        <v>0.99950012497916929</v>
      </c>
      <c r="P44" s="3">
        <f>EXP(-1/Table13[[#This Row],[dens]])</f>
        <v>0.6282986676249025</v>
      </c>
      <c r="Q44" s="3">
        <f>EXP(1/Table13[[#This Row],[temp(K)]])</f>
        <v>1.0005001250208359</v>
      </c>
      <c r="R44" s="3">
        <f>EXP(1/Table13[[#This Row],[dens]])</f>
        <v>1.5915997463120599</v>
      </c>
      <c r="S44" s="3">
        <f>LN(Table13[[#This Row],[maxPress(bar)]])</f>
        <v>12.373455147412347</v>
      </c>
      <c r="T44" s="3">
        <f>LN(Table13[[#This Row],[dens]])</f>
        <v>0.76627794379879466</v>
      </c>
    </row>
    <row r="45" spans="1:20" hidden="1" x14ac:dyDescent="0.3">
      <c r="A45">
        <v>3</v>
      </c>
      <c r="B45">
        <v>2500</v>
      </c>
      <c r="C45" t="s">
        <v>11</v>
      </c>
      <c r="D45">
        <v>1</v>
      </c>
      <c r="E45" t="s">
        <v>12</v>
      </c>
      <c r="F45">
        <v>1</v>
      </c>
      <c r="G45">
        <v>38.217750000000002</v>
      </c>
      <c r="H45">
        <v>365028.59100000001</v>
      </c>
      <c r="I45">
        <v>20.145</v>
      </c>
      <c r="J45">
        <v>9</v>
      </c>
      <c r="K45" t="s">
        <v>14</v>
      </c>
      <c r="L45">
        <f>Table13[[#This Row],[maxPHe]]/Table13[[#This Row],[nv]]</f>
        <v>2.2383333333333333</v>
      </c>
      <c r="M45">
        <f>1/Table13[[#This Row],[temp(K)]]</f>
        <v>4.0000000000000002E-4</v>
      </c>
      <c r="N45">
        <f>1/Table13[[#This Row],[dens]]</f>
        <v>0.44676098287416233</v>
      </c>
      <c r="O45" s="3">
        <f>EXP(-1/Table13[[#This Row],[temp(K)]])</f>
        <v>0.99960007998933442</v>
      </c>
      <c r="P45" s="3">
        <f>EXP(-1/Table13[[#This Row],[dens]])</f>
        <v>0.6396967884913709</v>
      </c>
      <c r="Q45" s="3">
        <f>EXP(1/Table13[[#This Row],[temp(K)]])</f>
        <v>1.0004000800106678</v>
      </c>
      <c r="R45" s="3">
        <f>EXP(1/Table13[[#This Row],[dens]])</f>
        <v>1.5632406133511321</v>
      </c>
      <c r="S45" s="3">
        <f>LN(Table13[[#This Row],[maxPress(bar)]])</f>
        <v>12.807730961003726</v>
      </c>
      <c r="T45" s="3">
        <f>LN(Table13[[#This Row],[dens]])</f>
        <v>0.80573154130709124</v>
      </c>
    </row>
    <row r="46" spans="1:20" x14ac:dyDescent="0.3">
      <c r="A46">
        <v>3</v>
      </c>
      <c r="B46">
        <v>2500</v>
      </c>
      <c r="C46" t="s">
        <v>11</v>
      </c>
      <c r="D46">
        <v>2</v>
      </c>
      <c r="E46" t="s">
        <v>12</v>
      </c>
      <c r="F46">
        <v>1</v>
      </c>
      <c r="G46">
        <v>232.07925</v>
      </c>
      <c r="H46">
        <v>189211.87085000001</v>
      </c>
      <c r="I46">
        <v>121.91500000000001</v>
      </c>
      <c r="J46">
        <v>66</v>
      </c>
      <c r="K46" t="s">
        <v>15</v>
      </c>
      <c r="L46">
        <f>Table13[[#This Row],[maxPHe]]/Table13[[#This Row],[nv]]</f>
        <v>1.8471969696969699</v>
      </c>
      <c r="M46">
        <f>1/Table13[[#This Row],[temp(K)]]</f>
        <v>4.0000000000000002E-4</v>
      </c>
      <c r="N46">
        <f>1/Table13[[#This Row],[dens]]</f>
        <v>0.54136078415289335</v>
      </c>
      <c r="O46" s="3">
        <f>EXP(-1/Table13[[#This Row],[temp(K)]])</f>
        <v>0.99960007998933442</v>
      </c>
      <c r="P46" s="3">
        <f>EXP(-1/Table13[[#This Row],[dens]])</f>
        <v>0.58195579708961398</v>
      </c>
      <c r="Q46" s="3">
        <f>EXP(1/Table13[[#This Row],[temp(K)]])</f>
        <v>1.0004000800106678</v>
      </c>
      <c r="R46" s="3">
        <f>EXP(1/Table13[[#This Row],[dens]])</f>
        <v>1.7183435666437952</v>
      </c>
      <c r="S46" s="3">
        <f>LN(Table13[[#This Row],[maxPress(bar)]])</f>
        <v>12.150622675967849</v>
      </c>
      <c r="T46" s="3">
        <f>LN(Table13[[#This Row],[dens]])</f>
        <v>0.61366933857226957</v>
      </c>
    </row>
    <row r="47" spans="1:20" hidden="1" x14ac:dyDescent="0.3">
      <c r="A47">
        <v>3</v>
      </c>
      <c r="B47">
        <v>500</v>
      </c>
      <c r="C47" t="s">
        <v>11</v>
      </c>
      <c r="D47">
        <v>1</v>
      </c>
      <c r="E47" t="s">
        <v>12</v>
      </c>
      <c r="F47">
        <v>1</v>
      </c>
      <c r="G47">
        <v>62.574249999999999</v>
      </c>
      <c r="H47">
        <v>763807.01505000016</v>
      </c>
      <c r="I47">
        <v>28.01499999999999</v>
      </c>
      <c r="J47">
        <v>8</v>
      </c>
      <c r="K47" t="s">
        <v>14</v>
      </c>
      <c r="L47">
        <f>Table13[[#This Row],[maxPHe]]/Table13[[#This Row],[nv]]</f>
        <v>3.5018749999999987</v>
      </c>
      <c r="M47">
        <f>1/Table13[[#This Row],[temp(K)]]</f>
        <v>2E-3</v>
      </c>
      <c r="N47">
        <f>1/Table13[[#This Row],[dens]]</f>
        <v>0.28556130644297706</v>
      </c>
      <c r="O47" s="3">
        <f>EXP(-1/Table13[[#This Row],[temp(K)]])</f>
        <v>0.99800199866733308</v>
      </c>
      <c r="P47" s="3">
        <f>EXP(-1/Table13[[#This Row],[dens]])</f>
        <v>0.75159226231771681</v>
      </c>
      <c r="Q47" s="3">
        <f>EXP(1/Table13[[#This Row],[temp(K)]])</f>
        <v>1.0020020013340003</v>
      </c>
      <c r="R47" s="3">
        <f>EXP(1/Table13[[#This Row],[dens]])</f>
        <v>1.3305086416353697</v>
      </c>
      <c r="S47" s="3">
        <f>LN(Table13[[#This Row],[maxPress(bar)]])</f>
        <v>13.54607043813829</v>
      </c>
      <c r="T47" s="3">
        <f>LN(Table13[[#This Row],[dens]])</f>
        <v>1.2532985393374116</v>
      </c>
    </row>
    <row r="48" spans="1:20" x14ac:dyDescent="0.3">
      <c r="A48">
        <v>3</v>
      </c>
      <c r="B48">
        <v>500</v>
      </c>
      <c r="C48" t="s">
        <v>11</v>
      </c>
      <c r="D48">
        <v>2</v>
      </c>
      <c r="E48" t="s">
        <v>12</v>
      </c>
      <c r="F48">
        <v>1</v>
      </c>
      <c r="G48">
        <v>328.06925000000001</v>
      </c>
      <c r="H48">
        <v>335576.71990000003</v>
      </c>
      <c r="I48">
        <v>171.11500000000009</v>
      </c>
      <c r="J48">
        <v>66</v>
      </c>
      <c r="K48" t="s">
        <v>15</v>
      </c>
      <c r="L48">
        <f>Table13[[#This Row],[maxPHe]]/Table13[[#This Row],[nv]]</f>
        <v>2.5926515151515166</v>
      </c>
      <c r="M48">
        <f>1/Table13[[#This Row],[temp(K)]]</f>
        <v>2E-3</v>
      </c>
      <c r="N48">
        <f>1/Table13[[#This Row],[dens]]</f>
        <v>0.38570551967974731</v>
      </c>
      <c r="O48" s="3">
        <f>EXP(-1/Table13[[#This Row],[temp(K)]])</f>
        <v>0.99800199866733308</v>
      </c>
      <c r="P48" s="3">
        <f>EXP(-1/Table13[[#This Row],[dens]])</f>
        <v>0.67997073419970933</v>
      </c>
      <c r="Q48" s="3">
        <f>EXP(1/Table13[[#This Row],[temp(K)]])</f>
        <v>1.0020020013340003</v>
      </c>
      <c r="R48" s="3">
        <f>EXP(1/Table13[[#This Row],[dens]])</f>
        <v>1.470651529108747</v>
      </c>
      <c r="S48" s="3">
        <f>LN(Table13[[#This Row],[maxPress(bar)]])</f>
        <v>12.723605882575512</v>
      </c>
      <c r="T48" s="3">
        <f>LN(Table13[[#This Row],[dens]])</f>
        <v>0.95268110305949716</v>
      </c>
    </row>
    <row r="49" spans="1:20" hidden="1" x14ac:dyDescent="0.3">
      <c r="A49">
        <v>4</v>
      </c>
      <c r="B49">
        <v>1000</v>
      </c>
      <c r="C49" t="s">
        <v>11</v>
      </c>
      <c r="D49">
        <v>1</v>
      </c>
      <c r="E49" t="s">
        <v>12</v>
      </c>
      <c r="F49">
        <v>1</v>
      </c>
      <c r="G49">
        <v>56.732750000000003</v>
      </c>
      <c r="H49">
        <v>603142.43079999997</v>
      </c>
      <c r="I49">
        <v>27.844999999999999</v>
      </c>
      <c r="J49">
        <v>9</v>
      </c>
      <c r="K49" t="s">
        <v>14</v>
      </c>
      <c r="L49">
        <f>Table13[[#This Row],[maxPHe]]/Table13[[#This Row],[nv]]</f>
        <v>3.0938888888888889</v>
      </c>
      <c r="M49">
        <f>1/Table13[[#This Row],[temp(K)]]</f>
        <v>1E-3</v>
      </c>
      <c r="N49">
        <f>1/Table13[[#This Row],[dens]]</f>
        <v>0.32321781289279944</v>
      </c>
      <c r="O49" s="3">
        <f>EXP(-1/Table13[[#This Row],[temp(K)]])</f>
        <v>0.99900049983337502</v>
      </c>
      <c r="P49" s="3">
        <f>EXP(-1/Table13[[#This Row],[dens]])</f>
        <v>0.72381618070068643</v>
      </c>
      <c r="Q49" s="3">
        <f>EXP(1/Table13[[#This Row],[temp(K)]])</f>
        <v>1.0010005001667084</v>
      </c>
      <c r="R49" s="3">
        <f>EXP(1/Table13[[#This Row],[dens]])</f>
        <v>1.3815662410751239</v>
      </c>
      <c r="S49" s="3">
        <f>LN(Table13[[#This Row],[maxPress(bar)]])</f>
        <v>13.309908651466058</v>
      </c>
      <c r="T49" s="3">
        <f>LN(Table13[[#This Row],[dens]])</f>
        <v>1.1294288397054126</v>
      </c>
    </row>
    <row r="50" spans="1:20" hidden="1" x14ac:dyDescent="0.3">
      <c r="A50">
        <v>4</v>
      </c>
      <c r="B50">
        <v>1500</v>
      </c>
      <c r="C50" t="s">
        <v>11</v>
      </c>
      <c r="D50">
        <v>1</v>
      </c>
      <c r="E50" t="s">
        <v>12</v>
      </c>
      <c r="F50">
        <v>1</v>
      </c>
      <c r="G50">
        <v>52.97025</v>
      </c>
      <c r="H50">
        <v>514357.01730000001</v>
      </c>
      <c r="I50">
        <v>24.094999999999999</v>
      </c>
      <c r="J50">
        <v>8</v>
      </c>
      <c r="K50" t="s">
        <v>15</v>
      </c>
      <c r="L50">
        <f>Table13[[#This Row],[maxPHe]]/Table13[[#This Row],[nv]]</f>
        <v>3.0118749999999999</v>
      </c>
      <c r="M50">
        <f>1/Table13[[#This Row],[temp(K)]]</f>
        <v>6.6666666666666664E-4</v>
      </c>
      <c r="N50">
        <f>1/Table13[[#This Row],[dens]]</f>
        <v>0.33201909109773814</v>
      </c>
      <c r="O50" s="3">
        <f>EXP(-1/Table13[[#This Row],[temp(K)]])</f>
        <v>0.99933355550618108</v>
      </c>
      <c r="P50" s="3">
        <f>EXP(-1/Table13[[#This Row],[dens]])</f>
        <v>0.71747362536458725</v>
      </c>
      <c r="Q50" s="3">
        <f>EXP(1/Table13[[#This Row],[temp(K)]])</f>
        <v>1.0006668889382799</v>
      </c>
      <c r="R50" s="3">
        <f>EXP(1/Table13[[#This Row],[dens]])</f>
        <v>1.3937794570383626</v>
      </c>
      <c r="S50" s="3">
        <f>LN(Table13[[#This Row],[maxPress(bar)]])</f>
        <v>13.15067288951073</v>
      </c>
      <c r="T50" s="3">
        <f>LN(Table13[[#This Row],[dens]])</f>
        <v>1.1025628084124601</v>
      </c>
    </row>
    <row r="51" spans="1:20" hidden="1" x14ac:dyDescent="0.3">
      <c r="A51">
        <v>4</v>
      </c>
      <c r="B51">
        <v>2000</v>
      </c>
      <c r="C51" t="s">
        <v>11</v>
      </c>
      <c r="D51">
        <v>1</v>
      </c>
      <c r="E51" t="s">
        <v>12</v>
      </c>
      <c r="F51">
        <v>1</v>
      </c>
      <c r="G51">
        <v>48.019750000000002</v>
      </c>
      <c r="H51">
        <v>518374.64455000003</v>
      </c>
      <c r="I51">
        <v>20.105</v>
      </c>
      <c r="J51">
        <v>7</v>
      </c>
      <c r="K51" t="s">
        <v>15</v>
      </c>
      <c r="L51">
        <f>Table13[[#This Row],[maxPHe]]/Table13[[#This Row],[nv]]</f>
        <v>2.8721428571428573</v>
      </c>
      <c r="M51">
        <f>1/Table13[[#This Row],[temp(K)]]</f>
        <v>5.0000000000000001E-4</v>
      </c>
      <c r="N51">
        <f>1/Table13[[#This Row],[dens]]</f>
        <v>0.34817209649340958</v>
      </c>
      <c r="O51" s="3">
        <f>EXP(-1/Table13[[#This Row],[temp(K)]])</f>
        <v>0.99950012497916929</v>
      </c>
      <c r="P51" s="3">
        <f>EXP(-1/Table13[[#This Row],[dens]])</f>
        <v>0.7059773695295245</v>
      </c>
      <c r="Q51" s="3">
        <f>EXP(1/Table13[[#This Row],[temp(K)]])</f>
        <v>1.0005001250208359</v>
      </c>
      <c r="R51" s="3">
        <f>EXP(1/Table13[[#This Row],[dens]])</f>
        <v>1.4164759993176794</v>
      </c>
      <c r="S51" s="3">
        <f>LN(Table13[[#This Row],[maxPress(bar)]])</f>
        <v>13.158453511847942</v>
      </c>
      <c r="T51" s="3">
        <f>LN(Table13[[#This Row],[dens]])</f>
        <v>1.0550583912939242</v>
      </c>
    </row>
    <row r="52" spans="1:20" hidden="1" x14ac:dyDescent="0.3">
      <c r="A52">
        <v>4</v>
      </c>
      <c r="B52">
        <v>2500</v>
      </c>
      <c r="C52" t="s">
        <v>11</v>
      </c>
      <c r="D52">
        <v>1</v>
      </c>
      <c r="E52" t="s">
        <v>12</v>
      </c>
      <c r="F52">
        <v>1</v>
      </c>
      <c r="G52">
        <v>50</v>
      </c>
      <c r="H52">
        <v>402261.69504999998</v>
      </c>
      <c r="I52">
        <v>21.5</v>
      </c>
      <c r="J52">
        <v>8</v>
      </c>
      <c r="K52" t="s">
        <v>15</v>
      </c>
      <c r="L52">
        <f>Table13[[#This Row],[maxPHe]]/Table13[[#This Row],[nv]]</f>
        <v>2.6875</v>
      </c>
      <c r="M52">
        <f>1/Table13[[#This Row],[temp(K)]]</f>
        <v>4.0000000000000002E-4</v>
      </c>
      <c r="N52">
        <f>1/Table13[[#This Row],[dens]]</f>
        <v>0.37209302325581395</v>
      </c>
      <c r="O52" s="3">
        <f>EXP(-1/Table13[[#This Row],[temp(K)]])</f>
        <v>0.99960007998933442</v>
      </c>
      <c r="P52" s="3">
        <f>EXP(-1/Table13[[#This Row],[dens]])</f>
        <v>0.68929011953068475</v>
      </c>
      <c r="Q52" s="3">
        <f>EXP(1/Table13[[#This Row],[temp(K)]])</f>
        <v>1.0004000800106678</v>
      </c>
      <c r="R52" s="3">
        <f>EXP(1/Table13[[#This Row],[dens]])</f>
        <v>1.4507679301726646</v>
      </c>
      <c r="S52" s="3">
        <f>LN(Table13[[#This Row],[maxPress(bar)]])</f>
        <v>12.904858138515268</v>
      </c>
      <c r="T52" s="3">
        <f>LN(Table13[[#This Row],[dens]])</f>
        <v>0.98861139345378124</v>
      </c>
    </row>
    <row r="53" spans="1:20" hidden="1" x14ac:dyDescent="0.3">
      <c r="A53">
        <v>4</v>
      </c>
      <c r="B53">
        <v>500</v>
      </c>
      <c r="C53" t="s">
        <v>11</v>
      </c>
      <c r="D53">
        <v>1</v>
      </c>
      <c r="E53" t="s">
        <v>12</v>
      </c>
      <c r="F53">
        <v>1</v>
      </c>
      <c r="G53">
        <v>46.584249999999997</v>
      </c>
      <c r="H53">
        <v>619850.5904000001</v>
      </c>
      <c r="I53">
        <v>26.815000000000001</v>
      </c>
      <c r="J53">
        <v>9</v>
      </c>
      <c r="K53" t="s">
        <v>14</v>
      </c>
      <c r="L53">
        <f>Table13[[#This Row],[maxPHe]]/Table13[[#This Row],[nv]]</f>
        <v>2.9794444444444448</v>
      </c>
      <c r="M53">
        <f>1/Table13[[#This Row],[temp(K)]]</f>
        <v>2E-3</v>
      </c>
      <c r="N53">
        <f>1/Table13[[#This Row],[dens]]</f>
        <v>0.33563304120827891</v>
      </c>
      <c r="O53" s="3">
        <f>EXP(-1/Table13[[#This Row],[temp(K)]])</f>
        <v>0.99800199866733308</v>
      </c>
      <c r="P53" s="3">
        <f>EXP(-1/Table13[[#This Row],[dens]])</f>
        <v>0.71488539116851835</v>
      </c>
      <c r="Q53" s="3">
        <f>EXP(1/Table13[[#This Row],[temp(K)]])</f>
        <v>1.0020020013340003</v>
      </c>
      <c r="R53" s="3">
        <f>EXP(1/Table13[[#This Row],[dens]])</f>
        <v>1.3988256192582795</v>
      </c>
      <c r="S53" s="3">
        <f>LN(Table13[[#This Row],[maxPress(bar)]])</f>
        <v>13.337233744754345</v>
      </c>
      <c r="T53" s="3">
        <f>LN(Table13[[#This Row],[dens]])</f>
        <v>1.0917368550986692</v>
      </c>
    </row>
    <row r="54" spans="1:20" hidden="1" x14ac:dyDescent="0.3">
      <c r="A54">
        <v>5</v>
      </c>
      <c r="B54">
        <v>1000</v>
      </c>
      <c r="C54" t="s">
        <v>11</v>
      </c>
      <c r="D54">
        <v>1</v>
      </c>
      <c r="E54" t="s">
        <v>12</v>
      </c>
      <c r="F54">
        <v>1</v>
      </c>
      <c r="G54">
        <v>59.405749999999998</v>
      </c>
      <c r="H54">
        <v>570571.19865000003</v>
      </c>
      <c r="I54">
        <v>26.385000000000009</v>
      </c>
      <c r="J54">
        <v>8</v>
      </c>
      <c r="K54" t="s">
        <v>15</v>
      </c>
      <c r="L54">
        <f>Table13[[#This Row],[maxPHe]]/Table13[[#This Row],[nv]]</f>
        <v>3.2981250000000011</v>
      </c>
      <c r="M54">
        <f>1/Table13[[#This Row],[temp(K)]]</f>
        <v>1E-3</v>
      </c>
      <c r="N54">
        <f>1/Table13[[#This Row],[dens]]</f>
        <v>0.3032025772219063</v>
      </c>
      <c r="O54" s="3">
        <f>EXP(-1/Table13[[#This Row],[temp(K)]])</f>
        <v>0.99900049983337502</v>
      </c>
      <c r="P54" s="3">
        <f>EXP(-1/Table13[[#This Row],[dens]])</f>
        <v>0.73844948817155565</v>
      </c>
      <c r="Q54" s="3">
        <f>EXP(1/Table13[[#This Row],[temp(K)]])</f>
        <v>1.0010005001667084</v>
      </c>
      <c r="R54" s="3">
        <f>EXP(1/Table13[[#This Row],[dens]])</f>
        <v>1.3541887644557231</v>
      </c>
      <c r="S54" s="3">
        <f>LN(Table13[[#This Row],[maxPress(bar)]])</f>
        <v>13.254393240935553</v>
      </c>
      <c r="T54" s="3">
        <f>LN(Table13[[#This Row],[dens]])</f>
        <v>1.1933541251777955</v>
      </c>
    </row>
    <row r="55" spans="1:20" hidden="1" x14ac:dyDescent="0.3">
      <c r="A55">
        <v>5</v>
      </c>
      <c r="B55">
        <v>1500</v>
      </c>
      <c r="C55" t="s">
        <v>11</v>
      </c>
      <c r="D55">
        <v>1</v>
      </c>
      <c r="E55" t="s">
        <v>12</v>
      </c>
      <c r="F55">
        <v>1</v>
      </c>
      <c r="G55">
        <v>55.841749999999998</v>
      </c>
      <c r="H55">
        <v>457283.04030000011</v>
      </c>
      <c r="I55">
        <v>27.664999999999988</v>
      </c>
      <c r="J55">
        <v>10</v>
      </c>
      <c r="K55" t="s">
        <v>15</v>
      </c>
      <c r="L55">
        <f>Table13[[#This Row],[maxPHe]]/Table13[[#This Row],[nv]]</f>
        <v>2.7664999999999988</v>
      </c>
      <c r="M55">
        <f>1/Table13[[#This Row],[temp(K)]]</f>
        <v>6.6666666666666664E-4</v>
      </c>
      <c r="N55">
        <f>1/Table13[[#This Row],[dens]]</f>
        <v>0.3614675582866439</v>
      </c>
      <c r="O55" s="3">
        <f>EXP(-1/Table13[[#This Row],[temp(K)]])</f>
        <v>0.99933355550618108</v>
      </c>
      <c r="P55" s="3">
        <f>EXP(-1/Table13[[#This Row],[dens]])</f>
        <v>0.69665319633220202</v>
      </c>
      <c r="Q55" s="3">
        <f>EXP(1/Table13[[#This Row],[temp(K)]])</f>
        <v>1.0006668889382799</v>
      </c>
      <c r="R55" s="3">
        <f>EXP(1/Table13[[#This Row],[dens]])</f>
        <v>1.4354344532758674</v>
      </c>
      <c r="S55" s="3">
        <f>LN(Table13[[#This Row],[maxPress(bar)]])</f>
        <v>13.033057822363189</v>
      </c>
      <c r="T55" s="3">
        <f>LN(Table13[[#This Row],[dens]])</f>
        <v>1.017582983356027</v>
      </c>
    </row>
    <row r="56" spans="1:20" hidden="1" x14ac:dyDescent="0.3">
      <c r="A56">
        <v>5</v>
      </c>
      <c r="B56">
        <v>2000</v>
      </c>
      <c r="C56" t="s">
        <v>11</v>
      </c>
      <c r="D56">
        <v>1</v>
      </c>
      <c r="E56" t="s">
        <v>12</v>
      </c>
      <c r="F56">
        <v>1</v>
      </c>
      <c r="G56">
        <v>45.297249999999998</v>
      </c>
      <c r="H56">
        <v>419435.11625000008</v>
      </c>
      <c r="I56">
        <v>21.555</v>
      </c>
      <c r="J56">
        <v>8</v>
      </c>
      <c r="K56" t="s">
        <v>14</v>
      </c>
      <c r="L56">
        <f>Table13[[#This Row],[maxPHe]]/Table13[[#This Row],[nv]]</f>
        <v>2.694375</v>
      </c>
      <c r="M56">
        <f>1/Table13[[#This Row],[temp(K)]]</f>
        <v>5.0000000000000001E-4</v>
      </c>
      <c r="N56">
        <f>1/Table13[[#This Row],[dens]]</f>
        <v>0.3711435861749014</v>
      </c>
      <c r="O56" s="3">
        <f>EXP(-1/Table13[[#This Row],[temp(K)]])</f>
        <v>0.99950012497916929</v>
      </c>
      <c r="P56" s="3">
        <f>EXP(-1/Table13[[#This Row],[dens]])</f>
        <v>0.68994486790168064</v>
      </c>
      <c r="Q56" s="3">
        <f>EXP(1/Table13[[#This Row],[temp(K)]])</f>
        <v>1.0005001250208359</v>
      </c>
      <c r="R56" s="3">
        <f>EXP(1/Table13[[#This Row],[dens]])</f>
        <v>1.4493911709804952</v>
      </c>
      <c r="S56" s="3">
        <f>LN(Table13[[#This Row],[maxPress(bar)]])</f>
        <v>12.94666412367777</v>
      </c>
      <c r="T56" s="3">
        <f>LN(Table13[[#This Row],[dens]])</f>
        <v>0.99116626651926198</v>
      </c>
    </row>
    <row r="57" spans="1:20" hidden="1" x14ac:dyDescent="0.3">
      <c r="A57">
        <v>5</v>
      </c>
      <c r="B57">
        <v>2500</v>
      </c>
      <c r="C57" t="s">
        <v>11</v>
      </c>
      <c r="D57">
        <v>1</v>
      </c>
      <c r="E57" t="s">
        <v>12</v>
      </c>
      <c r="F57">
        <v>1</v>
      </c>
      <c r="G57">
        <v>24.108750000000001</v>
      </c>
      <c r="H57">
        <v>459465.93125000002</v>
      </c>
      <c r="I57">
        <v>15.324999999999999</v>
      </c>
      <c r="J57">
        <v>7</v>
      </c>
      <c r="K57" t="s">
        <v>15</v>
      </c>
      <c r="L57">
        <f>Table13[[#This Row],[maxPHe]]/Table13[[#This Row],[nv]]</f>
        <v>2.1892857142857141</v>
      </c>
      <c r="M57">
        <f>1/Table13[[#This Row],[temp(K)]]</f>
        <v>4.0000000000000002E-4</v>
      </c>
      <c r="N57">
        <f>1/Table13[[#This Row],[dens]]</f>
        <v>0.45676998368678634</v>
      </c>
      <c r="O57" s="3">
        <f>EXP(-1/Table13[[#This Row],[temp(K)]])</f>
        <v>0.99960007998933442</v>
      </c>
      <c r="P57" s="3">
        <f>EXP(-1/Table13[[#This Row],[dens]])</f>
        <v>0.63332599862146055</v>
      </c>
      <c r="Q57" s="3">
        <f>EXP(1/Table13[[#This Row],[temp(K)]])</f>
        <v>1.0004000800106678</v>
      </c>
      <c r="R57" s="3">
        <f>EXP(1/Table13[[#This Row],[dens]])</f>
        <v>1.5789656546181059</v>
      </c>
      <c r="S57" s="3">
        <f>LN(Table13[[#This Row],[maxPress(bar)]])</f>
        <v>13.037820074938828</v>
      </c>
      <c r="T57" s="3">
        <f>LN(Table13[[#This Row],[dens]])</f>
        <v>0.78357533276696167</v>
      </c>
    </row>
    <row r="58" spans="1:20" hidden="1" x14ac:dyDescent="0.3">
      <c r="A58">
        <v>5</v>
      </c>
      <c r="B58">
        <v>500</v>
      </c>
      <c r="C58" t="s">
        <v>11</v>
      </c>
      <c r="D58">
        <v>1</v>
      </c>
      <c r="E58" t="s">
        <v>12</v>
      </c>
      <c r="F58">
        <v>1</v>
      </c>
      <c r="G58">
        <v>65.297250000000005</v>
      </c>
      <c r="H58">
        <v>620696.35490000003</v>
      </c>
      <c r="I58">
        <v>30.555</v>
      </c>
      <c r="J58">
        <v>9</v>
      </c>
      <c r="K58" t="s">
        <v>14</v>
      </c>
      <c r="L58">
        <f>Table13[[#This Row],[maxPHe]]/Table13[[#This Row],[nv]]</f>
        <v>3.395</v>
      </c>
      <c r="M58">
        <f>1/Table13[[#This Row],[temp(K)]]</f>
        <v>2E-3</v>
      </c>
      <c r="N58">
        <f>1/Table13[[#This Row],[dens]]</f>
        <v>0.29455081001472755</v>
      </c>
      <c r="O58" s="3">
        <f>EXP(-1/Table13[[#This Row],[temp(K)]])</f>
        <v>0.99800199866733308</v>
      </c>
      <c r="P58" s="3">
        <f>EXP(-1/Table13[[#This Row],[dens]])</f>
        <v>0.74486609872264675</v>
      </c>
      <c r="Q58" s="3">
        <f>EXP(1/Table13[[#This Row],[temp(K)]])</f>
        <v>1.0020020013340003</v>
      </c>
      <c r="R58" s="3">
        <f>EXP(1/Table13[[#This Row],[dens]])</f>
        <v>1.3425231752591189</v>
      </c>
      <c r="S58" s="3">
        <f>LN(Table13[[#This Row],[maxPress(bar)]])</f>
        <v>13.338597279821265</v>
      </c>
      <c r="T58" s="3">
        <f>LN(Table13[[#This Row],[dens]])</f>
        <v>1.2223037610106595</v>
      </c>
    </row>
    <row r="59" spans="1:20" hidden="1" x14ac:dyDescent="0.3">
      <c r="A59">
        <v>1</v>
      </c>
      <c r="B59">
        <v>1000</v>
      </c>
      <c r="C59" t="s">
        <v>11</v>
      </c>
      <c r="D59">
        <v>1</v>
      </c>
      <c r="E59" t="s">
        <v>12</v>
      </c>
      <c r="F59">
        <v>2</v>
      </c>
      <c r="G59">
        <v>93.61375000000001</v>
      </c>
      <c r="H59">
        <v>699938.93034999992</v>
      </c>
      <c r="I59">
        <v>35.224999999999987</v>
      </c>
      <c r="J59">
        <v>9</v>
      </c>
      <c r="K59" t="s">
        <v>14</v>
      </c>
      <c r="L59">
        <f>Table13[[#This Row],[maxPHe]]/Table13[[#This Row],[nv]]</f>
        <v>3.9138888888888874</v>
      </c>
      <c r="M59">
        <f>1/Table13[[#This Row],[temp(K)]]</f>
        <v>1E-3</v>
      </c>
      <c r="N59">
        <f>1/Table13[[#This Row],[dens]]</f>
        <v>0.25550035486160405</v>
      </c>
      <c r="O59" s="3">
        <f>EXP(-1/Table13[[#This Row],[temp(K)]])</f>
        <v>0.99900049983337502</v>
      </c>
      <c r="P59" s="3">
        <f>EXP(-1/Table13[[#This Row],[dens]])</f>
        <v>0.77452886170991753</v>
      </c>
      <c r="Q59" s="3">
        <f>EXP(1/Table13[[#This Row],[temp(K)]])</f>
        <v>1.0010005001667084</v>
      </c>
      <c r="R59" s="3">
        <f>EXP(1/Table13[[#This Row],[dens]])</f>
        <v>1.2911074711823038</v>
      </c>
      <c r="S59" s="3">
        <f>LN(Table13[[#This Row],[maxPress(bar)]])</f>
        <v>13.458748367862563</v>
      </c>
      <c r="T59" s="3">
        <f>LN(Table13[[#This Row],[dens]])</f>
        <v>1.3645314804485242</v>
      </c>
    </row>
    <row r="60" spans="1:20" x14ac:dyDescent="0.3">
      <c r="A60">
        <v>1</v>
      </c>
      <c r="B60">
        <v>1000</v>
      </c>
      <c r="C60" t="s">
        <v>11</v>
      </c>
      <c r="D60">
        <v>2</v>
      </c>
      <c r="E60" t="s">
        <v>12</v>
      </c>
      <c r="F60">
        <v>2</v>
      </c>
      <c r="G60">
        <v>388.36624999999998</v>
      </c>
      <c r="H60">
        <v>329178.76225000003</v>
      </c>
      <c r="I60">
        <v>173.17500000000001</v>
      </c>
      <c r="J60">
        <v>66</v>
      </c>
      <c r="K60" t="s">
        <v>14</v>
      </c>
      <c r="L60">
        <f>Table13[[#This Row],[maxPHe]]/Table13[[#This Row],[nv]]</f>
        <v>2.6238636363636365</v>
      </c>
      <c r="M60">
        <f>1/Table13[[#This Row],[temp(K)]]</f>
        <v>1E-3</v>
      </c>
      <c r="N60">
        <f>1/Table13[[#This Row],[dens]]</f>
        <v>0.38111736682546554</v>
      </c>
      <c r="O60" s="3">
        <f>EXP(-1/Table13[[#This Row],[temp(K)]])</f>
        <v>0.99900049983337502</v>
      </c>
      <c r="P60" s="3">
        <f>EXP(-1/Table13[[#This Row],[dens]])</f>
        <v>0.68309771190496071</v>
      </c>
      <c r="Q60" s="3">
        <f>EXP(1/Table13[[#This Row],[temp(K)]])</f>
        <v>1.0010005001667084</v>
      </c>
      <c r="R60" s="3">
        <f>EXP(1/Table13[[#This Row],[dens]])</f>
        <v>1.4639194109013935</v>
      </c>
      <c r="S60" s="3">
        <f>LN(Table13[[#This Row],[maxPress(bar)]])</f>
        <v>12.704356232490133</v>
      </c>
      <c r="T60" s="3">
        <f>LN(Table13[[#This Row],[dens]])</f>
        <v>0.96464790188224325</v>
      </c>
    </row>
    <row r="61" spans="1:20" hidden="1" x14ac:dyDescent="0.3">
      <c r="A61">
        <v>1</v>
      </c>
      <c r="B61">
        <v>1000</v>
      </c>
      <c r="C61" t="s">
        <v>11</v>
      </c>
      <c r="D61">
        <v>3</v>
      </c>
      <c r="E61" t="s">
        <v>12</v>
      </c>
      <c r="F61">
        <v>2</v>
      </c>
      <c r="G61">
        <v>1242.77225</v>
      </c>
      <c r="H61">
        <v>222201.73699999999</v>
      </c>
      <c r="I61">
        <v>534.05499999999972</v>
      </c>
      <c r="J61">
        <v>227</v>
      </c>
      <c r="K61" t="s">
        <v>14</v>
      </c>
      <c r="L61">
        <f>Table13[[#This Row],[maxPHe]]/Table13[[#This Row],[nv]]</f>
        <v>2.3526651982378843</v>
      </c>
      <c r="M61">
        <f>1/Table13[[#This Row],[temp(K)]]</f>
        <v>1E-3</v>
      </c>
      <c r="N61">
        <f>1/Table13[[#This Row],[dens]]</f>
        <v>0.42504985441574389</v>
      </c>
      <c r="O61" s="3">
        <f>EXP(-1/Table13[[#This Row],[temp(K)]])</f>
        <v>0.99900049983337502</v>
      </c>
      <c r="P61" s="3">
        <f>EXP(-1/Table13[[#This Row],[dens]])</f>
        <v>0.65373719263162533</v>
      </c>
      <c r="Q61" s="3">
        <f>EXP(1/Table13[[#This Row],[temp(K)]])</f>
        <v>1.0010005001667084</v>
      </c>
      <c r="R61" s="3">
        <f>EXP(1/Table13[[#This Row],[dens]])</f>
        <v>1.52966667840098</v>
      </c>
      <c r="S61" s="3">
        <f>LN(Table13[[#This Row],[maxPress(bar)]])</f>
        <v>12.31134097343884</v>
      </c>
      <c r="T61" s="3">
        <f>LN(Table13[[#This Row],[dens]])</f>
        <v>0.85554881242972325</v>
      </c>
    </row>
    <row r="62" spans="1:20" hidden="1" x14ac:dyDescent="0.3">
      <c r="A62">
        <v>1</v>
      </c>
      <c r="B62">
        <v>1500</v>
      </c>
      <c r="C62" t="s">
        <v>11</v>
      </c>
      <c r="D62">
        <v>3</v>
      </c>
      <c r="E62" t="s">
        <v>12</v>
      </c>
      <c r="F62">
        <v>2</v>
      </c>
      <c r="G62">
        <v>978.11875000000009</v>
      </c>
      <c r="H62">
        <v>179960.08055000001</v>
      </c>
      <c r="I62">
        <v>452.12499999999989</v>
      </c>
      <c r="J62">
        <v>223</v>
      </c>
      <c r="K62" t="s">
        <v>14</v>
      </c>
      <c r="L62">
        <f>Table13[[#This Row],[maxPHe]]/Table13[[#This Row],[nv]]</f>
        <v>2.027466367713004</v>
      </c>
      <c r="M62">
        <f>1/Table13[[#This Row],[temp(K)]]</f>
        <v>6.6666666666666664E-4</v>
      </c>
      <c r="N62">
        <f>1/Table13[[#This Row],[dens]]</f>
        <v>0.49322643074371036</v>
      </c>
      <c r="O62" s="3">
        <f>EXP(-1/Table13[[#This Row],[temp(K)]])</f>
        <v>0.99933355550618108</v>
      </c>
      <c r="P62" s="3">
        <f>EXP(-1/Table13[[#This Row],[dens]])</f>
        <v>0.61065298280129954</v>
      </c>
      <c r="Q62" s="3">
        <f>EXP(1/Table13[[#This Row],[temp(K)]])</f>
        <v>1.0006668889382799</v>
      </c>
      <c r="R62" s="3">
        <f>EXP(1/Table13[[#This Row],[dens]])</f>
        <v>1.6375912804234842</v>
      </c>
      <c r="S62" s="3">
        <f>LN(Table13[[#This Row],[maxPress(bar)]])</f>
        <v>12.100490330554475</v>
      </c>
      <c r="T62" s="3">
        <f>LN(Table13[[#This Row],[dens]])</f>
        <v>0.70678691881214306</v>
      </c>
    </row>
    <row r="63" spans="1:20" hidden="1" x14ac:dyDescent="0.3">
      <c r="A63">
        <v>1</v>
      </c>
      <c r="B63">
        <v>2000</v>
      </c>
      <c r="C63" t="s">
        <v>11</v>
      </c>
      <c r="D63">
        <v>3</v>
      </c>
      <c r="E63" t="s">
        <v>12</v>
      </c>
      <c r="F63">
        <v>2</v>
      </c>
      <c r="G63">
        <v>815.14874999999995</v>
      </c>
      <c r="H63">
        <v>153279.141</v>
      </c>
      <c r="I63">
        <v>399.52499999999998</v>
      </c>
      <c r="J63">
        <v>223</v>
      </c>
      <c r="K63" t="s">
        <v>14</v>
      </c>
      <c r="L63">
        <f>Table13[[#This Row],[maxPHe]]/Table13[[#This Row],[nv]]</f>
        <v>1.791591928251121</v>
      </c>
      <c r="M63">
        <f>1/Table13[[#This Row],[temp(K)]]</f>
        <v>5.0000000000000001E-4</v>
      </c>
      <c r="N63">
        <f>1/Table13[[#This Row],[dens]]</f>
        <v>0.55816281834678683</v>
      </c>
      <c r="O63" s="3">
        <f>EXP(-1/Table13[[#This Row],[temp(K)]])</f>
        <v>0.99950012497916929</v>
      </c>
      <c r="P63" s="3">
        <f>EXP(-1/Table13[[#This Row],[dens]])</f>
        <v>0.57225944323449529</v>
      </c>
      <c r="Q63" s="3">
        <f>EXP(1/Table13[[#This Row],[temp(K)]])</f>
        <v>1.0005001250208359</v>
      </c>
      <c r="R63" s="3">
        <f>EXP(1/Table13[[#This Row],[dens]])</f>
        <v>1.7474591495561029</v>
      </c>
      <c r="S63" s="3">
        <f>LN(Table13[[#This Row],[maxPress(bar)]])</f>
        <v>11.940015989065811</v>
      </c>
      <c r="T63" s="3">
        <f>LN(Table13[[#This Row],[dens]])</f>
        <v>0.58310457001105376</v>
      </c>
    </row>
    <row r="64" spans="1:20" hidden="1" x14ac:dyDescent="0.3">
      <c r="A64">
        <v>1</v>
      </c>
      <c r="B64">
        <v>2500</v>
      </c>
      <c r="C64" t="s">
        <v>11</v>
      </c>
      <c r="D64">
        <v>3</v>
      </c>
      <c r="E64" t="s">
        <v>12</v>
      </c>
      <c r="F64">
        <v>2</v>
      </c>
      <c r="G64">
        <v>869.75225</v>
      </c>
      <c r="H64">
        <v>150106.19870000001</v>
      </c>
      <c r="I64">
        <v>398.45499999999998</v>
      </c>
      <c r="J64">
        <v>228</v>
      </c>
      <c r="K64" t="s">
        <v>14</v>
      </c>
      <c r="L64">
        <f>Table13[[#This Row],[maxPHe]]/Table13[[#This Row],[nv]]</f>
        <v>1.747609649122807</v>
      </c>
      <c r="M64">
        <f>1/Table13[[#This Row],[temp(K)]]</f>
        <v>4.0000000000000002E-4</v>
      </c>
      <c r="N64">
        <f>1/Table13[[#This Row],[dens]]</f>
        <v>0.57221016174975847</v>
      </c>
      <c r="O64" s="3">
        <f>EXP(-1/Table13[[#This Row],[temp(K)]])</f>
        <v>0.99960007998933442</v>
      </c>
      <c r="P64" s="3">
        <f>EXP(-1/Table13[[#This Row],[dens]])</f>
        <v>0.56427691623294107</v>
      </c>
      <c r="Q64" s="3">
        <f>EXP(1/Table13[[#This Row],[temp(K)]])</f>
        <v>1.0004000800106678</v>
      </c>
      <c r="R64" s="3">
        <f>EXP(1/Table13[[#This Row],[dens]])</f>
        <v>1.772179529646374</v>
      </c>
      <c r="S64" s="3">
        <f>LN(Table13[[#This Row],[maxPress(bar)]])</f>
        <v>11.919098313904094</v>
      </c>
      <c r="T64" s="3">
        <f>LN(Table13[[#This Row],[dens]])</f>
        <v>0.55824893943650844</v>
      </c>
    </row>
    <row r="65" spans="1:20" hidden="1" x14ac:dyDescent="0.3">
      <c r="A65">
        <v>1</v>
      </c>
      <c r="B65">
        <v>1500</v>
      </c>
      <c r="C65" t="s">
        <v>11</v>
      </c>
      <c r="D65">
        <v>1</v>
      </c>
      <c r="E65" t="s">
        <v>12</v>
      </c>
      <c r="F65">
        <v>2</v>
      </c>
      <c r="G65">
        <v>131.98025000000001</v>
      </c>
      <c r="H65">
        <v>564777.03300000005</v>
      </c>
      <c r="I65">
        <v>43.895000000000017</v>
      </c>
      <c r="J65">
        <v>11</v>
      </c>
      <c r="K65" t="s">
        <v>14</v>
      </c>
      <c r="L65">
        <f>Table13[[#This Row],[maxPHe]]/Table13[[#This Row],[nv]]</f>
        <v>3.990454545454547</v>
      </c>
      <c r="M65">
        <f>1/Table13[[#This Row],[temp(K)]]</f>
        <v>6.6666666666666664E-4</v>
      </c>
      <c r="N65">
        <f>1/Table13[[#This Row],[dens]]</f>
        <v>0.25059801799749393</v>
      </c>
      <c r="O65" s="3">
        <f>EXP(-1/Table13[[#This Row],[temp(K)]])</f>
        <v>0.99933355550618108</v>
      </c>
      <c r="P65" s="3">
        <f>EXP(-1/Table13[[#This Row],[dens]])</f>
        <v>0.77833518541842961</v>
      </c>
      <c r="Q65" s="3">
        <f>EXP(1/Table13[[#This Row],[temp(K)]])</f>
        <v>1.0006668889382799</v>
      </c>
      <c r="R65" s="3">
        <f>EXP(1/Table13[[#This Row],[dens]])</f>
        <v>1.2847935166420676</v>
      </c>
      <c r="S65" s="3">
        <f>LN(Table13[[#This Row],[maxPress(bar)]])</f>
        <v>13.244186300382527</v>
      </c>
      <c r="T65" s="3">
        <f>LN(Table13[[#This Row],[dens]])</f>
        <v>1.3839051455798019</v>
      </c>
    </row>
    <row r="66" spans="1:20" x14ac:dyDescent="0.3">
      <c r="A66">
        <v>1</v>
      </c>
      <c r="B66">
        <v>1500</v>
      </c>
      <c r="C66" t="s">
        <v>11</v>
      </c>
      <c r="D66">
        <v>2</v>
      </c>
      <c r="E66" t="s">
        <v>12</v>
      </c>
      <c r="F66">
        <v>2</v>
      </c>
      <c r="G66">
        <v>394.70274999999998</v>
      </c>
      <c r="H66">
        <v>294489.64625000011</v>
      </c>
      <c r="I66">
        <v>168.44499999999999</v>
      </c>
      <c r="J66">
        <v>68</v>
      </c>
      <c r="K66" t="s">
        <v>15</v>
      </c>
      <c r="L66">
        <f>Table13[[#This Row],[maxPHe]]/Table13[[#This Row],[nv]]</f>
        <v>2.4771323529411764</v>
      </c>
      <c r="M66">
        <f>1/Table13[[#This Row],[temp(K)]]</f>
        <v>6.6666666666666664E-4</v>
      </c>
      <c r="N66">
        <f>1/Table13[[#This Row],[dens]]</f>
        <v>0.40369259995844342</v>
      </c>
      <c r="O66" s="3">
        <f>EXP(-1/Table13[[#This Row],[temp(K)]])</f>
        <v>0.99933355550618108</v>
      </c>
      <c r="P66" s="3">
        <f>EXP(-1/Table13[[#This Row],[dens]])</f>
        <v>0.66784938664722848</v>
      </c>
      <c r="Q66" s="3">
        <f>EXP(1/Table13[[#This Row],[temp(K)]])</f>
        <v>1.0006668889382799</v>
      </c>
      <c r="R66" s="3">
        <f>EXP(1/Table13[[#This Row],[dens]])</f>
        <v>1.497343592722681</v>
      </c>
      <c r="S66" s="3">
        <f>LN(Table13[[#This Row],[maxPress(bar)]])</f>
        <v>12.592999124409914</v>
      </c>
      <c r="T66" s="3">
        <f>LN(Table13[[#This Row],[dens]])</f>
        <v>0.90710158183758627</v>
      </c>
    </row>
    <row r="67" spans="1:20" hidden="1" x14ac:dyDescent="0.3">
      <c r="A67">
        <v>1</v>
      </c>
      <c r="B67">
        <v>500</v>
      </c>
      <c r="C67" t="s">
        <v>11</v>
      </c>
      <c r="D67">
        <v>3</v>
      </c>
      <c r="E67" t="s">
        <v>12</v>
      </c>
      <c r="F67">
        <v>2</v>
      </c>
      <c r="G67">
        <v>1513.7127499999999</v>
      </c>
      <c r="H67">
        <v>279484.05345000001</v>
      </c>
      <c r="I67">
        <v>622.245</v>
      </c>
      <c r="J67">
        <v>229</v>
      </c>
      <c r="K67" t="s">
        <v>14</v>
      </c>
      <c r="L67">
        <f>Table13[[#This Row],[maxPHe]]/Table13[[#This Row],[nv]]</f>
        <v>2.717227074235808</v>
      </c>
      <c r="M67">
        <f>1/Table13[[#This Row],[temp(K)]]</f>
        <v>2E-3</v>
      </c>
      <c r="N67">
        <f>1/Table13[[#This Row],[dens]]</f>
        <v>0.36802224204292522</v>
      </c>
      <c r="O67" s="3">
        <f>EXP(-1/Table13[[#This Row],[temp(K)]])</f>
        <v>0.99800199866733308</v>
      </c>
      <c r="P67" s="3">
        <f>EXP(-1/Table13[[#This Row],[dens]])</f>
        <v>0.69210178775986286</v>
      </c>
      <c r="Q67" s="3">
        <f>EXP(1/Table13[[#This Row],[temp(K)]])</f>
        <v>1.0020020013340003</v>
      </c>
      <c r="R67" s="3">
        <f>EXP(1/Table13[[#This Row],[dens]])</f>
        <v>1.4448741755699206</v>
      </c>
      <c r="S67" s="3">
        <f>LN(Table13[[#This Row],[maxPress(bar)]])</f>
        <v>12.540700516103504</v>
      </c>
      <c r="T67" s="3">
        <f>LN(Table13[[#This Row],[dens]])</f>
        <v>0.9996119023056137</v>
      </c>
    </row>
    <row r="68" spans="1:20" hidden="1" x14ac:dyDescent="0.3">
      <c r="A68">
        <v>2</v>
      </c>
      <c r="B68">
        <v>1000</v>
      </c>
      <c r="C68" t="s">
        <v>11</v>
      </c>
      <c r="D68">
        <v>3</v>
      </c>
      <c r="E68" t="s">
        <v>12</v>
      </c>
      <c r="F68">
        <v>2</v>
      </c>
      <c r="G68">
        <v>1284.20775</v>
      </c>
      <c r="H68">
        <v>225637.60415</v>
      </c>
      <c r="I68">
        <v>544.34500000000025</v>
      </c>
      <c r="J68">
        <v>229</v>
      </c>
      <c r="K68" t="s">
        <v>15</v>
      </c>
      <c r="L68">
        <f>Table13[[#This Row],[maxPHe]]/Table13[[#This Row],[nv]]</f>
        <v>2.3770524017467261</v>
      </c>
      <c r="M68">
        <f>1/Table13[[#This Row],[temp(K)]]</f>
        <v>1E-3</v>
      </c>
      <c r="N68">
        <f>1/Table13[[#This Row],[dens]]</f>
        <v>0.42068908504716657</v>
      </c>
      <c r="O68" s="3">
        <f>EXP(-1/Table13[[#This Row],[temp(K)]])</f>
        <v>0.99900049983337502</v>
      </c>
      <c r="P68" s="3">
        <f>EXP(-1/Table13[[#This Row],[dens]])</f>
        <v>0.65659421463587397</v>
      </c>
      <c r="Q68" s="3">
        <f>EXP(1/Table13[[#This Row],[temp(K)]])</f>
        <v>1.0010005001667084</v>
      </c>
      <c r="R68" s="3">
        <f>EXP(1/Table13[[#This Row],[dens]])</f>
        <v>1.5230106779947303</v>
      </c>
      <c r="S68" s="3">
        <f>LN(Table13[[#This Row],[maxPress(bar)]])</f>
        <v>12.326685469777686</v>
      </c>
      <c r="T68" s="3">
        <f>LN(Table13[[#This Row],[dens]])</f>
        <v>0.86586123346393307</v>
      </c>
    </row>
    <row r="69" spans="1:20" hidden="1" x14ac:dyDescent="0.3">
      <c r="A69">
        <v>2</v>
      </c>
      <c r="B69">
        <v>1500</v>
      </c>
      <c r="C69" t="s">
        <v>11</v>
      </c>
      <c r="D69">
        <v>3</v>
      </c>
      <c r="E69" t="s">
        <v>12</v>
      </c>
      <c r="F69">
        <v>2</v>
      </c>
      <c r="G69">
        <v>1130.39625</v>
      </c>
      <c r="H69">
        <v>193868.44394999999</v>
      </c>
      <c r="I69">
        <v>486.57499999999987</v>
      </c>
      <c r="J69">
        <v>227</v>
      </c>
      <c r="K69" t="s">
        <v>15</v>
      </c>
      <c r="L69">
        <f>Table13[[#This Row],[maxPHe]]/Table13[[#This Row],[nv]]</f>
        <v>2.1435022026431714</v>
      </c>
      <c r="M69">
        <f>1/Table13[[#This Row],[temp(K)]]</f>
        <v>6.6666666666666664E-4</v>
      </c>
      <c r="N69">
        <f>1/Table13[[#This Row],[dens]]</f>
        <v>0.46652622925551057</v>
      </c>
      <c r="O69" s="3">
        <f>EXP(-1/Table13[[#This Row],[temp(K)]])</f>
        <v>0.99933355550618108</v>
      </c>
      <c r="P69" s="3">
        <f>EXP(-1/Table13[[#This Row],[dens]])</f>
        <v>0.6271771582249801</v>
      </c>
      <c r="Q69" s="3">
        <f>EXP(1/Table13[[#This Row],[temp(K)]])</f>
        <v>1.0006668889382799</v>
      </c>
      <c r="R69" s="3">
        <f>EXP(1/Table13[[#This Row],[dens]])</f>
        <v>1.5944458226606548</v>
      </c>
      <c r="S69" s="3">
        <f>LN(Table13[[#This Row],[maxPress(bar)]])</f>
        <v>12.174935084046336</v>
      </c>
      <c r="T69" s="3">
        <f>LN(Table13[[#This Row],[dens]])</f>
        <v>0.76244103464723589</v>
      </c>
    </row>
    <row r="70" spans="1:20" hidden="1" x14ac:dyDescent="0.3">
      <c r="A70">
        <v>2</v>
      </c>
      <c r="B70">
        <v>2000</v>
      </c>
      <c r="C70" t="s">
        <v>11</v>
      </c>
      <c r="D70">
        <v>3</v>
      </c>
      <c r="E70" t="s">
        <v>12</v>
      </c>
      <c r="F70">
        <v>2</v>
      </c>
      <c r="G70">
        <v>917.07925</v>
      </c>
      <c r="H70">
        <v>155412.74145</v>
      </c>
      <c r="I70">
        <v>426.91500000000002</v>
      </c>
      <c r="J70">
        <v>230</v>
      </c>
      <c r="K70" t="s">
        <v>15</v>
      </c>
      <c r="L70">
        <f>Table13[[#This Row],[maxPHe]]/Table13[[#This Row],[nv]]</f>
        <v>1.8561521739130435</v>
      </c>
      <c r="M70">
        <f>1/Table13[[#This Row],[temp(K)]]</f>
        <v>5.0000000000000001E-4</v>
      </c>
      <c r="N70">
        <f>1/Table13[[#This Row],[dens]]</f>
        <v>0.53874893128608736</v>
      </c>
      <c r="O70" s="3">
        <f>EXP(-1/Table13[[#This Row],[temp(K)]])</f>
        <v>0.99950012497916929</v>
      </c>
      <c r="P70" s="3">
        <f>EXP(-1/Table13[[#This Row],[dens]])</f>
        <v>0.58347776672175911</v>
      </c>
      <c r="Q70" s="3">
        <f>EXP(1/Table13[[#This Row],[temp(K)]])</f>
        <v>1.0005001250208359</v>
      </c>
      <c r="R70" s="3">
        <f>EXP(1/Table13[[#This Row],[dens]])</f>
        <v>1.7138613620506062</v>
      </c>
      <c r="S70" s="3">
        <f>LN(Table13[[#This Row],[maxPress(bar)]])</f>
        <v>11.953839704867322</v>
      </c>
      <c r="T70" s="3">
        <f>LN(Table13[[#This Row],[dens]])</f>
        <v>0.61850562125786424</v>
      </c>
    </row>
    <row r="71" spans="1:20" hidden="1" x14ac:dyDescent="0.3">
      <c r="A71">
        <v>2</v>
      </c>
      <c r="B71">
        <v>2500</v>
      </c>
      <c r="C71" t="s">
        <v>11</v>
      </c>
      <c r="D71">
        <v>3</v>
      </c>
      <c r="E71" t="s">
        <v>12</v>
      </c>
      <c r="F71">
        <v>2</v>
      </c>
      <c r="G71">
        <v>855.84175000000005</v>
      </c>
      <c r="H71">
        <v>149351.52119999999</v>
      </c>
      <c r="I71">
        <v>391.66499999999979</v>
      </c>
      <c r="J71">
        <v>223</v>
      </c>
      <c r="K71" t="s">
        <v>15</v>
      </c>
      <c r="L71">
        <f>Table13[[#This Row],[maxPHe]]/Table13[[#This Row],[nv]]</f>
        <v>1.7563452914798197</v>
      </c>
      <c r="M71">
        <f>1/Table13[[#This Row],[temp(K)]]</f>
        <v>4.0000000000000002E-4</v>
      </c>
      <c r="N71">
        <f>1/Table13[[#This Row],[dens]]</f>
        <v>0.56936412495372357</v>
      </c>
      <c r="O71" s="3">
        <f>EXP(-1/Table13[[#This Row],[temp(K)]])</f>
        <v>0.99960007998933442</v>
      </c>
      <c r="P71" s="3">
        <f>EXP(-1/Table13[[#This Row],[dens]])</f>
        <v>0.56588515656972871</v>
      </c>
      <c r="Q71" s="3">
        <f>EXP(1/Table13[[#This Row],[temp(K)]])</f>
        <v>1.0004000800106678</v>
      </c>
      <c r="R71" s="3">
        <f>EXP(1/Table13[[#This Row],[dens]])</f>
        <v>1.7671430119527785</v>
      </c>
      <c r="S71" s="3">
        <f>LN(Table13[[#This Row],[maxPress(bar)]])</f>
        <v>11.914058009062757</v>
      </c>
      <c r="T71" s="3">
        <f>LN(Table13[[#This Row],[dens]])</f>
        <v>0.56323511112182745</v>
      </c>
    </row>
    <row r="72" spans="1:20" hidden="1" x14ac:dyDescent="0.3">
      <c r="A72">
        <v>2</v>
      </c>
      <c r="B72">
        <v>500</v>
      </c>
      <c r="C72" t="s">
        <v>11</v>
      </c>
      <c r="D72">
        <v>3</v>
      </c>
      <c r="E72" t="s">
        <v>12</v>
      </c>
      <c r="F72">
        <v>2</v>
      </c>
      <c r="G72">
        <v>1451.8812499999999</v>
      </c>
      <c r="H72">
        <v>274302.39974999998</v>
      </c>
      <c r="I72">
        <v>602.875</v>
      </c>
      <c r="J72">
        <v>223</v>
      </c>
      <c r="K72" t="s">
        <v>15</v>
      </c>
      <c r="L72">
        <f>Table13[[#This Row],[maxPHe]]/Table13[[#This Row],[nv]]</f>
        <v>2.7034753363228701</v>
      </c>
      <c r="M72">
        <f>1/Table13[[#This Row],[temp(K)]]</f>
        <v>2E-3</v>
      </c>
      <c r="N72">
        <f>1/Table13[[#This Row],[dens]]</f>
        <v>0.3698942566867095</v>
      </c>
      <c r="O72" s="3">
        <f>EXP(-1/Table13[[#This Row],[temp(K)]])</f>
        <v>0.99800199866733308</v>
      </c>
      <c r="P72" s="3">
        <f>EXP(-1/Table13[[#This Row],[dens]])</f>
        <v>0.6908073750359901</v>
      </c>
      <c r="Q72" s="3">
        <f>EXP(1/Table13[[#This Row],[temp(K)]])</f>
        <v>1.0020020013340003</v>
      </c>
      <c r="R72" s="3">
        <f>EXP(1/Table13[[#This Row],[dens]])</f>
        <v>1.447581534502149</v>
      </c>
      <c r="S72" s="3">
        <f>LN(Table13[[#This Row],[maxPress(bar)]])</f>
        <v>12.521986425520309</v>
      </c>
      <c r="T72" s="3">
        <f>LN(Table13[[#This Row],[dens]])</f>
        <v>0.99453810692901723</v>
      </c>
    </row>
    <row r="73" spans="1:20" hidden="1" x14ac:dyDescent="0.3">
      <c r="A73">
        <v>3</v>
      </c>
      <c r="B73">
        <v>1000</v>
      </c>
      <c r="C73" t="s">
        <v>11</v>
      </c>
      <c r="D73">
        <v>3</v>
      </c>
      <c r="E73" t="s">
        <v>12</v>
      </c>
      <c r="F73">
        <v>2</v>
      </c>
      <c r="G73">
        <v>1323.21775</v>
      </c>
      <c r="H73">
        <v>219353.68354999999</v>
      </c>
      <c r="I73">
        <v>553.14499999999987</v>
      </c>
      <c r="J73">
        <v>230</v>
      </c>
      <c r="K73" t="s">
        <v>15</v>
      </c>
      <c r="L73">
        <f>Table13[[#This Row],[maxPHe]]/Table13[[#This Row],[nv]]</f>
        <v>2.4049782608695645</v>
      </c>
      <c r="M73">
        <f>1/Table13[[#This Row],[temp(K)]]</f>
        <v>1E-3</v>
      </c>
      <c r="N73">
        <f>1/Table13[[#This Row],[dens]]</f>
        <v>0.4158041743123414</v>
      </c>
      <c r="O73" s="3">
        <f>EXP(-1/Table13[[#This Row],[temp(K)]])</f>
        <v>0.99900049983337502</v>
      </c>
      <c r="P73" s="3">
        <f>EXP(-1/Table13[[#This Row],[dens]])</f>
        <v>0.65980946547642771</v>
      </c>
      <c r="Q73" s="3">
        <f>EXP(1/Table13[[#This Row],[temp(K)]])</f>
        <v>1.0010005001667084</v>
      </c>
      <c r="R73" s="3">
        <f>EXP(1/Table13[[#This Row],[dens]])</f>
        <v>1.5155890485413563</v>
      </c>
      <c r="S73" s="3">
        <f>LN(Table13[[#This Row],[maxPress(bar)]])</f>
        <v>12.298440699478205</v>
      </c>
      <c r="T73" s="3">
        <f>LN(Table13[[#This Row],[dens]])</f>
        <v>0.87754086437739698</v>
      </c>
    </row>
    <row r="74" spans="1:20" hidden="1" x14ac:dyDescent="0.3">
      <c r="A74">
        <v>3</v>
      </c>
      <c r="B74">
        <v>1500</v>
      </c>
      <c r="C74" t="s">
        <v>11</v>
      </c>
      <c r="D74">
        <v>3</v>
      </c>
      <c r="E74" t="s">
        <v>12</v>
      </c>
      <c r="F74">
        <v>2</v>
      </c>
      <c r="G74">
        <v>1272.62375</v>
      </c>
      <c r="H74">
        <v>194585.75455000001</v>
      </c>
      <c r="I74">
        <v>516.02499999999986</v>
      </c>
      <c r="J74">
        <v>228</v>
      </c>
      <c r="K74" t="s">
        <v>14</v>
      </c>
      <c r="L74">
        <f>Table13[[#This Row],[maxPHe]]/Table13[[#This Row],[nv]]</f>
        <v>2.2632675438596483</v>
      </c>
      <c r="M74">
        <f>1/Table13[[#This Row],[temp(K)]]</f>
        <v>6.6666666666666664E-4</v>
      </c>
      <c r="N74">
        <f>1/Table13[[#This Row],[dens]]</f>
        <v>0.44183905818516561</v>
      </c>
      <c r="O74" s="3">
        <f>EXP(-1/Table13[[#This Row],[temp(K)]])</f>
        <v>0.99933355550618108</v>
      </c>
      <c r="P74" s="3">
        <f>EXP(-1/Table13[[#This Row],[dens]])</f>
        <v>0.64285308907312877</v>
      </c>
      <c r="Q74" s="3">
        <f>EXP(1/Table13[[#This Row],[temp(K)]])</f>
        <v>1.0006668889382799</v>
      </c>
      <c r="R74" s="3">
        <f>EXP(1/Table13[[#This Row],[dens]])</f>
        <v>1.5555653647737913</v>
      </c>
      <c r="S74" s="3">
        <f>LN(Table13[[#This Row],[maxPress(bar)]])</f>
        <v>12.178628242303231</v>
      </c>
      <c r="T74" s="3">
        <f>LN(Table13[[#This Row],[dens]])</f>
        <v>0.81680958496588019</v>
      </c>
    </row>
    <row r="75" spans="1:20" hidden="1" x14ac:dyDescent="0.3">
      <c r="A75">
        <v>3</v>
      </c>
      <c r="B75">
        <v>2000</v>
      </c>
      <c r="C75" t="s">
        <v>11</v>
      </c>
      <c r="D75">
        <v>3</v>
      </c>
      <c r="E75" t="s">
        <v>12</v>
      </c>
      <c r="F75">
        <v>2</v>
      </c>
      <c r="G75">
        <v>1152.37625</v>
      </c>
      <c r="H75">
        <v>180855.3192</v>
      </c>
      <c r="I75">
        <v>471.97500000000002</v>
      </c>
      <c r="J75">
        <v>228</v>
      </c>
      <c r="K75" t="s">
        <v>15</v>
      </c>
      <c r="L75">
        <f>Table13[[#This Row],[maxPHe]]/Table13[[#This Row],[nv]]</f>
        <v>2.0700657894736842</v>
      </c>
      <c r="M75">
        <f>1/Table13[[#This Row],[temp(K)]]</f>
        <v>5.0000000000000001E-4</v>
      </c>
      <c r="N75">
        <f>1/Table13[[#This Row],[dens]]</f>
        <v>0.48307643413316381</v>
      </c>
      <c r="O75" s="3">
        <f>EXP(-1/Table13[[#This Row],[temp(K)]])</f>
        <v>0.99950012497916929</v>
      </c>
      <c r="P75" s="3">
        <f>EXP(-1/Table13[[#This Row],[dens]])</f>
        <v>0.61688267067933555</v>
      </c>
      <c r="Q75" s="3">
        <f>EXP(1/Table13[[#This Row],[temp(K)]])</f>
        <v>1.0005001250208359</v>
      </c>
      <c r="R75" s="3">
        <f>EXP(1/Table13[[#This Row],[dens]])</f>
        <v>1.6210538041192832</v>
      </c>
      <c r="S75" s="3">
        <f>LN(Table13[[#This Row],[maxPress(bar)]])</f>
        <v>12.105452649167786</v>
      </c>
      <c r="T75" s="3">
        <f>LN(Table13[[#This Row],[dens]])</f>
        <v>0.72758038912666623</v>
      </c>
    </row>
    <row r="76" spans="1:20" hidden="1" x14ac:dyDescent="0.3">
      <c r="A76">
        <v>3</v>
      </c>
      <c r="B76">
        <v>2500</v>
      </c>
      <c r="C76" t="s">
        <v>11</v>
      </c>
      <c r="D76">
        <v>3</v>
      </c>
      <c r="E76" t="s">
        <v>12</v>
      </c>
      <c r="F76">
        <v>2</v>
      </c>
      <c r="G76">
        <v>872.52475000000004</v>
      </c>
      <c r="H76">
        <v>143929.08165000001</v>
      </c>
      <c r="I76">
        <v>396.00500000000011</v>
      </c>
      <c r="J76">
        <v>224</v>
      </c>
      <c r="K76" t="s">
        <v>14</v>
      </c>
      <c r="L76">
        <f>Table13[[#This Row],[maxPHe]]/Table13[[#This Row],[nv]]</f>
        <v>1.7678794642857147</v>
      </c>
      <c r="M76">
        <f>1/Table13[[#This Row],[temp(K)]]</f>
        <v>4.0000000000000002E-4</v>
      </c>
      <c r="N76">
        <f>1/Table13[[#This Row],[dens]]</f>
        <v>0.56564942361838855</v>
      </c>
      <c r="O76" s="3">
        <f>EXP(-1/Table13[[#This Row],[temp(K)]])</f>
        <v>0.99960007998933442</v>
      </c>
      <c r="P76" s="3">
        <f>EXP(-1/Table13[[#This Row],[dens]])</f>
        <v>0.56799116008178474</v>
      </c>
      <c r="Q76" s="3">
        <f>EXP(1/Table13[[#This Row],[temp(K)]])</f>
        <v>1.0004000800106678</v>
      </c>
      <c r="R76" s="3">
        <f>EXP(1/Table13[[#This Row],[dens]])</f>
        <v>1.7605907807720291</v>
      </c>
      <c r="S76" s="3">
        <f>LN(Table13[[#This Row],[maxPress(bar)]])</f>
        <v>11.877075968704158</v>
      </c>
      <c r="T76" s="3">
        <f>LN(Table13[[#This Row],[dens]])</f>
        <v>0.56978078558235667</v>
      </c>
    </row>
    <row r="77" spans="1:20" hidden="1" x14ac:dyDescent="0.3">
      <c r="A77">
        <v>3</v>
      </c>
      <c r="B77">
        <v>500</v>
      </c>
      <c r="C77" t="s">
        <v>11</v>
      </c>
      <c r="D77">
        <v>3</v>
      </c>
      <c r="E77" t="s">
        <v>12</v>
      </c>
      <c r="F77">
        <v>2</v>
      </c>
      <c r="G77">
        <v>1500.4457500000001</v>
      </c>
      <c r="H77">
        <v>274224.5552</v>
      </c>
      <c r="I77">
        <v>614.58500000000038</v>
      </c>
      <c r="J77">
        <v>225</v>
      </c>
      <c r="K77" t="s">
        <v>14</v>
      </c>
      <c r="L77">
        <f>Table13[[#This Row],[maxPHe]]/Table13[[#This Row],[nv]]</f>
        <v>2.7314888888888906</v>
      </c>
      <c r="M77">
        <f>1/Table13[[#This Row],[temp(K)]]</f>
        <v>2E-3</v>
      </c>
      <c r="N77">
        <f>1/Table13[[#This Row],[dens]]</f>
        <v>0.36610070209979068</v>
      </c>
      <c r="O77" s="3">
        <f>EXP(-1/Table13[[#This Row],[temp(K)]])</f>
        <v>0.99800199866733308</v>
      </c>
      <c r="P77" s="3">
        <f>EXP(-1/Table13[[#This Row],[dens]])</f>
        <v>0.69343296753772099</v>
      </c>
      <c r="Q77" s="3">
        <f>EXP(1/Table13[[#This Row],[temp(K)]])</f>
        <v>1.0020020013340003</v>
      </c>
      <c r="R77" s="3">
        <f>EXP(1/Table13[[#This Row],[dens]])</f>
        <v>1.4421004578868724</v>
      </c>
      <c r="S77" s="3">
        <f>LN(Table13[[#This Row],[maxPress(bar)]])</f>
        <v>12.52170259425251</v>
      </c>
      <c r="T77" s="3">
        <f>LN(Table13[[#This Row],[dens]])</f>
        <v>1.0048468410763305</v>
      </c>
    </row>
    <row r="78" spans="1:20" hidden="1" x14ac:dyDescent="0.3">
      <c r="A78">
        <v>1</v>
      </c>
      <c r="B78">
        <v>2000</v>
      </c>
      <c r="C78" t="s">
        <v>11</v>
      </c>
      <c r="D78">
        <v>1</v>
      </c>
      <c r="E78" t="s">
        <v>12</v>
      </c>
      <c r="F78">
        <v>2</v>
      </c>
      <c r="G78">
        <v>96.881249999999994</v>
      </c>
      <c r="H78">
        <v>570069.91500000004</v>
      </c>
      <c r="I78">
        <v>32.875000000000007</v>
      </c>
      <c r="J78">
        <v>9</v>
      </c>
      <c r="K78" t="s">
        <v>15</v>
      </c>
      <c r="L78">
        <f>Table13[[#This Row],[maxPHe]]/Table13[[#This Row],[nv]]</f>
        <v>3.6527777777777786</v>
      </c>
      <c r="M78">
        <f>1/Table13[[#This Row],[temp(K)]]</f>
        <v>5.0000000000000001E-4</v>
      </c>
      <c r="N78">
        <f>1/Table13[[#This Row],[dens]]</f>
        <v>0.27376425855513303</v>
      </c>
      <c r="O78" s="3">
        <f>EXP(-1/Table13[[#This Row],[temp(K)]])</f>
        <v>0.99950012497916929</v>
      </c>
      <c r="P78" s="3">
        <f>EXP(-1/Table13[[#This Row],[dens]])</f>
        <v>0.76051133817190142</v>
      </c>
      <c r="Q78" s="3">
        <f>EXP(1/Table13[[#This Row],[temp(K)]])</f>
        <v>1.0005001250208359</v>
      </c>
      <c r="R78" s="3">
        <f>EXP(1/Table13[[#This Row],[dens]])</f>
        <v>1.3149047881439553</v>
      </c>
      <c r="S78" s="3">
        <f>LN(Table13[[#This Row],[maxPress(bar)]])</f>
        <v>13.253514290183606</v>
      </c>
      <c r="T78" s="3">
        <f>LN(Table13[[#This Row],[dens]])</f>
        <v>1.2954879131617094</v>
      </c>
    </row>
    <row r="79" spans="1:20" x14ac:dyDescent="0.3">
      <c r="A79">
        <v>1</v>
      </c>
      <c r="B79">
        <v>2000</v>
      </c>
      <c r="C79" t="s">
        <v>11</v>
      </c>
      <c r="D79">
        <v>2</v>
      </c>
      <c r="E79" t="s">
        <v>12</v>
      </c>
      <c r="F79">
        <v>2</v>
      </c>
      <c r="G79">
        <v>380.64375000000013</v>
      </c>
      <c r="H79">
        <v>255651.43460000001</v>
      </c>
      <c r="I79">
        <v>160.625</v>
      </c>
      <c r="J79">
        <v>69</v>
      </c>
      <c r="K79" t="s">
        <v>15</v>
      </c>
      <c r="L79">
        <f>Table13[[#This Row],[maxPHe]]/Table13[[#This Row],[nv]]</f>
        <v>2.3278985507246377</v>
      </c>
      <c r="M79">
        <f>1/Table13[[#This Row],[temp(K)]]</f>
        <v>5.0000000000000001E-4</v>
      </c>
      <c r="N79">
        <f>1/Table13[[#This Row],[dens]]</f>
        <v>0.42957198443579764</v>
      </c>
      <c r="O79" s="3">
        <f>EXP(-1/Table13[[#This Row],[temp(K)]])</f>
        <v>0.99950012497916929</v>
      </c>
      <c r="P79" s="3">
        <f>EXP(-1/Table13[[#This Row],[dens]])</f>
        <v>0.65078758233477785</v>
      </c>
      <c r="Q79" s="3">
        <f>EXP(1/Table13[[#This Row],[temp(K)]])</f>
        <v>1.0005001250208359</v>
      </c>
      <c r="R79" s="3">
        <f>EXP(1/Table13[[#This Row],[dens]])</f>
        <v>1.5365996941926596</v>
      </c>
      <c r="S79" s="3">
        <f>LN(Table13[[#This Row],[maxPress(bar)]])</f>
        <v>12.451570212070731</v>
      </c>
      <c r="T79" s="3">
        <f>LN(Table13[[#This Row],[dens]])</f>
        <v>0.84496595105222483</v>
      </c>
    </row>
    <row r="80" spans="1:20" hidden="1" x14ac:dyDescent="0.3">
      <c r="A80">
        <v>1</v>
      </c>
      <c r="B80">
        <v>2500</v>
      </c>
      <c r="C80" t="s">
        <v>11</v>
      </c>
      <c r="D80">
        <v>1</v>
      </c>
      <c r="E80" t="s">
        <v>12</v>
      </c>
      <c r="F80">
        <v>2</v>
      </c>
      <c r="G80">
        <v>71.73275000000001</v>
      </c>
      <c r="H80">
        <v>411689.90624999988</v>
      </c>
      <c r="I80">
        <v>26.844999999999999</v>
      </c>
      <c r="J80">
        <v>9</v>
      </c>
      <c r="K80" t="s">
        <v>15</v>
      </c>
      <c r="L80">
        <f>Table13[[#This Row],[maxPHe]]/Table13[[#This Row],[nv]]</f>
        <v>2.9827777777777778</v>
      </c>
      <c r="M80">
        <f>1/Table13[[#This Row],[temp(K)]]</f>
        <v>4.0000000000000002E-4</v>
      </c>
      <c r="N80">
        <f>1/Table13[[#This Row],[dens]]</f>
        <v>0.33525796237660643</v>
      </c>
      <c r="O80" s="3">
        <f>EXP(-1/Table13[[#This Row],[temp(K)]])</f>
        <v>0.99960007998933442</v>
      </c>
      <c r="P80" s="3">
        <f>EXP(-1/Table13[[#This Row],[dens]])</f>
        <v>0.71515357983861993</v>
      </c>
      <c r="Q80" s="3">
        <f>EXP(1/Table13[[#This Row],[temp(K)]])</f>
        <v>1.0004000800106678</v>
      </c>
      <c r="R80" s="3">
        <f>EXP(1/Table13[[#This Row],[dens]])</f>
        <v>1.3983010477632762</v>
      </c>
      <c r="S80" s="3">
        <f>LN(Table13[[#This Row],[maxPress(bar)]])</f>
        <v>12.928025690211877</v>
      </c>
      <c r="T80" s="3">
        <f>LN(Table13[[#This Row],[dens]])</f>
        <v>1.0928550065383134</v>
      </c>
    </row>
    <row r="81" spans="1:20" x14ac:dyDescent="0.3">
      <c r="A81">
        <v>1</v>
      </c>
      <c r="B81">
        <v>2500</v>
      </c>
      <c r="C81" t="s">
        <v>11</v>
      </c>
      <c r="D81">
        <v>2</v>
      </c>
      <c r="E81" t="s">
        <v>12</v>
      </c>
      <c r="F81">
        <v>2</v>
      </c>
      <c r="G81">
        <v>307.17824999999999</v>
      </c>
      <c r="H81">
        <v>227161.63750000001</v>
      </c>
      <c r="I81">
        <v>136.93499999999989</v>
      </c>
      <c r="J81">
        <v>66</v>
      </c>
      <c r="K81" t="s">
        <v>14</v>
      </c>
      <c r="L81">
        <f>Table13[[#This Row],[maxPHe]]/Table13[[#This Row],[nv]]</f>
        <v>2.0747727272727254</v>
      </c>
      <c r="M81">
        <f>1/Table13[[#This Row],[temp(K)]]</f>
        <v>4.0000000000000002E-4</v>
      </c>
      <c r="N81">
        <f>1/Table13[[#This Row],[dens]]</f>
        <v>0.48198050169788631</v>
      </c>
      <c r="O81" s="3">
        <f>EXP(-1/Table13[[#This Row],[temp(K)]])</f>
        <v>0.99960007998933442</v>
      </c>
      <c r="P81" s="3">
        <f>EXP(-1/Table13[[#This Row],[dens]])</f>
        <v>0.61755910300125116</v>
      </c>
      <c r="Q81" s="3">
        <f>EXP(1/Table13[[#This Row],[temp(K)]])</f>
        <v>1.0004000800106678</v>
      </c>
      <c r="R81" s="3">
        <f>EXP(1/Table13[[#This Row],[dens]])</f>
        <v>1.6192782118183335</v>
      </c>
      <c r="S81" s="3">
        <f>LN(Table13[[#This Row],[maxPress(bar)]])</f>
        <v>12.333417102540841</v>
      </c>
      <c r="T81" s="3">
        <f>LN(Table13[[#This Row],[dens]])</f>
        <v>0.72985161865872739</v>
      </c>
    </row>
    <row r="82" spans="1:20" hidden="1" x14ac:dyDescent="0.3">
      <c r="A82">
        <v>1</v>
      </c>
      <c r="B82">
        <v>500</v>
      </c>
      <c r="C82" t="s">
        <v>11</v>
      </c>
      <c r="D82">
        <v>1</v>
      </c>
      <c r="E82" t="s">
        <v>12</v>
      </c>
      <c r="F82">
        <v>2</v>
      </c>
      <c r="G82">
        <v>116.73275</v>
      </c>
      <c r="H82">
        <v>784560.38880000019</v>
      </c>
      <c r="I82">
        <v>38.845000000000027</v>
      </c>
      <c r="J82">
        <v>8</v>
      </c>
      <c r="K82" t="s">
        <v>14</v>
      </c>
      <c r="L82">
        <f>Table13[[#This Row],[maxPHe]]/Table13[[#This Row],[nv]]</f>
        <v>4.8556250000000034</v>
      </c>
      <c r="M82">
        <f>1/Table13[[#This Row],[temp(K)]]</f>
        <v>2E-3</v>
      </c>
      <c r="N82">
        <f>1/Table13[[#This Row],[dens]]</f>
        <v>0.20594671128845396</v>
      </c>
      <c r="O82" s="3">
        <f>EXP(-1/Table13[[#This Row],[temp(K)]])</f>
        <v>0.99800199866733308</v>
      </c>
      <c r="P82" s="3">
        <f>EXP(-1/Table13[[#This Row],[dens]])</f>
        <v>0.81387644555450545</v>
      </c>
      <c r="Q82" s="3">
        <f>EXP(1/Table13[[#This Row],[temp(K)]])</f>
        <v>1.0020020013340003</v>
      </c>
      <c r="R82" s="3">
        <f>EXP(1/Table13[[#This Row],[dens]])</f>
        <v>1.2286877270648691</v>
      </c>
      <c r="S82" s="3">
        <f>LN(Table13[[#This Row],[maxPress(bar)]])</f>
        <v>13.572878825630472</v>
      </c>
      <c r="T82" s="3">
        <f>LN(Table13[[#This Row],[dens]])</f>
        <v>1.5801378267225488</v>
      </c>
    </row>
    <row r="83" spans="1:20" x14ac:dyDescent="0.3">
      <c r="A83">
        <v>1</v>
      </c>
      <c r="B83">
        <v>500</v>
      </c>
      <c r="C83" t="s">
        <v>11</v>
      </c>
      <c r="D83">
        <v>2</v>
      </c>
      <c r="E83" t="s">
        <v>12</v>
      </c>
      <c r="F83">
        <v>2</v>
      </c>
      <c r="G83">
        <v>534.30674999999997</v>
      </c>
      <c r="H83">
        <v>409377.77350000001</v>
      </c>
      <c r="I83">
        <v>210.36500000000001</v>
      </c>
      <c r="J83">
        <v>65</v>
      </c>
      <c r="K83" t="s">
        <v>14</v>
      </c>
      <c r="L83">
        <f>Table13[[#This Row],[maxPHe]]/Table13[[#This Row],[nv]]</f>
        <v>3.2363846153846154</v>
      </c>
      <c r="M83">
        <f>1/Table13[[#This Row],[temp(K)]]</f>
        <v>2E-3</v>
      </c>
      <c r="N83">
        <f>1/Table13[[#This Row],[dens]]</f>
        <v>0.30898676110569723</v>
      </c>
      <c r="O83" s="3">
        <f>EXP(-1/Table13[[#This Row],[temp(K)]])</f>
        <v>0.99800199866733308</v>
      </c>
      <c r="P83" s="3">
        <f>EXP(-1/Table13[[#This Row],[dens]])</f>
        <v>0.73419048983221646</v>
      </c>
      <c r="Q83" s="3">
        <f>EXP(1/Table13[[#This Row],[temp(K)]])</f>
        <v>1.0020020013340003</v>
      </c>
      <c r="R83" s="3">
        <f>EXP(1/Table13[[#This Row],[dens]])</f>
        <v>1.3620443384230279</v>
      </c>
      <c r="S83" s="3">
        <f>LN(Table13[[#This Row],[maxPress(bar)]])</f>
        <v>12.922393660310535</v>
      </c>
      <c r="T83" s="3">
        <f>LN(Table13[[#This Row],[dens]])</f>
        <v>1.1744568473203676</v>
      </c>
    </row>
    <row r="84" spans="1:20" hidden="1" x14ac:dyDescent="0.3">
      <c r="A84">
        <v>2</v>
      </c>
      <c r="B84">
        <v>1000</v>
      </c>
      <c r="C84" t="s">
        <v>11</v>
      </c>
      <c r="D84">
        <v>1</v>
      </c>
      <c r="E84" t="s">
        <v>12</v>
      </c>
      <c r="F84">
        <v>2</v>
      </c>
      <c r="G84">
        <v>68.069249999999997</v>
      </c>
      <c r="H84">
        <v>518058.50439999998</v>
      </c>
      <c r="I84">
        <v>34.114999999999966</v>
      </c>
      <c r="J84">
        <v>12</v>
      </c>
      <c r="K84" t="s">
        <v>14</v>
      </c>
      <c r="L84">
        <f>Table13[[#This Row],[maxPHe]]/Table13[[#This Row],[nv]]</f>
        <v>2.8429166666666639</v>
      </c>
      <c r="M84">
        <f>1/Table13[[#This Row],[temp(K)]]</f>
        <v>1E-3</v>
      </c>
      <c r="N84">
        <f>1/Table13[[#This Row],[dens]]</f>
        <v>0.35175142899018064</v>
      </c>
      <c r="O84" s="3">
        <f>EXP(-1/Table13[[#This Row],[temp(K)]])</f>
        <v>0.99900049983337502</v>
      </c>
      <c r="P84" s="3">
        <f>EXP(-1/Table13[[#This Row],[dens]])</f>
        <v>0.70345495875522357</v>
      </c>
      <c r="Q84" s="3">
        <f>EXP(1/Table13[[#This Row],[temp(K)]])</f>
        <v>1.0010005001667084</v>
      </c>
      <c r="R84" s="3">
        <f>EXP(1/Table13[[#This Row],[dens]])</f>
        <v>1.4215551224054463</v>
      </c>
      <c r="S84" s="3">
        <f>LN(Table13[[#This Row],[maxPress(bar)]])</f>
        <v>13.157843457721199</v>
      </c>
      <c r="T84" s="3">
        <f>LN(Table13[[#This Row],[dens]])</f>
        <v>1.0448305204793857</v>
      </c>
    </row>
    <row r="85" spans="1:20" x14ac:dyDescent="0.3">
      <c r="A85">
        <v>2</v>
      </c>
      <c r="B85">
        <v>1000</v>
      </c>
      <c r="C85" t="s">
        <v>11</v>
      </c>
      <c r="D85">
        <v>2</v>
      </c>
      <c r="E85" t="s">
        <v>12</v>
      </c>
      <c r="F85">
        <v>2</v>
      </c>
      <c r="G85">
        <v>482.22775000000001</v>
      </c>
      <c r="H85">
        <v>350737.19819999998</v>
      </c>
      <c r="I85">
        <v>193.94499999999991</v>
      </c>
      <c r="J85">
        <v>68</v>
      </c>
      <c r="K85" t="s">
        <v>14</v>
      </c>
      <c r="L85">
        <f>Table13[[#This Row],[maxPHe]]/Table13[[#This Row],[nv]]</f>
        <v>2.8521323529411751</v>
      </c>
      <c r="M85">
        <f>1/Table13[[#This Row],[temp(K)]]</f>
        <v>1E-3</v>
      </c>
      <c r="N85">
        <f>1/Table13[[#This Row],[dens]]</f>
        <v>0.35061486503905764</v>
      </c>
      <c r="O85" s="3">
        <f>EXP(-1/Table13[[#This Row],[temp(K)]])</f>
        <v>0.99900049983337502</v>
      </c>
      <c r="P85" s="3">
        <f>EXP(-1/Table13[[#This Row],[dens]])</f>
        <v>0.70425493482845081</v>
      </c>
      <c r="Q85" s="3">
        <f>EXP(1/Table13[[#This Row],[temp(K)]])</f>
        <v>1.0010005001667084</v>
      </c>
      <c r="R85" s="3">
        <f>EXP(1/Table13[[#This Row],[dens]])</f>
        <v>1.4199403519175759</v>
      </c>
      <c r="S85" s="3">
        <f>LN(Table13[[#This Row],[maxPress(bar)]])</f>
        <v>12.76779249893797</v>
      </c>
      <c r="T85" s="3">
        <f>LN(Table13[[#This Row],[dens]])</f>
        <v>1.0480669085373981</v>
      </c>
    </row>
    <row r="86" spans="1:20" hidden="1" x14ac:dyDescent="0.3">
      <c r="A86">
        <v>2</v>
      </c>
      <c r="B86">
        <v>1500</v>
      </c>
      <c r="C86" t="s">
        <v>11</v>
      </c>
      <c r="D86">
        <v>1</v>
      </c>
      <c r="E86" t="s">
        <v>12</v>
      </c>
      <c r="F86">
        <v>2</v>
      </c>
      <c r="G86">
        <v>91.089249999999993</v>
      </c>
      <c r="H86">
        <v>615491.57105000014</v>
      </c>
      <c r="I86">
        <v>32.715000000000018</v>
      </c>
      <c r="J86">
        <v>9</v>
      </c>
      <c r="K86" t="s">
        <v>14</v>
      </c>
      <c r="L86">
        <f>Table13[[#This Row],[maxPHe]]/Table13[[#This Row],[nv]]</f>
        <v>3.635000000000002</v>
      </c>
      <c r="M86">
        <f>1/Table13[[#This Row],[temp(K)]]</f>
        <v>6.6666666666666664E-4</v>
      </c>
      <c r="N86">
        <f>1/Table13[[#This Row],[dens]]</f>
        <v>0.27510316368638227</v>
      </c>
      <c r="O86" s="3">
        <f>EXP(-1/Table13[[#This Row],[temp(K)]])</f>
        <v>0.99933355550618108</v>
      </c>
      <c r="P86" s="3">
        <f>EXP(-1/Table13[[#This Row],[dens]])</f>
        <v>0.75949376700649107</v>
      </c>
      <c r="Q86" s="3">
        <f>EXP(1/Table13[[#This Row],[temp(K)]])</f>
        <v>1.0006668889382799</v>
      </c>
      <c r="R86" s="3">
        <f>EXP(1/Table13[[#This Row],[dens]])</f>
        <v>1.3166665000312681</v>
      </c>
      <c r="S86" s="3">
        <f>LN(Table13[[#This Row],[maxPress(bar)]])</f>
        <v>13.330176530036839</v>
      </c>
      <c r="T86" s="3">
        <f>LN(Table13[[#This Row],[dens]])</f>
        <v>1.2906091109854831</v>
      </c>
    </row>
    <row r="87" spans="1:20" x14ac:dyDescent="0.3">
      <c r="A87">
        <v>2</v>
      </c>
      <c r="B87">
        <v>1500</v>
      </c>
      <c r="C87" t="s">
        <v>11</v>
      </c>
      <c r="D87">
        <v>2</v>
      </c>
      <c r="E87" t="s">
        <v>12</v>
      </c>
      <c r="F87">
        <v>2</v>
      </c>
      <c r="G87">
        <v>510</v>
      </c>
      <c r="H87">
        <v>282824.12274999998</v>
      </c>
      <c r="I87">
        <v>190.50000000000011</v>
      </c>
      <c r="J87">
        <v>67</v>
      </c>
      <c r="K87" t="s">
        <v>14</v>
      </c>
      <c r="L87">
        <f>Table13[[#This Row],[maxPHe]]/Table13[[#This Row],[nv]]</f>
        <v>2.8432835820895539</v>
      </c>
      <c r="M87">
        <f>1/Table13[[#This Row],[temp(K)]]</f>
        <v>6.6666666666666664E-4</v>
      </c>
      <c r="N87">
        <f>1/Table13[[#This Row],[dens]]</f>
        <v>0.35170603674540662</v>
      </c>
      <c r="O87" s="3">
        <f>EXP(-1/Table13[[#This Row],[temp(K)]])</f>
        <v>0.99933355550618108</v>
      </c>
      <c r="P87" s="3">
        <f>EXP(-1/Table13[[#This Row],[dens]])</f>
        <v>0.70348689087962879</v>
      </c>
      <c r="Q87" s="3">
        <f>EXP(1/Table13[[#This Row],[temp(K)]])</f>
        <v>1.0006668889382799</v>
      </c>
      <c r="R87" s="3">
        <f>EXP(1/Table13[[#This Row],[dens]])</f>
        <v>1.421490596291874</v>
      </c>
      <c r="S87" s="3">
        <f>LN(Table13[[#This Row],[maxPress(bar)]])</f>
        <v>12.552580509048498</v>
      </c>
      <c r="T87" s="3">
        <f>LN(Table13[[#This Row],[dens]])</f>
        <v>1.0449595751757901</v>
      </c>
    </row>
    <row r="88" spans="1:20" hidden="1" x14ac:dyDescent="0.3">
      <c r="A88">
        <v>2</v>
      </c>
      <c r="B88">
        <v>2000</v>
      </c>
      <c r="C88" t="s">
        <v>11</v>
      </c>
      <c r="D88">
        <v>1</v>
      </c>
      <c r="E88" t="s">
        <v>12</v>
      </c>
      <c r="F88">
        <v>2</v>
      </c>
      <c r="G88">
        <v>94.801750000000013</v>
      </c>
      <c r="H88">
        <v>580473.19435000001</v>
      </c>
      <c r="I88">
        <v>32.465000000000003</v>
      </c>
      <c r="J88">
        <v>9</v>
      </c>
      <c r="K88" t="s">
        <v>14</v>
      </c>
      <c r="L88">
        <f>Table13[[#This Row],[maxPHe]]/Table13[[#This Row],[nv]]</f>
        <v>3.6072222222222226</v>
      </c>
      <c r="M88">
        <f>1/Table13[[#This Row],[temp(K)]]</f>
        <v>5.0000000000000001E-4</v>
      </c>
      <c r="N88">
        <f>1/Table13[[#This Row],[dens]]</f>
        <v>0.27722162328661631</v>
      </c>
      <c r="O88" s="3">
        <f>EXP(-1/Table13[[#This Row],[temp(K)]])</f>
        <v>0.99950012497916929</v>
      </c>
      <c r="P88" s="3">
        <f>EXP(-1/Table13[[#This Row],[dens]])</f>
        <v>0.75788651319668554</v>
      </c>
      <c r="Q88" s="3">
        <f>EXP(1/Table13[[#This Row],[temp(K)]])</f>
        <v>1.0005001250208359</v>
      </c>
      <c r="R88" s="3">
        <f>EXP(1/Table13[[#This Row],[dens]])</f>
        <v>1.3194587614207638</v>
      </c>
      <c r="S88" s="3">
        <f>LN(Table13[[#This Row],[maxPress(bar)]])</f>
        <v>13.271598902223582</v>
      </c>
      <c r="T88" s="3">
        <f>LN(Table13[[#This Row],[dens]])</f>
        <v>1.2829380086242308</v>
      </c>
    </row>
    <row r="89" spans="1:20" x14ac:dyDescent="0.3">
      <c r="A89">
        <v>2</v>
      </c>
      <c r="B89">
        <v>2000</v>
      </c>
      <c r="C89" t="s">
        <v>11</v>
      </c>
      <c r="D89">
        <v>2</v>
      </c>
      <c r="E89" t="s">
        <v>12</v>
      </c>
      <c r="F89">
        <v>2</v>
      </c>
      <c r="G89">
        <v>451.43574999999998</v>
      </c>
      <c r="H89">
        <v>247086.1268</v>
      </c>
      <c r="I89">
        <v>177.78500000000011</v>
      </c>
      <c r="J89">
        <v>72</v>
      </c>
      <c r="K89" t="s">
        <v>15</v>
      </c>
      <c r="L89">
        <f>Table13[[#This Row],[maxPHe]]/Table13[[#This Row],[nv]]</f>
        <v>2.4692361111111127</v>
      </c>
      <c r="M89">
        <f>1/Table13[[#This Row],[temp(K)]]</f>
        <v>5.0000000000000001E-4</v>
      </c>
      <c r="N89">
        <f>1/Table13[[#This Row],[dens]]</f>
        <v>0.40498354754338078</v>
      </c>
      <c r="O89" s="3">
        <f>EXP(-1/Table13[[#This Row],[temp(K)]])</f>
        <v>0.99950012497916929</v>
      </c>
      <c r="P89" s="3">
        <f>EXP(-1/Table13[[#This Row],[dens]])</f>
        <v>0.66698778435579131</v>
      </c>
      <c r="Q89" s="3">
        <f>EXP(1/Table13[[#This Row],[temp(K)]])</f>
        <v>1.0005001250208359</v>
      </c>
      <c r="R89" s="3">
        <f>EXP(1/Table13[[#This Row],[dens]])</f>
        <v>1.4992778330503427</v>
      </c>
      <c r="S89" s="3">
        <f>LN(Table13[[#This Row],[maxPress(bar)]])</f>
        <v>12.417492246329338</v>
      </c>
      <c r="T89" s="3">
        <f>LN(Table13[[#This Row],[dens]])</f>
        <v>0.9039088360504256</v>
      </c>
    </row>
    <row r="90" spans="1:20" hidden="1" x14ac:dyDescent="0.3">
      <c r="A90">
        <v>2</v>
      </c>
      <c r="B90">
        <v>2500</v>
      </c>
      <c r="C90" t="s">
        <v>11</v>
      </c>
      <c r="D90">
        <v>1</v>
      </c>
      <c r="E90" t="s">
        <v>12</v>
      </c>
      <c r="F90">
        <v>2</v>
      </c>
      <c r="G90">
        <v>67.722750000000019</v>
      </c>
      <c r="H90">
        <v>472786.04485000012</v>
      </c>
      <c r="I90">
        <v>26.045000000000009</v>
      </c>
      <c r="J90">
        <v>9</v>
      </c>
      <c r="K90" t="s">
        <v>14</v>
      </c>
      <c r="L90">
        <f>Table13[[#This Row],[maxPHe]]/Table13[[#This Row],[nv]]</f>
        <v>2.8938888888888901</v>
      </c>
      <c r="M90">
        <f>1/Table13[[#This Row],[temp(K)]]</f>
        <v>4.0000000000000002E-4</v>
      </c>
      <c r="N90">
        <f>1/Table13[[#This Row],[dens]]</f>
        <v>0.34555576886158557</v>
      </c>
      <c r="O90" s="3">
        <f>EXP(-1/Table13[[#This Row],[temp(K)]])</f>
        <v>0.99960007998933442</v>
      </c>
      <c r="P90" s="3">
        <f>EXP(-1/Table13[[#This Row],[dens]])</f>
        <v>0.7078268560051485</v>
      </c>
      <c r="Q90" s="3">
        <f>EXP(1/Table13[[#This Row],[temp(K)]])</f>
        <v>1.0004000800106678</v>
      </c>
      <c r="R90" s="3">
        <f>EXP(1/Table13[[#This Row],[dens]])</f>
        <v>1.4127748778053235</v>
      </c>
      <c r="S90" s="3">
        <f>LN(Table13[[#This Row],[maxPress(bar)]])</f>
        <v>13.066398228669724</v>
      </c>
      <c r="T90" s="3">
        <f>LN(Table13[[#This Row],[dens]])</f>
        <v>1.0626012338609359</v>
      </c>
    </row>
    <row r="91" spans="1:20" x14ac:dyDescent="0.3">
      <c r="A91">
        <v>2</v>
      </c>
      <c r="B91">
        <v>2500</v>
      </c>
      <c r="C91" t="s">
        <v>11</v>
      </c>
      <c r="D91">
        <v>2</v>
      </c>
      <c r="E91" t="s">
        <v>12</v>
      </c>
      <c r="F91">
        <v>2</v>
      </c>
      <c r="G91">
        <v>422.82175000000001</v>
      </c>
      <c r="H91">
        <v>266855.01014999987</v>
      </c>
      <c r="I91">
        <v>160.06500000000011</v>
      </c>
      <c r="J91">
        <v>66</v>
      </c>
      <c r="K91" t="s">
        <v>15</v>
      </c>
      <c r="L91">
        <f>Table13[[#This Row],[maxPHe]]/Table13[[#This Row],[nv]]</f>
        <v>2.4252272727272746</v>
      </c>
      <c r="M91">
        <f>1/Table13[[#This Row],[temp(K)]]</f>
        <v>4.0000000000000002E-4</v>
      </c>
      <c r="N91">
        <f>1/Table13[[#This Row],[dens]]</f>
        <v>0.41233248992596727</v>
      </c>
      <c r="O91" s="3">
        <f>EXP(-1/Table13[[#This Row],[temp(K)]])</f>
        <v>0.99960007998933442</v>
      </c>
      <c r="P91" s="3">
        <f>EXP(-1/Table13[[#This Row],[dens]])</f>
        <v>0.66210409650837987</v>
      </c>
      <c r="Q91" s="3">
        <f>EXP(1/Table13[[#This Row],[temp(K)]])</f>
        <v>1.0004000800106678</v>
      </c>
      <c r="R91" s="3">
        <f>EXP(1/Table13[[#This Row],[dens]])</f>
        <v>1.5103365245337121</v>
      </c>
      <c r="S91" s="3">
        <f>LN(Table13[[#This Row],[maxPress(bar)]])</f>
        <v>12.49446075674042</v>
      </c>
      <c r="T91" s="3">
        <f>LN(Table13[[#This Row],[dens]])</f>
        <v>0.88592524071021317</v>
      </c>
    </row>
    <row r="92" spans="1:20" hidden="1" x14ac:dyDescent="0.3">
      <c r="A92">
        <v>2</v>
      </c>
      <c r="B92">
        <v>500</v>
      </c>
      <c r="C92" t="s">
        <v>11</v>
      </c>
      <c r="D92">
        <v>1</v>
      </c>
      <c r="E92" t="s">
        <v>12</v>
      </c>
      <c r="F92">
        <v>2</v>
      </c>
      <c r="G92">
        <v>94.356250000000003</v>
      </c>
      <c r="H92">
        <v>842941.90949999995</v>
      </c>
      <c r="I92">
        <v>33.375000000000007</v>
      </c>
      <c r="J92">
        <v>7</v>
      </c>
      <c r="K92" t="s">
        <v>14</v>
      </c>
      <c r="L92">
        <f>Table13[[#This Row],[maxPHe]]/Table13[[#This Row],[nv]]</f>
        <v>4.7678571428571441</v>
      </c>
      <c r="M92">
        <f>1/Table13[[#This Row],[temp(K)]]</f>
        <v>2E-3</v>
      </c>
      <c r="N92">
        <f>1/Table13[[#This Row],[dens]]</f>
        <v>0.20973782771535576</v>
      </c>
      <c r="O92" s="3">
        <f>EXP(-1/Table13[[#This Row],[temp(K)]])</f>
        <v>0.99800199866733308</v>
      </c>
      <c r="P92" s="3">
        <f>EXP(-1/Table13[[#This Row],[dens]])</f>
        <v>0.81079678655375753</v>
      </c>
      <c r="Q92" s="3">
        <f>EXP(1/Table13[[#This Row],[temp(K)]])</f>
        <v>1.0020020013340003</v>
      </c>
      <c r="R92" s="3">
        <f>EXP(1/Table13[[#This Row],[dens]])</f>
        <v>1.2333546661555472</v>
      </c>
      <c r="S92" s="3">
        <f>LN(Table13[[#This Row],[maxPress(bar)]])</f>
        <v>13.644653325356972</v>
      </c>
      <c r="T92" s="3">
        <f>LN(Table13[[#This Row],[dens]])</f>
        <v>1.5618969676651007</v>
      </c>
    </row>
    <row r="93" spans="1:20" x14ac:dyDescent="0.3">
      <c r="A93">
        <v>2</v>
      </c>
      <c r="B93">
        <v>500</v>
      </c>
      <c r="C93" t="s">
        <v>11</v>
      </c>
      <c r="D93">
        <v>2</v>
      </c>
      <c r="E93" t="s">
        <v>12</v>
      </c>
      <c r="F93">
        <v>2</v>
      </c>
      <c r="G93">
        <v>571.4357500000001</v>
      </c>
      <c r="H93">
        <v>420581.81790000002</v>
      </c>
      <c r="I93">
        <v>220.78500000000011</v>
      </c>
      <c r="J93">
        <v>67</v>
      </c>
      <c r="K93" t="s">
        <v>15</v>
      </c>
      <c r="L93">
        <f>Table13[[#This Row],[maxPHe]]/Table13[[#This Row],[nv]]</f>
        <v>3.2952985074626882</v>
      </c>
      <c r="M93">
        <f>1/Table13[[#This Row],[temp(K)]]</f>
        <v>2E-3</v>
      </c>
      <c r="N93">
        <f>1/Table13[[#This Row],[dens]]</f>
        <v>0.30346264465430156</v>
      </c>
      <c r="O93" s="3">
        <f>EXP(-1/Table13[[#This Row],[temp(K)]])</f>
        <v>0.99800199866733308</v>
      </c>
      <c r="P93" s="3">
        <f>EXP(-1/Table13[[#This Row],[dens]])</f>
        <v>0.73825746647958967</v>
      </c>
      <c r="Q93" s="3">
        <f>EXP(1/Table13[[#This Row],[temp(K)]])</f>
        <v>1.0020020013340003</v>
      </c>
      <c r="R93" s="3">
        <f>EXP(1/Table13[[#This Row],[dens]])</f>
        <v>1.3545409906499695</v>
      </c>
      <c r="S93" s="3">
        <f>LN(Table13[[#This Row],[maxPress(bar)]])</f>
        <v>12.949394312357708</v>
      </c>
      <c r="T93" s="3">
        <f>LN(Table13[[#This Row],[dens]])</f>
        <v>1.1924967579216941</v>
      </c>
    </row>
    <row r="94" spans="1:20" hidden="1" x14ac:dyDescent="0.3">
      <c r="A94">
        <v>3</v>
      </c>
      <c r="B94">
        <v>1000</v>
      </c>
      <c r="C94" t="s">
        <v>11</v>
      </c>
      <c r="D94">
        <v>1</v>
      </c>
      <c r="E94" t="s">
        <v>12</v>
      </c>
      <c r="F94">
        <v>2</v>
      </c>
      <c r="G94">
        <v>103.31675</v>
      </c>
      <c r="H94">
        <v>752408.34279999987</v>
      </c>
      <c r="I94">
        <v>35.164999999999999</v>
      </c>
      <c r="J94">
        <v>8</v>
      </c>
      <c r="K94" t="s">
        <v>14</v>
      </c>
      <c r="L94">
        <f>Table13[[#This Row],[maxPHe]]/Table13[[#This Row],[nv]]</f>
        <v>4.3956249999999999</v>
      </c>
      <c r="M94">
        <f>1/Table13[[#This Row],[temp(K)]]</f>
        <v>1E-3</v>
      </c>
      <c r="N94">
        <f>1/Table13[[#This Row],[dens]]</f>
        <v>0.22749893359874876</v>
      </c>
      <c r="O94" s="3">
        <f>EXP(-1/Table13[[#This Row],[temp(K)]])</f>
        <v>0.99900049983337502</v>
      </c>
      <c r="P94" s="3">
        <f>EXP(-1/Table13[[#This Row],[dens]])</f>
        <v>0.79652327091045172</v>
      </c>
      <c r="Q94" s="3">
        <f>EXP(1/Table13[[#This Row],[temp(K)]])</f>
        <v>1.0010005001667084</v>
      </c>
      <c r="R94" s="3">
        <f>EXP(1/Table13[[#This Row],[dens]])</f>
        <v>1.2554561009334577</v>
      </c>
      <c r="S94" s="3">
        <f>LN(Table13[[#This Row],[maxPress(bar)]])</f>
        <v>13.531034464598468</v>
      </c>
      <c r="T94" s="3">
        <f>LN(Table13[[#This Row],[dens]])</f>
        <v>1.4806097280801456</v>
      </c>
    </row>
    <row r="95" spans="1:20" x14ac:dyDescent="0.3">
      <c r="A95">
        <v>3</v>
      </c>
      <c r="B95">
        <v>1000</v>
      </c>
      <c r="C95" t="s">
        <v>11</v>
      </c>
      <c r="D95">
        <v>2</v>
      </c>
      <c r="E95" t="s">
        <v>12</v>
      </c>
      <c r="F95">
        <v>2</v>
      </c>
      <c r="G95">
        <v>489.60374999999999</v>
      </c>
      <c r="H95">
        <v>348662.4047999999</v>
      </c>
      <c r="I95">
        <v>195.42500000000001</v>
      </c>
      <c r="J95">
        <v>68</v>
      </c>
      <c r="K95" t="s">
        <v>14</v>
      </c>
      <c r="L95">
        <f>Table13[[#This Row],[maxPHe]]/Table13[[#This Row],[nv]]</f>
        <v>2.8738970588235295</v>
      </c>
      <c r="M95">
        <f>1/Table13[[#This Row],[temp(K)]]</f>
        <v>1E-3</v>
      </c>
      <c r="N95">
        <f>1/Table13[[#This Row],[dens]]</f>
        <v>0.34795957528463606</v>
      </c>
      <c r="O95" s="3">
        <f>EXP(-1/Table13[[#This Row],[temp(K)]])</f>
        <v>0.99900049983337502</v>
      </c>
      <c r="P95" s="3">
        <f>EXP(-1/Table13[[#This Row],[dens]])</f>
        <v>0.7061274206374204</v>
      </c>
      <c r="Q95" s="3">
        <f>EXP(1/Table13[[#This Row],[temp(K)]])</f>
        <v>1.0010005001667084</v>
      </c>
      <c r="R95" s="3">
        <f>EXP(1/Table13[[#This Row],[dens]])</f>
        <v>1.4161750001115962</v>
      </c>
      <c r="S95" s="3">
        <f>LN(Table13[[#This Row],[maxPress(bar)]])</f>
        <v>12.76185941153723</v>
      </c>
      <c r="T95" s="3">
        <f>LN(Table13[[#This Row],[dens]])</f>
        <v>1.0556689689302874</v>
      </c>
    </row>
    <row r="96" spans="1:20" hidden="1" x14ac:dyDescent="0.3">
      <c r="A96">
        <v>3</v>
      </c>
      <c r="B96">
        <v>1500</v>
      </c>
      <c r="C96" t="s">
        <v>11</v>
      </c>
      <c r="D96">
        <v>1</v>
      </c>
      <c r="E96" t="s">
        <v>12</v>
      </c>
      <c r="F96">
        <v>2</v>
      </c>
      <c r="G96">
        <v>81.386250000000004</v>
      </c>
      <c r="H96">
        <v>527012.59875</v>
      </c>
      <c r="I96">
        <v>30.774999999999999</v>
      </c>
      <c r="J96">
        <v>9</v>
      </c>
      <c r="K96" t="s">
        <v>14</v>
      </c>
      <c r="L96">
        <f>Table13[[#This Row],[maxPHe]]/Table13[[#This Row],[nv]]</f>
        <v>3.4194444444444443</v>
      </c>
      <c r="M96">
        <f>1/Table13[[#This Row],[temp(K)]]</f>
        <v>6.6666666666666664E-4</v>
      </c>
      <c r="N96">
        <f>1/Table13[[#This Row],[dens]]</f>
        <v>0.29244516653127539</v>
      </c>
      <c r="O96" s="3">
        <f>EXP(-1/Table13[[#This Row],[temp(K)]])</f>
        <v>0.99933355550618108</v>
      </c>
      <c r="P96" s="3">
        <f>EXP(-1/Table13[[#This Row],[dens]])</f>
        <v>0.74643617359832382</v>
      </c>
      <c r="Q96" s="3">
        <f>EXP(1/Table13[[#This Row],[temp(K)]])</f>
        <v>1.0006668889382799</v>
      </c>
      <c r="R96" s="3">
        <f>EXP(1/Table13[[#This Row],[dens]])</f>
        <v>1.3396992741915603</v>
      </c>
      <c r="S96" s="3">
        <f>LN(Table13[[#This Row],[maxPress(bar)]])</f>
        <v>13.174979733784232</v>
      </c>
      <c r="T96" s="3">
        <f>LN(Table13[[#This Row],[dens]])</f>
        <v>1.2294780947342978</v>
      </c>
    </row>
    <row r="97" spans="1:20" x14ac:dyDescent="0.3">
      <c r="A97">
        <v>3</v>
      </c>
      <c r="B97">
        <v>1500</v>
      </c>
      <c r="C97" t="s">
        <v>11</v>
      </c>
      <c r="D97">
        <v>2</v>
      </c>
      <c r="E97" t="s">
        <v>12</v>
      </c>
      <c r="F97">
        <v>2</v>
      </c>
      <c r="G97">
        <v>458.81175000000002</v>
      </c>
      <c r="H97">
        <v>303182.73615000001</v>
      </c>
      <c r="I97">
        <v>179.2650000000001</v>
      </c>
      <c r="J97">
        <v>66</v>
      </c>
      <c r="K97" t="s">
        <v>15</v>
      </c>
      <c r="L97">
        <f>Table13[[#This Row],[maxPHe]]/Table13[[#This Row],[nv]]</f>
        <v>2.7161363636363651</v>
      </c>
      <c r="M97">
        <f>1/Table13[[#This Row],[temp(K)]]</f>
        <v>6.6666666666666664E-4</v>
      </c>
      <c r="N97">
        <f>1/Table13[[#This Row],[dens]]</f>
        <v>0.36817002761275186</v>
      </c>
      <c r="O97" s="3">
        <f>EXP(-1/Table13[[#This Row],[temp(K)]])</f>
        <v>0.99933355550618108</v>
      </c>
      <c r="P97" s="3">
        <f>EXP(-1/Table13[[#This Row],[dens]])</f>
        <v>0.69199951266035886</v>
      </c>
      <c r="Q97" s="3">
        <f>EXP(1/Table13[[#This Row],[temp(K)]])</f>
        <v>1.0006668889382799</v>
      </c>
      <c r="R97" s="3">
        <f>EXP(1/Table13[[#This Row],[dens]])</f>
        <v>1.4450877229025034</v>
      </c>
      <c r="S97" s="3">
        <f>LN(Table13[[#This Row],[maxPress(bar)]])</f>
        <v>12.622090992310016</v>
      </c>
      <c r="T97" s="3">
        <f>LN(Table13[[#This Row],[dens]])</f>
        <v>0.99921041596052895</v>
      </c>
    </row>
    <row r="98" spans="1:20" hidden="1" x14ac:dyDescent="0.3">
      <c r="A98">
        <v>3</v>
      </c>
      <c r="B98">
        <v>2000</v>
      </c>
      <c r="C98" t="s">
        <v>11</v>
      </c>
      <c r="D98">
        <v>1</v>
      </c>
      <c r="E98" t="s">
        <v>12</v>
      </c>
      <c r="F98">
        <v>2</v>
      </c>
      <c r="G98">
        <v>73.613750000000024</v>
      </c>
      <c r="H98">
        <v>499669.32689999999</v>
      </c>
      <c r="I98">
        <v>28.225000000000001</v>
      </c>
      <c r="J98">
        <v>9</v>
      </c>
      <c r="K98" t="s">
        <v>15</v>
      </c>
      <c r="L98">
        <f>Table13[[#This Row],[maxPHe]]/Table13[[#This Row],[nv]]</f>
        <v>3.1361111111111111</v>
      </c>
      <c r="M98">
        <f>1/Table13[[#This Row],[temp(K)]]</f>
        <v>5.0000000000000001E-4</v>
      </c>
      <c r="N98">
        <f>1/Table13[[#This Row],[dens]]</f>
        <v>0.31886625332152346</v>
      </c>
      <c r="O98" s="3">
        <f>EXP(-1/Table13[[#This Row],[temp(K)]])</f>
        <v>0.99950012497916929</v>
      </c>
      <c r="P98" s="3">
        <f>EXP(-1/Table13[[#This Row],[dens]])</f>
        <v>0.7269727729982518</v>
      </c>
      <c r="Q98" s="3">
        <f>EXP(1/Table13[[#This Row],[temp(K)]])</f>
        <v>1.0005001250208359</v>
      </c>
      <c r="R98" s="3">
        <f>EXP(1/Table13[[#This Row],[dens]])</f>
        <v>1.3755673350402144</v>
      </c>
      <c r="S98" s="3">
        <f>LN(Table13[[#This Row],[maxPress(bar)]])</f>
        <v>13.121701812418463</v>
      </c>
      <c r="T98" s="3">
        <f>LN(Table13[[#This Row],[dens]])</f>
        <v>1.1429835326995064</v>
      </c>
    </row>
    <row r="99" spans="1:20" x14ac:dyDescent="0.3">
      <c r="A99">
        <v>3</v>
      </c>
      <c r="B99">
        <v>2000</v>
      </c>
      <c r="C99" t="s">
        <v>11</v>
      </c>
      <c r="D99">
        <v>2</v>
      </c>
      <c r="E99" t="s">
        <v>12</v>
      </c>
      <c r="F99">
        <v>2</v>
      </c>
      <c r="G99">
        <v>410.84174999999999</v>
      </c>
      <c r="H99">
        <v>278301.74609999999</v>
      </c>
      <c r="I99">
        <v>163.66499999999991</v>
      </c>
      <c r="J99">
        <v>67</v>
      </c>
      <c r="K99" t="s">
        <v>14</v>
      </c>
      <c r="L99">
        <f>Table13[[#This Row],[maxPHe]]/Table13[[#This Row],[nv]]</f>
        <v>2.4427611940298495</v>
      </c>
      <c r="M99">
        <f>1/Table13[[#This Row],[temp(K)]]</f>
        <v>5.0000000000000001E-4</v>
      </c>
      <c r="N99">
        <f>1/Table13[[#This Row],[dens]]</f>
        <v>0.40937280420370903</v>
      </c>
      <c r="O99" s="3">
        <f>EXP(-1/Table13[[#This Row],[temp(K)]])</f>
        <v>0.99950012497916929</v>
      </c>
      <c r="P99" s="3">
        <f>EXP(-1/Table13[[#This Row],[dens]])</f>
        <v>0.66406661934227107</v>
      </c>
      <c r="Q99" s="3">
        <f>EXP(1/Table13[[#This Row],[temp(K)]])</f>
        <v>1.0005001250208359</v>
      </c>
      <c r="R99" s="3">
        <f>EXP(1/Table13[[#This Row],[dens]])</f>
        <v>1.5058730116421997</v>
      </c>
      <c r="S99" s="3">
        <f>LN(Table13[[#This Row],[maxPress(bar)]])</f>
        <v>12.53646122165887</v>
      </c>
      <c r="T99" s="3">
        <f>LN(Table13[[#This Row],[dens]])</f>
        <v>0.89312903638420515</v>
      </c>
    </row>
    <row r="100" spans="1:20" hidden="1" x14ac:dyDescent="0.3">
      <c r="A100">
        <v>3</v>
      </c>
      <c r="B100">
        <v>2500</v>
      </c>
      <c r="C100" t="s">
        <v>11</v>
      </c>
      <c r="D100">
        <v>1</v>
      </c>
      <c r="E100" t="s">
        <v>12</v>
      </c>
      <c r="F100">
        <v>2</v>
      </c>
      <c r="G100">
        <v>60.693250000000013</v>
      </c>
      <c r="H100">
        <v>495418.88640000008</v>
      </c>
      <c r="I100">
        <v>23.635000000000009</v>
      </c>
      <c r="J100">
        <v>8</v>
      </c>
      <c r="K100" t="s">
        <v>14</v>
      </c>
      <c r="L100">
        <f>Table13[[#This Row],[maxPHe]]/Table13[[#This Row],[nv]]</f>
        <v>2.9543750000000011</v>
      </c>
      <c r="M100">
        <f>1/Table13[[#This Row],[temp(K)]]</f>
        <v>4.0000000000000002E-4</v>
      </c>
      <c r="N100">
        <f>1/Table13[[#This Row],[dens]]</f>
        <v>0.33848106621535845</v>
      </c>
      <c r="O100" s="3">
        <f>EXP(-1/Table13[[#This Row],[temp(K)]])</f>
        <v>0.99960007998933442</v>
      </c>
      <c r="P100" s="3">
        <f>EXP(-1/Table13[[#This Row],[dens]])</f>
        <v>0.71285227625259373</v>
      </c>
      <c r="Q100" s="3">
        <f>EXP(1/Table13[[#This Row],[temp(K)]])</f>
        <v>1.0004000800106678</v>
      </c>
      <c r="R100" s="3">
        <f>EXP(1/Table13[[#This Row],[dens]])</f>
        <v>1.4028151881016897</v>
      </c>
      <c r="S100" s="3">
        <f>LN(Table13[[#This Row],[maxPress(bar)]])</f>
        <v>13.113158918847249</v>
      </c>
      <c r="T100" s="3">
        <f>LN(Table13[[#This Row],[dens]])</f>
        <v>1.0832871225653642</v>
      </c>
    </row>
    <row r="101" spans="1:20" x14ac:dyDescent="0.3">
      <c r="A101">
        <v>3</v>
      </c>
      <c r="B101">
        <v>2500</v>
      </c>
      <c r="C101" t="s">
        <v>11</v>
      </c>
      <c r="D101">
        <v>2</v>
      </c>
      <c r="E101" t="s">
        <v>12</v>
      </c>
      <c r="F101">
        <v>2</v>
      </c>
      <c r="G101">
        <v>325.49525000000011</v>
      </c>
      <c r="H101">
        <v>216764.47214999999</v>
      </c>
      <c r="I101">
        <v>142.595</v>
      </c>
      <c r="J101">
        <v>68</v>
      </c>
      <c r="K101" t="s">
        <v>14</v>
      </c>
      <c r="L101">
        <f>Table13[[#This Row],[maxPHe]]/Table13[[#This Row],[nv]]</f>
        <v>2.0969852941176472</v>
      </c>
      <c r="M101">
        <f>1/Table13[[#This Row],[temp(K)]]</f>
        <v>4.0000000000000002E-4</v>
      </c>
      <c r="N101">
        <f>1/Table13[[#This Row],[dens]]</f>
        <v>0.4768750657456432</v>
      </c>
      <c r="O101" s="3">
        <f>EXP(-1/Table13[[#This Row],[temp(K)]])</f>
        <v>0.99960007998933442</v>
      </c>
      <c r="P101" s="3">
        <f>EXP(-1/Table13[[#This Row],[dens]])</f>
        <v>0.620720073648929</v>
      </c>
      <c r="Q101" s="3">
        <f>EXP(1/Table13[[#This Row],[temp(K)]])</f>
        <v>1.0004000800106678</v>
      </c>
      <c r="R101" s="3">
        <f>EXP(1/Table13[[#This Row],[dens]])</f>
        <v>1.6110321583793128</v>
      </c>
      <c r="S101" s="3">
        <f>LN(Table13[[#This Row],[maxPress(bar)]])</f>
        <v>12.286566661271978</v>
      </c>
      <c r="T101" s="3">
        <f>LN(Table13[[#This Row],[dens]])</f>
        <v>0.74050073907575908</v>
      </c>
    </row>
    <row r="102" spans="1:20" hidden="1" x14ac:dyDescent="0.3">
      <c r="A102">
        <v>3</v>
      </c>
      <c r="B102">
        <v>500</v>
      </c>
      <c r="C102" t="s">
        <v>11</v>
      </c>
      <c r="D102">
        <v>1</v>
      </c>
      <c r="E102" t="s">
        <v>12</v>
      </c>
      <c r="F102">
        <v>2</v>
      </c>
      <c r="G102">
        <v>108.61375</v>
      </c>
      <c r="H102">
        <v>774391.49900000007</v>
      </c>
      <c r="I102">
        <v>39.225000000000023</v>
      </c>
      <c r="J102">
        <v>9</v>
      </c>
      <c r="K102" t="s">
        <v>15</v>
      </c>
      <c r="L102">
        <f>Table13[[#This Row],[maxPHe]]/Table13[[#This Row],[nv]]</f>
        <v>4.3583333333333361</v>
      </c>
      <c r="M102">
        <f>1/Table13[[#This Row],[temp(K)]]</f>
        <v>2E-3</v>
      </c>
      <c r="N102">
        <f>1/Table13[[#This Row],[dens]]</f>
        <v>0.22944550669216046</v>
      </c>
      <c r="O102" s="3">
        <f>EXP(-1/Table13[[#This Row],[temp(K)]])</f>
        <v>0.99800199866733308</v>
      </c>
      <c r="P102" s="3">
        <f>EXP(-1/Table13[[#This Row],[dens]])</f>
        <v>0.79497428823612937</v>
      </c>
      <c r="Q102" s="3">
        <f>EXP(1/Table13[[#This Row],[temp(K)]])</f>
        <v>1.0020020013340003</v>
      </c>
      <c r="R102" s="3">
        <f>EXP(1/Table13[[#This Row],[dens]])</f>
        <v>1.2579023180973272</v>
      </c>
      <c r="S102" s="3">
        <f>LN(Table13[[#This Row],[maxPress(bar)]])</f>
        <v>13.559832837353259</v>
      </c>
      <c r="T102" s="3">
        <f>LN(Table13[[#This Row],[dens]])</f>
        <v>1.4720897212828776</v>
      </c>
    </row>
    <row r="103" spans="1:20" x14ac:dyDescent="0.3">
      <c r="A103">
        <v>3</v>
      </c>
      <c r="B103">
        <v>500</v>
      </c>
      <c r="C103" t="s">
        <v>11</v>
      </c>
      <c r="D103">
        <v>2</v>
      </c>
      <c r="E103" t="s">
        <v>12</v>
      </c>
      <c r="F103">
        <v>2</v>
      </c>
      <c r="G103">
        <v>475.74275000000011</v>
      </c>
      <c r="H103">
        <v>395310.9204</v>
      </c>
      <c r="I103">
        <v>201.6449999999999</v>
      </c>
      <c r="J103">
        <v>67</v>
      </c>
      <c r="K103" t="s">
        <v>14</v>
      </c>
      <c r="L103">
        <f>Table13[[#This Row],[maxPHe]]/Table13[[#This Row],[nv]]</f>
        <v>3.0096268656716401</v>
      </c>
      <c r="M103">
        <f>1/Table13[[#This Row],[temp(K)]]</f>
        <v>2E-3</v>
      </c>
      <c r="N103">
        <f>1/Table13[[#This Row],[dens]]</f>
        <v>0.33226710307719032</v>
      </c>
      <c r="O103" s="3">
        <f>EXP(-1/Table13[[#This Row],[temp(K)]])</f>
        <v>0.99800199866733308</v>
      </c>
      <c r="P103" s="3">
        <f>EXP(-1/Table13[[#This Row],[dens]])</f>
        <v>0.71729570537461229</v>
      </c>
      <c r="Q103" s="3">
        <f>EXP(1/Table13[[#This Row],[temp(K)]])</f>
        <v>1.0020020013340003</v>
      </c>
      <c r="R103" s="3">
        <f>EXP(1/Table13[[#This Row],[dens]])</f>
        <v>1.3941251739096132</v>
      </c>
      <c r="S103" s="3">
        <f>LN(Table13[[#This Row],[maxPress(bar)]])</f>
        <v>12.887427874504006</v>
      </c>
      <c r="T103" s="3">
        <f>LN(Table13[[#This Row],[dens]])</f>
        <v>1.1018161061833591</v>
      </c>
    </row>
    <row r="104" spans="1:20" hidden="1" x14ac:dyDescent="0.3">
      <c r="A104">
        <v>4</v>
      </c>
      <c r="B104">
        <v>1000</v>
      </c>
      <c r="C104" t="s">
        <v>11</v>
      </c>
      <c r="D104">
        <v>1</v>
      </c>
      <c r="E104" t="s">
        <v>12</v>
      </c>
      <c r="F104">
        <v>2</v>
      </c>
      <c r="G104">
        <v>92.524750000000012</v>
      </c>
      <c r="H104">
        <v>766876.30989999999</v>
      </c>
      <c r="I104">
        <v>31.004999999999999</v>
      </c>
      <c r="J104">
        <v>7</v>
      </c>
      <c r="K104" t="s">
        <v>14</v>
      </c>
      <c r="L104">
        <f>Table13[[#This Row],[maxPHe]]/Table13[[#This Row],[nv]]</f>
        <v>4.4292857142857143</v>
      </c>
      <c r="M104">
        <f>1/Table13[[#This Row],[temp(K)]]</f>
        <v>1E-3</v>
      </c>
      <c r="N104">
        <f>1/Table13[[#This Row],[dens]]</f>
        <v>0.2257700370907918</v>
      </c>
      <c r="O104" s="3">
        <f>EXP(-1/Table13[[#This Row],[temp(K)]])</f>
        <v>0.99900049983337502</v>
      </c>
      <c r="P104" s="3">
        <f>EXP(-1/Table13[[#This Row],[dens]])</f>
        <v>0.7979015683355174</v>
      </c>
      <c r="Q104" s="3">
        <f>EXP(1/Table13[[#This Row],[temp(K)]])</f>
        <v>1.0010005001667084</v>
      </c>
      <c r="R104" s="3">
        <f>EXP(1/Table13[[#This Row],[dens]])</f>
        <v>1.2532874225151294</v>
      </c>
      <c r="S104" s="3">
        <f>LN(Table13[[#This Row],[maxPress(bar)]])</f>
        <v>13.550080802546914</v>
      </c>
      <c r="T104" s="3">
        <f>LN(Table13[[#This Row],[dens]])</f>
        <v>1.4882383327465281</v>
      </c>
    </row>
    <row r="105" spans="1:20" hidden="1" x14ac:dyDescent="0.3">
      <c r="A105">
        <v>4</v>
      </c>
      <c r="B105">
        <v>1500</v>
      </c>
      <c r="C105" t="s">
        <v>11</v>
      </c>
      <c r="D105">
        <v>1</v>
      </c>
      <c r="E105" t="s">
        <v>12</v>
      </c>
      <c r="F105">
        <v>2</v>
      </c>
      <c r="G105">
        <v>81.831750000000014</v>
      </c>
      <c r="H105">
        <v>708328.36965000001</v>
      </c>
      <c r="I105">
        <v>27.864999999999991</v>
      </c>
      <c r="J105">
        <v>7</v>
      </c>
      <c r="K105" t="s">
        <v>14</v>
      </c>
      <c r="L105">
        <f>Table13[[#This Row],[maxPHe]]/Table13[[#This Row],[nv]]</f>
        <v>3.9807142857142845</v>
      </c>
      <c r="M105">
        <f>1/Table13[[#This Row],[temp(K)]]</f>
        <v>6.6666666666666664E-4</v>
      </c>
      <c r="N105">
        <f>1/Table13[[#This Row],[dens]]</f>
        <v>0.25121119684191645</v>
      </c>
      <c r="O105" s="3">
        <f>EXP(-1/Table13[[#This Row],[temp(K)]])</f>
        <v>0.99933355550618108</v>
      </c>
      <c r="P105" s="3">
        <f>EXP(-1/Table13[[#This Row],[dens]])</f>
        <v>0.77785807304141841</v>
      </c>
      <c r="Q105" s="3">
        <f>EXP(1/Table13[[#This Row],[temp(K)]])</f>
        <v>1.0006668889382799</v>
      </c>
      <c r="R105" s="3">
        <f>EXP(1/Table13[[#This Row],[dens]])</f>
        <v>1.2855815664289612</v>
      </c>
      <c r="S105" s="3">
        <f>LN(Table13[[#This Row],[maxPress(bar)]])</f>
        <v>13.470663064095051</v>
      </c>
      <c r="T105" s="3">
        <f>LN(Table13[[#This Row],[dens]])</f>
        <v>1.3814612719661861</v>
      </c>
    </row>
    <row r="106" spans="1:20" hidden="1" x14ac:dyDescent="0.3">
      <c r="A106">
        <v>4</v>
      </c>
      <c r="B106">
        <v>2000</v>
      </c>
      <c r="C106" t="s">
        <v>11</v>
      </c>
      <c r="D106">
        <v>1</v>
      </c>
      <c r="E106" t="s">
        <v>12</v>
      </c>
      <c r="F106">
        <v>2</v>
      </c>
      <c r="G106">
        <v>80.594250000000002</v>
      </c>
      <c r="H106">
        <v>587597.55505000008</v>
      </c>
      <c r="I106">
        <v>28.614999999999991</v>
      </c>
      <c r="J106">
        <v>8</v>
      </c>
      <c r="K106" t="s">
        <v>14</v>
      </c>
      <c r="L106">
        <f>Table13[[#This Row],[maxPHe]]/Table13[[#This Row],[nv]]</f>
        <v>3.5768749999999989</v>
      </c>
      <c r="M106">
        <f>1/Table13[[#This Row],[temp(K)]]</f>
        <v>5.0000000000000001E-4</v>
      </c>
      <c r="N106">
        <f>1/Table13[[#This Row],[dens]]</f>
        <v>0.2795736501834703</v>
      </c>
      <c r="O106" s="3">
        <f>EXP(-1/Table13[[#This Row],[temp(K)]])</f>
        <v>0.99950012497916929</v>
      </c>
      <c r="P106" s="3">
        <f>EXP(-1/Table13[[#This Row],[dens]])</f>
        <v>0.75610603841597412</v>
      </c>
      <c r="Q106" s="3">
        <f>EXP(1/Table13[[#This Row],[temp(K)]])</f>
        <v>1.0005001250208359</v>
      </c>
      <c r="R106" s="3">
        <f>EXP(1/Table13[[#This Row],[dens]])</f>
        <v>1.3225658164230225</v>
      </c>
      <c r="S106" s="3">
        <f>LN(Table13[[#This Row],[maxPress(bar)]])</f>
        <v>13.283797562364422</v>
      </c>
      <c r="T106" s="3">
        <f>LN(Table13[[#This Row],[dens]])</f>
        <v>1.2744895141812294</v>
      </c>
    </row>
    <row r="107" spans="1:20" hidden="1" x14ac:dyDescent="0.3">
      <c r="A107">
        <v>4</v>
      </c>
      <c r="B107">
        <v>2500</v>
      </c>
      <c r="C107" t="s">
        <v>11</v>
      </c>
      <c r="D107">
        <v>1</v>
      </c>
      <c r="E107" t="s">
        <v>12</v>
      </c>
      <c r="F107">
        <v>2</v>
      </c>
      <c r="G107">
        <v>42.02975</v>
      </c>
      <c r="H107">
        <v>410371.78055000002</v>
      </c>
      <c r="I107">
        <v>20.905000000000001</v>
      </c>
      <c r="J107">
        <v>9</v>
      </c>
      <c r="K107" t="s">
        <v>14</v>
      </c>
      <c r="L107">
        <f>Table13[[#This Row],[maxPHe]]/Table13[[#This Row],[nv]]</f>
        <v>2.3227777777777781</v>
      </c>
      <c r="M107">
        <f>1/Table13[[#This Row],[temp(K)]]</f>
        <v>4.0000000000000002E-4</v>
      </c>
      <c r="N107">
        <f>1/Table13[[#This Row],[dens]]</f>
        <v>0.43051901458981101</v>
      </c>
      <c r="O107" s="3">
        <f>EXP(-1/Table13[[#This Row],[temp(K)]])</f>
        <v>0.99960007998933442</v>
      </c>
      <c r="P107" s="3">
        <f>EXP(-1/Table13[[#This Row],[dens]])</f>
        <v>0.65017155861301035</v>
      </c>
      <c r="Q107" s="3">
        <f>EXP(1/Table13[[#This Row],[temp(K)]])</f>
        <v>1.0004000800106678</v>
      </c>
      <c r="R107" s="3">
        <f>EXP(1/Table13[[#This Row],[dens]])</f>
        <v>1.5380555897173773</v>
      </c>
      <c r="S107" s="3">
        <f>LN(Table13[[#This Row],[maxPress(bar)]])</f>
        <v>12.924818809631482</v>
      </c>
      <c r="T107" s="3">
        <f>LN(Table13[[#This Row],[dens]])</f>
        <v>0.84276378747230907</v>
      </c>
    </row>
    <row r="108" spans="1:20" hidden="1" x14ac:dyDescent="0.3">
      <c r="A108">
        <v>4</v>
      </c>
      <c r="B108">
        <v>500</v>
      </c>
      <c r="C108" t="s">
        <v>11</v>
      </c>
      <c r="D108">
        <v>1</v>
      </c>
      <c r="E108" t="s">
        <v>12</v>
      </c>
      <c r="F108">
        <v>2</v>
      </c>
      <c r="G108">
        <v>118.31675</v>
      </c>
      <c r="H108">
        <v>779729.33614999999</v>
      </c>
      <c r="I108">
        <v>41.165000000000013</v>
      </c>
      <c r="J108">
        <v>9</v>
      </c>
      <c r="K108" t="s">
        <v>15</v>
      </c>
      <c r="L108">
        <f>Table13[[#This Row],[maxPHe]]/Table13[[#This Row],[nv]]</f>
        <v>4.5738888888888907</v>
      </c>
      <c r="M108">
        <f>1/Table13[[#This Row],[temp(K)]]</f>
        <v>2E-3</v>
      </c>
      <c r="N108">
        <f>1/Table13[[#This Row],[dens]]</f>
        <v>0.21863233329284579</v>
      </c>
      <c r="O108" s="3">
        <f>EXP(-1/Table13[[#This Row],[temp(K)]])</f>
        <v>0.99800199866733308</v>
      </c>
      <c r="P108" s="3">
        <f>EXP(-1/Table13[[#This Row],[dens]])</f>
        <v>0.80361712710721644</v>
      </c>
      <c r="Q108" s="3">
        <f>EXP(1/Table13[[#This Row],[temp(K)]])</f>
        <v>1.0020020013340003</v>
      </c>
      <c r="R108" s="3">
        <f>EXP(1/Table13[[#This Row],[dens]])</f>
        <v>1.2443736777981622</v>
      </c>
      <c r="S108" s="3">
        <f>LN(Table13[[#This Row],[maxPress(bar)]])</f>
        <v>13.566702133509732</v>
      </c>
      <c r="T108" s="3">
        <f>LN(Table13[[#This Row],[dens]])</f>
        <v>1.5203638034141704</v>
      </c>
    </row>
    <row r="109" spans="1:20" hidden="1" x14ac:dyDescent="0.3">
      <c r="A109">
        <v>5</v>
      </c>
      <c r="B109">
        <v>1000</v>
      </c>
      <c r="C109" t="s">
        <v>11</v>
      </c>
      <c r="D109">
        <v>1</v>
      </c>
      <c r="E109" t="s">
        <v>12</v>
      </c>
      <c r="F109">
        <v>2</v>
      </c>
      <c r="G109">
        <v>84.851249999999993</v>
      </c>
      <c r="H109">
        <v>571022.91495000012</v>
      </c>
      <c r="I109">
        <v>34.47499999999998</v>
      </c>
      <c r="J109">
        <v>10</v>
      </c>
      <c r="K109" t="s">
        <v>14</v>
      </c>
      <c r="L109">
        <f>Table13[[#This Row],[maxPHe]]/Table13[[#This Row],[nv]]</f>
        <v>3.447499999999998</v>
      </c>
      <c r="M109">
        <f>1/Table13[[#This Row],[temp(K)]]</f>
        <v>1E-3</v>
      </c>
      <c r="N109">
        <f>1/Table13[[#This Row],[dens]]</f>
        <v>0.29006526468455418</v>
      </c>
      <c r="O109" s="3">
        <f>EXP(-1/Table13[[#This Row],[temp(K)]])</f>
        <v>0.99900049983337502</v>
      </c>
      <c r="P109" s="3">
        <f>EXP(-1/Table13[[#This Row],[dens]])</f>
        <v>0.74821473398643568</v>
      </c>
      <c r="Q109" s="3">
        <f>EXP(1/Table13[[#This Row],[temp(K)]])</f>
        <v>1.0010005001667084</v>
      </c>
      <c r="R109" s="3">
        <f>EXP(1/Table13[[#This Row],[dens]])</f>
        <v>1.3365147123902119</v>
      </c>
      <c r="S109" s="3">
        <f>LN(Table13[[#This Row],[maxPress(bar)]])</f>
        <v>13.255184619093855</v>
      </c>
      <c r="T109" s="3">
        <f>LN(Table13[[#This Row],[dens]])</f>
        <v>1.2376493306853193</v>
      </c>
    </row>
    <row r="110" spans="1:20" hidden="1" x14ac:dyDescent="0.3">
      <c r="A110">
        <v>5</v>
      </c>
      <c r="B110">
        <v>1500</v>
      </c>
      <c r="C110" t="s">
        <v>11</v>
      </c>
      <c r="D110">
        <v>1</v>
      </c>
      <c r="E110" t="s">
        <v>12</v>
      </c>
      <c r="F110">
        <v>2</v>
      </c>
      <c r="G110">
        <v>86.980250000000012</v>
      </c>
      <c r="H110">
        <v>615521.74875000014</v>
      </c>
      <c r="I110">
        <v>30.895</v>
      </c>
      <c r="J110">
        <v>8</v>
      </c>
      <c r="K110" t="s">
        <v>14</v>
      </c>
      <c r="L110">
        <f>Table13[[#This Row],[maxPHe]]/Table13[[#This Row],[nv]]</f>
        <v>3.8618749999999999</v>
      </c>
      <c r="M110">
        <f>1/Table13[[#This Row],[temp(K)]]</f>
        <v>6.6666666666666664E-4</v>
      </c>
      <c r="N110">
        <f>1/Table13[[#This Row],[dens]]</f>
        <v>0.25894157630684578</v>
      </c>
      <c r="O110" s="3">
        <f>EXP(-1/Table13[[#This Row],[temp(K)]])</f>
        <v>0.99933355550618108</v>
      </c>
      <c r="P110" s="3">
        <f>EXP(-1/Table13[[#This Row],[dens]])</f>
        <v>0.7718681171124393</v>
      </c>
      <c r="Q110" s="3">
        <f>EXP(1/Table13[[#This Row],[temp(K)]])</f>
        <v>1.0006668889382799</v>
      </c>
      <c r="R110" s="3">
        <f>EXP(1/Table13[[#This Row],[dens]])</f>
        <v>1.2955581113273633</v>
      </c>
      <c r="S110" s="3">
        <f>LN(Table13[[#This Row],[maxPress(bar)]])</f>
        <v>13.330225559075796</v>
      </c>
      <c r="T110" s="3">
        <f>LN(Table13[[#This Row],[dens]])</f>
        <v>1.3511528168331068</v>
      </c>
    </row>
    <row r="111" spans="1:20" hidden="1" x14ac:dyDescent="0.3">
      <c r="A111">
        <v>5</v>
      </c>
      <c r="B111">
        <v>2000</v>
      </c>
      <c r="C111" t="s">
        <v>11</v>
      </c>
      <c r="D111">
        <v>1</v>
      </c>
      <c r="E111" t="s">
        <v>12</v>
      </c>
      <c r="F111">
        <v>2</v>
      </c>
      <c r="G111">
        <v>107.32675</v>
      </c>
      <c r="H111">
        <v>562333.91949999996</v>
      </c>
      <c r="I111">
        <v>34.965000000000003</v>
      </c>
      <c r="J111">
        <v>9</v>
      </c>
      <c r="K111" t="s">
        <v>15</v>
      </c>
      <c r="L111">
        <f>Table13[[#This Row],[maxPHe]]/Table13[[#This Row],[nv]]</f>
        <v>3.8850000000000002</v>
      </c>
      <c r="M111">
        <f>1/Table13[[#This Row],[temp(K)]]</f>
        <v>5.0000000000000001E-4</v>
      </c>
      <c r="N111">
        <f>1/Table13[[#This Row],[dens]]</f>
        <v>0.2574002574002574</v>
      </c>
      <c r="O111" s="3">
        <f>EXP(-1/Table13[[#This Row],[temp(K)]])</f>
        <v>0.99950012497916929</v>
      </c>
      <c r="P111" s="3">
        <f>EXP(-1/Table13[[#This Row],[dens]])</f>
        <v>0.77305872935561004</v>
      </c>
      <c r="Q111" s="3">
        <f>EXP(1/Table13[[#This Row],[temp(K)]])</f>
        <v>1.0005001250208359</v>
      </c>
      <c r="R111" s="3">
        <f>EXP(1/Table13[[#This Row],[dens]])</f>
        <v>1.2935627812308113</v>
      </c>
      <c r="S111" s="3">
        <f>LN(Table13[[#This Row],[maxPress(bar)]])</f>
        <v>13.239851115242381</v>
      </c>
      <c r="T111" s="3">
        <f>LN(Table13[[#This Row],[dens]])</f>
        <v>1.3571229838196108</v>
      </c>
    </row>
    <row r="112" spans="1:20" hidden="1" x14ac:dyDescent="0.3">
      <c r="A112">
        <v>5</v>
      </c>
      <c r="B112">
        <v>2500</v>
      </c>
      <c r="C112" t="s">
        <v>11</v>
      </c>
      <c r="D112">
        <v>1</v>
      </c>
      <c r="E112" t="s">
        <v>12</v>
      </c>
      <c r="F112">
        <v>2</v>
      </c>
      <c r="G112">
        <v>61.881250000000009</v>
      </c>
      <c r="H112">
        <v>497104.27850000001</v>
      </c>
      <c r="I112">
        <v>23.875</v>
      </c>
      <c r="J112">
        <v>8</v>
      </c>
      <c r="K112" t="s">
        <v>14</v>
      </c>
      <c r="L112">
        <f>Table13[[#This Row],[maxPHe]]/Table13[[#This Row],[nv]]</f>
        <v>2.984375</v>
      </c>
      <c r="M112">
        <f>1/Table13[[#This Row],[temp(K)]]</f>
        <v>4.0000000000000002E-4</v>
      </c>
      <c r="N112">
        <f>1/Table13[[#This Row],[dens]]</f>
        <v>0.33507853403141363</v>
      </c>
      <c r="O112" s="3">
        <f>EXP(-1/Table13[[#This Row],[temp(K)]])</f>
        <v>0.99960007998933442</v>
      </c>
      <c r="P112" s="3">
        <f>EXP(-1/Table13[[#This Row],[dens]])</f>
        <v>0.71528191017471465</v>
      </c>
      <c r="Q112" s="3">
        <f>EXP(1/Table13[[#This Row],[temp(K)]])</f>
        <v>1.0004000800106678</v>
      </c>
      <c r="R112" s="3">
        <f>EXP(1/Table13[[#This Row],[dens]])</f>
        <v>1.3980501754276717</v>
      </c>
      <c r="S112" s="3">
        <f>LN(Table13[[#This Row],[maxPress(bar)]])</f>
        <v>13.116555098965861</v>
      </c>
      <c r="T112" s="3">
        <f>LN(Table13[[#This Row],[dens]])</f>
        <v>1.0933903446869579</v>
      </c>
    </row>
    <row r="113" spans="1:20" hidden="1" x14ac:dyDescent="0.3">
      <c r="A113">
        <v>5</v>
      </c>
      <c r="B113">
        <v>500</v>
      </c>
      <c r="C113" t="s">
        <v>11</v>
      </c>
      <c r="D113">
        <v>1</v>
      </c>
      <c r="E113" t="s">
        <v>12</v>
      </c>
      <c r="F113">
        <v>2</v>
      </c>
      <c r="G113">
        <v>104.95025</v>
      </c>
      <c r="H113">
        <v>781562.03204999992</v>
      </c>
      <c r="I113">
        <v>38.494999999999997</v>
      </c>
      <c r="J113">
        <v>9</v>
      </c>
      <c r="K113" t="s">
        <v>14</v>
      </c>
      <c r="L113">
        <f>Table13[[#This Row],[maxPHe]]/Table13[[#This Row],[nv]]</f>
        <v>4.277222222222222</v>
      </c>
      <c r="M113">
        <f>1/Table13[[#This Row],[temp(K)]]</f>
        <v>2E-3</v>
      </c>
      <c r="N113">
        <f>1/Table13[[#This Row],[dens]]</f>
        <v>0.23379659696064425</v>
      </c>
      <c r="O113" s="3">
        <f>EXP(-1/Table13[[#This Row],[temp(K)]])</f>
        <v>0.99800199866733308</v>
      </c>
      <c r="P113" s="3">
        <f>EXP(-1/Table13[[#This Row],[dens]])</f>
        <v>0.79152279766570277</v>
      </c>
      <c r="Q113" s="3">
        <f>EXP(1/Table13[[#This Row],[temp(K)]])</f>
        <v>1.0020020013340003</v>
      </c>
      <c r="R113" s="3">
        <f>EXP(1/Table13[[#This Row],[dens]])</f>
        <v>1.2633874892158785</v>
      </c>
      <c r="S113" s="3">
        <f>LN(Table13[[#This Row],[maxPress(bar)]])</f>
        <v>13.569049801317391</v>
      </c>
      <c r="T113" s="3">
        <f>LN(Table13[[#This Row],[dens]])</f>
        <v>1.4533037853937933</v>
      </c>
    </row>
    <row r="114" spans="1:20" hidden="1" x14ac:dyDescent="0.3">
      <c r="A114">
        <v>1</v>
      </c>
      <c r="B114">
        <v>1000</v>
      </c>
      <c r="C114" t="s">
        <v>11</v>
      </c>
      <c r="D114">
        <v>1</v>
      </c>
      <c r="E114" t="s">
        <v>12</v>
      </c>
      <c r="F114">
        <v>3</v>
      </c>
      <c r="G114">
        <v>85.198250000000016</v>
      </c>
      <c r="H114">
        <v>724394.28824999998</v>
      </c>
      <c r="I114">
        <v>41.535000000000011</v>
      </c>
      <c r="J114">
        <v>9</v>
      </c>
      <c r="K114" t="s">
        <v>14</v>
      </c>
      <c r="L114">
        <f>Table13[[#This Row],[maxPHe]]/Table13[[#This Row],[nv]]</f>
        <v>4.6150000000000011</v>
      </c>
      <c r="M114">
        <f>1/Table13[[#This Row],[temp(K)]]</f>
        <v>1E-3</v>
      </c>
      <c r="N114">
        <f>1/Table13[[#This Row],[dens]]</f>
        <v>0.2166847237269772</v>
      </c>
      <c r="O114" s="3">
        <f>EXP(-1/Table13[[#This Row],[temp(K)]])</f>
        <v>0.99900049983337502</v>
      </c>
      <c r="P114" s="3">
        <f>EXP(-1/Table13[[#This Row],[dens]])</f>
        <v>0.80518378463464146</v>
      </c>
      <c r="Q114" s="3">
        <f>EXP(1/Table13[[#This Row],[temp(K)]])</f>
        <v>1.0010005001667084</v>
      </c>
      <c r="R114" s="3">
        <f>EXP(1/Table13[[#This Row],[dens]])</f>
        <v>1.2419524822569024</v>
      </c>
      <c r="S114" s="3">
        <f>LN(Table13[[#This Row],[maxPress(bar)]])</f>
        <v>13.493091120159095</v>
      </c>
      <c r="T114" s="3">
        <f>LN(Table13[[#This Row],[dens]])</f>
        <v>1.5293118679548157</v>
      </c>
    </row>
    <row r="115" spans="1:20" x14ac:dyDescent="0.3">
      <c r="A115">
        <v>1</v>
      </c>
      <c r="B115">
        <v>1000</v>
      </c>
      <c r="C115" t="s">
        <v>11</v>
      </c>
      <c r="D115">
        <v>2</v>
      </c>
      <c r="E115" t="s">
        <v>12</v>
      </c>
      <c r="F115">
        <v>3</v>
      </c>
      <c r="G115">
        <v>425.54475000000002</v>
      </c>
      <c r="H115">
        <v>405098.57475000003</v>
      </c>
      <c r="I115">
        <v>233.6050000000001</v>
      </c>
      <c r="J115">
        <v>69</v>
      </c>
      <c r="K115" t="s">
        <v>14</v>
      </c>
      <c r="L115">
        <f>Table13[[#This Row],[maxPHe]]/Table13[[#This Row],[nv]]</f>
        <v>3.385579710144929</v>
      </c>
      <c r="M115">
        <f>1/Table13[[#This Row],[temp(K)]]</f>
        <v>1E-3</v>
      </c>
      <c r="N115">
        <f>1/Table13[[#This Row],[dens]]</f>
        <v>0.29537039018856603</v>
      </c>
      <c r="O115" s="3">
        <f>EXP(-1/Table13[[#This Row],[temp(K)]])</f>
        <v>0.99900049983337502</v>
      </c>
      <c r="P115" s="3">
        <f>EXP(-1/Table13[[#This Row],[dens]])</f>
        <v>0.74425587133526139</v>
      </c>
      <c r="Q115" s="3">
        <f>EXP(1/Table13[[#This Row],[temp(K)]])</f>
        <v>1.0010005001667084</v>
      </c>
      <c r="R115" s="3">
        <f>EXP(1/Table13[[#This Row],[dens]])</f>
        <v>1.3436239316539227</v>
      </c>
      <c r="S115" s="3">
        <f>LN(Table13[[#This Row],[maxPress(bar)]])</f>
        <v>12.911885710917499</v>
      </c>
      <c r="T115" s="3">
        <f>LN(Table13[[#This Row],[dens]])</f>
        <v>1.2195251502373374</v>
      </c>
    </row>
    <row r="116" spans="1:20" hidden="1" x14ac:dyDescent="0.3">
      <c r="A116">
        <v>1</v>
      </c>
      <c r="B116">
        <v>1500</v>
      </c>
      <c r="C116" t="s">
        <v>11</v>
      </c>
      <c r="D116">
        <v>1</v>
      </c>
      <c r="E116" t="s">
        <v>12</v>
      </c>
      <c r="F116">
        <v>3</v>
      </c>
      <c r="G116">
        <v>92.77225</v>
      </c>
      <c r="H116">
        <v>668236.68109999993</v>
      </c>
      <c r="I116">
        <v>41.055000000000007</v>
      </c>
      <c r="J116">
        <v>9</v>
      </c>
      <c r="K116" t="s">
        <v>14</v>
      </c>
      <c r="L116">
        <f>Table13[[#This Row],[maxPHe]]/Table13[[#This Row],[nv]]</f>
        <v>4.5616666666666674</v>
      </c>
      <c r="M116">
        <f>1/Table13[[#This Row],[temp(K)]]</f>
        <v>6.6666666666666664E-4</v>
      </c>
      <c r="N116">
        <f>1/Table13[[#This Row],[dens]]</f>
        <v>0.21921812203142121</v>
      </c>
      <c r="O116" s="3">
        <f>EXP(-1/Table13[[#This Row],[temp(K)]])</f>
        <v>0.99933355550618108</v>
      </c>
      <c r="P116" s="3">
        <f>EXP(-1/Table13[[#This Row],[dens]])</f>
        <v>0.803146515097096</v>
      </c>
      <c r="Q116" s="3">
        <f>EXP(1/Table13[[#This Row],[temp(K)]])</f>
        <v>1.0006668889382799</v>
      </c>
      <c r="R116" s="3">
        <f>EXP(1/Table13[[#This Row],[dens]])</f>
        <v>1.2451028314293382</v>
      </c>
      <c r="S116" s="3">
        <f>LN(Table13[[#This Row],[maxPress(bar)]])</f>
        <v>13.412397702788699</v>
      </c>
      <c r="T116" s="3">
        <f>LN(Table13[[#This Row],[dens]])</f>
        <v>1.517688053824533</v>
      </c>
    </row>
    <row r="117" spans="1:20" x14ac:dyDescent="0.3">
      <c r="A117">
        <v>1</v>
      </c>
      <c r="B117">
        <v>1500</v>
      </c>
      <c r="C117" t="s">
        <v>11</v>
      </c>
      <c r="D117">
        <v>2</v>
      </c>
      <c r="E117" t="s">
        <v>12</v>
      </c>
      <c r="F117">
        <v>3</v>
      </c>
      <c r="G117">
        <v>448.91075000000001</v>
      </c>
      <c r="H117">
        <v>374840.68345000001</v>
      </c>
      <c r="I117">
        <v>222.28500000000011</v>
      </c>
      <c r="J117">
        <v>67</v>
      </c>
      <c r="K117" t="s">
        <v>14</v>
      </c>
      <c r="L117">
        <f>Table13[[#This Row],[maxPHe]]/Table13[[#This Row],[nv]]</f>
        <v>3.3176865671641806</v>
      </c>
      <c r="M117">
        <f>1/Table13[[#This Row],[temp(K)]]</f>
        <v>6.6666666666666664E-4</v>
      </c>
      <c r="N117">
        <f>1/Table13[[#This Row],[dens]]</f>
        <v>0.30141485030478876</v>
      </c>
      <c r="O117" s="3">
        <f>EXP(-1/Table13[[#This Row],[temp(K)]])</f>
        <v>0.99933355550618108</v>
      </c>
      <c r="P117" s="3">
        <f>EXP(-1/Table13[[#This Row],[dens]])</f>
        <v>0.73977081493229002</v>
      </c>
      <c r="Q117" s="3">
        <f>EXP(1/Table13[[#This Row],[temp(K)]])</f>
        <v>1.0006668889382799</v>
      </c>
      <c r="R117" s="3">
        <f>EXP(1/Table13[[#This Row],[dens]])</f>
        <v>1.3517700074333538</v>
      </c>
      <c r="S117" s="3">
        <f>LN(Table13[[#This Row],[maxPress(bar)]])</f>
        <v>12.834256370547378</v>
      </c>
      <c r="T117" s="3">
        <f>LN(Table13[[#This Row],[dens]])</f>
        <v>1.1992677229192859</v>
      </c>
    </row>
    <row r="118" spans="1:20" hidden="1" x14ac:dyDescent="0.3">
      <c r="A118">
        <v>1</v>
      </c>
      <c r="B118">
        <v>1000</v>
      </c>
      <c r="C118" t="s">
        <v>11</v>
      </c>
      <c r="D118">
        <v>3</v>
      </c>
      <c r="E118" t="s">
        <v>12</v>
      </c>
      <c r="F118">
        <v>3</v>
      </c>
      <c r="G118">
        <v>1165.3467499999999</v>
      </c>
      <c r="H118">
        <v>301413.78365000011</v>
      </c>
      <c r="I118">
        <v>660.5649999999996</v>
      </c>
      <c r="J118">
        <v>227</v>
      </c>
      <c r="K118" t="s">
        <v>14</v>
      </c>
      <c r="L118">
        <f>Table13[[#This Row],[maxPHe]]/Table13[[#This Row],[nv]]</f>
        <v>2.9099779735682803</v>
      </c>
      <c r="M118">
        <f>1/Table13[[#This Row],[temp(K)]]</f>
        <v>1E-3</v>
      </c>
      <c r="N118">
        <f>1/Table13[[#This Row],[dens]]</f>
        <v>0.34364521281024596</v>
      </c>
      <c r="O118" s="3">
        <f>EXP(-1/Table13[[#This Row],[temp(K)]])</f>
        <v>0.99900049983337502</v>
      </c>
      <c r="P118" s="3">
        <f>EXP(-1/Table13[[#This Row],[dens]])</f>
        <v>0.70918049157474805</v>
      </c>
      <c r="Q118" s="3">
        <f>EXP(1/Table13[[#This Row],[temp(K)]])</f>
        <v>1.0010005001667084</v>
      </c>
      <c r="R118" s="3">
        <f>EXP(1/Table13[[#This Row],[dens]])</f>
        <v>1.4100782690447138</v>
      </c>
      <c r="S118" s="3">
        <f>LN(Table13[[#This Row],[maxPress(bar)]])</f>
        <v>12.616239296212463</v>
      </c>
      <c r="T118" s="3">
        <f>LN(Table13[[#This Row],[dens]])</f>
        <v>1.0681455119342322</v>
      </c>
    </row>
    <row r="119" spans="1:20" hidden="1" x14ac:dyDescent="0.3">
      <c r="A119">
        <v>1</v>
      </c>
      <c r="B119">
        <v>1500</v>
      </c>
      <c r="C119" t="s">
        <v>11</v>
      </c>
      <c r="D119">
        <v>3</v>
      </c>
      <c r="E119" t="s">
        <v>12</v>
      </c>
      <c r="F119">
        <v>3</v>
      </c>
      <c r="G119">
        <v>1019.05925</v>
      </c>
      <c r="H119">
        <v>258447.9595</v>
      </c>
      <c r="I119">
        <v>587.3150000000004</v>
      </c>
      <c r="J119">
        <v>222</v>
      </c>
      <c r="K119" t="s">
        <v>15</v>
      </c>
      <c r="L119">
        <f>Table13[[#This Row],[maxPHe]]/Table13[[#This Row],[nv]]</f>
        <v>2.6455630630630647</v>
      </c>
      <c r="M119">
        <f>1/Table13[[#This Row],[temp(K)]]</f>
        <v>6.6666666666666664E-4</v>
      </c>
      <c r="N119">
        <f>1/Table13[[#This Row],[dens]]</f>
        <v>0.37799136749444484</v>
      </c>
      <c r="O119" s="3">
        <f>EXP(-1/Table13[[#This Row],[temp(K)]])</f>
        <v>0.99933355550618108</v>
      </c>
      <c r="P119" s="3">
        <f>EXP(-1/Table13[[#This Row],[dens]])</f>
        <v>0.68523641594750573</v>
      </c>
      <c r="Q119" s="3">
        <f>EXP(1/Table13[[#This Row],[temp(K)]])</f>
        <v>1.0006668889382799</v>
      </c>
      <c r="R119" s="3">
        <f>EXP(1/Table13[[#This Row],[dens]])</f>
        <v>1.4593503449714611</v>
      </c>
      <c r="S119" s="3">
        <f>LN(Table13[[#This Row],[maxPress(bar)]])</f>
        <v>12.462449635448889</v>
      </c>
      <c r="T119" s="3">
        <f>LN(Table13[[#This Row],[dens]])</f>
        <v>0.9728839209396084</v>
      </c>
    </row>
    <row r="120" spans="1:20" hidden="1" x14ac:dyDescent="0.3">
      <c r="A120">
        <v>1</v>
      </c>
      <c r="B120">
        <v>2000</v>
      </c>
      <c r="C120" t="s">
        <v>11</v>
      </c>
      <c r="D120">
        <v>3</v>
      </c>
      <c r="E120" t="s">
        <v>12</v>
      </c>
      <c r="F120">
        <v>3</v>
      </c>
      <c r="G120">
        <v>764.20775000000003</v>
      </c>
      <c r="H120">
        <v>201718.98435000001</v>
      </c>
      <c r="I120">
        <v>512.34500000000014</v>
      </c>
      <c r="J120">
        <v>226</v>
      </c>
      <c r="K120" t="s">
        <v>14</v>
      </c>
      <c r="L120">
        <f>Table13[[#This Row],[maxPHe]]/Table13[[#This Row],[nv]]</f>
        <v>2.2670132743362839</v>
      </c>
      <c r="M120">
        <f>1/Table13[[#This Row],[temp(K)]]</f>
        <v>5.0000000000000001E-4</v>
      </c>
      <c r="N120">
        <f>1/Table13[[#This Row],[dens]]</f>
        <v>0.44110901833725308</v>
      </c>
      <c r="O120" s="3">
        <f>EXP(-1/Table13[[#This Row],[temp(K)]])</f>
        <v>0.99950012497916929</v>
      </c>
      <c r="P120" s="3">
        <f>EXP(-1/Table13[[#This Row],[dens]])</f>
        <v>0.64332256879310634</v>
      </c>
      <c r="Q120" s="3">
        <f>EXP(1/Table13[[#This Row],[temp(K)]])</f>
        <v>1.0005001250208359</v>
      </c>
      <c r="R120" s="3">
        <f>EXP(1/Table13[[#This Row],[dens]])</f>
        <v>1.5544301544962613</v>
      </c>
      <c r="S120" s="3">
        <f>LN(Table13[[#This Row],[maxPress(bar)]])</f>
        <v>12.214630841228551</v>
      </c>
      <c r="T120" s="3">
        <f>LN(Table13[[#This Row],[dens]])</f>
        <v>0.81846322697198226</v>
      </c>
    </row>
    <row r="121" spans="1:20" hidden="1" x14ac:dyDescent="0.3">
      <c r="A121">
        <v>1</v>
      </c>
      <c r="B121">
        <v>2500</v>
      </c>
      <c r="C121" t="s">
        <v>11</v>
      </c>
      <c r="D121">
        <v>3</v>
      </c>
      <c r="E121" t="s">
        <v>12</v>
      </c>
      <c r="F121">
        <v>3</v>
      </c>
      <c r="G121">
        <v>612.47525000000007</v>
      </c>
      <c r="H121">
        <v>182454.37645000001</v>
      </c>
      <c r="I121">
        <v>459.99500000000012</v>
      </c>
      <c r="J121">
        <v>228</v>
      </c>
      <c r="K121" t="s">
        <v>14</v>
      </c>
      <c r="L121">
        <f>Table13[[#This Row],[maxPHe]]/Table13[[#This Row],[nv]]</f>
        <v>2.0175219298245621</v>
      </c>
      <c r="M121">
        <f>1/Table13[[#This Row],[temp(K)]]</f>
        <v>4.0000000000000002E-4</v>
      </c>
      <c r="N121">
        <f>1/Table13[[#This Row],[dens]]</f>
        <v>0.49565756149523349</v>
      </c>
      <c r="O121" s="3">
        <f>EXP(-1/Table13[[#This Row],[temp(K)]])</f>
        <v>0.99960007998933442</v>
      </c>
      <c r="P121" s="3">
        <f>EXP(-1/Table13[[#This Row],[dens]])</f>
        <v>0.60917020869548033</v>
      </c>
      <c r="Q121" s="3">
        <f>EXP(1/Table13[[#This Row],[temp(K)]])</f>
        <v>1.0004000800106678</v>
      </c>
      <c r="R121" s="3">
        <f>EXP(1/Table13[[#This Row],[dens]])</f>
        <v>1.6415773222749517</v>
      </c>
      <c r="S121" s="3">
        <f>LN(Table13[[#This Row],[maxPress(bar)]])</f>
        <v>12.114255428696666</v>
      </c>
      <c r="T121" s="3">
        <f>LN(Table13[[#This Row],[dens]])</f>
        <v>0.70186999090440871</v>
      </c>
    </row>
    <row r="122" spans="1:20" hidden="1" x14ac:dyDescent="0.3">
      <c r="A122">
        <v>1</v>
      </c>
      <c r="B122">
        <v>500</v>
      </c>
      <c r="C122" t="s">
        <v>11</v>
      </c>
      <c r="D122">
        <v>3</v>
      </c>
      <c r="E122" t="s">
        <v>12</v>
      </c>
      <c r="F122">
        <v>3</v>
      </c>
      <c r="G122">
        <v>1242.47525</v>
      </c>
      <c r="H122">
        <v>357464.44884999999</v>
      </c>
      <c r="I122">
        <v>714.99500000000023</v>
      </c>
      <c r="J122">
        <v>222</v>
      </c>
      <c r="K122" t="s">
        <v>14</v>
      </c>
      <c r="L122">
        <f>Table13[[#This Row],[maxPHe]]/Table13[[#This Row],[nv]]</f>
        <v>3.2206981981981992</v>
      </c>
      <c r="M122">
        <f>1/Table13[[#This Row],[temp(K)]]</f>
        <v>2E-3</v>
      </c>
      <c r="N122">
        <f>1/Table13[[#This Row],[dens]]</f>
        <v>0.31049168176001218</v>
      </c>
      <c r="O122" s="3">
        <f>EXP(-1/Table13[[#This Row],[temp(K)]])</f>
        <v>0.99800199866733308</v>
      </c>
      <c r="P122" s="3">
        <f>EXP(-1/Table13[[#This Row],[dens]])</f>
        <v>0.73308642237519939</v>
      </c>
      <c r="Q122" s="3">
        <f>EXP(1/Table13[[#This Row],[temp(K)]])</f>
        <v>1.0020020013340003</v>
      </c>
      <c r="R122" s="3">
        <f>EXP(1/Table13[[#This Row],[dens]])</f>
        <v>1.3640956502236135</v>
      </c>
      <c r="S122" s="3">
        <f>LN(Table13[[#This Row],[maxPress(bar)]])</f>
        <v>12.786791192395116</v>
      </c>
      <c r="T122" s="3">
        <f>LN(Table13[[#This Row],[dens]])</f>
        <v>1.1695981677902842</v>
      </c>
    </row>
    <row r="123" spans="1:20" hidden="1" x14ac:dyDescent="0.3">
      <c r="A123">
        <v>2</v>
      </c>
      <c r="B123">
        <v>1000</v>
      </c>
      <c r="C123" t="s">
        <v>11</v>
      </c>
      <c r="D123">
        <v>3</v>
      </c>
      <c r="E123" t="s">
        <v>12</v>
      </c>
      <c r="F123">
        <v>3</v>
      </c>
      <c r="G123">
        <v>1166.8317500000001</v>
      </c>
      <c r="H123">
        <v>301791.08075000008</v>
      </c>
      <c r="I123">
        <v>660.86499999999967</v>
      </c>
      <c r="J123">
        <v>227</v>
      </c>
      <c r="K123" t="s">
        <v>14</v>
      </c>
      <c r="L123">
        <f>Table13[[#This Row],[maxPHe]]/Table13[[#This Row],[nv]]</f>
        <v>2.911299559471364</v>
      </c>
      <c r="M123">
        <f>1/Table13[[#This Row],[temp(K)]]</f>
        <v>1E-3</v>
      </c>
      <c r="N123">
        <f>1/Table13[[#This Row],[dens]]</f>
        <v>0.34348921489260309</v>
      </c>
      <c r="O123" s="3">
        <f>EXP(-1/Table13[[#This Row],[temp(K)]])</f>
        <v>0.99900049983337502</v>
      </c>
      <c r="P123" s="3">
        <f>EXP(-1/Table13[[#This Row],[dens]])</f>
        <v>0.70929113088419327</v>
      </c>
      <c r="Q123" s="3">
        <f>EXP(1/Table13[[#This Row],[temp(K)]])</f>
        <v>1.0010005001667084</v>
      </c>
      <c r="R123" s="3">
        <f>EXP(1/Table13[[#This Row],[dens]])</f>
        <v>1.4098583169275116</v>
      </c>
      <c r="S123" s="3">
        <f>LN(Table13[[#This Row],[maxPress(bar)]])</f>
        <v>12.617490271366913</v>
      </c>
      <c r="T123" s="3">
        <f>LN(Table13[[#This Row],[dens]])</f>
        <v>1.0685995655052183</v>
      </c>
    </row>
    <row r="124" spans="1:20" hidden="1" x14ac:dyDescent="0.3">
      <c r="A124">
        <v>2</v>
      </c>
      <c r="B124">
        <v>1500</v>
      </c>
      <c r="C124" t="s">
        <v>11</v>
      </c>
      <c r="D124">
        <v>3</v>
      </c>
      <c r="E124" t="s">
        <v>12</v>
      </c>
      <c r="F124">
        <v>3</v>
      </c>
      <c r="G124">
        <v>999.80175000000008</v>
      </c>
      <c r="H124">
        <v>250115.62539999999</v>
      </c>
      <c r="I124">
        <v>592.46500000000026</v>
      </c>
      <c r="J124">
        <v>228</v>
      </c>
      <c r="K124" t="s">
        <v>14</v>
      </c>
      <c r="L124">
        <f>Table13[[#This Row],[maxPHe]]/Table13[[#This Row],[nv]]</f>
        <v>2.5985307017543873</v>
      </c>
      <c r="M124">
        <f>1/Table13[[#This Row],[temp(K)]]</f>
        <v>6.6666666666666664E-4</v>
      </c>
      <c r="N124">
        <f>1/Table13[[#This Row],[dens]]</f>
        <v>0.3848328593250232</v>
      </c>
      <c r="O124" s="3">
        <f>EXP(-1/Table13[[#This Row],[temp(K)]])</f>
        <v>0.99933355550618108</v>
      </c>
      <c r="P124" s="3">
        <f>EXP(-1/Table13[[#This Row],[dens]])</f>
        <v>0.68056437668827707</v>
      </c>
      <c r="Q124" s="3">
        <f>EXP(1/Table13[[#This Row],[temp(K)]])</f>
        <v>1.0006668889382799</v>
      </c>
      <c r="R124" s="3">
        <f>EXP(1/Table13[[#This Row],[dens]])</f>
        <v>1.4693687096379362</v>
      </c>
      <c r="S124" s="3">
        <f>LN(Table13[[#This Row],[maxPress(bar)]])</f>
        <v>12.429678591523485</v>
      </c>
      <c r="T124" s="3">
        <f>LN(Table13[[#This Row],[dens]])</f>
        <v>0.9549461705800848</v>
      </c>
    </row>
    <row r="125" spans="1:20" hidden="1" x14ac:dyDescent="0.3">
      <c r="A125">
        <v>2</v>
      </c>
      <c r="B125">
        <v>2000</v>
      </c>
      <c r="C125" t="s">
        <v>11</v>
      </c>
      <c r="D125">
        <v>3</v>
      </c>
      <c r="E125" t="s">
        <v>12</v>
      </c>
      <c r="F125">
        <v>3</v>
      </c>
      <c r="G125">
        <v>1080.64375</v>
      </c>
      <c r="H125">
        <v>218491.51115000001</v>
      </c>
      <c r="I125">
        <v>574.62499999999989</v>
      </c>
      <c r="J125">
        <v>225</v>
      </c>
      <c r="K125" t="s">
        <v>15</v>
      </c>
      <c r="L125">
        <f>Table13[[#This Row],[maxPHe]]/Table13[[#This Row],[nv]]</f>
        <v>2.5538888888888884</v>
      </c>
      <c r="M125">
        <f>1/Table13[[#This Row],[temp(K)]]</f>
        <v>5.0000000000000001E-4</v>
      </c>
      <c r="N125">
        <f>1/Table13[[#This Row],[dens]]</f>
        <v>0.39155971285621066</v>
      </c>
      <c r="O125" s="3">
        <f>EXP(-1/Table13[[#This Row],[temp(K)]])</f>
        <v>0.99950012497916929</v>
      </c>
      <c r="P125" s="3">
        <f>EXP(-1/Table13[[#This Row],[dens]])</f>
        <v>0.67600168329817834</v>
      </c>
      <c r="Q125" s="3">
        <f>EXP(1/Table13[[#This Row],[temp(K)]])</f>
        <v>1.0005001250208359</v>
      </c>
      <c r="R125" s="3">
        <f>EXP(1/Table13[[#This Row],[dens]])</f>
        <v>1.4792862572783105</v>
      </c>
      <c r="S125" s="3">
        <f>LN(Table13[[#This Row],[maxPress(bar)]])</f>
        <v>12.294502442190996</v>
      </c>
      <c r="T125" s="3">
        <f>LN(Table13[[#This Row],[dens]])</f>
        <v>0.93761725192197176</v>
      </c>
    </row>
    <row r="126" spans="1:20" hidden="1" x14ac:dyDescent="0.3">
      <c r="A126">
        <v>1</v>
      </c>
      <c r="B126">
        <v>2000</v>
      </c>
      <c r="C126" t="s">
        <v>11</v>
      </c>
      <c r="D126">
        <v>1</v>
      </c>
      <c r="E126" t="s">
        <v>12</v>
      </c>
      <c r="F126">
        <v>3</v>
      </c>
      <c r="G126">
        <v>88.613749999999996</v>
      </c>
      <c r="H126">
        <v>613290.81604999991</v>
      </c>
      <c r="I126">
        <v>38.225000000000001</v>
      </c>
      <c r="J126">
        <v>9</v>
      </c>
      <c r="K126" t="s">
        <v>14</v>
      </c>
      <c r="L126">
        <f>Table13[[#This Row],[maxPHe]]/Table13[[#This Row],[nv]]</f>
        <v>4.2472222222222227</v>
      </c>
      <c r="M126">
        <f>1/Table13[[#This Row],[temp(K)]]</f>
        <v>5.0000000000000001E-4</v>
      </c>
      <c r="N126">
        <f>1/Table13[[#This Row],[dens]]</f>
        <v>0.23544800523217788</v>
      </c>
      <c r="O126" s="3">
        <f>EXP(-1/Table13[[#This Row],[temp(K)]])</f>
        <v>0.99950012497916929</v>
      </c>
      <c r="P126" s="3">
        <f>EXP(-1/Table13[[#This Row],[dens]])</f>
        <v>0.79021674907706707</v>
      </c>
      <c r="Q126" s="3">
        <f>EXP(1/Table13[[#This Row],[temp(K)]])</f>
        <v>1.0005001250208359</v>
      </c>
      <c r="R126" s="3">
        <f>EXP(1/Table13[[#This Row],[dens]])</f>
        <v>1.26547558143756</v>
      </c>
      <c r="S126" s="3">
        <f>LN(Table13[[#This Row],[maxPress(bar)]])</f>
        <v>13.326594516856593</v>
      </c>
      <c r="T126" s="3">
        <f>LN(Table13[[#This Row],[dens]])</f>
        <v>1.4462651744789068</v>
      </c>
    </row>
    <row r="127" spans="1:20" x14ac:dyDescent="0.3">
      <c r="A127">
        <v>1</v>
      </c>
      <c r="B127">
        <v>2000</v>
      </c>
      <c r="C127" t="s">
        <v>11</v>
      </c>
      <c r="D127">
        <v>2</v>
      </c>
      <c r="E127" t="s">
        <v>12</v>
      </c>
      <c r="F127">
        <v>3</v>
      </c>
      <c r="G127">
        <v>301.33674999999999</v>
      </c>
      <c r="H127">
        <v>304505.14254999999</v>
      </c>
      <c r="I127">
        <v>184.7650000000001</v>
      </c>
      <c r="J127">
        <v>68</v>
      </c>
      <c r="K127" t="s">
        <v>14</v>
      </c>
      <c r="L127">
        <f>Table13[[#This Row],[maxPHe]]/Table13[[#This Row],[nv]]</f>
        <v>2.7171323529411779</v>
      </c>
      <c r="M127">
        <f>1/Table13[[#This Row],[temp(K)]]</f>
        <v>5.0000000000000001E-4</v>
      </c>
      <c r="N127">
        <f>1/Table13[[#This Row],[dens]]</f>
        <v>0.36803507157740895</v>
      </c>
      <c r="O127" s="3">
        <f>EXP(-1/Table13[[#This Row],[temp(K)]])</f>
        <v>0.99950012497916929</v>
      </c>
      <c r="P127" s="3">
        <f>EXP(-1/Table13[[#This Row],[dens]])</f>
        <v>0.69209290847306926</v>
      </c>
      <c r="Q127" s="3">
        <f>EXP(1/Table13[[#This Row],[temp(K)]])</f>
        <v>1.0005001250208359</v>
      </c>
      <c r="R127" s="3">
        <f>EXP(1/Table13[[#This Row],[dens]])</f>
        <v>1.4448927127518922</v>
      </c>
      <c r="S127" s="3">
        <f>LN(Table13[[#This Row],[maxPress(bar)]])</f>
        <v>12.626443254495227</v>
      </c>
      <c r="T127" s="3">
        <f>LN(Table13[[#This Row],[dens]])</f>
        <v>0.99957704215478671</v>
      </c>
    </row>
    <row r="128" spans="1:20" hidden="1" x14ac:dyDescent="0.3">
      <c r="A128">
        <v>2</v>
      </c>
      <c r="B128">
        <v>2500</v>
      </c>
      <c r="C128" t="s">
        <v>11</v>
      </c>
      <c r="D128">
        <v>3</v>
      </c>
      <c r="E128" t="s">
        <v>12</v>
      </c>
      <c r="F128">
        <v>3</v>
      </c>
      <c r="G128">
        <v>664.50475000000017</v>
      </c>
      <c r="H128">
        <v>185043.15280000001</v>
      </c>
      <c r="I128">
        <v>471.40500000000009</v>
      </c>
      <c r="J128">
        <v>229</v>
      </c>
      <c r="K128" t="s">
        <v>15</v>
      </c>
      <c r="L128">
        <f>Table13[[#This Row],[maxPHe]]/Table13[[#This Row],[nv]]</f>
        <v>2.0585371179039305</v>
      </c>
      <c r="M128">
        <f>1/Table13[[#This Row],[temp(K)]]</f>
        <v>4.0000000000000002E-4</v>
      </c>
      <c r="N128">
        <f>1/Table13[[#This Row],[dens]]</f>
        <v>0.4857818648508182</v>
      </c>
      <c r="O128" s="3">
        <f>EXP(-1/Table13[[#This Row],[temp(K)]])</f>
        <v>0.99960007998933442</v>
      </c>
      <c r="P128" s="3">
        <f>EXP(-1/Table13[[#This Row],[dens]])</f>
        <v>0.61521599291009144</v>
      </c>
      <c r="Q128" s="3">
        <f>EXP(1/Table13[[#This Row],[temp(K)]])</f>
        <v>1.0004000800106678</v>
      </c>
      <c r="R128" s="3">
        <f>EXP(1/Table13[[#This Row],[dens]])</f>
        <v>1.6254453907639903</v>
      </c>
      <c r="S128" s="3">
        <f>LN(Table13[[#This Row],[maxPress(bar)]])</f>
        <v>12.128344335238335</v>
      </c>
      <c r="T128" s="3">
        <f>LN(Table13[[#This Row],[dens]])</f>
        <v>0.72199559359497711</v>
      </c>
    </row>
    <row r="129" spans="1:20" hidden="1" x14ac:dyDescent="0.3">
      <c r="A129">
        <v>2</v>
      </c>
      <c r="B129">
        <v>500</v>
      </c>
      <c r="C129" t="s">
        <v>11</v>
      </c>
      <c r="D129">
        <v>3</v>
      </c>
      <c r="E129" t="s">
        <v>12</v>
      </c>
      <c r="F129">
        <v>3</v>
      </c>
      <c r="G129">
        <v>1291.93075</v>
      </c>
      <c r="H129">
        <v>355168.72879999998</v>
      </c>
      <c r="I129">
        <v>741.88500000000033</v>
      </c>
      <c r="J129">
        <v>231</v>
      </c>
      <c r="K129" t="s">
        <v>14</v>
      </c>
      <c r="L129">
        <f>Table13[[#This Row],[maxPHe]]/Table13[[#This Row],[nv]]</f>
        <v>3.2116233766233782</v>
      </c>
      <c r="M129">
        <f>1/Table13[[#This Row],[temp(K)]]</f>
        <v>2E-3</v>
      </c>
      <c r="N129">
        <f>1/Table13[[#This Row],[dens]]</f>
        <v>0.31136901271760431</v>
      </c>
      <c r="O129" s="3">
        <f>EXP(-1/Table13[[#This Row],[temp(K)]])</f>
        <v>0.99800199866733308</v>
      </c>
      <c r="P129" s="3">
        <f>EXP(-1/Table13[[#This Row],[dens]])</f>
        <v>0.73244354501160136</v>
      </c>
      <c r="Q129" s="3">
        <f>EXP(1/Table13[[#This Row],[temp(K)]])</f>
        <v>1.0020020013340003</v>
      </c>
      <c r="R129" s="3">
        <f>EXP(1/Table13[[#This Row],[dens]])</f>
        <v>1.3652929386989965</v>
      </c>
      <c r="S129" s="3">
        <f>LN(Table13[[#This Row],[maxPress(bar)]])</f>
        <v>12.780348247936265</v>
      </c>
      <c r="T129" s="3">
        <f>LN(Table13[[#This Row],[dens]])</f>
        <v>1.1667765341110241</v>
      </c>
    </row>
    <row r="130" spans="1:20" hidden="1" x14ac:dyDescent="0.3">
      <c r="A130">
        <v>3</v>
      </c>
      <c r="B130">
        <v>1000</v>
      </c>
      <c r="C130" t="s">
        <v>11</v>
      </c>
      <c r="D130">
        <v>3</v>
      </c>
      <c r="E130" t="s">
        <v>12</v>
      </c>
      <c r="F130">
        <v>3</v>
      </c>
      <c r="G130">
        <v>1108.8117500000001</v>
      </c>
      <c r="H130">
        <v>293549.45400000003</v>
      </c>
      <c r="I130">
        <v>654.26499999999976</v>
      </c>
      <c r="J130">
        <v>230</v>
      </c>
      <c r="K130" t="s">
        <v>14</v>
      </c>
      <c r="L130">
        <f>Table13[[#This Row],[maxPHe]]/Table13[[#This Row],[nv]]</f>
        <v>2.8446304347826077</v>
      </c>
      <c r="M130">
        <f>1/Table13[[#This Row],[temp(K)]]</f>
        <v>1E-3</v>
      </c>
      <c r="N130">
        <f>1/Table13[[#This Row],[dens]]</f>
        <v>0.35153951380556819</v>
      </c>
      <c r="O130" s="3">
        <f>EXP(-1/Table13[[#This Row],[temp(K)]])</f>
        <v>0.99900049983337502</v>
      </c>
      <c r="P130" s="3">
        <f>EXP(-1/Table13[[#This Row],[dens]])</f>
        <v>0.70360404733918425</v>
      </c>
      <c r="Q130" s="3">
        <f>EXP(1/Table13[[#This Row],[temp(K)]])</f>
        <v>1.0010005001667084</v>
      </c>
      <c r="R130" s="3">
        <f>EXP(1/Table13[[#This Row],[dens]])</f>
        <v>1.4212539052066213</v>
      </c>
      <c r="S130" s="3">
        <f>LN(Table13[[#This Row],[maxPress(bar)]])</f>
        <v>12.589801401500821</v>
      </c>
      <c r="T130" s="3">
        <f>LN(Table13[[#This Row],[dens]])</f>
        <v>1.0454331592399062</v>
      </c>
    </row>
    <row r="131" spans="1:20" hidden="1" x14ac:dyDescent="0.3">
      <c r="A131">
        <v>3</v>
      </c>
      <c r="B131">
        <v>1500</v>
      </c>
      <c r="C131" t="s">
        <v>11</v>
      </c>
      <c r="D131">
        <v>3</v>
      </c>
      <c r="E131" t="s">
        <v>12</v>
      </c>
      <c r="F131">
        <v>3</v>
      </c>
      <c r="G131">
        <v>987.87125000000003</v>
      </c>
      <c r="H131">
        <v>251741.89564999999</v>
      </c>
      <c r="I131">
        <v>589.07500000000039</v>
      </c>
      <c r="J131">
        <v>227</v>
      </c>
      <c r="K131" t="s">
        <v>14</v>
      </c>
      <c r="L131">
        <f>Table13[[#This Row],[maxPHe]]/Table13[[#This Row],[nv]]</f>
        <v>2.5950440528634378</v>
      </c>
      <c r="M131">
        <f>1/Table13[[#This Row],[temp(K)]]</f>
        <v>6.6666666666666664E-4</v>
      </c>
      <c r="N131">
        <f>1/Table13[[#This Row],[dens]]</f>
        <v>0.38534991299919341</v>
      </c>
      <c r="O131" s="3">
        <f>EXP(-1/Table13[[#This Row],[temp(K)]])</f>
        <v>0.99933355550618108</v>
      </c>
      <c r="P131" s="3">
        <f>EXP(-1/Table13[[#This Row],[dens]])</f>
        <v>0.68021257933369605</v>
      </c>
      <c r="Q131" s="3">
        <f>EXP(1/Table13[[#This Row],[temp(K)]])</f>
        <v>1.0006668889382799</v>
      </c>
      <c r="R131" s="3">
        <f>EXP(1/Table13[[#This Row],[dens]])</f>
        <v>1.4701286485756446</v>
      </c>
      <c r="S131" s="3">
        <f>LN(Table13[[#This Row],[maxPress(bar)]])</f>
        <v>12.436159618007023</v>
      </c>
      <c r="T131" s="3">
        <f>LN(Table13[[#This Row],[dens]])</f>
        <v>0.95360349252903498</v>
      </c>
    </row>
    <row r="132" spans="1:20" hidden="1" x14ac:dyDescent="0.3">
      <c r="A132">
        <v>3</v>
      </c>
      <c r="B132">
        <v>2000</v>
      </c>
      <c r="C132" t="s">
        <v>11</v>
      </c>
      <c r="D132">
        <v>3</v>
      </c>
      <c r="E132" t="s">
        <v>12</v>
      </c>
      <c r="F132">
        <v>3</v>
      </c>
      <c r="G132">
        <v>813.66324999999995</v>
      </c>
      <c r="H132">
        <v>216278.00414999999</v>
      </c>
      <c r="I132">
        <v>519.23500000000024</v>
      </c>
      <c r="J132">
        <v>224</v>
      </c>
      <c r="K132" t="s">
        <v>14</v>
      </c>
      <c r="L132">
        <f>Table13[[#This Row],[maxPHe]]/Table13[[#This Row],[nv]]</f>
        <v>2.3180133928571438</v>
      </c>
      <c r="M132">
        <f>1/Table13[[#This Row],[temp(K)]]</f>
        <v>5.0000000000000001E-4</v>
      </c>
      <c r="N132">
        <f>1/Table13[[#This Row],[dens]]</f>
        <v>0.43140389226458137</v>
      </c>
      <c r="O132" s="3">
        <f>EXP(-1/Table13[[#This Row],[temp(K)]])</f>
        <v>0.99950012497916929</v>
      </c>
      <c r="P132" s="3">
        <f>EXP(-1/Table13[[#This Row],[dens]])</f>
        <v>0.64959649078588744</v>
      </c>
      <c r="Q132" s="3">
        <f>EXP(1/Table13[[#This Row],[temp(K)]])</f>
        <v>1.0005001250208359</v>
      </c>
      <c r="R132" s="3">
        <f>EXP(1/Table13[[#This Row],[dens]])</f>
        <v>1.5394171831042243</v>
      </c>
      <c r="S132" s="3">
        <f>LN(Table13[[#This Row],[maxPress(bar)]])</f>
        <v>12.284319915369396</v>
      </c>
      <c r="T132" s="3">
        <f>LN(Table13[[#This Row],[dens]])</f>
        <v>0.8407105226649515</v>
      </c>
    </row>
    <row r="133" spans="1:20" hidden="1" x14ac:dyDescent="0.3">
      <c r="A133">
        <v>3</v>
      </c>
      <c r="B133">
        <v>2500</v>
      </c>
      <c r="C133" t="s">
        <v>11</v>
      </c>
      <c r="D133">
        <v>3</v>
      </c>
      <c r="E133" t="s">
        <v>12</v>
      </c>
      <c r="F133">
        <v>3</v>
      </c>
      <c r="G133">
        <v>895.5942500000001</v>
      </c>
      <c r="H133">
        <v>180026.80095</v>
      </c>
      <c r="I133">
        <v>509.61500000000012</v>
      </c>
      <c r="J133">
        <v>223</v>
      </c>
      <c r="K133" t="s">
        <v>15</v>
      </c>
      <c r="L133">
        <f>Table13[[#This Row],[maxPHe]]/Table13[[#This Row],[nv]]</f>
        <v>2.2852690582959645</v>
      </c>
      <c r="M133">
        <f>1/Table13[[#This Row],[temp(K)]]</f>
        <v>4.0000000000000002E-4</v>
      </c>
      <c r="N133">
        <f>1/Table13[[#This Row],[dens]]</f>
        <v>0.43758523591338555</v>
      </c>
      <c r="O133" s="3">
        <f>EXP(-1/Table13[[#This Row],[temp(K)]])</f>
        <v>0.99960007998933442</v>
      </c>
      <c r="P133" s="3">
        <f>EXP(-1/Table13[[#This Row],[dens]])</f>
        <v>0.64559349633131946</v>
      </c>
      <c r="Q133" s="3">
        <f>EXP(1/Table13[[#This Row],[temp(K)]])</f>
        <v>1.0004000800106678</v>
      </c>
      <c r="R133" s="3">
        <f>EXP(1/Table13[[#This Row],[dens]])</f>
        <v>1.548962320225727</v>
      </c>
      <c r="S133" s="3">
        <f>LN(Table13[[#This Row],[maxPress(bar)]])</f>
        <v>12.100861012955377</v>
      </c>
      <c r="T133" s="3">
        <f>LN(Table13[[#This Row],[dens]])</f>
        <v>0.82648376721550165</v>
      </c>
    </row>
    <row r="134" spans="1:20" hidden="1" x14ac:dyDescent="0.3">
      <c r="A134">
        <v>3</v>
      </c>
      <c r="B134">
        <v>500</v>
      </c>
      <c r="C134" t="s">
        <v>11</v>
      </c>
      <c r="D134">
        <v>3</v>
      </c>
      <c r="E134" t="s">
        <v>12</v>
      </c>
      <c r="F134">
        <v>3</v>
      </c>
      <c r="G134">
        <v>1264.6532500000001</v>
      </c>
      <c r="H134">
        <v>354225.10399999999</v>
      </c>
      <c r="I134">
        <v>724.43500000000006</v>
      </c>
      <c r="J134">
        <v>225</v>
      </c>
      <c r="K134" t="s">
        <v>15</v>
      </c>
      <c r="L134">
        <f>Table13[[#This Row],[maxPHe]]/Table13[[#This Row],[nv]]</f>
        <v>3.2197111111111112</v>
      </c>
      <c r="M134">
        <f>1/Table13[[#This Row],[temp(K)]]</f>
        <v>2E-3</v>
      </c>
      <c r="N134">
        <f>1/Table13[[#This Row],[dens]]</f>
        <v>0.31058687114786004</v>
      </c>
      <c r="O134" s="3">
        <f>EXP(-1/Table13[[#This Row],[temp(K)]])</f>
        <v>0.99800199866733308</v>
      </c>
      <c r="P134" s="3">
        <f>EXP(-1/Table13[[#This Row],[dens]])</f>
        <v>0.73301664364856367</v>
      </c>
      <c r="Q134" s="3">
        <f>EXP(1/Table13[[#This Row],[temp(K)]])</f>
        <v>1.0020020013340003</v>
      </c>
      <c r="R134" s="3">
        <f>EXP(1/Table13[[#This Row],[dens]])</f>
        <v>1.3642255038337689</v>
      </c>
      <c r="S134" s="3">
        <f>LN(Table13[[#This Row],[maxPress(bar)]])</f>
        <v>12.777687877031086</v>
      </c>
      <c r="T134" s="3">
        <f>LN(Table13[[#This Row],[dens]])</f>
        <v>1.1692916384852632</v>
      </c>
    </row>
    <row r="135" spans="1:20" hidden="1" x14ac:dyDescent="0.3">
      <c r="A135">
        <v>1</v>
      </c>
      <c r="B135">
        <v>2500</v>
      </c>
      <c r="C135" t="s">
        <v>11</v>
      </c>
      <c r="D135">
        <v>1</v>
      </c>
      <c r="E135" t="s">
        <v>12</v>
      </c>
      <c r="F135">
        <v>3</v>
      </c>
      <c r="G135">
        <v>64.009750000000011</v>
      </c>
      <c r="H135">
        <v>605481.21865000005</v>
      </c>
      <c r="I135">
        <v>28.305</v>
      </c>
      <c r="J135">
        <v>7</v>
      </c>
      <c r="K135" t="s">
        <v>14</v>
      </c>
      <c r="L135">
        <f>Table13[[#This Row],[maxPHe]]/Table13[[#This Row],[nv]]</f>
        <v>4.0435714285714282</v>
      </c>
      <c r="M135">
        <f>1/Table13[[#This Row],[temp(K)]]</f>
        <v>4.0000000000000002E-4</v>
      </c>
      <c r="N135">
        <f>1/Table13[[#This Row],[dens]]</f>
        <v>0.24730612965907087</v>
      </c>
      <c r="O135" s="3">
        <f>EXP(-1/Table13[[#This Row],[temp(K)]])</f>
        <v>0.99960007998933442</v>
      </c>
      <c r="P135" s="3">
        <f>EXP(-1/Table13[[#This Row],[dens]])</f>
        <v>0.78090159979588847</v>
      </c>
      <c r="Q135" s="3">
        <f>EXP(1/Table13[[#This Row],[temp(K)]])</f>
        <v>1.0004000800106678</v>
      </c>
      <c r="R135" s="3">
        <f>EXP(1/Table13[[#This Row],[dens]])</f>
        <v>1.2805710735659646</v>
      </c>
      <c r="S135" s="3">
        <f>LN(Table13[[#This Row],[maxPress(bar)]])</f>
        <v>13.313778823575143</v>
      </c>
      <c r="T135" s="3">
        <f>LN(Table13[[#This Row],[dens]])</f>
        <v>1.3971283184333099</v>
      </c>
    </row>
    <row r="136" spans="1:20" x14ac:dyDescent="0.3">
      <c r="A136">
        <v>1</v>
      </c>
      <c r="B136">
        <v>2500</v>
      </c>
      <c r="C136" t="s">
        <v>11</v>
      </c>
      <c r="D136">
        <v>2</v>
      </c>
      <c r="E136" t="s">
        <v>12</v>
      </c>
      <c r="F136">
        <v>3</v>
      </c>
      <c r="G136">
        <v>266.03975000000003</v>
      </c>
      <c r="H136">
        <v>269302.98645000003</v>
      </c>
      <c r="I136">
        <v>175.7049999999999</v>
      </c>
      <c r="J136">
        <v>72</v>
      </c>
      <c r="K136" t="s">
        <v>14</v>
      </c>
      <c r="L136">
        <f>Table13[[#This Row],[maxPHe]]/Table13[[#This Row],[nv]]</f>
        <v>2.4403472222222207</v>
      </c>
      <c r="M136">
        <f>1/Table13[[#This Row],[temp(K)]]</f>
        <v>4.0000000000000002E-4</v>
      </c>
      <c r="N136">
        <f>1/Table13[[#This Row],[dens]]</f>
        <v>0.40977775248285503</v>
      </c>
      <c r="O136" s="3">
        <f>EXP(-1/Table13[[#This Row],[temp(K)]])</f>
        <v>0.99960007998933442</v>
      </c>
      <c r="P136" s="3">
        <f>EXP(-1/Table13[[#This Row],[dens]])</f>
        <v>0.66379776114803568</v>
      </c>
      <c r="Q136" s="3">
        <f>EXP(1/Table13[[#This Row],[temp(K)]])</f>
        <v>1.0004000800106678</v>
      </c>
      <c r="R136" s="3">
        <f>EXP(1/Table13[[#This Row],[dens]])</f>
        <v>1.5064829358124134</v>
      </c>
      <c r="S136" s="3">
        <f>LN(Table13[[#This Row],[maxPress(bar)]])</f>
        <v>12.503592368415141</v>
      </c>
      <c r="T136" s="3">
        <f>LN(Table13[[#This Row],[dens]])</f>
        <v>0.89214033337026455</v>
      </c>
    </row>
    <row r="137" spans="1:20" hidden="1" x14ac:dyDescent="0.3">
      <c r="A137">
        <v>1</v>
      </c>
      <c r="B137">
        <v>500</v>
      </c>
      <c r="C137" t="s">
        <v>11</v>
      </c>
      <c r="D137">
        <v>1</v>
      </c>
      <c r="E137" t="s">
        <v>12</v>
      </c>
      <c r="F137">
        <v>3</v>
      </c>
      <c r="G137">
        <v>88.069249999999997</v>
      </c>
      <c r="H137">
        <v>855016.92275000003</v>
      </c>
      <c r="I137">
        <v>41.115000000000009</v>
      </c>
      <c r="J137">
        <v>8</v>
      </c>
      <c r="K137" t="s">
        <v>14</v>
      </c>
      <c r="L137">
        <f>Table13[[#This Row],[maxPHe]]/Table13[[#This Row],[nv]]</f>
        <v>5.1393750000000011</v>
      </c>
      <c r="M137">
        <f>1/Table13[[#This Row],[temp(K)]]</f>
        <v>2E-3</v>
      </c>
      <c r="N137">
        <f>1/Table13[[#This Row],[dens]]</f>
        <v>0.19457618873890303</v>
      </c>
      <c r="O137" s="3">
        <f>EXP(-1/Table13[[#This Row],[temp(K)]])</f>
        <v>0.99800199866733308</v>
      </c>
      <c r="P137" s="3">
        <f>EXP(-1/Table13[[#This Row],[dens]])</f>
        <v>0.82318345855769282</v>
      </c>
      <c r="Q137" s="3">
        <f>EXP(1/Table13[[#This Row],[temp(K)]])</f>
        <v>1.0020020013340003</v>
      </c>
      <c r="R137" s="3">
        <f>EXP(1/Table13[[#This Row],[dens]])</f>
        <v>1.2147960331371443</v>
      </c>
      <c r="S137" s="3">
        <f>LN(Table13[[#This Row],[maxPress(bar)]])</f>
        <v>13.658876540413083</v>
      </c>
      <c r="T137" s="3">
        <f>LN(Table13[[#This Row],[dens]])</f>
        <v>1.6369314767430232</v>
      </c>
    </row>
    <row r="138" spans="1:20" x14ac:dyDescent="0.3">
      <c r="A138">
        <v>1</v>
      </c>
      <c r="B138">
        <v>500</v>
      </c>
      <c r="C138" t="s">
        <v>11</v>
      </c>
      <c r="D138">
        <v>2</v>
      </c>
      <c r="E138" t="s">
        <v>12</v>
      </c>
      <c r="F138">
        <v>3</v>
      </c>
      <c r="G138">
        <v>463.31675000000001</v>
      </c>
      <c r="H138">
        <v>480766.06835000002</v>
      </c>
      <c r="I138">
        <v>254.16500000000011</v>
      </c>
      <c r="J138">
        <v>68</v>
      </c>
      <c r="K138" t="s">
        <v>14</v>
      </c>
      <c r="L138">
        <f>Table13[[#This Row],[maxPHe]]/Table13[[#This Row],[nv]]</f>
        <v>3.7377205882352955</v>
      </c>
      <c r="M138">
        <f>1/Table13[[#This Row],[temp(K)]]</f>
        <v>2E-3</v>
      </c>
      <c r="N138">
        <f>1/Table13[[#This Row],[dens]]</f>
        <v>0.26754273798516703</v>
      </c>
      <c r="O138" s="3">
        <f>EXP(-1/Table13[[#This Row],[temp(K)]])</f>
        <v>0.99800199866733308</v>
      </c>
      <c r="P138" s="3">
        <f>EXP(-1/Table13[[#This Row],[dens]])</f>
        <v>0.76525762435493194</v>
      </c>
      <c r="Q138" s="3">
        <f>EXP(1/Table13[[#This Row],[temp(K)]])</f>
        <v>1.0020020013340003</v>
      </c>
      <c r="R138" s="3">
        <f>EXP(1/Table13[[#This Row],[dens]])</f>
        <v>1.3067494764824359</v>
      </c>
      <c r="S138" s="3">
        <f>LN(Table13[[#This Row],[maxPress(bar)]])</f>
        <v>13.083136086397413</v>
      </c>
      <c r="T138" s="3">
        <f>LN(Table13[[#This Row],[dens]])</f>
        <v>1.3184759572388018</v>
      </c>
    </row>
    <row r="139" spans="1:20" hidden="1" x14ac:dyDescent="0.3">
      <c r="A139">
        <v>2</v>
      </c>
      <c r="B139">
        <v>1000</v>
      </c>
      <c r="C139" t="s">
        <v>11</v>
      </c>
      <c r="D139">
        <v>1</v>
      </c>
      <c r="E139" t="s">
        <v>12</v>
      </c>
      <c r="F139">
        <v>3</v>
      </c>
      <c r="G139">
        <v>96.881249999999994</v>
      </c>
      <c r="H139">
        <v>678205.57655</v>
      </c>
      <c r="I139">
        <v>45.874999999999993</v>
      </c>
      <c r="J139">
        <v>10</v>
      </c>
      <c r="K139" t="s">
        <v>14</v>
      </c>
      <c r="L139">
        <f>Table13[[#This Row],[maxPHe]]/Table13[[#This Row],[nv]]</f>
        <v>4.5874999999999995</v>
      </c>
      <c r="M139">
        <f>1/Table13[[#This Row],[temp(K)]]</f>
        <v>1E-3</v>
      </c>
      <c r="N139">
        <f>1/Table13[[#This Row],[dens]]</f>
        <v>0.21798365122615806</v>
      </c>
      <c r="O139" s="3">
        <f>EXP(-1/Table13[[#This Row],[temp(K)]])</f>
        <v>0.99900049983337502</v>
      </c>
      <c r="P139" s="3">
        <f>EXP(-1/Table13[[#This Row],[dens]])</f>
        <v>0.80413858823901085</v>
      </c>
      <c r="Q139" s="3">
        <f>EXP(1/Table13[[#This Row],[temp(K)]])</f>
        <v>1.0010005001667084</v>
      </c>
      <c r="R139" s="3">
        <f>EXP(1/Table13[[#This Row],[dens]])</f>
        <v>1.2435667366615344</v>
      </c>
      <c r="S139" s="3">
        <f>LN(Table13[[#This Row],[maxPress(bar)]])</f>
        <v>13.427205731214332</v>
      </c>
      <c r="T139" s="3">
        <f>LN(Table13[[#This Row],[dens]])</f>
        <v>1.5233352133806886</v>
      </c>
    </row>
    <row r="140" spans="1:20" x14ac:dyDescent="0.3">
      <c r="A140">
        <v>2</v>
      </c>
      <c r="B140">
        <v>1000</v>
      </c>
      <c r="C140" t="s">
        <v>11</v>
      </c>
      <c r="D140">
        <v>2</v>
      </c>
      <c r="E140" t="s">
        <v>12</v>
      </c>
      <c r="F140">
        <v>3</v>
      </c>
      <c r="G140">
        <v>468.01974999999999</v>
      </c>
      <c r="H140">
        <v>442751.13135000021</v>
      </c>
      <c r="I140">
        <v>228.1050000000001</v>
      </c>
      <c r="J140">
        <v>62</v>
      </c>
      <c r="K140" t="s">
        <v>14</v>
      </c>
      <c r="L140">
        <f>Table13[[#This Row],[maxPHe]]/Table13[[#This Row],[nv]]</f>
        <v>3.6791129032258083</v>
      </c>
      <c r="M140">
        <f>1/Table13[[#This Row],[temp(K)]]</f>
        <v>1E-3</v>
      </c>
      <c r="N140">
        <f>1/Table13[[#This Row],[dens]]</f>
        <v>0.27180465136669502</v>
      </c>
      <c r="O140" s="3">
        <f>EXP(-1/Table13[[#This Row],[temp(K)]])</f>
        <v>0.99900049983337502</v>
      </c>
      <c r="P140" s="3">
        <f>EXP(-1/Table13[[#This Row],[dens]])</f>
        <v>0.76200310281605954</v>
      </c>
      <c r="Q140" s="3">
        <f>EXP(1/Table13[[#This Row],[temp(K)]])</f>
        <v>1.0010005001667084</v>
      </c>
      <c r="R140" s="3">
        <f>EXP(1/Table13[[#This Row],[dens]])</f>
        <v>1.3123306142775519</v>
      </c>
      <c r="S140" s="3">
        <f>LN(Table13[[#This Row],[maxPress(bar)]])</f>
        <v>13.000763110921319</v>
      </c>
      <c r="T140" s="3">
        <f>LN(Table13[[#This Row],[dens]])</f>
        <v>1.302671664215441</v>
      </c>
    </row>
    <row r="141" spans="1:20" hidden="1" x14ac:dyDescent="0.3">
      <c r="A141">
        <v>2</v>
      </c>
      <c r="B141">
        <v>1500</v>
      </c>
      <c r="C141" t="s">
        <v>11</v>
      </c>
      <c r="D141">
        <v>1</v>
      </c>
      <c r="E141" t="s">
        <v>12</v>
      </c>
      <c r="F141">
        <v>3</v>
      </c>
      <c r="G141">
        <v>79.851250000000007</v>
      </c>
      <c r="H141">
        <v>727270.90879999998</v>
      </c>
      <c r="I141">
        <v>33.475000000000009</v>
      </c>
      <c r="J141">
        <v>7</v>
      </c>
      <c r="K141" t="s">
        <v>14</v>
      </c>
      <c r="L141">
        <f>Table13[[#This Row],[maxPHe]]/Table13[[#This Row],[nv]]</f>
        <v>4.7821428571428584</v>
      </c>
      <c r="M141">
        <f>1/Table13[[#This Row],[temp(K)]]</f>
        <v>6.6666666666666664E-4</v>
      </c>
      <c r="N141">
        <f>1/Table13[[#This Row],[dens]]</f>
        <v>0.20911127707244206</v>
      </c>
      <c r="O141" s="3">
        <f>EXP(-1/Table13[[#This Row],[temp(K)]])</f>
        <v>0.99933355550618108</v>
      </c>
      <c r="P141" s="3">
        <f>EXP(-1/Table13[[#This Row],[dens]])</f>
        <v>0.81130495098039523</v>
      </c>
      <c r="Q141" s="3">
        <f>EXP(1/Table13[[#This Row],[temp(K)]])</f>
        <v>1.0006668889382799</v>
      </c>
      <c r="R141" s="3">
        <f>EXP(1/Table13[[#This Row],[dens]])</f>
        <v>1.2325821490323488</v>
      </c>
      <c r="S141" s="3">
        <f>LN(Table13[[#This Row],[maxPress(bar)]])</f>
        <v>13.497054326442614</v>
      </c>
      <c r="T141" s="3">
        <f>LN(Table13[[#This Row],[dens]])</f>
        <v>1.5648887425219231</v>
      </c>
    </row>
    <row r="142" spans="1:20" x14ac:dyDescent="0.3">
      <c r="A142">
        <v>2</v>
      </c>
      <c r="B142">
        <v>1500</v>
      </c>
      <c r="C142" t="s">
        <v>11</v>
      </c>
      <c r="D142">
        <v>2</v>
      </c>
      <c r="E142" t="s">
        <v>12</v>
      </c>
      <c r="F142">
        <v>3</v>
      </c>
      <c r="G142">
        <v>416.28724999999997</v>
      </c>
      <c r="H142">
        <v>372952.20685000008</v>
      </c>
      <c r="I142">
        <v>213.75499999999991</v>
      </c>
      <c r="J142">
        <v>66</v>
      </c>
      <c r="K142" t="s">
        <v>14</v>
      </c>
      <c r="L142">
        <f>Table13[[#This Row],[maxPHe]]/Table13[[#This Row],[nv]]</f>
        <v>3.2387121212121199</v>
      </c>
      <c r="M142">
        <f>1/Table13[[#This Row],[temp(K)]]</f>
        <v>6.6666666666666664E-4</v>
      </c>
      <c r="N142">
        <f>1/Table13[[#This Row],[dens]]</f>
        <v>0.30876470725830985</v>
      </c>
      <c r="O142" s="3">
        <f>EXP(-1/Table13[[#This Row],[temp(K)]])</f>
        <v>0.99933355550618108</v>
      </c>
      <c r="P142" s="3">
        <f>EXP(-1/Table13[[#This Row],[dens]])</f>
        <v>0.73435353775723855</v>
      </c>
      <c r="Q142" s="3">
        <f>EXP(1/Table13[[#This Row],[temp(K)]])</f>
        <v>1.0006668889382799</v>
      </c>
      <c r="R142" s="3">
        <f>EXP(1/Table13[[#This Row],[dens]])</f>
        <v>1.3617419248146641</v>
      </c>
      <c r="S142" s="3">
        <f>LN(Table13[[#This Row],[maxPress(bar)]])</f>
        <v>12.82920555864694</v>
      </c>
      <c r="T142" s="3">
        <f>LN(Table13[[#This Row],[dens]])</f>
        <v>1.175175757329725</v>
      </c>
    </row>
    <row r="143" spans="1:20" hidden="1" x14ac:dyDescent="0.3">
      <c r="A143">
        <v>2</v>
      </c>
      <c r="B143">
        <v>2000</v>
      </c>
      <c r="C143" t="s">
        <v>11</v>
      </c>
      <c r="D143">
        <v>1</v>
      </c>
      <c r="E143" t="s">
        <v>12</v>
      </c>
      <c r="F143">
        <v>3</v>
      </c>
      <c r="G143">
        <v>76.138750000000002</v>
      </c>
      <c r="H143">
        <v>597122.66635000019</v>
      </c>
      <c r="I143">
        <v>33.724999999999973</v>
      </c>
      <c r="J143">
        <v>8</v>
      </c>
      <c r="K143" t="s">
        <v>14</v>
      </c>
      <c r="L143">
        <f>Table13[[#This Row],[maxPHe]]/Table13[[#This Row],[nv]]</f>
        <v>4.2156249999999966</v>
      </c>
      <c r="M143">
        <f>1/Table13[[#This Row],[temp(K)]]</f>
        <v>5.0000000000000001E-4</v>
      </c>
      <c r="N143">
        <f>1/Table13[[#This Row],[dens]]</f>
        <v>0.23721275018532265</v>
      </c>
      <c r="O143" s="3">
        <f>EXP(-1/Table13[[#This Row],[temp(K)]])</f>
        <v>0.99950012497916929</v>
      </c>
      <c r="P143" s="3">
        <f>EXP(-1/Table13[[#This Row],[dens]])</f>
        <v>0.78882344782951463</v>
      </c>
      <c r="Q143" s="3">
        <f>EXP(1/Table13[[#This Row],[temp(K)]])</f>
        <v>1.0005001250208359</v>
      </c>
      <c r="R143" s="3">
        <f>EXP(1/Table13[[#This Row],[dens]])</f>
        <v>1.2677107947938766</v>
      </c>
      <c r="S143" s="3">
        <f>LN(Table13[[#This Row],[maxPress(bar)]])</f>
        <v>13.29987784254144</v>
      </c>
      <c r="T143" s="3">
        <f>LN(Table13[[#This Row],[dens]])</f>
        <v>1.4387978604139828</v>
      </c>
    </row>
    <row r="144" spans="1:20" x14ac:dyDescent="0.3">
      <c r="A144">
        <v>2</v>
      </c>
      <c r="B144">
        <v>2000</v>
      </c>
      <c r="C144" t="s">
        <v>11</v>
      </c>
      <c r="D144">
        <v>2</v>
      </c>
      <c r="E144" t="s">
        <v>12</v>
      </c>
      <c r="F144">
        <v>3</v>
      </c>
      <c r="G144">
        <v>480.74275000000011</v>
      </c>
      <c r="H144">
        <v>319368.61180000007</v>
      </c>
      <c r="I144">
        <v>225.64500000000001</v>
      </c>
      <c r="J144">
        <v>71</v>
      </c>
      <c r="K144" t="s">
        <v>14</v>
      </c>
      <c r="L144">
        <f>Table13[[#This Row],[maxPHe]]/Table13[[#This Row],[nv]]</f>
        <v>3.1780985915492961</v>
      </c>
      <c r="M144">
        <f>1/Table13[[#This Row],[temp(K)]]</f>
        <v>5.0000000000000001E-4</v>
      </c>
      <c r="N144">
        <f>1/Table13[[#This Row],[dens]]</f>
        <v>0.31465354871590329</v>
      </c>
      <c r="O144" s="3">
        <f>EXP(-1/Table13[[#This Row],[temp(K)]])</f>
        <v>0.99950012497916929</v>
      </c>
      <c r="P144" s="3">
        <f>EXP(-1/Table13[[#This Row],[dens]])</f>
        <v>0.73004175436445429</v>
      </c>
      <c r="Q144" s="3">
        <f>EXP(1/Table13[[#This Row],[temp(K)]])</f>
        <v>1.0005001250208359</v>
      </c>
      <c r="R144" s="3">
        <f>EXP(1/Table13[[#This Row],[dens]])</f>
        <v>1.3697846650847536</v>
      </c>
      <c r="S144" s="3">
        <f>LN(Table13[[#This Row],[maxPress(bar)]])</f>
        <v>12.674101237548278</v>
      </c>
      <c r="T144" s="3">
        <f>LN(Table13[[#This Row],[dens]])</f>
        <v>1.1562830907765815</v>
      </c>
    </row>
    <row r="145" spans="1:20" hidden="1" x14ac:dyDescent="0.3">
      <c r="A145">
        <v>2</v>
      </c>
      <c r="B145">
        <v>2500</v>
      </c>
      <c r="C145" t="s">
        <v>11</v>
      </c>
      <c r="D145">
        <v>1</v>
      </c>
      <c r="E145" t="s">
        <v>12</v>
      </c>
      <c r="F145">
        <v>3</v>
      </c>
      <c r="G145">
        <v>82.871250000000003</v>
      </c>
      <c r="H145">
        <v>559772.22875000001</v>
      </c>
      <c r="I145">
        <v>36.075000000000017</v>
      </c>
      <c r="J145">
        <v>9</v>
      </c>
      <c r="K145" t="s">
        <v>14</v>
      </c>
      <c r="L145">
        <f>Table13[[#This Row],[maxPHe]]/Table13[[#This Row],[nv]]</f>
        <v>4.0083333333333355</v>
      </c>
      <c r="M145">
        <f>1/Table13[[#This Row],[temp(K)]]</f>
        <v>4.0000000000000002E-4</v>
      </c>
      <c r="N145">
        <f>1/Table13[[#This Row],[dens]]</f>
        <v>0.24948024948024936</v>
      </c>
      <c r="O145" s="3">
        <f>EXP(-1/Table13[[#This Row],[temp(K)]])</f>
        <v>0.99960007998933442</v>
      </c>
      <c r="P145" s="3">
        <f>EXP(-1/Table13[[#This Row],[dens]])</f>
        <v>0.77920567039427202</v>
      </c>
      <c r="Q145" s="3">
        <f>EXP(1/Table13[[#This Row],[temp(K)]])</f>
        <v>1.0004000800106678</v>
      </c>
      <c r="R145" s="3">
        <f>EXP(1/Table13[[#This Row],[dens]])</f>
        <v>1.2833582172137015</v>
      </c>
      <c r="S145" s="3">
        <f>LN(Table13[[#This Row],[maxPress(bar)]])</f>
        <v>13.235285245597471</v>
      </c>
      <c r="T145" s="3">
        <f>LN(Table13[[#This Row],[dens]])</f>
        <v>1.3883755273237157</v>
      </c>
    </row>
    <row r="146" spans="1:20" x14ac:dyDescent="0.3">
      <c r="A146">
        <v>2</v>
      </c>
      <c r="B146">
        <v>2500</v>
      </c>
      <c r="C146" t="s">
        <v>11</v>
      </c>
      <c r="D146">
        <v>2</v>
      </c>
      <c r="E146" t="s">
        <v>12</v>
      </c>
      <c r="F146">
        <v>3</v>
      </c>
      <c r="G146">
        <v>383.01974999999999</v>
      </c>
      <c r="H146">
        <v>270008.19215000002</v>
      </c>
      <c r="I146">
        <v>188.10499999999999</v>
      </c>
      <c r="J146">
        <v>65</v>
      </c>
      <c r="K146" t="s">
        <v>15</v>
      </c>
      <c r="L146">
        <f>Table13[[#This Row],[maxPHe]]/Table13[[#This Row],[nv]]</f>
        <v>2.8939230769230768</v>
      </c>
      <c r="M146">
        <f>1/Table13[[#This Row],[temp(K)]]</f>
        <v>4.0000000000000002E-4</v>
      </c>
      <c r="N146">
        <f>1/Table13[[#This Row],[dens]]</f>
        <v>0.34555168655803942</v>
      </c>
      <c r="O146" s="3">
        <f>EXP(-1/Table13[[#This Row],[temp(K)]])</f>
        <v>0.99960007998933442</v>
      </c>
      <c r="P146" s="3">
        <f>EXP(-1/Table13[[#This Row],[dens]])</f>
        <v>0.7078297455751309</v>
      </c>
      <c r="Q146" s="3">
        <f>EXP(1/Table13[[#This Row],[temp(K)]])</f>
        <v>1.0004000800106678</v>
      </c>
      <c r="R146" s="3">
        <f>EXP(1/Table13[[#This Row],[dens]])</f>
        <v>1.4127691104412021</v>
      </c>
      <c r="S146" s="3">
        <f>LN(Table13[[#This Row],[maxPress(bar)]])</f>
        <v>12.50620757881652</v>
      </c>
      <c r="T146" s="3">
        <f>LN(Table13[[#This Row],[dens]])</f>
        <v>1.062613047663592</v>
      </c>
    </row>
    <row r="147" spans="1:20" hidden="1" x14ac:dyDescent="0.3">
      <c r="A147">
        <v>2</v>
      </c>
      <c r="B147">
        <v>500</v>
      </c>
      <c r="C147" t="s">
        <v>11</v>
      </c>
      <c r="D147">
        <v>1</v>
      </c>
      <c r="E147" t="s">
        <v>12</v>
      </c>
      <c r="F147">
        <v>3</v>
      </c>
      <c r="G147">
        <v>45.346749999999993</v>
      </c>
      <c r="H147">
        <v>912548.1298</v>
      </c>
      <c r="I147">
        <v>30.565000000000001</v>
      </c>
      <c r="J147">
        <v>7</v>
      </c>
      <c r="K147" t="s">
        <v>14</v>
      </c>
      <c r="L147">
        <f>Table13[[#This Row],[maxPHe]]/Table13[[#This Row],[nv]]</f>
        <v>4.366428571428572</v>
      </c>
      <c r="M147">
        <f>1/Table13[[#This Row],[temp(K)]]</f>
        <v>2E-3</v>
      </c>
      <c r="N147">
        <f>1/Table13[[#This Row],[dens]]</f>
        <v>0.22902012105349254</v>
      </c>
      <c r="O147" s="3">
        <f>EXP(-1/Table13[[#This Row],[temp(K)]])</f>
        <v>0.99800199866733308</v>
      </c>
      <c r="P147" s="3">
        <f>EXP(-1/Table13[[#This Row],[dens]])</f>
        <v>0.79531253081812314</v>
      </c>
      <c r="Q147" s="3">
        <f>EXP(1/Table13[[#This Row],[temp(K)]])</f>
        <v>1.0020020013340003</v>
      </c>
      <c r="R147" s="3">
        <f>EXP(1/Table13[[#This Row],[dens]])</f>
        <v>1.257367338310788</v>
      </c>
      <c r="S147" s="3">
        <f>LN(Table13[[#This Row],[maxPress(bar)]])</f>
        <v>13.723996108034116</v>
      </c>
      <c r="T147" s="3">
        <f>LN(Table13[[#This Row],[dens]])</f>
        <v>1.4739454144253756</v>
      </c>
    </row>
    <row r="148" spans="1:20" x14ac:dyDescent="0.3">
      <c r="A148">
        <v>2</v>
      </c>
      <c r="B148">
        <v>500</v>
      </c>
      <c r="C148" t="s">
        <v>11</v>
      </c>
      <c r="D148">
        <v>2</v>
      </c>
      <c r="E148" t="s">
        <v>12</v>
      </c>
      <c r="F148">
        <v>3</v>
      </c>
      <c r="G148">
        <v>503.96024999999997</v>
      </c>
      <c r="H148">
        <v>497587.70039999991</v>
      </c>
      <c r="I148">
        <v>258.2949999999999</v>
      </c>
      <c r="J148">
        <v>66</v>
      </c>
      <c r="K148" t="s">
        <v>14</v>
      </c>
      <c r="L148">
        <f>Table13[[#This Row],[maxPHe]]/Table13[[#This Row],[nv]]</f>
        <v>3.9135606060606047</v>
      </c>
      <c r="M148">
        <f>1/Table13[[#This Row],[temp(K)]]</f>
        <v>2E-3</v>
      </c>
      <c r="N148">
        <f>1/Table13[[#This Row],[dens]]</f>
        <v>0.25552178710389289</v>
      </c>
      <c r="O148" s="3">
        <f>EXP(-1/Table13[[#This Row],[temp(K)]])</f>
        <v>0.99800199866733308</v>
      </c>
      <c r="P148" s="3">
        <f>EXP(-1/Table13[[#This Row],[dens]])</f>
        <v>0.77451226199757883</v>
      </c>
      <c r="Q148" s="3">
        <f>EXP(1/Table13[[#This Row],[temp(K)]])</f>
        <v>1.0020020013340003</v>
      </c>
      <c r="R148" s="3">
        <f>EXP(1/Table13[[#This Row],[dens]])</f>
        <v>1.2911351428069786</v>
      </c>
      <c r="S148" s="3">
        <f>LN(Table13[[#This Row],[maxPress(bar)]])</f>
        <v>13.117527102255956</v>
      </c>
      <c r="T148" s="3">
        <f>LN(Table13[[#This Row],[dens]])</f>
        <v>1.3644476005515829</v>
      </c>
    </row>
    <row r="149" spans="1:20" hidden="1" x14ac:dyDescent="0.3">
      <c r="A149">
        <v>3</v>
      </c>
      <c r="B149">
        <v>1000</v>
      </c>
      <c r="C149" t="s">
        <v>11</v>
      </c>
      <c r="D149">
        <v>1</v>
      </c>
      <c r="E149" t="s">
        <v>12</v>
      </c>
      <c r="F149">
        <v>3</v>
      </c>
      <c r="G149">
        <v>61.039750000000012</v>
      </c>
      <c r="H149">
        <v>802386.75130000024</v>
      </c>
      <c r="I149">
        <v>31.704999999999991</v>
      </c>
      <c r="J149">
        <v>7</v>
      </c>
      <c r="K149" t="s">
        <v>14</v>
      </c>
      <c r="L149">
        <f>Table13[[#This Row],[maxPHe]]/Table13[[#This Row],[nv]]</f>
        <v>4.529285714285713</v>
      </c>
      <c r="M149">
        <f>1/Table13[[#This Row],[temp(K)]]</f>
        <v>1E-3</v>
      </c>
      <c r="N149">
        <f>1/Table13[[#This Row],[dens]]</f>
        <v>0.2207853650843716</v>
      </c>
      <c r="O149" s="3">
        <f>EXP(-1/Table13[[#This Row],[temp(K)]])</f>
        <v>0.99900049983337502</v>
      </c>
      <c r="P149" s="3">
        <f>EXP(-1/Table13[[#This Row],[dens]])</f>
        <v>0.80188877515034951</v>
      </c>
      <c r="Q149" s="3">
        <f>EXP(1/Table13[[#This Row],[temp(K)]])</f>
        <v>1.0010005001667084</v>
      </c>
      <c r="R149" s="3">
        <f>EXP(1/Table13[[#This Row],[dens]])</f>
        <v>1.2470557401336686</v>
      </c>
      <c r="S149" s="3">
        <f>LN(Table13[[#This Row],[maxPress(bar)]])</f>
        <v>13.595346004152573</v>
      </c>
      <c r="T149" s="3">
        <f>LN(Table13[[#This Row],[dens]])</f>
        <v>1.5105642480966814</v>
      </c>
    </row>
    <row r="150" spans="1:20" x14ac:dyDescent="0.3">
      <c r="A150">
        <v>3</v>
      </c>
      <c r="B150">
        <v>1000</v>
      </c>
      <c r="C150" t="s">
        <v>11</v>
      </c>
      <c r="D150">
        <v>2</v>
      </c>
      <c r="E150" t="s">
        <v>12</v>
      </c>
      <c r="F150">
        <v>3</v>
      </c>
      <c r="G150">
        <v>444.95024999999998</v>
      </c>
      <c r="H150">
        <v>419249.96114999999</v>
      </c>
      <c r="I150">
        <v>231.495</v>
      </c>
      <c r="J150">
        <v>66</v>
      </c>
      <c r="K150" t="s">
        <v>14</v>
      </c>
      <c r="L150">
        <f>Table13[[#This Row],[maxPHe]]/Table13[[#This Row],[nv]]</f>
        <v>3.5075000000000003</v>
      </c>
      <c r="M150">
        <f>1/Table13[[#This Row],[temp(K)]]</f>
        <v>1E-3</v>
      </c>
      <c r="N150">
        <f>1/Table13[[#This Row],[dens]]</f>
        <v>0.28510334996436204</v>
      </c>
      <c r="O150" s="3">
        <f>EXP(-1/Table13[[#This Row],[temp(K)]])</f>
        <v>0.99900049983337502</v>
      </c>
      <c r="P150" s="3">
        <f>EXP(-1/Table13[[#This Row],[dens]])</f>
        <v>0.75193653768907365</v>
      </c>
      <c r="Q150" s="3">
        <f>EXP(1/Table13[[#This Row],[temp(K)]])</f>
        <v>1.0010005001667084</v>
      </c>
      <c r="R150" s="3">
        <f>EXP(1/Table13[[#This Row],[dens]])</f>
        <v>1.3298994660816719</v>
      </c>
      <c r="S150" s="3">
        <f>LN(Table13[[#This Row],[maxPress(bar)]])</f>
        <v>12.946222587019976</v>
      </c>
      <c r="T150" s="3">
        <f>LN(Table13[[#This Row],[dens]])</f>
        <v>1.2549035329944791</v>
      </c>
    </row>
    <row r="151" spans="1:20" hidden="1" x14ac:dyDescent="0.3">
      <c r="A151">
        <v>3</v>
      </c>
      <c r="B151">
        <v>1500</v>
      </c>
      <c r="C151" t="s">
        <v>11</v>
      </c>
      <c r="D151">
        <v>1</v>
      </c>
      <c r="E151" t="s">
        <v>12</v>
      </c>
      <c r="F151">
        <v>3</v>
      </c>
      <c r="G151">
        <v>86.386250000000018</v>
      </c>
      <c r="H151">
        <v>699853.52895000007</v>
      </c>
      <c r="I151">
        <v>36.774999999999977</v>
      </c>
      <c r="J151">
        <v>8</v>
      </c>
      <c r="K151" t="s">
        <v>14</v>
      </c>
      <c r="L151">
        <f>Table13[[#This Row],[maxPHe]]/Table13[[#This Row],[nv]]</f>
        <v>4.5968749999999972</v>
      </c>
      <c r="M151">
        <f>1/Table13[[#This Row],[temp(K)]]</f>
        <v>6.6666666666666664E-4</v>
      </c>
      <c r="N151">
        <f>1/Table13[[#This Row],[dens]]</f>
        <v>0.21753908905506472</v>
      </c>
      <c r="O151" s="3">
        <f>EXP(-1/Table13[[#This Row],[temp(K)]])</f>
        <v>0.99933355550618108</v>
      </c>
      <c r="P151" s="3">
        <f>EXP(-1/Table13[[#This Row],[dens]])</f>
        <v>0.80449615731061075</v>
      </c>
      <c r="Q151" s="3">
        <f>EXP(1/Table13[[#This Row],[temp(K)]])</f>
        <v>1.0006668889382799</v>
      </c>
      <c r="R151" s="3">
        <f>EXP(1/Table13[[#This Row],[dens]])</f>
        <v>1.2430140168014581</v>
      </c>
      <c r="S151" s="3">
        <f>LN(Table13[[#This Row],[maxPress(bar)]])</f>
        <v>13.458626347773745</v>
      </c>
      <c r="T151" s="3">
        <f>LN(Table13[[#This Row],[dens]])</f>
        <v>1.5253767248076646</v>
      </c>
    </row>
    <row r="152" spans="1:20" x14ac:dyDescent="0.3">
      <c r="A152">
        <v>3</v>
      </c>
      <c r="B152">
        <v>1500</v>
      </c>
      <c r="C152" t="s">
        <v>11</v>
      </c>
      <c r="D152">
        <v>2</v>
      </c>
      <c r="E152" t="s">
        <v>12</v>
      </c>
      <c r="F152">
        <v>3</v>
      </c>
      <c r="G152">
        <v>437.22775000000001</v>
      </c>
      <c r="H152">
        <v>372884.97859999997</v>
      </c>
      <c r="I152">
        <v>219.94499999999991</v>
      </c>
      <c r="J152">
        <v>67</v>
      </c>
      <c r="K152" t="s">
        <v>14</v>
      </c>
      <c r="L152">
        <f>Table13[[#This Row],[maxPHe]]/Table13[[#This Row],[nv]]</f>
        <v>3.2827611940298493</v>
      </c>
      <c r="M152">
        <f>1/Table13[[#This Row],[temp(K)]]</f>
        <v>6.6666666666666664E-4</v>
      </c>
      <c r="N152">
        <f>1/Table13[[#This Row],[dens]]</f>
        <v>0.30462160994794169</v>
      </c>
      <c r="O152" s="3">
        <f>EXP(-1/Table13[[#This Row],[temp(K)]])</f>
        <v>0.99933355550618108</v>
      </c>
      <c r="P152" s="3">
        <f>EXP(-1/Table13[[#This Row],[dens]])</f>
        <v>0.73740234732059917</v>
      </c>
      <c r="Q152" s="3">
        <f>EXP(1/Table13[[#This Row],[temp(K)]])</f>
        <v>1.0006668889382799</v>
      </c>
      <c r="R152" s="3">
        <f>EXP(1/Table13[[#This Row],[dens]])</f>
        <v>1.3561117667085913</v>
      </c>
      <c r="S152" s="3">
        <f>LN(Table13[[#This Row],[maxPress(bar)]])</f>
        <v>12.829025282706041</v>
      </c>
      <c r="T152" s="3">
        <f>LN(Table13[[#This Row],[dens]])</f>
        <v>1.1886848957061857</v>
      </c>
    </row>
    <row r="153" spans="1:20" hidden="1" x14ac:dyDescent="0.3">
      <c r="A153">
        <v>3</v>
      </c>
      <c r="B153">
        <v>2000</v>
      </c>
      <c r="C153" t="s">
        <v>11</v>
      </c>
      <c r="D153">
        <v>1</v>
      </c>
      <c r="E153" t="s">
        <v>12</v>
      </c>
      <c r="F153">
        <v>3</v>
      </c>
      <c r="G153">
        <v>65.940749999999994</v>
      </c>
      <c r="H153">
        <v>611580.14339999994</v>
      </c>
      <c r="I153">
        <v>31.684999999999992</v>
      </c>
      <c r="J153">
        <v>8</v>
      </c>
      <c r="K153" t="s">
        <v>14</v>
      </c>
      <c r="L153">
        <f>Table13[[#This Row],[maxPHe]]/Table13[[#This Row],[nv]]</f>
        <v>3.960624999999999</v>
      </c>
      <c r="M153">
        <f>1/Table13[[#This Row],[temp(K)]]</f>
        <v>5.0000000000000001E-4</v>
      </c>
      <c r="N153">
        <f>1/Table13[[#This Row],[dens]]</f>
        <v>0.2524854031876283</v>
      </c>
      <c r="O153" s="3">
        <f>EXP(-1/Table13[[#This Row],[temp(K)]])</f>
        <v>0.99950012497916929</v>
      </c>
      <c r="P153" s="3">
        <f>EXP(-1/Table13[[#This Row],[dens]])</f>
        <v>0.77686755254645357</v>
      </c>
      <c r="Q153" s="3">
        <f>EXP(1/Table13[[#This Row],[temp(K)]])</f>
        <v>1.0005001250208359</v>
      </c>
      <c r="R153" s="3">
        <f>EXP(1/Table13[[#This Row],[dens]])</f>
        <v>1.2872207066985257</v>
      </c>
      <c r="S153" s="3">
        <f>LN(Table13[[#This Row],[maxPress(bar)]])</f>
        <v>13.323801285865125</v>
      </c>
      <c r="T153" s="3">
        <f>LN(Table13[[#This Row],[dens]])</f>
        <v>1.376401841095644</v>
      </c>
    </row>
    <row r="154" spans="1:20" x14ac:dyDescent="0.3">
      <c r="A154">
        <v>3</v>
      </c>
      <c r="B154">
        <v>2000</v>
      </c>
      <c r="C154" t="s">
        <v>11</v>
      </c>
      <c r="D154">
        <v>2</v>
      </c>
      <c r="E154" t="s">
        <v>12</v>
      </c>
      <c r="F154">
        <v>3</v>
      </c>
      <c r="G154">
        <v>252.42574999999999</v>
      </c>
      <c r="H154">
        <v>293675.05719999998</v>
      </c>
      <c r="I154">
        <v>176.9849999999999</v>
      </c>
      <c r="J154">
        <v>69</v>
      </c>
      <c r="K154" t="s">
        <v>14</v>
      </c>
      <c r="L154">
        <f>Table13[[#This Row],[maxPHe]]/Table13[[#This Row],[nv]]</f>
        <v>2.5649999999999986</v>
      </c>
      <c r="M154">
        <f>1/Table13[[#This Row],[temp(K)]]</f>
        <v>5.0000000000000001E-4</v>
      </c>
      <c r="N154">
        <f>1/Table13[[#This Row],[dens]]</f>
        <v>0.3898635477582848</v>
      </c>
      <c r="O154" s="3">
        <f>EXP(-1/Table13[[#This Row],[temp(K)]])</f>
        <v>0.99950012497916929</v>
      </c>
      <c r="P154" s="3">
        <f>EXP(-1/Table13[[#This Row],[dens]])</f>
        <v>0.67714926672987885</v>
      </c>
      <c r="Q154" s="3">
        <f>EXP(1/Table13[[#This Row],[temp(K)]])</f>
        <v>1.0005001250208359</v>
      </c>
      <c r="R154" s="3">
        <f>EXP(1/Table13[[#This Row],[dens]])</f>
        <v>1.4767792702918325</v>
      </c>
      <c r="S154" s="3">
        <f>LN(Table13[[#This Row],[maxPress(bar)]])</f>
        <v>12.590229187465201</v>
      </c>
      <c r="T154" s="3">
        <f>LN(Table13[[#This Row],[dens]])</f>
        <v>0.9419584786227323</v>
      </c>
    </row>
    <row r="155" spans="1:20" hidden="1" x14ac:dyDescent="0.3">
      <c r="A155">
        <v>3</v>
      </c>
      <c r="B155">
        <v>2500</v>
      </c>
      <c r="C155" t="s">
        <v>11</v>
      </c>
      <c r="D155">
        <v>1</v>
      </c>
      <c r="E155" t="s">
        <v>12</v>
      </c>
      <c r="F155">
        <v>3</v>
      </c>
      <c r="G155">
        <v>65.643750000000011</v>
      </c>
      <c r="H155">
        <v>520070.42944999988</v>
      </c>
      <c r="I155">
        <v>32.625000000000007</v>
      </c>
      <c r="J155">
        <v>9</v>
      </c>
      <c r="K155" t="s">
        <v>14</v>
      </c>
      <c r="L155">
        <f>Table13[[#This Row],[maxPHe]]/Table13[[#This Row],[nv]]</f>
        <v>3.6250000000000009</v>
      </c>
      <c r="M155">
        <f>1/Table13[[#This Row],[temp(K)]]</f>
        <v>4.0000000000000002E-4</v>
      </c>
      <c r="N155">
        <f>1/Table13[[#This Row],[dens]]</f>
        <v>0.27586206896551718</v>
      </c>
      <c r="O155" s="3">
        <f>EXP(-1/Table13[[#This Row],[temp(K)]])</f>
        <v>0.99960007998933442</v>
      </c>
      <c r="P155" s="3">
        <f>EXP(-1/Table13[[#This Row],[dens]])</f>
        <v>0.75891760183228885</v>
      </c>
      <c r="Q155" s="3">
        <f>EXP(1/Table13[[#This Row],[temp(K)]])</f>
        <v>1.0004000800106678</v>
      </c>
      <c r="R155" s="3">
        <f>EXP(1/Table13[[#This Row],[dens]])</f>
        <v>1.3176661044435589</v>
      </c>
      <c r="S155" s="3">
        <f>LN(Table13[[#This Row],[maxPress(bar)]])</f>
        <v>13.161719522636272</v>
      </c>
      <c r="T155" s="3">
        <f>LN(Table13[[#This Row],[dens]])</f>
        <v>1.2878542883066384</v>
      </c>
    </row>
    <row r="156" spans="1:20" x14ac:dyDescent="0.3">
      <c r="A156">
        <v>3</v>
      </c>
      <c r="B156">
        <v>2500</v>
      </c>
      <c r="C156" t="s">
        <v>11</v>
      </c>
      <c r="D156">
        <v>2</v>
      </c>
      <c r="E156" t="s">
        <v>12</v>
      </c>
      <c r="F156">
        <v>3</v>
      </c>
      <c r="G156">
        <v>287.32675</v>
      </c>
      <c r="H156">
        <v>275733.51199999999</v>
      </c>
      <c r="I156">
        <v>176.96499999999989</v>
      </c>
      <c r="J156">
        <v>70</v>
      </c>
      <c r="K156" t="s">
        <v>14</v>
      </c>
      <c r="L156">
        <f>Table13[[#This Row],[maxPHe]]/Table13[[#This Row],[nv]]</f>
        <v>2.528071428571427</v>
      </c>
      <c r="M156">
        <f>1/Table13[[#This Row],[temp(K)]]</f>
        <v>4.0000000000000002E-4</v>
      </c>
      <c r="N156">
        <f>1/Table13[[#This Row],[dens]]</f>
        <v>0.39555844376006583</v>
      </c>
      <c r="O156" s="3">
        <f>EXP(-1/Table13[[#This Row],[temp(K)]])</f>
        <v>0.99960007998933442</v>
      </c>
      <c r="P156" s="3">
        <f>EXP(-1/Table13[[#This Row],[dens]])</f>
        <v>0.67330393186185422</v>
      </c>
      <c r="Q156" s="3">
        <f>EXP(1/Table13[[#This Row],[temp(K)]])</f>
        <v>1.0004000800106678</v>
      </c>
      <c r="R156" s="3">
        <f>EXP(1/Table13[[#This Row],[dens]])</f>
        <v>1.485213367512572</v>
      </c>
      <c r="S156" s="3">
        <f>LN(Table13[[#This Row],[maxPress(bar)]])</f>
        <v>12.527190142037034</v>
      </c>
      <c r="T156" s="3">
        <f>LN(Table13[[#This Row],[dens]])</f>
        <v>0.92745673085832137</v>
      </c>
    </row>
    <row r="157" spans="1:20" hidden="1" x14ac:dyDescent="0.3">
      <c r="A157">
        <v>3</v>
      </c>
      <c r="B157">
        <v>500</v>
      </c>
      <c r="C157" t="s">
        <v>11</v>
      </c>
      <c r="D157">
        <v>1</v>
      </c>
      <c r="E157" t="s">
        <v>12</v>
      </c>
      <c r="F157">
        <v>3</v>
      </c>
      <c r="G157">
        <v>74.702750000000009</v>
      </c>
      <c r="H157">
        <v>833489.19330000016</v>
      </c>
      <c r="I157">
        <v>38.445000000000007</v>
      </c>
      <c r="J157">
        <v>8</v>
      </c>
      <c r="K157" t="s">
        <v>14</v>
      </c>
      <c r="L157">
        <f>Table13[[#This Row],[maxPHe]]/Table13[[#This Row],[nv]]</f>
        <v>4.8056250000000009</v>
      </c>
      <c r="M157">
        <f>1/Table13[[#This Row],[temp(K)]]</f>
        <v>2E-3</v>
      </c>
      <c r="N157">
        <f>1/Table13[[#This Row],[dens]]</f>
        <v>0.20808947847574452</v>
      </c>
      <c r="O157" s="3">
        <f>EXP(-1/Table13[[#This Row],[temp(K)]])</f>
        <v>0.99800199866733308</v>
      </c>
      <c r="P157" s="3">
        <f>EXP(-1/Table13[[#This Row],[dens]])</f>
        <v>0.81213436491563429</v>
      </c>
      <c r="Q157" s="3">
        <f>EXP(1/Table13[[#This Row],[temp(K)]])</f>
        <v>1.0020020013340003</v>
      </c>
      <c r="R157" s="3">
        <f>EXP(1/Table13[[#This Row],[dens]])</f>
        <v>1.2313233415555336</v>
      </c>
      <c r="S157" s="3">
        <f>LN(Table13[[#This Row],[maxPress(bar)]])</f>
        <v>13.633376015642023</v>
      </c>
      <c r="T157" s="3">
        <f>LN(Table13[[#This Row],[dens]])</f>
        <v>1.5697871068043083</v>
      </c>
    </row>
    <row r="158" spans="1:20" x14ac:dyDescent="0.3">
      <c r="A158">
        <v>3</v>
      </c>
      <c r="B158">
        <v>500</v>
      </c>
      <c r="C158" t="s">
        <v>11</v>
      </c>
      <c r="D158">
        <v>2</v>
      </c>
      <c r="E158" t="s">
        <v>12</v>
      </c>
      <c r="F158">
        <v>3</v>
      </c>
      <c r="G158">
        <v>530.99025000000006</v>
      </c>
      <c r="H158">
        <v>497484.68894999998</v>
      </c>
      <c r="I158">
        <v>269.69500000000011</v>
      </c>
      <c r="J158">
        <v>69</v>
      </c>
      <c r="K158" t="s">
        <v>14</v>
      </c>
      <c r="L158">
        <f>Table13[[#This Row],[maxPHe]]/Table13[[#This Row],[nv]]</f>
        <v>3.9086231884057985</v>
      </c>
      <c r="M158">
        <f>1/Table13[[#This Row],[temp(K)]]</f>
        <v>2E-3</v>
      </c>
      <c r="N158">
        <f>1/Table13[[#This Row],[dens]]</f>
        <v>0.25584456515693643</v>
      </c>
      <c r="O158" s="3">
        <f>EXP(-1/Table13[[#This Row],[temp(K)]])</f>
        <v>0.99800199866733308</v>
      </c>
      <c r="P158" s="3">
        <f>EXP(-1/Table13[[#This Row],[dens]])</f>
        <v>0.77426230677979235</v>
      </c>
      <c r="Q158" s="3">
        <f>EXP(1/Table13[[#This Row],[temp(K)]])</f>
        <v>1.0020020013340003</v>
      </c>
      <c r="R158" s="3">
        <f>EXP(1/Table13[[#This Row],[dens]])</f>
        <v>1.2915519601607182</v>
      </c>
      <c r="S158" s="3">
        <f>LN(Table13[[#This Row],[maxPress(bar)]])</f>
        <v>13.117320059127294</v>
      </c>
      <c r="T158" s="3">
        <f>LN(Table13[[#This Row],[dens]])</f>
        <v>1.3631851862590356</v>
      </c>
    </row>
    <row r="159" spans="1:20" hidden="1" x14ac:dyDescent="0.3">
      <c r="A159">
        <v>4</v>
      </c>
      <c r="B159">
        <v>1000</v>
      </c>
      <c r="C159" t="s">
        <v>11</v>
      </c>
      <c r="D159">
        <v>1</v>
      </c>
      <c r="E159" t="s">
        <v>12</v>
      </c>
      <c r="F159">
        <v>3</v>
      </c>
      <c r="G159">
        <v>101.98025</v>
      </c>
      <c r="H159">
        <v>768430.75315</v>
      </c>
      <c r="I159">
        <v>41.895000000000017</v>
      </c>
      <c r="J159">
        <v>8</v>
      </c>
      <c r="K159" t="s">
        <v>14</v>
      </c>
      <c r="L159">
        <f>Table13[[#This Row],[maxPHe]]/Table13[[#This Row],[nv]]</f>
        <v>5.2368750000000022</v>
      </c>
      <c r="M159">
        <f>1/Table13[[#This Row],[temp(K)]]</f>
        <v>1E-3</v>
      </c>
      <c r="N159">
        <f>1/Table13[[#This Row],[dens]]</f>
        <v>0.19095357441222094</v>
      </c>
      <c r="O159" s="3">
        <f>EXP(-1/Table13[[#This Row],[temp(K)]])</f>
        <v>0.99900049983337502</v>
      </c>
      <c r="P159" s="3">
        <f>EXP(-1/Table13[[#This Row],[dens]])</f>
        <v>0.82617094273249236</v>
      </c>
      <c r="Q159" s="3">
        <f>EXP(1/Table13[[#This Row],[temp(K)]])</f>
        <v>1.0010005001667084</v>
      </c>
      <c r="R159" s="3">
        <f>EXP(1/Table13[[#This Row],[dens]])</f>
        <v>1.2104032570942067</v>
      </c>
      <c r="S159" s="3">
        <f>LN(Table13[[#This Row],[maxPress(bar)]])</f>
        <v>13.552105731394771</v>
      </c>
      <c r="T159" s="3">
        <f>LN(Table13[[#This Row],[dens]])</f>
        <v>1.6557249463854142</v>
      </c>
    </row>
    <row r="160" spans="1:20" hidden="1" x14ac:dyDescent="0.3">
      <c r="A160">
        <v>4</v>
      </c>
      <c r="B160">
        <v>1500</v>
      </c>
      <c r="C160" t="s">
        <v>11</v>
      </c>
      <c r="D160">
        <v>1</v>
      </c>
      <c r="E160" t="s">
        <v>12</v>
      </c>
      <c r="F160">
        <v>3</v>
      </c>
      <c r="G160">
        <v>70.198249999999987</v>
      </c>
      <c r="H160">
        <v>741725.51255000022</v>
      </c>
      <c r="I160">
        <v>31.534999999999989</v>
      </c>
      <c r="J160">
        <v>7</v>
      </c>
      <c r="K160" t="s">
        <v>14</v>
      </c>
      <c r="L160">
        <f>Table13[[#This Row],[maxPHe]]/Table13[[#This Row],[nv]]</f>
        <v>4.5049999999999981</v>
      </c>
      <c r="M160">
        <f>1/Table13[[#This Row],[temp(K)]]</f>
        <v>6.6666666666666664E-4</v>
      </c>
      <c r="N160">
        <f>1/Table13[[#This Row],[dens]]</f>
        <v>0.22197558268590464</v>
      </c>
      <c r="O160" s="3">
        <f>EXP(-1/Table13[[#This Row],[temp(K)]])</f>
        <v>0.99933355550618108</v>
      </c>
      <c r="P160" s="3">
        <f>EXP(-1/Table13[[#This Row],[dens]])</f>
        <v>0.80093492077543083</v>
      </c>
      <c r="Q160" s="3">
        <f>EXP(1/Table13[[#This Row],[temp(K)]])</f>
        <v>1.0006668889382799</v>
      </c>
      <c r="R160" s="3">
        <f>EXP(1/Table13[[#This Row],[dens]])</f>
        <v>1.2485408914769791</v>
      </c>
      <c r="S160" s="3">
        <f>LN(Table13[[#This Row],[maxPress(bar)]])</f>
        <v>13.516734524530943</v>
      </c>
      <c r="T160" s="3">
        <f>LN(Table13[[#This Row],[dens]])</f>
        <v>1.5051878910603007</v>
      </c>
    </row>
    <row r="161" spans="1:20" hidden="1" x14ac:dyDescent="0.3">
      <c r="A161">
        <v>4</v>
      </c>
      <c r="B161">
        <v>2000</v>
      </c>
      <c r="C161" t="s">
        <v>11</v>
      </c>
      <c r="D161">
        <v>1</v>
      </c>
      <c r="E161" t="s">
        <v>12</v>
      </c>
      <c r="F161">
        <v>3</v>
      </c>
      <c r="G161">
        <v>67.128749999999997</v>
      </c>
      <c r="H161">
        <v>662935.81134999997</v>
      </c>
      <c r="I161">
        <v>29.925000000000011</v>
      </c>
      <c r="J161">
        <v>7</v>
      </c>
      <c r="K161" t="s">
        <v>14</v>
      </c>
      <c r="L161">
        <f>Table13[[#This Row],[maxPHe]]/Table13[[#This Row],[nv]]</f>
        <v>4.2750000000000012</v>
      </c>
      <c r="M161">
        <f>1/Table13[[#This Row],[temp(K)]]</f>
        <v>5.0000000000000001E-4</v>
      </c>
      <c r="N161">
        <f>1/Table13[[#This Row],[dens]]</f>
        <v>0.23391812865497069</v>
      </c>
      <c r="O161" s="3">
        <f>EXP(-1/Table13[[#This Row],[temp(K)]])</f>
        <v>0.99950012497916929</v>
      </c>
      <c r="P161" s="3">
        <f>EXP(-1/Table13[[#This Row],[dens]])</f>
        <v>0.7914266084041448</v>
      </c>
      <c r="Q161" s="3">
        <f>EXP(1/Table13[[#This Row],[temp(K)]])</f>
        <v>1.0005001250208359</v>
      </c>
      <c r="R161" s="3">
        <f>EXP(1/Table13[[#This Row],[dens]])</f>
        <v>1.2635410401684986</v>
      </c>
      <c r="S161" s="3">
        <f>LN(Table13[[#This Row],[maxPress(bar)]])</f>
        <v>13.404433449021051</v>
      </c>
      <c r="T161" s="3">
        <f>LN(Table13[[#This Row],[dens]])</f>
        <v>1.4527841023887238</v>
      </c>
    </row>
    <row r="162" spans="1:20" hidden="1" x14ac:dyDescent="0.3">
      <c r="A162">
        <v>4</v>
      </c>
      <c r="B162">
        <v>2500</v>
      </c>
      <c r="C162" t="s">
        <v>11</v>
      </c>
      <c r="D162">
        <v>1</v>
      </c>
      <c r="E162" t="s">
        <v>12</v>
      </c>
      <c r="F162">
        <v>3</v>
      </c>
      <c r="G162">
        <v>60.544750000000001</v>
      </c>
      <c r="H162">
        <v>575573.48864999996</v>
      </c>
      <c r="I162">
        <v>29.605</v>
      </c>
      <c r="J162">
        <v>8</v>
      </c>
      <c r="K162" t="s">
        <v>14</v>
      </c>
      <c r="L162">
        <f>Table13[[#This Row],[maxPHe]]/Table13[[#This Row],[nv]]</f>
        <v>3.7006250000000001</v>
      </c>
      <c r="M162">
        <f>1/Table13[[#This Row],[temp(K)]]</f>
        <v>4.0000000000000002E-4</v>
      </c>
      <c r="N162">
        <f>1/Table13[[#This Row],[dens]]</f>
        <v>0.27022462421888194</v>
      </c>
      <c r="O162" s="3">
        <f>EXP(-1/Table13[[#This Row],[temp(K)]])</f>
        <v>0.99960007998933442</v>
      </c>
      <c r="P162" s="3">
        <f>EXP(-1/Table13[[#This Row],[dens]])</f>
        <v>0.76320804007133847</v>
      </c>
      <c r="Q162" s="3">
        <f>EXP(1/Table13[[#This Row],[temp(K)]])</f>
        <v>1.0004000800106678</v>
      </c>
      <c r="R162" s="3">
        <f>EXP(1/Table13[[#This Row],[dens]])</f>
        <v>1.3102587335250402</v>
      </c>
      <c r="S162" s="3">
        <f>LN(Table13[[#This Row],[maxPress(bar)]])</f>
        <v>13.26312219430015</v>
      </c>
      <c r="T162" s="3">
        <f>LN(Table13[[#This Row],[dens]])</f>
        <v>1.3085017243039034</v>
      </c>
    </row>
    <row r="163" spans="1:20" hidden="1" x14ac:dyDescent="0.3">
      <c r="A163">
        <v>4</v>
      </c>
      <c r="B163">
        <v>500</v>
      </c>
      <c r="C163" t="s">
        <v>11</v>
      </c>
      <c r="D163">
        <v>1</v>
      </c>
      <c r="E163" t="s">
        <v>12</v>
      </c>
      <c r="F163">
        <v>3</v>
      </c>
      <c r="G163">
        <v>44.900750000000009</v>
      </c>
      <c r="H163">
        <v>851753.97030000004</v>
      </c>
      <c r="I163">
        <v>32.484999999999999</v>
      </c>
      <c r="J163">
        <v>8</v>
      </c>
      <c r="K163" t="s">
        <v>14</v>
      </c>
      <c r="L163">
        <f>Table13[[#This Row],[maxPHe]]/Table13[[#This Row],[nv]]</f>
        <v>4.0606249999999999</v>
      </c>
      <c r="M163">
        <f>1/Table13[[#This Row],[temp(K)]]</f>
        <v>2E-3</v>
      </c>
      <c r="N163">
        <f>1/Table13[[#This Row],[dens]]</f>
        <v>0.24626750808065262</v>
      </c>
      <c r="O163" s="3">
        <f>EXP(-1/Table13[[#This Row],[temp(K)]])</f>
        <v>0.99800199866733308</v>
      </c>
      <c r="P163" s="3">
        <f>EXP(-1/Table13[[#This Row],[dens]])</f>
        <v>0.78171308238677462</v>
      </c>
      <c r="Q163" s="3">
        <f>EXP(1/Table13[[#This Row],[temp(K)]])</f>
        <v>1.0020020013340003</v>
      </c>
      <c r="R163" s="3">
        <f>EXP(1/Table13[[#This Row],[dens]])</f>
        <v>1.2792417352754777</v>
      </c>
      <c r="S163" s="3">
        <f>LN(Table13[[#This Row],[maxPress(bar)]])</f>
        <v>13.655052996856639</v>
      </c>
      <c r="T163" s="3">
        <f>LN(Table13[[#This Row],[dens]])</f>
        <v>1.4013369026526583</v>
      </c>
    </row>
    <row r="164" spans="1:20" hidden="1" x14ac:dyDescent="0.3">
      <c r="A164">
        <v>5</v>
      </c>
      <c r="B164">
        <v>1000</v>
      </c>
      <c r="C164" t="s">
        <v>11</v>
      </c>
      <c r="D164">
        <v>1</v>
      </c>
      <c r="E164" t="s">
        <v>12</v>
      </c>
      <c r="F164">
        <v>3</v>
      </c>
      <c r="G164">
        <v>101.48524999999999</v>
      </c>
      <c r="H164">
        <v>737926.65175000019</v>
      </c>
      <c r="I164">
        <v>44.79499999999998</v>
      </c>
      <c r="J164">
        <v>9</v>
      </c>
      <c r="K164" t="s">
        <v>14</v>
      </c>
      <c r="L164">
        <f>Table13[[#This Row],[maxPHe]]/Table13[[#This Row],[nv]]</f>
        <v>4.9772222222222204</v>
      </c>
      <c r="M164">
        <f>1/Table13[[#This Row],[temp(K)]]</f>
        <v>1E-3</v>
      </c>
      <c r="N164">
        <f>1/Table13[[#This Row],[dens]]</f>
        <v>0.20091528072329509</v>
      </c>
      <c r="O164" s="3">
        <f>EXP(-1/Table13[[#This Row],[temp(K)]])</f>
        <v>0.99900049983337502</v>
      </c>
      <c r="P164" s="3">
        <f>EXP(-1/Table13[[#This Row],[dens]])</f>
        <v>0.81798172743877573</v>
      </c>
      <c r="Q164" s="3">
        <f>EXP(1/Table13[[#This Row],[temp(K)]])</f>
        <v>1.0010005001667084</v>
      </c>
      <c r="R164" s="3">
        <f>EXP(1/Table13[[#This Row],[dens]])</f>
        <v>1.2225211963244593</v>
      </c>
      <c r="S164" s="3">
        <f>LN(Table13[[#This Row],[maxPress(bar)]])</f>
        <v>13.51159971077068</v>
      </c>
      <c r="T164" s="3">
        <f>LN(Table13[[#This Row],[dens]])</f>
        <v>1.6048719487133221</v>
      </c>
    </row>
    <row r="165" spans="1:20" hidden="1" x14ac:dyDescent="0.3">
      <c r="A165">
        <v>5</v>
      </c>
      <c r="B165">
        <v>1500</v>
      </c>
      <c r="C165" t="s">
        <v>11</v>
      </c>
      <c r="D165">
        <v>1</v>
      </c>
      <c r="E165" t="s">
        <v>12</v>
      </c>
      <c r="F165">
        <v>3</v>
      </c>
      <c r="G165">
        <v>88.514750000000006</v>
      </c>
      <c r="H165">
        <v>652819.57445000007</v>
      </c>
      <c r="I165">
        <v>40.204999999999977</v>
      </c>
      <c r="J165">
        <v>9</v>
      </c>
      <c r="K165" t="s">
        <v>14</v>
      </c>
      <c r="L165">
        <f>Table13[[#This Row],[maxPHe]]/Table13[[#This Row],[nv]]</f>
        <v>4.4672222222222198</v>
      </c>
      <c r="M165">
        <f>1/Table13[[#This Row],[temp(K)]]</f>
        <v>6.6666666666666664E-4</v>
      </c>
      <c r="N165">
        <f>1/Table13[[#This Row],[dens]]</f>
        <v>0.2238527546325085</v>
      </c>
      <c r="O165" s="3">
        <f>EXP(-1/Table13[[#This Row],[temp(K)]])</f>
        <v>0.99933355550618108</v>
      </c>
      <c r="P165" s="3">
        <f>EXP(-1/Table13[[#This Row],[dens]])</f>
        <v>0.79943283848554714</v>
      </c>
      <c r="Q165" s="3">
        <f>EXP(1/Table13[[#This Row],[temp(K)]])</f>
        <v>1.0006668889382799</v>
      </c>
      <c r="R165" s="3">
        <f>EXP(1/Table13[[#This Row],[dens]])</f>
        <v>1.2508868185780424</v>
      </c>
      <c r="S165" s="3">
        <f>LN(Table13[[#This Row],[maxPress(bar)]])</f>
        <v>13.389056067553193</v>
      </c>
      <c r="T165" s="3">
        <f>LN(Table13[[#This Row],[dens]])</f>
        <v>1.4967667886638925</v>
      </c>
    </row>
    <row r="166" spans="1:20" hidden="1" x14ac:dyDescent="0.3">
      <c r="A166">
        <v>5</v>
      </c>
      <c r="B166">
        <v>2000</v>
      </c>
      <c r="C166" t="s">
        <v>11</v>
      </c>
      <c r="D166">
        <v>1</v>
      </c>
      <c r="E166" t="s">
        <v>12</v>
      </c>
      <c r="F166">
        <v>3</v>
      </c>
      <c r="G166">
        <v>64.603750000000005</v>
      </c>
      <c r="H166">
        <v>587699.88860000006</v>
      </c>
      <c r="I166">
        <v>33.425000000000011</v>
      </c>
      <c r="J166">
        <v>9</v>
      </c>
      <c r="K166" t="s">
        <v>14</v>
      </c>
      <c r="L166">
        <f>Table13[[#This Row],[maxPHe]]/Table13[[#This Row],[nv]]</f>
        <v>3.7138888888888903</v>
      </c>
      <c r="M166">
        <f>1/Table13[[#This Row],[temp(K)]]</f>
        <v>5.0000000000000001E-4</v>
      </c>
      <c r="N166">
        <f>1/Table13[[#This Row],[dens]]</f>
        <v>0.26925953627524296</v>
      </c>
      <c r="O166" s="3">
        <f>EXP(-1/Table13[[#This Row],[temp(K)]])</f>
        <v>0.99950012497916929</v>
      </c>
      <c r="P166" s="3">
        <f>EXP(-1/Table13[[#This Row],[dens]])</f>
        <v>0.76394495848764232</v>
      </c>
      <c r="Q166" s="3">
        <f>EXP(1/Table13[[#This Row],[temp(K)]])</f>
        <v>1.0005001250208359</v>
      </c>
      <c r="R166" s="3">
        <f>EXP(1/Table13[[#This Row],[dens]])</f>
        <v>1.3089948286060666</v>
      </c>
      <c r="S166" s="3">
        <f>LN(Table13[[#This Row],[maxPress(bar)]])</f>
        <v>13.28397170304823</v>
      </c>
      <c r="T166" s="3">
        <f>LN(Table13[[#This Row],[dens]])</f>
        <v>1.312079545651788</v>
      </c>
    </row>
    <row r="167" spans="1:20" hidden="1" x14ac:dyDescent="0.3">
      <c r="A167">
        <v>5</v>
      </c>
      <c r="B167">
        <v>2500</v>
      </c>
      <c r="C167" t="s">
        <v>11</v>
      </c>
      <c r="D167">
        <v>1</v>
      </c>
      <c r="E167" t="s">
        <v>12</v>
      </c>
      <c r="F167">
        <v>3</v>
      </c>
      <c r="G167">
        <v>56.732750000000003</v>
      </c>
      <c r="H167">
        <v>553414.24124999996</v>
      </c>
      <c r="I167">
        <v>28.844999999999992</v>
      </c>
      <c r="J167">
        <v>8</v>
      </c>
      <c r="K167" t="s">
        <v>15</v>
      </c>
      <c r="L167">
        <f>Table13[[#This Row],[maxPHe]]/Table13[[#This Row],[nv]]</f>
        <v>3.605624999999999</v>
      </c>
      <c r="M167">
        <f>1/Table13[[#This Row],[temp(K)]]</f>
        <v>4.0000000000000002E-4</v>
      </c>
      <c r="N167">
        <f>1/Table13[[#This Row],[dens]]</f>
        <v>0.27734442711041785</v>
      </c>
      <c r="O167" s="3">
        <f>EXP(-1/Table13[[#This Row],[temp(K)]])</f>
        <v>0.99960007998933442</v>
      </c>
      <c r="P167" s="3">
        <f>EXP(-1/Table13[[#This Row],[dens]])</f>
        <v>0.75779344754938305</v>
      </c>
      <c r="Q167" s="3">
        <f>EXP(1/Table13[[#This Row],[temp(K)]])</f>
        <v>1.0004000800106678</v>
      </c>
      <c r="R167" s="3">
        <f>EXP(1/Table13[[#This Row],[dens]])</f>
        <v>1.319620805951655</v>
      </c>
      <c r="S167" s="3">
        <f>LN(Table13[[#This Row],[maxPress(bar)]])</f>
        <v>13.223862080102148</v>
      </c>
      <c r="T167" s="3">
        <f>LN(Table13[[#This Row],[dens]])</f>
        <v>1.2824951260290165</v>
      </c>
    </row>
    <row r="168" spans="1:20" hidden="1" x14ac:dyDescent="0.3">
      <c r="A168">
        <v>5</v>
      </c>
      <c r="B168">
        <v>500</v>
      </c>
      <c r="C168" t="s">
        <v>11</v>
      </c>
      <c r="D168">
        <v>1</v>
      </c>
      <c r="E168" t="s">
        <v>12</v>
      </c>
      <c r="F168">
        <v>3</v>
      </c>
      <c r="G168">
        <v>89.900750000000002</v>
      </c>
      <c r="H168">
        <v>892617.73010000016</v>
      </c>
      <c r="I168">
        <v>39.485000000000028</v>
      </c>
      <c r="J168">
        <v>7</v>
      </c>
      <c r="K168" t="s">
        <v>14</v>
      </c>
      <c r="L168">
        <f>Table13[[#This Row],[maxPHe]]/Table13[[#This Row],[nv]]</f>
        <v>5.6407142857142896</v>
      </c>
      <c r="M168">
        <f>1/Table13[[#This Row],[temp(K)]]</f>
        <v>2E-3</v>
      </c>
      <c r="N168">
        <f>1/Table13[[#This Row],[dens]]</f>
        <v>0.17728251234646056</v>
      </c>
      <c r="O168" s="3">
        <f>EXP(-1/Table13[[#This Row],[temp(K)]])</f>
        <v>0.99800199866733308</v>
      </c>
      <c r="P168" s="3">
        <f>EXP(-1/Table13[[#This Row],[dens]])</f>
        <v>0.83754313482005649</v>
      </c>
      <c r="Q168" s="3">
        <f>EXP(1/Table13[[#This Row],[temp(K)]])</f>
        <v>1.0020020013340003</v>
      </c>
      <c r="R168" s="3">
        <f>EXP(1/Table13[[#This Row],[dens]])</f>
        <v>1.1939683562863266</v>
      </c>
      <c r="S168" s="3">
        <f>LN(Table13[[#This Row],[maxPress(bar)]])</f>
        <v>13.701913694412699</v>
      </c>
      <c r="T168" s="3">
        <f>LN(Table13[[#This Row],[dens]])</f>
        <v>1.7300107038942316</v>
      </c>
    </row>
    <row r="169" spans="1:20" hidden="1" x14ac:dyDescent="0.3">
      <c r="A169">
        <v>1</v>
      </c>
      <c r="B169">
        <v>1000</v>
      </c>
      <c r="C169" t="s">
        <v>11</v>
      </c>
      <c r="D169">
        <v>1</v>
      </c>
      <c r="E169" t="s">
        <v>12</v>
      </c>
      <c r="F169">
        <v>4</v>
      </c>
      <c r="G169">
        <v>119.45525000000001</v>
      </c>
      <c r="H169">
        <v>764000.98845000006</v>
      </c>
      <c r="I169">
        <v>45.394999999999968</v>
      </c>
      <c r="J169">
        <v>8</v>
      </c>
      <c r="K169" t="s">
        <v>14</v>
      </c>
      <c r="L169">
        <f>Table13[[#This Row],[maxPHe]]/Table13[[#This Row],[nv]]</f>
        <v>5.6743749999999959</v>
      </c>
      <c r="M169">
        <f>1/Table13[[#This Row],[temp(K)]]</f>
        <v>1E-3</v>
      </c>
      <c r="N169">
        <f>1/Table13[[#This Row],[dens]]</f>
        <v>0.17623086242978314</v>
      </c>
      <c r="O169" s="3">
        <f>EXP(-1/Table13[[#This Row],[temp(K)]])</f>
        <v>0.99900049983337502</v>
      </c>
      <c r="P169" s="3">
        <f>EXP(-1/Table13[[#This Row],[dens]])</f>
        <v>0.83842440029816612</v>
      </c>
      <c r="Q169" s="3">
        <f>EXP(1/Table13[[#This Row],[temp(K)]])</f>
        <v>1.0010005001667084</v>
      </c>
      <c r="R169" s="3">
        <f>EXP(1/Table13[[#This Row],[dens]])</f>
        <v>1.1927133795776617</v>
      </c>
      <c r="S169" s="3">
        <f>LN(Table13[[#This Row],[maxPress(bar)]])</f>
        <v>13.546324361930543</v>
      </c>
      <c r="T169" s="3">
        <f>LN(Table13[[#This Row],[dens]])</f>
        <v>1.7359604251438838</v>
      </c>
    </row>
    <row r="170" spans="1:20" x14ac:dyDescent="0.3">
      <c r="A170">
        <v>1</v>
      </c>
      <c r="B170">
        <v>1000</v>
      </c>
      <c r="C170" t="s">
        <v>11</v>
      </c>
      <c r="D170">
        <v>2</v>
      </c>
      <c r="E170" t="s">
        <v>12</v>
      </c>
      <c r="F170">
        <v>4</v>
      </c>
      <c r="G170">
        <v>562.62375000000009</v>
      </c>
      <c r="H170">
        <v>452260.59769999998</v>
      </c>
      <c r="I170">
        <v>261.02499999999998</v>
      </c>
      <c r="J170">
        <v>69</v>
      </c>
      <c r="K170" t="s">
        <v>14</v>
      </c>
      <c r="L170">
        <f>Table13[[#This Row],[maxPHe]]/Table13[[#This Row],[nv]]</f>
        <v>3.7829710144927531</v>
      </c>
      <c r="M170">
        <f>1/Table13[[#This Row],[temp(K)]]</f>
        <v>1E-3</v>
      </c>
      <c r="N170">
        <f>1/Table13[[#This Row],[dens]]</f>
        <v>0.2643424959295087</v>
      </c>
      <c r="O170" s="3">
        <f>EXP(-1/Table13[[#This Row],[temp(K)]])</f>
        <v>0.99900049983337502</v>
      </c>
      <c r="P170" s="3">
        <f>EXP(-1/Table13[[#This Row],[dens]])</f>
        <v>0.76771055688323886</v>
      </c>
      <c r="Q170" s="3">
        <f>EXP(1/Table13[[#This Row],[temp(K)]])</f>
        <v>1.0010005001667084</v>
      </c>
      <c r="R170" s="3">
        <f>EXP(1/Table13[[#This Row],[dens]])</f>
        <v>1.3025742462886181</v>
      </c>
      <c r="S170" s="3">
        <f>LN(Table13[[#This Row],[maxPress(bar)]])</f>
        <v>13.02201383626104</v>
      </c>
      <c r="T170" s="3">
        <f>LN(Table13[[#This Row],[dens]])</f>
        <v>1.3305096835789145</v>
      </c>
    </row>
    <row r="171" spans="1:20" hidden="1" x14ac:dyDescent="0.3">
      <c r="A171">
        <v>1</v>
      </c>
      <c r="B171">
        <v>1500</v>
      </c>
      <c r="C171" t="s">
        <v>11</v>
      </c>
      <c r="D171">
        <v>1</v>
      </c>
      <c r="E171" t="s">
        <v>12</v>
      </c>
      <c r="F171">
        <v>4</v>
      </c>
      <c r="G171">
        <v>90.495249999999999</v>
      </c>
      <c r="H171">
        <v>738824.04634999996</v>
      </c>
      <c r="I171">
        <v>35.595000000000013</v>
      </c>
      <c r="J171">
        <v>7</v>
      </c>
      <c r="K171" t="s">
        <v>14</v>
      </c>
      <c r="L171">
        <f>Table13[[#This Row],[maxPHe]]/Table13[[#This Row],[nv]]</f>
        <v>5.0850000000000017</v>
      </c>
      <c r="M171">
        <f>1/Table13[[#This Row],[temp(K)]]</f>
        <v>6.6666666666666664E-4</v>
      </c>
      <c r="N171">
        <f>1/Table13[[#This Row],[dens]]</f>
        <v>0.19665683382497534</v>
      </c>
      <c r="O171" s="3">
        <f>EXP(-1/Table13[[#This Row],[temp(K)]])</f>
        <v>0.99933355550618108</v>
      </c>
      <c r="P171" s="3">
        <f>EXP(-1/Table13[[#This Row],[dens]])</f>
        <v>0.82147248651973537</v>
      </c>
      <c r="Q171" s="3">
        <f>EXP(1/Table13[[#This Row],[temp(K)]])</f>
        <v>1.0006668889382799</v>
      </c>
      <c r="R171" s="3">
        <f>EXP(1/Table13[[#This Row],[dens]])</f>
        <v>1.2173262238357092</v>
      </c>
      <c r="S171" s="3">
        <f>LN(Table13[[#This Row],[maxPress(bar)]])</f>
        <v>13.512815074625413</v>
      </c>
      <c r="T171" s="3">
        <f>LN(Table13[[#This Row],[dens]])</f>
        <v>1.6262950295005236</v>
      </c>
    </row>
    <row r="172" spans="1:20" x14ac:dyDescent="0.3">
      <c r="A172">
        <v>1</v>
      </c>
      <c r="B172">
        <v>1500</v>
      </c>
      <c r="C172" t="s">
        <v>11</v>
      </c>
      <c r="D172">
        <v>2</v>
      </c>
      <c r="E172" t="s">
        <v>12</v>
      </c>
      <c r="F172">
        <v>4</v>
      </c>
      <c r="G172">
        <v>516.08924999999988</v>
      </c>
      <c r="H172">
        <v>396755.04385000007</v>
      </c>
      <c r="I172">
        <v>233.71500000000009</v>
      </c>
      <c r="J172">
        <v>66</v>
      </c>
      <c r="K172" t="s">
        <v>14</v>
      </c>
      <c r="L172">
        <f>Table13[[#This Row],[maxPHe]]/Table13[[#This Row],[nv]]</f>
        <v>3.5411363636363649</v>
      </c>
      <c r="M172">
        <f>1/Table13[[#This Row],[temp(K)]]</f>
        <v>6.6666666666666664E-4</v>
      </c>
      <c r="N172">
        <f>1/Table13[[#This Row],[dens]]</f>
        <v>0.28239522495346886</v>
      </c>
      <c r="O172" s="3">
        <f>EXP(-1/Table13[[#This Row],[temp(K)]])</f>
        <v>0.99933355550618108</v>
      </c>
      <c r="P172" s="3">
        <f>EXP(-1/Table13[[#This Row],[dens]])</f>
        <v>0.75397563565327352</v>
      </c>
      <c r="Q172" s="3">
        <f>EXP(1/Table13[[#This Row],[temp(K)]])</f>
        <v>1.0006668889382799</v>
      </c>
      <c r="R172" s="3">
        <f>EXP(1/Table13[[#This Row],[dens]])</f>
        <v>1.3263028043785015</v>
      </c>
      <c r="S172" s="3">
        <f>LN(Table13[[#This Row],[maxPress(bar)]])</f>
        <v>12.891074351225301</v>
      </c>
      <c r="T172" s="3">
        <f>LN(Table13[[#This Row],[dens]])</f>
        <v>1.2644476823110025</v>
      </c>
    </row>
    <row r="173" spans="1:20" hidden="1" x14ac:dyDescent="0.3">
      <c r="A173">
        <v>1</v>
      </c>
      <c r="B173">
        <v>2000</v>
      </c>
      <c r="C173" t="s">
        <v>11</v>
      </c>
      <c r="D173">
        <v>1</v>
      </c>
      <c r="E173" t="s">
        <v>12</v>
      </c>
      <c r="F173">
        <v>4</v>
      </c>
      <c r="G173">
        <v>95.148750000000007</v>
      </c>
      <c r="H173">
        <v>684505.90549999999</v>
      </c>
      <c r="I173">
        <v>35.525000000000013</v>
      </c>
      <c r="J173">
        <v>7</v>
      </c>
      <c r="K173" t="s">
        <v>14</v>
      </c>
      <c r="L173">
        <f>Table13[[#This Row],[maxPHe]]/Table13[[#This Row],[nv]]</f>
        <v>5.075000000000002</v>
      </c>
      <c r="M173">
        <f>1/Table13[[#This Row],[temp(K)]]</f>
        <v>5.0000000000000001E-4</v>
      </c>
      <c r="N173">
        <f>1/Table13[[#This Row],[dens]]</f>
        <v>0.19704433497536938</v>
      </c>
      <c r="O173" s="3">
        <f>EXP(-1/Table13[[#This Row],[temp(K)]])</f>
        <v>0.99950012497916929</v>
      </c>
      <c r="P173" s="3">
        <f>EXP(-1/Table13[[#This Row],[dens]])</f>
        <v>0.82115422665320659</v>
      </c>
      <c r="Q173" s="3">
        <f>EXP(1/Table13[[#This Row],[temp(K)]])</f>
        <v>1.0005001250208359</v>
      </c>
      <c r="R173" s="3">
        <f>EXP(1/Table13[[#This Row],[dens]])</f>
        <v>1.2177980305547698</v>
      </c>
      <c r="S173" s="3">
        <f>LN(Table13[[#This Row],[maxPress(bar)]])</f>
        <v>13.436452551138727</v>
      </c>
      <c r="T173" s="3">
        <f>LN(Table13[[#This Row],[dens]])</f>
        <v>1.6243265249278513</v>
      </c>
    </row>
    <row r="174" spans="1:20" x14ac:dyDescent="0.3">
      <c r="A174">
        <v>1</v>
      </c>
      <c r="B174">
        <v>2000</v>
      </c>
      <c r="C174" t="s">
        <v>11</v>
      </c>
      <c r="D174">
        <v>2</v>
      </c>
      <c r="E174" t="s">
        <v>12</v>
      </c>
      <c r="F174">
        <v>4</v>
      </c>
      <c r="G174">
        <v>446.08924999999999</v>
      </c>
      <c r="H174">
        <v>333560.93085</v>
      </c>
      <c r="I174">
        <v>220.71500000000009</v>
      </c>
      <c r="J174">
        <v>72</v>
      </c>
      <c r="K174" t="s">
        <v>14</v>
      </c>
      <c r="L174">
        <f>Table13[[#This Row],[maxPHe]]/Table13[[#This Row],[nv]]</f>
        <v>3.0654861111111122</v>
      </c>
      <c r="M174">
        <f>1/Table13[[#This Row],[temp(K)]]</f>
        <v>5.0000000000000001E-4</v>
      </c>
      <c r="N174">
        <f>1/Table13[[#This Row],[dens]]</f>
        <v>0.32621253652900789</v>
      </c>
      <c r="O174" s="3">
        <f>EXP(-1/Table13[[#This Row],[temp(K)]])</f>
        <v>0.99950012497916929</v>
      </c>
      <c r="P174" s="3">
        <f>EXP(-1/Table13[[#This Row],[dens]])</f>
        <v>0.72165179376401545</v>
      </c>
      <c r="Q174" s="3">
        <f>EXP(1/Table13[[#This Row],[temp(K)]])</f>
        <v>1.0005001250208359</v>
      </c>
      <c r="R174" s="3">
        <f>EXP(1/Table13[[#This Row],[dens]])</f>
        <v>1.3857098515395725</v>
      </c>
      <c r="S174" s="3">
        <f>LN(Table13[[#This Row],[maxPress(bar)]])</f>
        <v>12.717580828849384</v>
      </c>
      <c r="T174" s="3">
        <f>LN(Table13[[#This Row],[dens]])</f>
        <v>1.1202061575011957</v>
      </c>
    </row>
    <row r="175" spans="1:20" hidden="1" x14ac:dyDescent="0.3">
      <c r="A175">
        <v>1</v>
      </c>
      <c r="B175">
        <v>1000</v>
      </c>
      <c r="C175" t="s">
        <v>11</v>
      </c>
      <c r="D175">
        <v>3</v>
      </c>
      <c r="E175" t="s">
        <v>12</v>
      </c>
      <c r="F175">
        <v>4</v>
      </c>
      <c r="G175">
        <v>1513.1682499999999</v>
      </c>
      <c r="H175">
        <v>341256.40415000002</v>
      </c>
      <c r="I175">
        <v>728.1350000000001</v>
      </c>
      <c r="J175">
        <v>226</v>
      </c>
      <c r="K175" t="s">
        <v>14</v>
      </c>
      <c r="L175">
        <f>Table13[[#This Row],[maxPHe]]/Table13[[#This Row],[nv]]</f>
        <v>3.2218362831858411</v>
      </c>
      <c r="M175">
        <f>1/Table13[[#This Row],[temp(K)]]</f>
        <v>1E-3</v>
      </c>
      <c r="N175">
        <f>1/Table13[[#This Row],[dens]]</f>
        <v>0.31038200333729316</v>
      </c>
      <c r="O175" s="3">
        <f>EXP(-1/Table13[[#This Row],[temp(K)]])</f>
        <v>0.99900049983337502</v>
      </c>
      <c r="P175" s="3">
        <f>EXP(-1/Table13[[#This Row],[dens]])</f>
        <v>0.73316683054716236</v>
      </c>
      <c r="Q175" s="3">
        <f>EXP(1/Table13[[#This Row],[temp(K)]])</f>
        <v>1.0010005001667084</v>
      </c>
      <c r="R175" s="3">
        <f>EXP(1/Table13[[#This Row],[dens]])</f>
        <v>1.3639460465685553</v>
      </c>
      <c r="S175" s="3">
        <f>LN(Table13[[#This Row],[maxPress(bar)]])</f>
        <v>12.74038939204514</v>
      </c>
      <c r="T175" s="3">
        <f>LN(Table13[[#This Row],[dens]])</f>
        <v>1.1699514712930499</v>
      </c>
    </row>
    <row r="176" spans="1:20" hidden="1" x14ac:dyDescent="0.3">
      <c r="A176">
        <v>1</v>
      </c>
      <c r="B176">
        <v>1500</v>
      </c>
      <c r="C176" t="s">
        <v>11</v>
      </c>
      <c r="D176">
        <v>3</v>
      </c>
      <c r="E176" t="s">
        <v>12</v>
      </c>
      <c r="F176">
        <v>4</v>
      </c>
      <c r="G176">
        <v>1397.0297499999999</v>
      </c>
      <c r="H176">
        <v>297472.18475000001</v>
      </c>
      <c r="I176">
        <v>663.90500000000054</v>
      </c>
      <c r="J176">
        <v>223</v>
      </c>
      <c r="K176" t="s">
        <v>14</v>
      </c>
      <c r="L176">
        <f>Table13[[#This Row],[maxPHe]]/Table13[[#This Row],[nv]]</f>
        <v>2.9771524663677154</v>
      </c>
      <c r="M176">
        <f>1/Table13[[#This Row],[temp(K)]]</f>
        <v>6.6666666666666664E-4</v>
      </c>
      <c r="N176">
        <f>1/Table13[[#This Row],[dens]]</f>
        <v>0.33589143024980955</v>
      </c>
      <c r="O176" s="3">
        <f>EXP(-1/Table13[[#This Row],[temp(K)]])</f>
        <v>0.99933355550618108</v>
      </c>
      <c r="P176" s="3">
        <f>EXP(-1/Table13[[#This Row],[dens]])</f>
        <v>0.71470069648005941</v>
      </c>
      <c r="Q176" s="3">
        <f>EXP(1/Table13[[#This Row],[temp(K)]])</f>
        <v>1.0006668889382799</v>
      </c>
      <c r="R176" s="3">
        <f>EXP(1/Table13[[#This Row],[dens]])</f>
        <v>1.3991871071695543</v>
      </c>
      <c r="S176" s="3">
        <f>LN(Table13[[#This Row],[maxPress(bar)]])</f>
        <v>12.603076002958083</v>
      </c>
      <c r="T176" s="3">
        <f>LN(Table13[[#This Row],[dens]])</f>
        <v>1.090967295491343</v>
      </c>
    </row>
    <row r="177" spans="1:20" hidden="1" x14ac:dyDescent="0.3">
      <c r="A177">
        <v>1</v>
      </c>
      <c r="B177">
        <v>2000</v>
      </c>
      <c r="C177" t="s">
        <v>11</v>
      </c>
      <c r="D177">
        <v>3</v>
      </c>
      <c r="E177" t="s">
        <v>12</v>
      </c>
      <c r="F177">
        <v>4</v>
      </c>
      <c r="G177">
        <v>1112.2772500000001</v>
      </c>
      <c r="H177">
        <v>243508.5595</v>
      </c>
      <c r="I177">
        <v>589.95500000000027</v>
      </c>
      <c r="J177">
        <v>232</v>
      </c>
      <c r="K177" t="s">
        <v>14</v>
      </c>
      <c r="L177">
        <f>Table13[[#This Row],[maxPHe]]/Table13[[#This Row],[nv]]</f>
        <v>2.5429094827586218</v>
      </c>
      <c r="M177">
        <f>1/Table13[[#This Row],[temp(K)]]</f>
        <v>5.0000000000000001E-4</v>
      </c>
      <c r="N177">
        <f>1/Table13[[#This Row],[dens]]</f>
        <v>0.39325033265249026</v>
      </c>
      <c r="O177" s="3">
        <f>EXP(-1/Table13[[#This Row],[temp(K)]])</f>
        <v>0.99950012497916929</v>
      </c>
      <c r="P177" s="3">
        <f>EXP(-1/Table13[[#This Row],[dens]])</f>
        <v>0.67485978699830118</v>
      </c>
      <c r="Q177" s="3">
        <f>EXP(1/Table13[[#This Row],[temp(K)]])</f>
        <v>1.0005001250208359</v>
      </c>
      <c r="R177" s="3">
        <f>EXP(1/Table13[[#This Row],[dens]])</f>
        <v>1.4817892831455926</v>
      </c>
      <c r="S177" s="3">
        <f>LN(Table13[[#This Row],[maxPress(bar)]])</f>
        <v>12.402907372837685</v>
      </c>
      <c r="T177" s="3">
        <f>LN(Table13[[#This Row],[dens]])</f>
        <v>0.93330889113822013</v>
      </c>
    </row>
    <row r="178" spans="1:20" hidden="1" x14ac:dyDescent="0.3">
      <c r="A178">
        <v>1</v>
      </c>
      <c r="B178">
        <v>2500</v>
      </c>
      <c r="C178" t="s">
        <v>11</v>
      </c>
      <c r="D178">
        <v>3</v>
      </c>
      <c r="E178" t="s">
        <v>12</v>
      </c>
      <c r="F178">
        <v>4</v>
      </c>
      <c r="G178">
        <v>1058.8117500000001</v>
      </c>
      <c r="H178">
        <v>222774.22459999999</v>
      </c>
      <c r="I178">
        <v>541.26500000000021</v>
      </c>
      <c r="J178">
        <v>222</v>
      </c>
      <c r="K178" t="s">
        <v>14</v>
      </c>
      <c r="L178">
        <f>Table13[[#This Row],[maxPHe]]/Table13[[#This Row],[nv]]</f>
        <v>2.4381306306306314</v>
      </c>
      <c r="M178">
        <f>1/Table13[[#This Row],[temp(K)]]</f>
        <v>4.0000000000000002E-4</v>
      </c>
      <c r="N178">
        <f>1/Table13[[#This Row],[dens]]</f>
        <v>0.41015029606569781</v>
      </c>
      <c r="O178" s="3">
        <f>EXP(-1/Table13[[#This Row],[temp(K)]])</f>
        <v>0.99960007998933442</v>
      </c>
      <c r="P178" s="3">
        <f>EXP(-1/Table13[[#This Row],[dens]])</f>
        <v>0.66355051360991602</v>
      </c>
      <c r="Q178" s="3">
        <f>EXP(1/Table13[[#This Row],[temp(K)]])</f>
        <v>1.0004000800106678</v>
      </c>
      <c r="R178" s="3">
        <f>EXP(1/Table13[[#This Row],[dens]])</f>
        <v>1.5070442709172158</v>
      </c>
      <c r="S178" s="3">
        <f>LN(Table13[[#This Row],[maxPress(bar)]])</f>
        <v>12.313914091832959</v>
      </c>
      <c r="T178" s="3">
        <f>LN(Table13[[#This Row],[dens]])</f>
        <v>0.8912316106862711</v>
      </c>
    </row>
    <row r="179" spans="1:20" hidden="1" x14ac:dyDescent="0.3">
      <c r="A179">
        <v>1</v>
      </c>
      <c r="B179">
        <v>500</v>
      </c>
      <c r="C179" t="s">
        <v>11</v>
      </c>
      <c r="D179">
        <v>3</v>
      </c>
      <c r="E179" t="s">
        <v>12</v>
      </c>
      <c r="F179">
        <v>4</v>
      </c>
      <c r="G179">
        <v>1608.91075</v>
      </c>
      <c r="H179">
        <v>398169.07569999999</v>
      </c>
      <c r="I179">
        <v>793.2850000000002</v>
      </c>
      <c r="J179">
        <v>225</v>
      </c>
      <c r="K179" t="s">
        <v>14</v>
      </c>
      <c r="L179">
        <f>Table13[[#This Row],[maxPHe]]/Table13[[#This Row],[nv]]</f>
        <v>3.5257111111111121</v>
      </c>
      <c r="M179">
        <f>1/Table13[[#This Row],[temp(K)]]</f>
        <v>2E-3</v>
      </c>
      <c r="N179">
        <f>1/Table13[[#This Row],[dens]]</f>
        <v>0.28363072540133738</v>
      </c>
      <c r="O179" s="3">
        <f>EXP(-1/Table13[[#This Row],[temp(K)]])</f>
        <v>0.99800199866733308</v>
      </c>
      <c r="P179" s="3">
        <f>EXP(-1/Table13[[#This Row],[dens]])</f>
        <v>0.75304467363815841</v>
      </c>
      <c r="Q179" s="3">
        <f>EXP(1/Table13[[#This Row],[temp(K)]])</f>
        <v>1.0020020013340003</v>
      </c>
      <c r="R179" s="3">
        <f>EXP(1/Table13[[#This Row],[dens]])</f>
        <v>1.327942464779327</v>
      </c>
      <c r="S179" s="3">
        <f>LN(Table13[[#This Row],[maxPress(bar)]])</f>
        <v>12.894632007375527</v>
      </c>
      <c r="T179" s="3">
        <f>LN(Table13[[#This Row],[dens]])</f>
        <v>1.260082149567278</v>
      </c>
    </row>
    <row r="180" spans="1:20" hidden="1" x14ac:dyDescent="0.3">
      <c r="A180">
        <v>2</v>
      </c>
      <c r="B180">
        <v>1000</v>
      </c>
      <c r="C180" t="s">
        <v>11</v>
      </c>
      <c r="D180">
        <v>3</v>
      </c>
      <c r="E180" t="s">
        <v>12</v>
      </c>
      <c r="F180">
        <v>4</v>
      </c>
      <c r="G180">
        <v>1448.91075</v>
      </c>
      <c r="H180">
        <v>336520.6752</v>
      </c>
      <c r="I180">
        <v>714.28500000000042</v>
      </c>
      <c r="J180">
        <v>225</v>
      </c>
      <c r="K180" t="s">
        <v>14</v>
      </c>
      <c r="L180">
        <f>Table13[[#This Row],[maxPHe]]/Table13[[#This Row],[nv]]</f>
        <v>3.1746000000000021</v>
      </c>
      <c r="M180">
        <f>1/Table13[[#This Row],[temp(K)]]</f>
        <v>1E-3</v>
      </c>
      <c r="N180">
        <f>1/Table13[[#This Row],[dens]]</f>
        <v>0.31500031500031478</v>
      </c>
      <c r="O180" s="3">
        <f>EXP(-1/Table13[[#This Row],[temp(K)]])</f>
        <v>0.99900049983337502</v>
      </c>
      <c r="P180" s="3">
        <f>EXP(-1/Table13[[#This Row],[dens]])</f>
        <v>0.72978864438536784</v>
      </c>
      <c r="Q180" s="3">
        <f>EXP(1/Table13[[#This Row],[temp(K)]])</f>
        <v>1.0010005001667084</v>
      </c>
      <c r="R180" s="3">
        <f>EXP(1/Table13[[#This Row],[dens]])</f>
        <v>1.3702597425891789</v>
      </c>
      <c r="S180" s="3">
        <f>LN(Table13[[#This Row],[maxPress(bar)]])</f>
        <v>12.726414868081374</v>
      </c>
      <c r="T180" s="3">
        <f>LN(Table13[[#This Row],[dens]])</f>
        <v>1.1551816401560047</v>
      </c>
    </row>
    <row r="181" spans="1:20" hidden="1" x14ac:dyDescent="0.3">
      <c r="A181">
        <v>2</v>
      </c>
      <c r="B181">
        <v>1500</v>
      </c>
      <c r="C181" t="s">
        <v>11</v>
      </c>
      <c r="D181">
        <v>3</v>
      </c>
      <c r="E181" t="s">
        <v>12</v>
      </c>
      <c r="F181">
        <v>4</v>
      </c>
      <c r="G181">
        <v>1349.0097499999999</v>
      </c>
      <c r="H181">
        <v>283813.45949999988</v>
      </c>
      <c r="I181">
        <v>668.30500000000018</v>
      </c>
      <c r="J181">
        <v>232</v>
      </c>
      <c r="K181" t="s">
        <v>14</v>
      </c>
      <c r="L181">
        <f>Table13[[#This Row],[maxPHe]]/Table13[[#This Row],[nv]]</f>
        <v>2.8806250000000007</v>
      </c>
      <c r="M181">
        <f>1/Table13[[#This Row],[temp(K)]]</f>
        <v>6.6666666666666664E-4</v>
      </c>
      <c r="N181">
        <f>1/Table13[[#This Row],[dens]]</f>
        <v>0.34714688652636139</v>
      </c>
      <c r="O181" s="3">
        <f>EXP(-1/Table13[[#This Row],[temp(K)]])</f>
        <v>0.99933355550618108</v>
      </c>
      <c r="P181" s="3">
        <f>EXP(-1/Table13[[#This Row],[dens]])</f>
        <v>0.70670151570278739</v>
      </c>
      <c r="Q181" s="3">
        <f>EXP(1/Table13[[#This Row],[temp(K)]])</f>
        <v>1.0006668889382799</v>
      </c>
      <c r="R181" s="3">
        <f>EXP(1/Table13[[#This Row],[dens]])</f>
        <v>1.4150245581481999</v>
      </c>
      <c r="S181" s="3">
        <f>LN(Table13[[#This Row],[maxPress(bar)]])</f>
        <v>12.556072468587731</v>
      </c>
      <c r="T181" s="3">
        <f>LN(Table13[[#This Row],[dens]])</f>
        <v>1.0580072844926358</v>
      </c>
    </row>
    <row r="182" spans="1:20" hidden="1" x14ac:dyDescent="0.3">
      <c r="A182">
        <v>2</v>
      </c>
      <c r="B182">
        <v>2000</v>
      </c>
      <c r="C182" t="s">
        <v>11</v>
      </c>
      <c r="D182">
        <v>3</v>
      </c>
      <c r="E182" t="s">
        <v>12</v>
      </c>
      <c r="F182">
        <v>4</v>
      </c>
      <c r="G182">
        <v>1238.76225</v>
      </c>
      <c r="H182">
        <v>252730.7205</v>
      </c>
      <c r="I182">
        <v>610.25499999999977</v>
      </c>
      <c r="J182">
        <v>228</v>
      </c>
      <c r="K182" t="s">
        <v>14</v>
      </c>
      <c r="L182">
        <f>Table13[[#This Row],[maxPHe]]/Table13[[#This Row],[nv]]</f>
        <v>2.6765570175438587</v>
      </c>
      <c r="M182">
        <f>1/Table13[[#This Row],[temp(K)]]</f>
        <v>5.0000000000000001E-4</v>
      </c>
      <c r="N182">
        <f>1/Table13[[#This Row],[dens]]</f>
        <v>0.37361430877256241</v>
      </c>
      <c r="O182" s="3">
        <f>EXP(-1/Table13[[#This Row],[temp(K)]])</f>
        <v>0.99950012497916929</v>
      </c>
      <c r="P182" s="3">
        <f>EXP(-1/Table13[[#This Row],[dens]])</f>
        <v>0.68824230966607025</v>
      </c>
      <c r="Q182" s="3">
        <f>EXP(1/Table13[[#This Row],[temp(K)]])</f>
        <v>1.0005001250208359</v>
      </c>
      <c r="R182" s="3">
        <f>EXP(1/Table13[[#This Row],[dens]])</f>
        <v>1.452976642027707</v>
      </c>
      <c r="S182" s="3">
        <f>LN(Table13[[#This Row],[maxPress(bar)]])</f>
        <v>12.440079855041581</v>
      </c>
      <c r="T182" s="3">
        <f>LN(Table13[[#This Row],[dens]])</f>
        <v>0.98453127364843851</v>
      </c>
    </row>
    <row r="183" spans="1:20" hidden="1" x14ac:dyDescent="0.3">
      <c r="A183">
        <v>2</v>
      </c>
      <c r="B183">
        <v>2500</v>
      </c>
      <c r="C183" t="s">
        <v>11</v>
      </c>
      <c r="D183">
        <v>3</v>
      </c>
      <c r="E183" t="s">
        <v>12</v>
      </c>
      <c r="F183">
        <v>4</v>
      </c>
      <c r="G183">
        <v>1021.68325</v>
      </c>
      <c r="H183">
        <v>223363.96285000001</v>
      </c>
      <c r="I183">
        <v>538.83500000000038</v>
      </c>
      <c r="J183">
        <v>226</v>
      </c>
      <c r="K183" t="s">
        <v>14</v>
      </c>
      <c r="L183">
        <f>Table13[[#This Row],[maxPHe]]/Table13[[#This Row],[nv]]</f>
        <v>2.384225663716816</v>
      </c>
      <c r="M183">
        <f>1/Table13[[#This Row],[temp(K)]]</f>
        <v>4.0000000000000002E-4</v>
      </c>
      <c r="N183">
        <f>1/Table13[[#This Row],[dens]]</f>
        <v>0.41942338563753251</v>
      </c>
      <c r="O183" s="3">
        <f>EXP(-1/Table13[[#This Row],[temp(K)]])</f>
        <v>0.99960007998933442</v>
      </c>
      <c r="P183" s="3">
        <f>EXP(-1/Table13[[#This Row],[dens]])</f>
        <v>0.65742579169799087</v>
      </c>
      <c r="Q183" s="3">
        <f>EXP(1/Table13[[#This Row],[temp(K)]])</f>
        <v>1.0004000800106678</v>
      </c>
      <c r="R183" s="3">
        <f>EXP(1/Table13[[#This Row],[dens]])</f>
        <v>1.5210842236919437</v>
      </c>
      <c r="S183" s="3">
        <f>LN(Table13[[#This Row],[maxPress(bar)]])</f>
        <v>12.316557840384789</v>
      </c>
      <c r="T183" s="3">
        <f>LN(Table13[[#This Row],[dens]])</f>
        <v>0.86887440232269098</v>
      </c>
    </row>
    <row r="184" spans="1:20" hidden="1" x14ac:dyDescent="0.3">
      <c r="A184">
        <v>2</v>
      </c>
      <c r="B184">
        <v>500</v>
      </c>
      <c r="C184" t="s">
        <v>11</v>
      </c>
      <c r="D184">
        <v>3</v>
      </c>
      <c r="E184" t="s">
        <v>12</v>
      </c>
      <c r="F184">
        <v>4</v>
      </c>
      <c r="G184">
        <v>1657.3267499999999</v>
      </c>
      <c r="H184">
        <v>397484.36129999987</v>
      </c>
      <c r="I184">
        <v>808.96499999999958</v>
      </c>
      <c r="J184">
        <v>228</v>
      </c>
      <c r="K184" t="s">
        <v>14</v>
      </c>
      <c r="L184">
        <f>Table13[[#This Row],[maxPHe]]/Table13[[#This Row],[nv]]</f>
        <v>3.548092105263156</v>
      </c>
      <c r="M184">
        <f>1/Table13[[#This Row],[temp(K)]]</f>
        <v>2E-3</v>
      </c>
      <c r="N184">
        <f>1/Table13[[#This Row],[dens]]</f>
        <v>0.28184161243069866</v>
      </c>
      <c r="O184" s="3">
        <f>EXP(-1/Table13[[#This Row],[temp(K)]])</f>
        <v>0.99800199866733308</v>
      </c>
      <c r="P184" s="3">
        <f>EXP(-1/Table13[[#This Row],[dens]])</f>
        <v>0.75439316157015901</v>
      </c>
      <c r="Q184" s="3">
        <f>EXP(1/Table13[[#This Row],[temp(K)]])</f>
        <v>1.0020020013340003</v>
      </c>
      <c r="R184" s="3">
        <f>EXP(1/Table13[[#This Row],[dens]])</f>
        <v>1.3255687497466788</v>
      </c>
      <c r="S184" s="3">
        <f>LN(Table13[[#This Row],[maxPress(bar)]])</f>
        <v>12.892910869661073</v>
      </c>
      <c r="T184" s="3">
        <f>LN(Table13[[#This Row],[dens]])</f>
        <v>1.2664100238801574</v>
      </c>
    </row>
    <row r="185" spans="1:20" hidden="1" x14ac:dyDescent="0.3">
      <c r="A185">
        <v>3</v>
      </c>
      <c r="B185">
        <v>1000</v>
      </c>
      <c r="C185" t="s">
        <v>11</v>
      </c>
      <c r="D185">
        <v>3</v>
      </c>
      <c r="E185" t="s">
        <v>12</v>
      </c>
      <c r="F185">
        <v>4</v>
      </c>
      <c r="G185">
        <v>1515.64375</v>
      </c>
      <c r="H185">
        <v>338754.71265</v>
      </c>
      <c r="I185">
        <v>728.62499999999989</v>
      </c>
      <c r="J185">
        <v>226</v>
      </c>
      <c r="K185" t="s">
        <v>14</v>
      </c>
      <c r="L185">
        <f>Table13[[#This Row],[maxPHe]]/Table13[[#This Row],[nv]]</f>
        <v>3.2240044247787605</v>
      </c>
      <c r="M185">
        <f>1/Table13[[#This Row],[temp(K)]]</f>
        <v>1E-3</v>
      </c>
      <c r="N185">
        <f>1/Table13[[#This Row],[dens]]</f>
        <v>0.31017327157316871</v>
      </c>
      <c r="O185" s="3">
        <f>EXP(-1/Table13[[#This Row],[temp(K)]])</f>
        <v>0.99900049983337502</v>
      </c>
      <c r="P185" s="3">
        <f>EXP(-1/Table13[[#This Row],[dens]])</f>
        <v>0.73331988172586549</v>
      </c>
      <c r="Q185" s="3">
        <f>EXP(1/Table13[[#This Row],[temp(K)]])</f>
        <v>1.0010005001667084</v>
      </c>
      <c r="R185" s="3">
        <f>EXP(1/Table13[[#This Row],[dens]])</f>
        <v>1.3636613774148654</v>
      </c>
      <c r="S185" s="3">
        <f>LN(Table13[[#This Row],[maxPress(bar)]])</f>
        <v>12.733031562961196</v>
      </c>
      <c r="T185" s="3">
        <f>LN(Table13[[#This Row],[dens]])</f>
        <v>1.1706241970934277</v>
      </c>
    </row>
    <row r="186" spans="1:20" hidden="1" x14ac:dyDescent="0.3">
      <c r="A186">
        <v>3</v>
      </c>
      <c r="B186">
        <v>1500</v>
      </c>
      <c r="C186" t="s">
        <v>11</v>
      </c>
      <c r="D186">
        <v>3</v>
      </c>
      <c r="E186" t="s">
        <v>12</v>
      </c>
      <c r="F186">
        <v>4</v>
      </c>
      <c r="G186">
        <v>1373.06925</v>
      </c>
      <c r="H186">
        <v>289871.76189999998</v>
      </c>
      <c r="I186">
        <v>667.11500000000046</v>
      </c>
      <c r="J186">
        <v>228</v>
      </c>
      <c r="K186" t="s">
        <v>14</v>
      </c>
      <c r="L186">
        <f>Table13[[#This Row],[maxPHe]]/Table13[[#This Row],[nv]]</f>
        <v>2.9259429824561423</v>
      </c>
      <c r="M186">
        <f>1/Table13[[#This Row],[temp(K)]]</f>
        <v>6.6666666666666664E-4</v>
      </c>
      <c r="N186">
        <f>1/Table13[[#This Row],[dens]]</f>
        <v>0.34177015956769052</v>
      </c>
      <c r="O186" s="3">
        <f>EXP(-1/Table13[[#This Row],[temp(K)]])</f>
        <v>0.99933355550618108</v>
      </c>
      <c r="P186" s="3">
        <f>EXP(-1/Table13[[#This Row],[dens]])</f>
        <v>0.71051149021172433</v>
      </c>
      <c r="Q186" s="3">
        <f>EXP(1/Table13[[#This Row],[temp(K)]])</f>
        <v>1.0006668889382799</v>
      </c>
      <c r="R186" s="3">
        <f>EXP(1/Table13[[#This Row],[dens]])</f>
        <v>1.4074367744594973</v>
      </c>
      <c r="S186" s="3">
        <f>LN(Table13[[#This Row],[maxPress(bar)]])</f>
        <v>12.577193903818424</v>
      </c>
      <c r="T186" s="3">
        <f>LN(Table13[[#This Row],[dens]])</f>
        <v>1.0736168158927373</v>
      </c>
    </row>
    <row r="187" spans="1:20" hidden="1" x14ac:dyDescent="0.3">
      <c r="A187">
        <v>1</v>
      </c>
      <c r="B187">
        <v>2500</v>
      </c>
      <c r="C187" t="s">
        <v>11</v>
      </c>
      <c r="D187">
        <v>1</v>
      </c>
      <c r="E187" t="s">
        <v>12</v>
      </c>
      <c r="F187">
        <v>4</v>
      </c>
      <c r="G187">
        <v>82.524750000000012</v>
      </c>
      <c r="H187">
        <v>622801.67009999976</v>
      </c>
      <c r="I187">
        <v>32.005000000000003</v>
      </c>
      <c r="J187">
        <v>7</v>
      </c>
      <c r="K187" t="s">
        <v>14</v>
      </c>
      <c r="L187">
        <f>Table13[[#This Row],[maxPHe]]/Table13[[#This Row],[nv]]</f>
        <v>4.5721428571428575</v>
      </c>
      <c r="M187">
        <f>1/Table13[[#This Row],[temp(K)]]</f>
        <v>4.0000000000000002E-4</v>
      </c>
      <c r="N187">
        <f>1/Table13[[#This Row],[dens]]</f>
        <v>0.21871582565224182</v>
      </c>
      <c r="O187" s="3">
        <f>EXP(-1/Table13[[#This Row],[temp(K)]])</f>
        <v>0.99960007998933442</v>
      </c>
      <c r="P187" s="3">
        <f>EXP(-1/Table13[[#This Row],[dens]])</f>
        <v>0.80355003401814229</v>
      </c>
      <c r="Q187" s="3">
        <f>EXP(1/Table13[[#This Row],[temp(K)]])</f>
        <v>1.0004000800106678</v>
      </c>
      <c r="R187" s="3">
        <f>EXP(1/Table13[[#This Row],[dens]])</f>
        <v>1.2444775778298609</v>
      </c>
      <c r="S187" s="3">
        <f>LN(Table13[[#This Row],[maxPress(bar)]])</f>
        <v>13.341983400537615</v>
      </c>
      <c r="T187" s="3">
        <f>LN(Table13[[#This Row],[dens]])</f>
        <v>1.5199819915386534</v>
      </c>
    </row>
    <row r="188" spans="1:20" x14ac:dyDescent="0.3">
      <c r="A188">
        <v>1</v>
      </c>
      <c r="B188">
        <v>2500</v>
      </c>
      <c r="C188" t="s">
        <v>11</v>
      </c>
      <c r="D188">
        <v>2</v>
      </c>
      <c r="E188" t="s">
        <v>12</v>
      </c>
      <c r="F188">
        <v>4</v>
      </c>
      <c r="G188">
        <v>355.59424999999999</v>
      </c>
      <c r="H188">
        <v>315766.80274999997</v>
      </c>
      <c r="I188">
        <v>179.61500000000009</v>
      </c>
      <c r="J188">
        <v>63</v>
      </c>
      <c r="K188" t="s">
        <v>14</v>
      </c>
      <c r="L188">
        <f>Table13[[#This Row],[maxPHe]]/Table13[[#This Row],[nv]]</f>
        <v>2.8510317460317474</v>
      </c>
      <c r="M188">
        <f>1/Table13[[#This Row],[temp(K)]]</f>
        <v>4.0000000000000002E-4</v>
      </c>
      <c r="N188">
        <f>1/Table13[[#This Row],[dens]]</f>
        <v>0.35075021573921983</v>
      </c>
      <c r="O188" s="3">
        <f>EXP(-1/Table13[[#This Row],[temp(K)]])</f>
        <v>0.99960007998933442</v>
      </c>
      <c r="P188" s="3">
        <f>EXP(-1/Table13[[#This Row],[dens]])</f>
        <v>0.70415961988054709</v>
      </c>
      <c r="Q188" s="3">
        <f>EXP(1/Table13[[#This Row],[temp(K)]])</f>
        <v>1.0004000800106678</v>
      </c>
      <c r="R188" s="3">
        <f>EXP(1/Table13[[#This Row],[dens]])</f>
        <v>1.4201325548455035</v>
      </c>
      <c r="S188" s="3">
        <f>LN(Table13[[#This Row],[maxPress(bar)]])</f>
        <v>12.662759254157104</v>
      </c>
      <c r="T188" s="3">
        <f>LN(Table13[[#This Row],[dens]])</f>
        <v>1.0476809449200128</v>
      </c>
    </row>
    <row r="189" spans="1:20" hidden="1" x14ac:dyDescent="0.3">
      <c r="A189">
        <v>3</v>
      </c>
      <c r="B189">
        <v>2000</v>
      </c>
      <c r="C189" t="s">
        <v>11</v>
      </c>
      <c r="D189">
        <v>3</v>
      </c>
      <c r="E189" t="s">
        <v>12</v>
      </c>
      <c r="F189">
        <v>4</v>
      </c>
      <c r="G189">
        <v>1247.4257500000001</v>
      </c>
      <c r="H189">
        <v>255835.15465000001</v>
      </c>
      <c r="I189">
        <v>609.98499999999956</v>
      </c>
      <c r="J189">
        <v>227</v>
      </c>
      <c r="K189" t="s">
        <v>14</v>
      </c>
      <c r="L189">
        <f>Table13[[#This Row],[maxPHe]]/Table13[[#This Row],[nv]]</f>
        <v>2.6871585903083681</v>
      </c>
      <c r="M189">
        <f>1/Table13[[#This Row],[temp(K)]]</f>
        <v>5.0000000000000001E-4</v>
      </c>
      <c r="N189">
        <f>1/Table13[[#This Row],[dens]]</f>
        <v>0.37214029853193137</v>
      </c>
      <c r="O189" s="3">
        <f>EXP(-1/Table13[[#This Row],[temp(K)]])</f>
        <v>0.99950012497916929</v>
      </c>
      <c r="P189" s="3">
        <f>EXP(-1/Table13[[#This Row],[dens]])</f>
        <v>0.68925753392021183</v>
      </c>
      <c r="Q189" s="3">
        <f>EXP(1/Table13[[#This Row],[temp(K)]])</f>
        <v>1.0005001250208359</v>
      </c>
      <c r="R189" s="3">
        <f>EXP(1/Table13[[#This Row],[dens]])</f>
        <v>1.4508365172483695</v>
      </c>
      <c r="S189" s="3">
        <f>LN(Table13[[#This Row],[maxPress(bar)]])</f>
        <v>12.452288588903134</v>
      </c>
      <c r="T189" s="3">
        <f>LN(Table13[[#This Row],[dens]])</f>
        <v>0.9884843492196761</v>
      </c>
    </row>
    <row r="190" spans="1:20" hidden="1" x14ac:dyDescent="0.3">
      <c r="A190">
        <v>3</v>
      </c>
      <c r="B190">
        <v>2500</v>
      </c>
      <c r="C190" t="s">
        <v>11</v>
      </c>
      <c r="D190">
        <v>3</v>
      </c>
      <c r="E190" t="s">
        <v>12</v>
      </c>
      <c r="F190">
        <v>4</v>
      </c>
      <c r="G190">
        <v>1048.7127499999999</v>
      </c>
      <c r="H190">
        <v>218724.22020000001</v>
      </c>
      <c r="I190">
        <v>553.245</v>
      </c>
      <c r="J190">
        <v>233</v>
      </c>
      <c r="K190" t="s">
        <v>14</v>
      </c>
      <c r="L190">
        <f>Table13[[#This Row],[maxPHe]]/Table13[[#This Row],[nv]]</f>
        <v>2.3744420600858369</v>
      </c>
      <c r="M190">
        <f>1/Table13[[#This Row],[temp(K)]]</f>
        <v>4.0000000000000002E-4</v>
      </c>
      <c r="N190">
        <f>1/Table13[[#This Row],[dens]]</f>
        <v>0.42115156937703913</v>
      </c>
      <c r="O190" s="3">
        <f>EXP(-1/Table13[[#This Row],[temp(K)]])</f>
        <v>0.99960007998933442</v>
      </c>
      <c r="P190" s="3">
        <f>EXP(-1/Table13[[#This Row],[dens]])</f>
        <v>0.6562906203097405</v>
      </c>
      <c r="Q190" s="3">
        <f>EXP(1/Table13[[#This Row],[temp(K)]])</f>
        <v>1.0004000800106678</v>
      </c>
      <c r="R190" s="3">
        <f>EXP(1/Table13[[#This Row],[dens]])</f>
        <v>1.5237152094723578</v>
      </c>
      <c r="S190" s="3">
        <f>LN(Table13[[#This Row],[maxPress(bar)]])</f>
        <v>12.295566946760658</v>
      </c>
      <c r="T190" s="3">
        <f>LN(Table13[[#This Row],[dens]])</f>
        <v>0.86476248781897158</v>
      </c>
    </row>
    <row r="191" spans="1:20" hidden="1" x14ac:dyDescent="0.3">
      <c r="A191">
        <v>3</v>
      </c>
      <c r="B191">
        <v>500</v>
      </c>
      <c r="C191" t="s">
        <v>11</v>
      </c>
      <c r="D191">
        <v>3</v>
      </c>
      <c r="E191" t="s">
        <v>12</v>
      </c>
      <c r="F191">
        <v>4</v>
      </c>
      <c r="G191">
        <v>1627.07925</v>
      </c>
      <c r="H191">
        <v>394352.09375</v>
      </c>
      <c r="I191">
        <v>806.91499999999962</v>
      </c>
      <c r="J191">
        <v>230</v>
      </c>
      <c r="K191" t="s">
        <v>14</v>
      </c>
      <c r="L191">
        <f>Table13[[#This Row],[maxPHe]]/Table13[[#This Row],[nv]]</f>
        <v>3.50832608695652</v>
      </c>
      <c r="M191">
        <f>1/Table13[[#This Row],[temp(K)]]</f>
        <v>2E-3</v>
      </c>
      <c r="N191">
        <f>1/Table13[[#This Row],[dens]]</f>
        <v>0.28503621818902874</v>
      </c>
      <c r="O191" s="3">
        <f>EXP(-1/Table13[[#This Row],[temp(K)]])</f>
        <v>0.99800199866733308</v>
      </c>
      <c r="P191" s="3">
        <f>EXP(-1/Table13[[#This Row],[dens]])</f>
        <v>0.75198701821819147</v>
      </c>
      <c r="Q191" s="3">
        <f>EXP(1/Table13[[#This Row],[temp(K)]])</f>
        <v>1.0020020013340003</v>
      </c>
      <c r="R191" s="3">
        <f>EXP(1/Table13[[#This Row],[dens]])</f>
        <v>1.3298101905661446</v>
      </c>
      <c r="S191" s="3">
        <f>LN(Table13[[#This Row],[maxPress(bar)]])</f>
        <v>12.884999428181892</v>
      </c>
      <c r="T191" s="3">
        <f>LN(Table13[[#This Row],[dens]])</f>
        <v>1.255139025422626</v>
      </c>
    </row>
    <row r="192" spans="1:20" hidden="1" x14ac:dyDescent="0.3">
      <c r="A192">
        <v>1</v>
      </c>
      <c r="B192">
        <v>500</v>
      </c>
      <c r="C192" t="s">
        <v>11</v>
      </c>
      <c r="D192">
        <v>1</v>
      </c>
      <c r="E192" t="s">
        <v>12</v>
      </c>
      <c r="F192">
        <v>4</v>
      </c>
      <c r="G192">
        <v>67.574250000000006</v>
      </c>
      <c r="H192">
        <v>750719.94444999995</v>
      </c>
      <c r="I192">
        <v>43.015000000000001</v>
      </c>
      <c r="J192">
        <v>10</v>
      </c>
      <c r="K192" t="s">
        <v>14</v>
      </c>
      <c r="L192">
        <f>Table13[[#This Row],[maxPHe]]/Table13[[#This Row],[nv]]</f>
        <v>4.3014999999999999</v>
      </c>
      <c r="M192">
        <f>1/Table13[[#This Row],[temp(K)]]</f>
        <v>2E-3</v>
      </c>
      <c r="N192">
        <f>1/Table13[[#This Row],[dens]]</f>
        <v>0.23247704289201443</v>
      </c>
      <c r="O192" s="3">
        <f>EXP(-1/Table13[[#This Row],[temp(K)]])</f>
        <v>0.99800199866733308</v>
      </c>
      <c r="P192" s="3">
        <f>EXP(-1/Table13[[#This Row],[dens]])</f>
        <v>0.79256794420580767</v>
      </c>
      <c r="Q192" s="3">
        <f>EXP(1/Table13[[#This Row],[temp(K)]])</f>
        <v>1.0020020013340003</v>
      </c>
      <c r="R192" s="3">
        <f>EXP(1/Table13[[#This Row],[dens]])</f>
        <v>1.2617214805502253</v>
      </c>
      <c r="S192" s="3">
        <f>LN(Table13[[#This Row],[maxPress(bar)]])</f>
        <v>13.528787951011559</v>
      </c>
      <c r="T192" s="3">
        <f>LN(Table13[[#This Row],[dens]])</f>
        <v>1.4589637990792657</v>
      </c>
    </row>
    <row r="193" spans="1:20" x14ac:dyDescent="0.3">
      <c r="A193">
        <v>1</v>
      </c>
      <c r="B193">
        <v>500</v>
      </c>
      <c r="C193" t="s">
        <v>11</v>
      </c>
      <c r="D193">
        <v>2</v>
      </c>
      <c r="E193" t="s">
        <v>12</v>
      </c>
      <c r="F193">
        <v>4</v>
      </c>
      <c r="G193">
        <v>618.96025000000009</v>
      </c>
      <c r="H193">
        <v>528526.84580000013</v>
      </c>
      <c r="I193">
        <v>283.29500000000007</v>
      </c>
      <c r="J193">
        <v>67</v>
      </c>
      <c r="K193" t="s">
        <v>14</v>
      </c>
      <c r="L193">
        <f>Table13[[#This Row],[maxPHe]]/Table13[[#This Row],[nv]]</f>
        <v>4.2282835820895537</v>
      </c>
      <c r="M193">
        <f>1/Table13[[#This Row],[temp(K)]]</f>
        <v>2E-3</v>
      </c>
      <c r="N193">
        <f>1/Table13[[#This Row],[dens]]</f>
        <v>0.23650258564393997</v>
      </c>
      <c r="O193" s="3">
        <f>EXP(-1/Table13[[#This Row],[temp(K)]])</f>
        <v>0.99800199866733308</v>
      </c>
      <c r="P193" s="3">
        <f>EXP(-1/Table13[[#This Row],[dens]])</f>
        <v>0.7893838412337848</v>
      </c>
      <c r="Q193" s="3">
        <f>EXP(1/Table13[[#This Row],[temp(K)]])</f>
        <v>1.0020020013340003</v>
      </c>
      <c r="R193" s="3">
        <f>EXP(1/Table13[[#This Row],[dens]])</f>
        <v>1.266810831137648</v>
      </c>
      <c r="S193" s="3">
        <f>LN(Table13[[#This Row],[maxPress(bar)]])</f>
        <v>13.17784887921805</v>
      </c>
      <c r="T193" s="3">
        <f>LN(Table13[[#This Row],[dens]])</f>
        <v>1.441796138154565</v>
      </c>
    </row>
    <row r="194" spans="1:20" hidden="1" x14ac:dyDescent="0.3">
      <c r="A194">
        <v>2</v>
      </c>
      <c r="B194">
        <v>1000</v>
      </c>
      <c r="C194" t="s">
        <v>11</v>
      </c>
      <c r="D194">
        <v>1</v>
      </c>
      <c r="E194" t="s">
        <v>12</v>
      </c>
      <c r="F194">
        <v>4</v>
      </c>
      <c r="G194">
        <v>74.900750000000002</v>
      </c>
      <c r="H194">
        <v>872426.52449999994</v>
      </c>
      <c r="I194">
        <v>31.484999999999999</v>
      </c>
      <c r="J194">
        <v>6</v>
      </c>
      <c r="K194" t="s">
        <v>14</v>
      </c>
      <c r="L194">
        <f>Table13[[#This Row],[maxPHe]]/Table13[[#This Row],[nv]]</f>
        <v>5.2474999999999996</v>
      </c>
      <c r="M194">
        <f>1/Table13[[#This Row],[temp(K)]]</f>
        <v>1E-3</v>
      </c>
      <c r="N194">
        <f>1/Table13[[#This Row],[dens]]</f>
        <v>0.19056693663649357</v>
      </c>
      <c r="O194" s="3">
        <f>EXP(-1/Table13[[#This Row],[temp(K)]])</f>
        <v>0.99900049983337502</v>
      </c>
      <c r="P194" s="3">
        <f>EXP(-1/Table13[[#This Row],[dens]])</f>
        <v>0.82649043338775907</v>
      </c>
      <c r="Q194" s="3">
        <f>EXP(1/Table13[[#This Row],[temp(K)]])</f>
        <v>1.0010005001667084</v>
      </c>
      <c r="R194" s="3">
        <f>EXP(1/Table13[[#This Row],[dens]])</f>
        <v>1.2099353599303388</v>
      </c>
      <c r="S194" s="3">
        <f>LN(Table13[[#This Row],[maxPress(bar)]])</f>
        <v>13.679033716905188</v>
      </c>
      <c r="T194" s="3">
        <f>LN(Table13[[#This Row],[dens]])</f>
        <v>1.657751772712651</v>
      </c>
    </row>
    <row r="195" spans="1:20" x14ac:dyDescent="0.3">
      <c r="A195">
        <v>2</v>
      </c>
      <c r="B195">
        <v>1000</v>
      </c>
      <c r="C195" t="s">
        <v>11</v>
      </c>
      <c r="D195">
        <v>2</v>
      </c>
      <c r="E195" t="s">
        <v>12</v>
      </c>
      <c r="F195">
        <v>4</v>
      </c>
      <c r="G195">
        <v>546.78224999999998</v>
      </c>
      <c r="H195">
        <v>446722.04489999992</v>
      </c>
      <c r="I195">
        <v>257.8549999999999</v>
      </c>
      <c r="J195">
        <v>69</v>
      </c>
      <c r="K195" t="s">
        <v>14</v>
      </c>
      <c r="L195">
        <f>Table13[[#This Row],[maxPHe]]/Table13[[#This Row],[nv]]</f>
        <v>3.7370289855072452</v>
      </c>
      <c r="M195">
        <f>1/Table13[[#This Row],[temp(K)]]</f>
        <v>1E-3</v>
      </c>
      <c r="N195">
        <f>1/Table13[[#This Row],[dens]]</f>
        <v>0.2675922514591535</v>
      </c>
      <c r="O195" s="3">
        <f>EXP(-1/Table13[[#This Row],[temp(K)]])</f>
        <v>0.99900049983337502</v>
      </c>
      <c r="P195" s="3">
        <f>EXP(-1/Table13[[#This Row],[dens]])</f>
        <v>0.76521973472948679</v>
      </c>
      <c r="Q195" s="3">
        <f>EXP(1/Table13[[#This Row],[temp(K)]])</f>
        <v>1.0010005001667084</v>
      </c>
      <c r="R195" s="3">
        <f>EXP(1/Table13[[#This Row],[dens]])</f>
        <v>1.3068141797904762</v>
      </c>
      <c r="S195" s="3">
        <f>LN(Table13[[#This Row],[maxPress(bar)]])</f>
        <v>13.009691856693363</v>
      </c>
      <c r="T195" s="3">
        <f>LN(Table13[[#This Row],[dens]])</f>
        <v>1.3182909068305706</v>
      </c>
    </row>
    <row r="196" spans="1:20" hidden="1" x14ac:dyDescent="0.3">
      <c r="A196">
        <v>2</v>
      </c>
      <c r="B196">
        <v>1500</v>
      </c>
      <c r="C196" t="s">
        <v>11</v>
      </c>
      <c r="D196">
        <v>1</v>
      </c>
      <c r="E196" t="s">
        <v>12</v>
      </c>
      <c r="F196">
        <v>4</v>
      </c>
      <c r="G196">
        <v>119.55425</v>
      </c>
      <c r="H196">
        <v>674946.39165000001</v>
      </c>
      <c r="I196">
        <v>43.414999999999999</v>
      </c>
      <c r="J196">
        <v>8</v>
      </c>
      <c r="K196" t="s">
        <v>14</v>
      </c>
      <c r="L196">
        <f>Table13[[#This Row],[maxPHe]]/Table13[[#This Row],[nv]]</f>
        <v>5.4268749999999999</v>
      </c>
      <c r="M196">
        <f>1/Table13[[#This Row],[temp(K)]]</f>
        <v>6.6666666666666664E-4</v>
      </c>
      <c r="N196">
        <f>1/Table13[[#This Row],[dens]]</f>
        <v>0.18426811010019578</v>
      </c>
      <c r="O196" s="3">
        <f>EXP(-1/Table13[[#This Row],[temp(K)]])</f>
        <v>0.99933355550618108</v>
      </c>
      <c r="P196" s="3">
        <f>EXP(-1/Table13[[#This Row],[dens]])</f>
        <v>0.83171278333331067</v>
      </c>
      <c r="Q196" s="3">
        <f>EXP(1/Table13[[#This Row],[temp(K)]])</f>
        <v>1.0006668889382799</v>
      </c>
      <c r="R196" s="3">
        <f>EXP(1/Table13[[#This Row],[dens]])</f>
        <v>1.2023381388851972</v>
      </c>
      <c r="S196" s="3">
        <f>LN(Table13[[#This Row],[maxPress(bar)]])</f>
        <v>13.422388546922971</v>
      </c>
      <c r="T196" s="3">
        <f>LN(Table13[[#This Row],[dens]])</f>
        <v>1.6913634618327726</v>
      </c>
    </row>
    <row r="197" spans="1:20" x14ac:dyDescent="0.3">
      <c r="A197">
        <v>2</v>
      </c>
      <c r="B197">
        <v>1500</v>
      </c>
      <c r="C197" t="s">
        <v>11</v>
      </c>
      <c r="D197">
        <v>2</v>
      </c>
      <c r="E197" t="s">
        <v>12</v>
      </c>
      <c r="F197">
        <v>4</v>
      </c>
      <c r="G197">
        <v>524.4057499999999</v>
      </c>
      <c r="H197">
        <v>390732.13170000003</v>
      </c>
      <c r="I197">
        <v>244.38499999999991</v>
      </c>
      <c r="J197">
        <v>71</v>
      </c>
      <c r="K197" t="s">
        <v>14</v>
      </c>
      <c r="L197">
        <f>Table13[[#This Row],[maxPHe]]/Table13[[#This Row],[nv]]</f>
        <v>3.4420422535211253</v>
      </c>
      <c r="M197">
        <f>1/Table13[[#This Row],[temp(K)]]</f>
        <v>6.6666666666666664E-4</v>
      </c>
      <c r="N197">
        <f>1/Table13[[#This Row],[dens]]</f>
        <v>0.29052519589991216</v>
      </c>
      <c r="O197" s="3">
        <f>EXP(-1/Table13[[#This Row],[temp(K)]])</f>
        <v>0.99933355550618108</v>
      </c>
      <c r="P197" s="3">
        <f>EXP(-1/Table13[[#This Row],[dens]])</f>
        <v>0.74787068579979976</v>
      </c>
      <c r="Q197" s="3">
        <f>EXP(1/Table13[[#This Row],[temp(K)]])</f>
        <v>1.0006668889382799</v>
      </c>
      <c r="R197" s="3">
        <f>EXP(1/Table13[[#This Row],[dens]])</f>
        <v>1.3371295586088712</v>
      </c>
      <c r="S197" s="3">
        <f>LN(Table13[[#This Row],[maxPress(bar)]])</f>
        <v>12.875777519023185</v>
      </c>
      <c r="T197" s="3">
        <f>LN(Table13[[#This Row],[dens]])</f>
        <v>1.2360649735771971</v>
      </c>
    </row>
    <row r="198" spans="1:20" hidden="1" x14ac:dyDescent="0.3">
      <c r="A198">
        <v>2</v>
      </c>
      <c r="B198">
        <v>2000</v>
      </c>
      <c r="C198" t="s">
        <v>11</v>
      </c>
      <c r="D198">
        <v>1</v>
      </c>
      <c r="E198" t="s">
        <v>12</v>
      </c>
      <c r="F198">
        <v>4</v>
      </c>
      <c r="G198">
        <v>91.485250000000022</v>
      </c>
      <c r="H198">
        <v>633501.12974999985</v>
      </c>
      <c r="I198">
        <v>36.794999999999987</v>
      </c>
      <c r="J198">
        <v>8</v>
      </c>
      <c r="K198" t="s">
        <v>14</v>
      </c>
      <c r="L198">
        <f>Table13[[#This Row],[maxPHe]]/Table13[[#This Row],[nv]]</f>
        <v>4.5993749999999984</v>
      </c>
      <c r="M198">
        <f>1/Table13[[#This Row],[temp(K)]]</f>
        <v>5.0000000000000001E-4</v>
      </c>
      <c r="N198">
        <f>1/Table13[[#This Row],[dens]]</f>
        <v>0.21742084522353589</v>
      </c>
      <c r="O198" s="3">
        <f>EXP(-1/Table13[[#This Row],[temp(K)]])</f>
        <v>0.99950012497916929</v>
      </c>
      <c r="P198" s="3">
        <f>EXP(-1/Table13[[#This Row],[dens]])</f>
        <v>0.8045912896429962</v>
      </c>
      <c r="Q198" s="3">
        <f>EXP(1/Table13[[#This Row],[temp(K)]])</f>
        <v>1.0005001250208359</v>
      </c>
      <c r="R198" s="3">
        <f>EXP(1/Table13[[#This Row],[dens]])</f>
        <v>1.2428670467507896</v>
      </c>
      <c r="S198" s="3">
        <f>LN(Table13[[#This Row],[maxPress(bar)]])</f>
        <v>13.359017062088228</v>
      </c>
      <c r="T198" s="3">
        <f>LN(Table13[[#This Row],[dens]])</f>
        <v>1.5259204246987261</v>
      </c>
    </row>
    <row r="199" spans="1:20" x14ac:dyDescent="0.3">
      <c r="A199">
        <v>2</v>
      </c>
      <c r="B199">
        <v>2000</v>
      </c>
      <c r="C199" t="s">
        <v>11</v>
      </c>
      <c r="D199">
        <v>2</v>
      </c>
      <c r="E199" t="s">
        <v>12</v>
      </c>
      <c r="F199">
        <v>4</v>
      </c>
      <c r="G199">
        <v>467.97025000000002</v>
      </c>
      <c r="H199">
        <v>358267.3738</v>
      </c>
      <c r="I199">
        <v>216.09500000000011</v>
      </c>
      <c r="J199">
        <v>67</v>
      </c>
      <c r="K199" t="s">
        <v>14</v>
      </c>
      <c r="L199">
        <f>Table13[[#This Row],[maxPHe]]/Table13[[#This Row],[nv]]</f>
        <v>3.2252985074626883</v>
      </c>
      <c r="M199">
        <f>1/Table13[[#This Row],[temp(K)]]</f>
        <v>5.0000000000000001E-4</v>
      </c>
      <c r="N199">
        <f>1/Table13[[#This Row],[dens]]</f>
        <v>0.31004882112034043</v>
      </c>
      <c r="O199" s="3">
        <f>EXP(-1/Table13[[#This Row],[temp(K)]])</f>
        <v>0.99950012497916929</v>
      </c>
      <c r="P199" s="3">
        <f>EXP(-1/Table13[[#This Row],[dens]])</f>
        <v>0.73341114939624796</v>
      </c>
      <c r="Q199" s="3">
        <f>EXP(1/Table13[[#This Row],[temp(K)]])</f>
        <v>1.0005001250208359</v>
      </c>
      <c r="R199" s="3">
        <f>EXP(1/Table13[[#This Row],[dens]])</f>
        <v>1.3634916796986396</v>
      </c>
      <c r="S199" s="3">
        <f>LN(Table13[[#This Row],[maxPress(bar)]])</f>
        <v>12.789034840815976</v>
      </c>
      <c r="T199" s="3">
        <f>LN(Table13[[#This Row],[dens]])</f>
        <v>1.1710255064178281</v>
      </c>
    </row>
    <row r="200" spans="1:20" hidden="1" x14ac:dyDescent="0.3">
      <c r="A200">
        <v>2</v>
      </c>
      <c r="B200">
        <v>2500</v>
      </c>
      <c r="C200" t="s">
        <v>11</v>
      </c>
      <c r="D200">
        <v>1</v>
      </c>
      <c r="E200" t="s">
        <v>12</v>
      </c>
      <c r="F200">
        <v>4</v>
      </c>
      <c r="G200">
        <v>66.089249999999993</v>
      </c>
      <c r="H200">
        <v>638527.59075000009</v>
      </c>
      <c r="I200">
        <v>26.715</v>
      </c>
      <c r="J200">
        <v>6</v>
      </c>
      <c r="K200" t="s">
        <v>14</v>
      </c>
      <c r="L200">
        <f>Table13[[#This Row],[maxPHe]]/Table13[[#This Row],[nv]]</f>
        <v>4.4524999999999997</v>
      </c>
      <c r="M200">
        <f>1/Table13[[#This Row],[temp(K)]]</f>
        <v>4.0000000000000002E-4</v>
      </c>
      <c r="N200">
        <f>1/Table13[[#This Row],[dens]]</f>
        <v>0.22459292532285235</v>
      </c>
      <c r="O200" s="3">
        <f>EXP(-1/Table13[[#This Row],[temp(K)]])</f>
        <v>0.99960007998933442</v>
      </c>
      <c r="P200" s="3">
        <f>EXP(-1/Table13[[#This Row],[dens]])</f>
        <v>0.79884134066128265</v>
      </c>
      <c r="Q200" s="3">
        <f>EXP(1/Table13[[#This Row],[temp(K)]])</f>
        <v>1.0004000800106678</v>
      </c>
      <c r="R200" s="3">
        <f>EXP(1/Table13[[#This Row],[dens]])</f>
        <v>1.2518130310734767</v>
      </c>
      <c r="S200" s="3">
        <f>LN(Table13[[#This Row],[maxPress(bar)]])</f>
        <v>13.366920165345716</v>
      </c>
      <c r="T200" s="3">
        <f>LN(Table13[[#This Row],[dens]])</f>
        <v>1.4934657361816797</v>
      </c>
    </row>
    <row r="201" spans="1:20" x14ac:dyDescent="0.3">
      <c r="A201">
        <v>2</v>
      </c>
      <c r="B201">
        <v>2500</v>
      </c>
      <c r="C201" t="s">
        <v>11</v>
      </c>
      <c r="D201">
        <v>2</v>
      </c>
      <c r="E201" t="s">
        <v>12</v>
      </c>
      <c r="F201">
        <v>4</v>
      </c>
      <c r="G201">
        <v>479.80175000000008</v>
      </c>
      <c r="H201">
        <v>323107.54835</v>
      </c>
      <c r="I201">
        <v>215.46500000000009</v>
      </c>
      <c r="J201">
        <v>70</v>
      </c>
      <c r="K201" t="s">
        <v>14</v>
      </c>
      <c r="L201">
        <f>Table13[[#This Row],[maxPHe]]/Table13[[#This Row],[nv]]</f>
        <v>3.0780714285714299</v>
      </c>
      <c r="M201">
        <f>1/Table13[[#This Row],[temp(K)]]</f>
        <v>4.0000000000000002E-4</v>
      </c>
      <c r="N201">
        <f>1/Table13[[#This Row],[dens]]</f>
        <v>0.3248787506091475</v>
      </c>
      <c r="O201" s="3">
        <f>EXP(-1/Table13[[#This Row],[temp(K)]])</f>
        <v>0.99960007998933442</v>
      </c>
      <c r="P201" s="3">
        <f>EXP(-1/Table13[[#This Row],[dens]])</f>
        <v>0.72261496495487743</v>
      </c>
      <c r="Q201" s="3">
        <f>EXP(1/Table13[[#This Row],[temp(K)]])</f>
        <v>1.0004000800106678</v>
      </c>
      <c r="R201" s="3">
        <f>EXP(1/Table13[[#This Row],[dens]])</f>
        <v>1.3838628432811981</v>
      </c>
      <c r="S201" s="3">
        <f>LN(Table13[[#This Row],[maxPress(bar)]])</f>
        <v>12.685740513811439</v>
      </c>
      <c r="T201" s="3">
        <f>LN(Table13[[#This Row],[dens]])</f>
        <v>1.1243032413109861</v>
      </c>
    </row>
    <row r="202" spans="1:20" hidden="1" x14ac:dyDescent="0.3">
      <c r="A202">
        <v>2</v>
      </c>
      <c r="B202">
        <v>500</v>
      </c>
      <c r="C202" t="s">
        <v>11</v>
      </c>
      <c r="D202">
        <v>1</v>
      </c>
      <c r="E202" t="s">
        <v>12</v>
      </c>
      <c r="F202">
        <v>4</v>
      </c>
      <c r="G202">
        <v>174.50475</v>
      </c>
      <c r="H202">
        <v>855062.8380499999</v>
      </c>
      <c r="I202">
        <v>64.405000000000044</v>
      </c>
      <c r="J202">
        <v>10</v>
      </c>
      <c r="K202" t="s">
        <v>14</v>
      </c>
      <c r="L202">
        <f>Table13[[#This Row],[maxPHe]]/Table13[[#This Row],[nv]]</f>
        <v>6.4405000000000046</v>
      </c>
      <c r="M202">
        <f>1/Table13[[#This Row],[temp(K)]]</f>
        <v>2E-3</v>
      </c>
      <c r="N202">
        <f>1/Table13[[#This Row],[dens]]</f>
        <v>0.15526744817948906</v>
      </c>
      <c r="O202" s="3">
        <f>EXP(-1/Table13[[#This Row],[temp(K)]])</f>
        <v>0.99800199866733308</v>
      </c>
      <c r="P202" s="3">
        <f>EXP(-1/Table13[[#This Row],[dens]])</f>
        <v>0.85618616142983717</v>
      </c>
      <c r="Q202" s="3">
        <f>EXP(1/Table13[[#This Row],[temp(K)]])</f>
        <v>1.0020020013340003</v>
      </c>
      <c r="R202" s="3">
        <f>EXP(1/Table13[[#This Row],[dens]])</f>
        <v>1.1679702908652396</v>
      </c>
      <c r="S202" s="3">
        <f>LN(Table13[[#This Row],[maxPress(bar)]])</f>
        <v>13.658930240013609</v>
      </c>
      <c r="T202" s="3">
        <f>LN(Table13[[#This Row],[dens]])</f>
        <v>1.8626061768540063</v>
      </c>
    </row>
    <row r="203" spans="1:20" x14ac:dyDescent="0.3">
      <c r="A203">
        <v>2</v>
      </c>
      <c r="B203">
        <v>500</v>
      </c>
      <c r="C203" t="s">
        <v>11</v>
      </c>
      <c r="D203">
        <v>2</v>
      </c>
      <c r="E203" t="s">
        <v>12</v>
      </c>
      <c r="F203">
        <v>4</v>
      </c>
      <c r="G203">
        <v>601.78224999999998</v>
      </c>
      <c r="H203">
        <v>531358.42485000018</v>
      </c>
      <c r="I203">
        <v>279.85499999999979</v>
      </c>
      <c r="J203">
        <v>67</v>
      </c>
      <c r="K203" t="s">
        <v>14</v>
      </c>
      <c r="L203">
        <f>Table13[[#This Row],[maxPHe]]/Table13[[#This Row],[nv]]</f>
        <v>4.1769402985074597</v>
      </c>
      <c r="M203">
        <f>1/Table13[[#This Row],[temp(K)]]</f>
        <v>2E-3</v>
      </c>
      <c r="N203">
        <f>1/Table13[[#This Row],[dens]]</f>
        <v>0.23940969430598005</v>
      </c>
      <c r="O203" s="3">
        <f>EXP(-1/Table13[[#This Row],[temp(K)]])</f>
        <v>0.99800199866733308</v>
      </c>
      <c r="P203" s="3">
        <f>EXP(-1/Table13[[#This Row],[dens]])</f>
        <v>0.78709234905347947</v>
      </c>
      <c r="Q203" s="3">
        <f>EXP(1/Table13[[#This Row],[temp(K)]])</f>
        <v>1.0020020013340003</v>
      </c>
      <c r="R203" s="3">
        <f>EXP(1/Table13[[#This Row],[dens]])</f>
        <v>1.2704989461561318</v>
      </c>
      <c r="S203" s="3">
        <f>LN(Table13[[#This Row],[maxPress(bar)]])</f>
        <v>13.183192072231744</v>
      </c>
      <c r="T203" s="3">
        <f>LN(Table13[[#This Row],[dens]])</f>
        <v>1.4295789925011053</v>
      </c>
    </row>
    <row r="204" spans="1:20" hidden="1" x14ac:dyDescent="0.3">
      <c r="A204">
        <v>3</v>
      </c>
      <c r="B204">
        <v>1000</v>
      </c>
      <c r="C204" t="s">
        <v>11</v>
      </c>
      <c r="D204">
        <v>1</v>
      </c>
      <c r="E204" t="s">
        <v>12</v>
      </c>
      <c r="F204">
        <v>4</v>
      </c>
      <c r="G204">
        <v>60.396250000000002</v>
      </c>
      <c r="H204">
        <v>809063.31259999995</v>
      </c>
      <c r="I204">
        <v>31.574999999999989</v>
      </c>
      <c r="J204">
        <v>7</v>
      </c>
      <c r="K204" t="s">
        <v>14</v>
      </c>
      <c r="L204">
        <f>Table13[[#This Row],[maxPHe]]/Table13[[#This Row],[nv]]</f>
        <v>4.5107142857142843</v>
      </c>
      <c r="M204">
        <f>1/Table13[[#This Row],[temp(K)]]</f>
        <v>1E-3</v>
      </c>
      <c r="N204">
        <f>1/Table13[[#This Row],[dens]]</f>
        <v>0.22169437846397472</v>
      </c>
      <c r="O204" s="3">
        <f>EXP(-1/Table13[[#This Row],[temp(K)]])</f>
        <v>0.99900049983337502</v>
      </c>
      <c r="P204" s="3">
        <f>EXP(-1/Table13[[#This Row],[dens]])</f>
        <v>0.80116017872690315</v>
      </c>
      <c r="Q204" s="3">
        <f>EXP(1/Table13[[#This Row],[temp(K)]])</f>
        <v>1.0010005001667084</v>
      </c>
      <c r="R204" s="3">
        <f>EXP(1/Table13[[#This Row],[dens]])</f>
        <v>1.2481898458671106</v>
      </c>
      <c r="S204" s="3">
        <f>LN(Table13[[#This Row],[maxPress(bar)]])</f>
        <v>13.603632453299834</v>
      </c>
      <c r="T204" s="3">
        <f>LN(Table13[[#This Row],[dens]])</f>
        <v>1.5064555191812412</v>
      </c>
    </row>
    <row r="205" spans="1:20" x14ac:dyDescent="0.3">
      <c r="A205">
        <v>3</v>
      </c>
      <c r="B205">
        <v>1000</v>
      </c>
      <c r="C205" t="s">
        <v>11</v>
      </c>
      <c r="D205">
        <v>2</v>
      </c>
      <c r="E205" t="s">
        <v>12</v>
      </c>
      <c r="F205">
        <v>4</v>
      </c>
      <c r="G205">
        <v>594.55425000000002</v>
      </c>
      <c r="H205">
        <v>468198.74235000001</v>
      </c>
      <c r="I205">
        <v>263.41500000000002</v>
      </c>
      <c r="J205">
        <v>67</v>
      </c>
      <c r="K205" t="s">
        <v>14</v>
      </c>
      <c r="L205">
        <f>Table13[[#This Row],[maxPHe]]/Table13[[#This Row],[nv]]</f>
        <v>3.9315671641791048</v>
      </c>
      <c r="M205">
        <f>1/Table13[[#This Row],[temp(K)]]</f>
        <v>1E-3</v>
      </c>
      <c r="N205">
        <f>1/Table13[[#This Row],[dens]]</f>
        <v>0.25435149858588157</v>
      </c>
      <c r="O205" s="3">
        <f>EXP(-1/Table13[[#This Row],[temp(K)]])</f>
        <v>0.99900049983337502</v>
      </c>
      <c r="P205" s="3">
        <f>EXP(-1/Table13[[#This Row],[dens]])</f>
        <v>0.77541919538821091</v>
      </c>
      <c r="Q205" s="3">
        <f>EXP(1/Table13[[#This Row],[temp(K)]])</f>
        <v>1.0010005001667084</v>
      </c>
      <c r="R205" s="3">
        <f>EXP(1/Table13[[#This Row],[dens]])</f>
        <v>1.2896250259826925</v>
      </c>
      <c r="S205" s="3">
        <f>LN(Table13[[#This Row],[maxPress(bar)]])</f>
        <v>13.056648147896938</v>
      </c>
      <c r="T205" s="3">
        <f>LN(Table13[[#This Row],[dens]])</f>
        <v>1.3690381159049616</v>
      </c>
    </row>
    <row r="206" spans="1:20" hidden="1" x14ac:dyDescent="0.3">
      <c r="A206">
        <v>3</v>
      </c>
      <c r="B206">
        <v>1500</v>
      </c>
      <c r="C206" t="s">
        <v>11</v>
      </c>
      <c r="D206">
        <v>1</v>
      </c>
      <c r="E206" t="s">
        <v>12</v>
      </c>
      <c r="F206">
        <v>4</v>
      </c>
      <c r="G206">
        <v>96.039750000000012</v>
      </c>
      <c r="H206">
        <v>701724.4179</v>
      </c>
      <c r="I206">
        <v>38.705000000000027</v>
      </c>
      <c r="J206">
        <v>8</v>
      </c>
      <c r="K206" t="s">
        <v>14</v>
      </c>
      <c r="L206">
        <f>Table13[[#This Row],[maxPHe]]/Table13[[#This Row],[nv]]</f>
        <v>4.8381250000000033</v>
      </c>
      <c r="M206">
        <f>1/Table13[[#This Row],[temp(K)]]</f>
        <v>6.6666666666666664E-4</v>
      </c>
      <c r="N206">
        <f>1/Table13[[#This Row],[dens]]</f>
        <v>0.20669164190673026</v>
      </c>
      <c r="O206" s="3">
        <f>EXP(-1/Table13[[#This Row],[temp(K)]])</f>
        <v>0.99933355550618108</v>
      </c>
      <c r="P206" s="3">
        <f>EXP(-1/Table13[[#This Row],[dens]])</f>
        <v>0.81327038983347555</v>
      </c>
      <c r="Q206" s="3">
        <f>EXP(1/Table13[[#This Row],[temp(K)]])</f>
        <v>1.0006668889382799</v>
      </c>
      <c r="R206" s="3">
        <f>EXP(1/Table13[[#This Row],[dens]])</f>
        <v>1.2296033551704237</v>
      </c>
      <c r="S206" s="3">
        <f>LN(Table13[[#This Row],[maxPress(bar)]])</f>
        <v>13.461296038839297</v>
      </c>
      <c r="T206" s="3">
        <f>LN(Table13[[#This Row],[dens]])</f>
        <v>1.5765272489768416</v>
      </c>
    </row>
    <row r="207" spans="1:20" x14ac:dyDescent="0.3">
      <c r="A207">
        <v>3</v>
      </c>
      <c r="B207">
        <v>1500</v>
      </c>
      <c r="C207" t="s">
        <v>11</v>
      </c>
      <c r="D207">
        <v>2</v>
      </c>
      <c r="E207" t="s">
        <v>12</v>
      </c>
      <c r="F207">
        <v>4</v>
      </c>
      <c r="G207">
        <v>541.68325000000004</v>
      </c>
      <c r="H207">
        <v>401429.35070000013</v>
      </c>
      <c r="I207">
        <v>244.83499999999989</v>
      </c>
      <c r="J207">
        <v>69</v>
      </c>
      <c r="K207" t="s">
        <v>14</v>
      </c>
      <c r="L207">
        <f>Table13[[#This Row],[maxPHe]]/Table13[[#This Row],[nv]]</f>
        <v>3.548333333333332</v>
      </c>
      <c r="M207">
        <f>1/Table13[[#This Row],[temp(K)]]</f>
        <v>6.6666666666666664E-4</v>
      </c>
      <c r="N207">
        <f>1/Table13[[#This Row],[dens]]</f>
        <v>0.28182245185533122</v>
      </c>
      <c r="O207" s="3">
        <f>EXP(-1/Table13[[#This Row],[temp(K)]])</f>
        <v>0.99933355550618108</v>
      </c>
      <c r="P207" s="3">
        <f>EXP(-1/Table13[[#This Row],[dens]])</f>
        <v>0.75440761631566822</v>
      </c>
      <c r="Q207" s="3">
        <f>EXP(1/Table13[[#This Row],[temp(K)]])</f>
        <v>1.0006668889382799</v>
      </c>
      <c r="R207" s="3">
        <f>EXP(1/Table13[[#This Row],[dens]])</f>
        <v>1.3255433513300694</v>
      </c>
      <c r="S207" s="3">
        <f>LN(Table13[[#This Row],[maxPress(bar)]])</f>
        <v>12.902786833498283</v>
      </c>
      <c r="T207" s="3">
        <f>LN(Table13[[#This Row],[dens]])</f>
        <v>1.2664780096773327</v>
      </c>
    </row>
    <row r="208" spans="1:20" hidden="1" x14ac:dyDescent="0.3">
      <c r="A208">
        <v>3</v>
      </c>
      <c r="B208">
        <v>2000</v>
      </c>
      <c r="C208" t="s">
        <v>11</v>
      </c>
      <c r="D208">
        <v>1</v>
      </c>
      <c r="E208" t="s">
        <v>12</v>
      </c>
      <c r="F208">
        <v>4</v>
      </c>
      <c r="G208">
        <v>95.198250000000002</v>
      </c>
      <c r="H208">
        <v>596553.31070000003</v>
      </c>
      <c r="I208">
        <v>39.535000000000011</v>
      </c>
      <c r="J208">
        <v>9</v>
      </c>
      <c r="K208" t="s">
        <v>14</v>
      </c>
      <c r="L208">
        <f>Table13[[#This Row],[maxPHe]]/Table13[[#This Row],[nv]]</f>
        <v>4.3927777777777788</v>
      </c>
      <c r="M208">
        <f>1/Table13[[#This Row],[temp(K)]]</f>
        <v>5.0000000000000001E-4</v>
      </c>
      <c r="N208">
        <f>1/Table13[[#This Row],[dens]]</f>
        <v>0.2276463892753256</v>
      </c>
      <c r="O208" s="3">
        <f>EXP(-1/Table13[[#This Row],[temp(K)]])</f>
        <v>0.99950012497916929</v>
      </c>
      <c r="P208" s="3">
        <f>EXP(-1/Table13[[#This Row],[dens]])</f>
        <v>0.79640582769167789</v>
      </c>
      <c r="Q208" s="3">
        <f>EXP(1/Table13[[#This Row],[temp(K)]])</f>
        <v>1.0005001250208359</v>
      </c>
      <c r="R208" s="3">
        <f>EXP(1/Table13[[#This Row],[dens]])</f>
        <v>1.2556412387117062</v>
      </c>
      <c r="S208" s="3">
        <f>LN(Table13[[#This Row],[maxPress(bar)]])</f>
        <v>13.29892388903291</v>
      </c>
      <c r="T208" s="3">
        <f>LN(Table13[[#This Row],[dens]])</f>
        <v>1.4799617781866712</v>
      </c>
    </row>
    <row r="209" spans="1:20" x14ac:dyDescent="0.3">
      <c r="A209">
        <v>3</v>
      </c>
      <c r="B209">
        <v>2000</v>
      </c>
      <c r="C209" t="s">
        <v>11</v>
      </c>
      <c r="D209">
        <v>2</v>
      </c>
      <c r="E209" t="s">
        <v>12</v>
      </c>
      <c r="F209">
        <v>4</v>
      </c>
      <c r="G209">
        <v>439.00975</v>
      </c>
      <c r="H209">
        <v>350690.0245</v>
      </c>
      <c r="I209">
        <v>207.30499999999989</v>
      </c>
      <c r="J209">
        <v>65</v>
      </c>
      <c r="K209" t="s">
        <v>14</v>
      </c>
      <c r="L209">
        <f>Table13[[#This Row],[maxPHe]]/Table13[[#This Row],[nv]]</f>
        <v>3.1893076923076906</v>
      </c>
      <c r="M209">
        <f>1/Table13[[#This Row],[temp(K)]]</f>
        <v>5.0000000000000001E-4</v>
      </c>
      <c r="N209">
        <f>1/Table13[[#This Row],[dens]]</f>
        <v>0.31354767130556443</v>
      </c>
      <c r="O209" s="3">
        <f>EXP(-1/Table13[[#This Row],[temp(K)]])</f>
        <v>0.99950012497916929</v>
      </c>
      <c r="P209" s="3">
        <f>EXP(-1/Table13[[#This Row],[dens]])</f>
        <v>0.73084953762151406</v>
      </c>
      <c r="Q209" s="3">
        <f>EXP(1/Table13[[#This Row],[temp(K)]])</f>
        <v>1.0005001250208359</v>
      </c>
      <c r="R209" s="3">
        <f>EXP(1/Table13[[#This Row],[dens]])</f>
        <v>1.3682706884571789</v>
      </c>
      <c r="S209" s="3">
        <f>LN(Table13[[#This Row],[maxPress(bar)]])</f>
        <v>12.767657991184224</v>
      </c>
      <c r="T209" s="3">
        <f>LN(Table13[[#This Row],[dens]])</f>
        <v>1.1598038688886041</v>
      </c>
    </row>
    <row r="210" spans="1:20" hidden="1" x14ac:dyDescent="0.3">
      <c r="A210">
        <v>3</v>
      </c>
      <c r="B210">
        <v>2500</v>
      </c>
      <c r="C210" t="s">
        <v>11</v>
      </c>
      <c r="D210">
        <v>1</v>
      </c>
      <c r="E210" t="s">
        <v>12</v>
      </c>
      <c r="F210">
        <v>4</v>
      </c>
      <c r="G210">
        <v>87.277249999999995</v>
      </c>
      <c r="H210">
        <v>616131.87675000005</v>
      </c>
      <c r="I210">
        <v>30.954999999999998</v>
      </c>
      <c r="J210">
        <v>6</v>
      </c>
      <c r="K210" t="s">
        <v>14</v>
      </c>
      <c r="L210">
        <f>Table13[[#This Row],[maxPHe]]/Table13[[#This Row],[nv]]</f>
        <v>5.1591666666666667</v>
      </c>
      <c r="M210">
        <f>1/Table13[[#This Row],[temp(K)]]</f>
        <v>4.0000000000000002E-4</v>
      </c>
      <c r="N210">
        <f>1/Table13[[#This Row],[dens]]</f>
        <v>0.19382975286706508</v>
      </c>
      <c r="O210" s="3">
        <f>EXP(-1/Table13[[#This Row],[temp(K)]])</f>
        <v>0.99960007998933442</v>
      </c>
      <c r="P210" s="3">
        <f>EXP(-1/Table13[[#This Row],[dens]])</f>
        <v>0.82379814160246101</v>
      </c>
      <c r="Q210" s="3">
        <f>EXP(1/Table13[[#This Row],[temp(K)]])</f>
        <v>1.0004000800106678</v>
      </c>
      <c r="R210" s="3">
        <f>EXP(1/Table13[[#This Row],[dens]])</f>
        <v>1.2138896041386902</v>
      </c>
      <c r="S210" s="3">
        <f>LN(Table13[[#This Row],[maxPress(bar)]])</f>
        <v>13.331216305235715</v>
      </c>
      <c r="T210" s="3">
        <f>LN(Table13[[#This Row],[dens]])</f>
        <v>1.6407750677431405</v>
      </c>
    </row>
    <row r="211" spans="1:20" x14ac:dyDescent="0.3">
      <c r="A211">
        <v>3</v>
      </c>
      <c r="B211">
        <v>2500</v>
      </c>
      <c r="C211" t="s">
        <v>11</v>
      </c>
      <c r="D211">
        <v>2</v>
      </c>
      <c r="E211" t="s">
        <v>12</v>
      </c>
      <c r="F211">
        <v>4</v>
      </c>
      <c r="G211">
        <v>423.66324999999989</v>
      </c>
      <c r="H211">
        <v>318843.36979999999</v>
      </c>
      <c r="I211">
        <v>198.23500000000001</v>
      </c>
      <c r="J211">
        <v>66</v>
      </c>
      <c r="K211" t="s">
        <v>14</v>
      </c>
      <c r="L211">
        <f>Table13[[#This Row],[maxPHe]]/Table13[[#This Row],[nv]]</f>
        <v>3.0035606060606064</v>
      </c>
      <c r="M211">
        <f>1/Table13[[#This Row],[temp(K)]]</f>
        <v>4.0000000000000002E-4</v>
      </c>
      <c r="N211">
        <f>1/Table13[[#This Row],[dens]]</f>
        <v>0.33293817943350063</v>
      </c>
      <c r="O211" s="3">
        <f>EXP(-1/Table13[[#This Row],[temp(K)]])</f>
        <v>0.99960007998933442</v>
      </c>
      <c r="P211" s="3">
        <f>EXP(-1/Table13[[#This Row],[dens]])</f>
        <v>0.71681450666484958</v>
      </c>
      <c r="Q211" s="3">
        <f>EXP(1/Table13[[#This Row],[temp(K)]])</f>
        <v>1.0004000800106678</v>
      </c>
      <c r="R211" s="3">
        <f>EXP(1/Table13[[#This Row],[dens]])</f>
        <v>1.3950610523393818</v>
      </c>
      <c r="S211" s="3">
        <f>LN(Table13[[#This Row],[maxPress(bar)]])</f>
        <v>12.672455257423406</v>
      </c>
      <c r="T211" s="3">
        <f>LN(Table13[[#This Row],[dens]])</f>
        <v>1.09979845358314</v>
      </c>
    </row>
    <row r="212" spans="1:20" hidden="1" x14ac:dyDescent="0.3">
      <c r="A212">
        <v>3</v>
      </c>
      <c r="B212">
        <v>500</v>
      </c>
      <c r="C212" t="s">
        <v>11</v>
      </c>
      <c r="D212">
        <v>1</v>
      </c>
      <c r="E212" t="s">
        <v>12</v>
      </c>
      <c r="F212">
        <v>4</v>
      </c>
      <c r="G212">
        <v>141.33674999999999</v>
      </c>
      <c r="H212">
        <v>799901.93780000007</v>
      </c>
      <c r="I212">
        <v>57.765000000000008</v>
      </c>
      <c r="J212">
        <v>10</v>
      </c>
      <c r="K212" t="s">
        <v>14</v>
      </c>
      <c r="L212">
        <f>Table13[[#This Row],[maxPHe]]/Table13[[#This Row],[nv]]</f>
        <v>5.7765000000000004</v>
      </c>
      <c r="M212">
        <f>1/Table13[[#This Row],[temp(K)]]</f>
        <v>2E-3</v>
      </c>
      <c r="N212">
        <f>1/Table13[[#This Row],[dens]]</f>
        <v>0.17311520817103782</v>
      </c>
      <c r="O212" s="3">
        <f>EXP(-1/Table13[[#This Row],[temp(K)]])</f>
        <v>0.99800199866733308</v>
      </c>
      <c r="P212" s="3">
        <f>EXP(-1/Table13[[#This Row],[dens]])</f>
        <v>0.84104071450038875</v>
      </c>
      <c r="Q212" s="3">
        <f>EXP(1/Table13[[#This Row],[temp(K)]])</f>
        <v>1.0020020013340003</v>
      </c>
      <c r="R212" s="3">
        <f>EXP(1/Table13[[#This Row],[dens]])</f>
        <v>1.1890030800637748</v>
      </c>
      <c r="S212" s="3">
        <f>LN(Table13[[#This Row],[maxPress(bar)]])</f>
        <v>13.592244421386798</v>
      </c>
      <c r="T212" s="3">
        <f>LN(Table13[[#This Row],[dens]])</f>
        <v>1.7537979629409364</v>
      </c>
    </row>
    <row r="213" spans="1:20" x14ac:dyDescent="0.3">
      <c r="A213">
        <v>3</v>
      </c>
      <c r="B213">
        <v>500</v>
      </c>
      <c r="C213" t="s">
        <v>11</v>
      </c>
      <c r="D213">
        <v>2</v>
      </c>
      <c r="E213" t="s">
        <v>12</v>
      </c>
      <c r="F213">
        <v>4</v>
      </c>
      <c r="G213">
        <v>599.45525000000009</v>
      </c>
      <c r="H213">
        <v>520568.12825000013</v>
      </c>
      <c r="I213">
        <v>283.3950000000001</v>
      </c>
      <c r="J213">
        <v>69</v>
      </c>
      <c r="K213" t="s">
        <v>14</v>
      </c>
      <c r="L213">
        <f>Table13[[#This Row],[maxPHe]]/Table13[[#This Row],[nv]]</f>
        <v>4.1071739130434795</v>
      </c>
      <c r="M213">
        <f>1/Table13[[#This Row],[temp(K)]]</f>
        <v>2E-3</v>
      </c>
      <c r="N213">
        <f>1/Table13[[#This Row],[dens]]</f>
        <v>0.24347641983803517</v>
      </c>
      <c r="O213" s="3">
        <f>EXP(-1/Table13[[#This Row],[temp(K)]])</f>
        <v>0.99800199866733308</v>
      </c>
      <c r="P213" s="3">
        <f>EXP(-1/Table13[[#This Row],[dens]])</f>
        <v>0.7838979602552083</v>
      </c>
      <c r="Q213" s="3">
        <f>EXP(1/Table13[[#This Row],[temp(K)]])</f>
        <v>1.0020020013340003</v>
      </c>
      <c r="R213" s="3">
        <f>EXP(1/Table13[[#This Row],[dens]])</f>
        <v>1.2756762368337287</v>
      </c>
      <c r="S213" s="3">
        <f>LN(Table13[[#This Row],[maxPress(bar)]])</f>
        <v>13.162676048481417</v>
      </c>
      <c r="T213" s="3">
        <f>LN(Table13[[#This Row],[dens]])</f>
        <v>1.4127351795961318</v>
      </c>
    </row>
    <row r="214" spans="1:20" hidden="1" x14ac:dyDescent="0.3">
      <c r="A214">
        <v>4</v>
      </c>
      <c r="B214">
        <v>1000</v>
      </c>
      <c r="C214" t="s">
        <v>11</v>
      </c>
      <c r="D214">
        <v>1</v>
      </c>
      <c r="E214" t="s">
        <v>12</v>
      </c>
      <c r="F214">
        <v>4</v>
      </c>
      <c r="G214">
        <v>163.06925000000001</v>
      </c>
      <c r="H214">
        <v>704644.9118</v>
      </c>
      <c r="I214">
        <v>61.115000000000023</v>
      </c>
      <c r="J214">
        <v>11</v>
      </c>
      <c r="K214" t="s">
        <v>14</v>
      </c>
      <c r="L214">
        <f>Table13[[#This Row],[maxPHe]]/Table13[[#This Row],[nv]]</f>
        <v>5.5559090909090934</v>
      </c>
      <c r="M214">
        <f>1/Table13[[#This Row],[temp(K)]]</f>
        <v>1E-3</v>
      </c>
      <c r="N214">
        <f>1/Table13[[#This Row],[dens]]</f>
        <v>0.17998854618342461</v>
      </c>
      <c r="O214" s="3">
        <f>EXP(-1/Table13[[#This Row],[temp(K)]])</f>
        <v>0.99900049983337502</v>
      </c>
      <c r="P214" s="3">
        <f>EXP(-1/Table13[[#This Row],[dens]])</f>
        <v>0.83527977849785418</v>
      </c>
      <c r="Q214" s="3">
        <f>EXP(1/Table13[[#This Row],[temp(K)]])</f>
        <v>1.0010005001667084</v>
      </c>
      <c r="R214" s="3">
        <f>EXP(1/Table13[[#This Row],[dens]])</f>
        <v>1.1972036504922632</v>
      </c>
      <c r="S214" s="3">
        <f>LN(Table13[[#This Row],[maxPress(bar)]])</f>
        <v>13.465449283703784</v>
      </c>
      <c r="T214" s="3">
        <f>LN(Table13[[#This Row],[dens]])</f>
        <v>1.7148620624308559</v>
      </c>
    </row>
    <row r="215" spans="1:20" hidden="1" x14ac:dyDescent="0.3">
      <c r="A215">
        <v>4</v>
      </c>
      <c r="B215">
        <v>1500</v>
      </c>
      <c r="C215" t="s">
        <v>11</v>
      </c>
      <c r="D215">
        <v>1</v>
      </c>
      <c r="E215" t="s">
        <v>12</v>
      </c>
      <c r="F215">
        <v>4</v>
      </c>
      <c r="G215">
        <v>137.32675</v>
      </c>
      <c r="H215">
        <v>654638.7546000001</v>
      </c>
      <c r="I215">
        <v>51.965000000000003</v>
      </c>
      <c r="J215">
        <v>10</v>
      </c>
      <c r="K215" t="s">
        <v>14</v>
      </c>
      <c r="L215">
        <f>Table13[[#This Row],[maxPHe]]/Table13[[#This Row],[nv]]</f>
        <v>5.1965000000000003</v>
      </c>
      <c r="M215">
        <f>1/Table13[[#This Row],[temp(K)]]</f>
        <v>6.6666666666666664E-4</v>
      </c>
      <c r="N215">
        <f>1/Table13[[#This Row],[dens]]</f>
        <v>0.192437217357837</v>
      </c>
      <c r="O215" s="3">
        <f>EXP(-1/Table13[[#This Row],[temp(K)]])</f>
        <v>0.99933355550618108</v>
      </c>
      <c r="P215" s="3">
        <f>EXP(-1/Table13[[#This Row],[dens]])</f>
        <v>0.82494610887416597</v>
      </c>
      <c r="Q215" s="3">
        <f>EXP(1/Table13[[#This Row],[temp(K)]])</f>
        <v>1.0006668889382799</v>
      </c>
      <c r="R215" s="3">
        <f>EXP(1/Table13[[#This Row],[dens]])</f>
        <v>1.2122003961746501</v>
      </c>
      <c r="S215" s="3">
        <f>LN(Table13[[#This Row],[maxPress(bar)]])</f>
        <v>13.391838842779803</v>
      </c>
      <c r="T215" s="3">
        <f>LN(Table13[[#This Row],[dens]])</f>
        <v>1.6479853220463394</v>
      </c>
    </row>
    <row r="216" spans="1:20" hidden="1" x14ac:dyDescent="0.3">
      <c r="A216">
        <v>4</v>
      </c>
      <c r="B216">
        <v>2000</v>
      </c>
      <c r="C216" t="s">
        <v>11</v>
      </c>
      <c r="D216">
        <v>1</v>
      </c>
      <c r="E216" t="s">
        <v>12</v>
      </c>
      <c r="F216">
        <v>4</v>
      </c>
      <c r="G216">
        <v>75.148750000000021</v>
      </c>
      <c r="H216">
        <v>597667.26960000012</v>
      </c>
      <c r="I216">
        <v>35.525000000000013</v>
      </c>
      <c r="J216">
        <v>9</v>
      </c>
      <c r="K216" t="s">
        <v>14</v>
      </c>
      <c r="L216">
        <f>Table13[[#This Row],[maxPHe]]/Table13[[#This Row],[nv]]</f>
        <v>3.9472222222222237</v>
      </c>
      <c r="M216">
        <f>1/Table13[[#This Row],[temp(K)]]</f>
        <v>5.0000000000000001E-4</v>
      </c>
      <c r="N216">
        <f>1/Table13[[#This Row],[dens]]</f>
        <v>0.25334271639690348</v>
      </c>
      <c r="O216" s="3">
        <f>EXP(-1/Table13[[#This Row],[temp(K)]])</f>
        <v>0.99950012497916929</v>
      </c>
      <c r="P216" s="3">
        <f>EXP(-1/Table13[[#This Row],[dens]])</f>
        <v>0.77620181914359365</v>
      </c>
      <c r="Q216" s="3">
        <f>EXP(1/Table13[[#This Row],[temp(K)]])</f>
        <v>1.0005001250208359</v>
      </c>
      <c r="R216" s="3">
        <f>EXP(1/Table13[[#This Row],[dens]])</f>
        <v>1.2883247311934021</v>
      </c>
      <c r="S216" s="3">
        <f>LN(Table13[[#This Row],[maxPress(bar)]])</f>
        <v>13.300789472730699</v>
      </c>
      <c r="T216" s="3">
        <f>LN(Table13[[#This Row],[dens]])</f>
        <v>1.3730120966469452</v>
      </c>
    </row>
    <row r="217" spans="1:20" hidden="1" x14ac:dyDescent="0.3">
      <c r="A217">
        <v>4</v>
      </c>
      <c r="B217">
        <v>2500</v>
      </c>
      <c r="C217" t="s">
        <v>11</v>
      </c>
      <c r="D217">
        <v>1</v>
      </c>
      <c r="E217" t="s">
        <v>12</v>
      </c>
      <c r="F217">
        <v>4</v>
      </c>
      <c r="G217">
        <v>91.336750000000009</v>
      </c>
      <c r="H217">
        <v>595391.91830000014</v>
      </c>
      <c r="I217">
        <v>35.765000000000008</v>
      </c>
      <c r="J217">
        <v>8</v>
      </c>
      <c r="K217" t="s">
        <v>14</v>
      </c>
      <c r="L217">
        <f>Table13[[#This Row],[maxPHe]]/Table13[[#This Row],[nv]]</f>
        <v>4.470625000000001</v>
      </c>
      <c r="M217">
        <f>1/Table13[[#This Row],[temp(K)]]</f>
        <v>4.0000000000000002E-4</v>
      </c>
      <c r="N217">
        <f>1/Table13[[#This Row],[dens]]</f>
        <v>0.2236823710331329</v>
      </c>
      <c r="O217" s="3">
        <f>EXP(-1/Table13[[#This Row],[temp(K)]])</f>
        <v>0.99960007998933442</v>
      </c>
      <c r="P217" s="3">
        <f>EXP(-1/Table13[[#This Row],[dens]])</f>
        <v>0.79956906033468222</v>
      </c>
      <c r="Q217" s="3">
        <f>EXP(1/Table13[[#This Row],[temp(K)]])</f>
        <v>1.0004000800106678</v>
      </c>
      <c r="R217" s="3">
        <f>EXP(1/Table13[[#This Row],[dens]])</f>
        <v>1.2506737061354296</v>
      </c>
      <c r="S217" s="3">
        <f>LN(Table13[[#This Row],[maxPress(bar)]])</f>
        <v>13.296975153907701</v>
      </c>
      <c r="T217" s="3">
        <f>LN(Table13[[#This Row],[dens]])</f>
        <v>1.4975282198805113</v>
      </c>
    </row>
    <row r="218" spans="1:20" hidden="1" x14ac:dyDescent="0.3">
      <c r="A218">
        <v>4</v>
      </c>
      <c r="B218">
        <v>500</v>
      </c>
      <c r="C218" t="s">
        <v>11</v>
      </c>
      <c r="D218">
        <v>1</v>
      </c>
      <c r="E218" t="s">
        <v>12</v>
      </c>
      <c r="F218">
        <v>4</v>
      </c>
      <c r="G218">
        <v>90.792249999999996</v>
      </c>
      <c r="H218">
        <v>937835.91630000016</v>
      </c>
      <c r="I218">
        <v>41.655000000000022</v>
      </c>
      <c r="J218">
        <v>8</v>
      </c>
      <c r="K218" t="s">
        <v>14</v>
      </c>
      <c r="L218">
        <f>Table13[[#This Row],[maxPHe]]/Table13[[#This Row],[nv]]</f>
        <v>5.2068750000000028</v>
      </c>
      <c r="M218">
        <f>1/Table13[[#This Row],[temp(K)]]</f>
        <v>2E-3</v>
      </c>
      <c r="N218">
        <f>1/Table13[[#This Row],[dens]]</f>
        <v>0.19205377505701587</v>
      </c>
      <c r="O218" s="3">
        <f>EXP(-1/Table13[[#This Row],[temp(K)]])</f>
        <v>0.99800199866733308</v>
      </c>
      <c r="P218" s="3">
        <f>EXP(-1/Table13[[#This Row],[dens]])</f>
        <v>0.82526248876104558</v>
      </c>
      <c r="Q218" s="3">
        <f>EXP(1/Table13[[#This Row],[temp(K)]])</f>
        <v>1.0020020013340003</v>
      </c>
      <c r="R218" s="3">
        <f>EXP(1/Table13[[#This Row],[dens]])</f>
        <v>1.2117356763679945</v>
      </c>
      <c r="S218" s="3">
        <f>LN(Table13[[#This Row],[maxPress(bar)]])</f>
        <v>13.751330283368747</v>
      </c>
      <c r="T218" s="3">
        <f>LN(Table13[[#This Row],[dens]])</f>
        <v>1.6499798677470372</v>
      </c>
    </row>
    <row r="219" spans="1:20" hidden="1" x14ac:dyDescent="0.3">
      <c r="A219">
        <v>5</v>
      </c>
      <c r="B219">
        <v>1000</v>
      </c>
      <c r="C219" t="s">
        <v>11</v>
      </c>
      <c r="D219">
        <v>1</v>
      </c>
      <c r="E219" t="s">
        <v>12</v>
      </c>
      <c r="F219">
        <v>4</v>
      </c>
      <c r="G219">
        <v>153.56424999999999</v>
      </c>
      <c r="H219">
        <v>767851.52760000015</v>
      </c>
      <c r="I219">
        <v>55.215000000000003</v>
      </c>
      <c r="J219">
        <v>9</v>
      </c>
      <c r="K219" t="s">
        <v>14</v>
      </c>
      <c r="L219">
        <f>Table13[[#This Row],[maxPHe]]/Table13[[#This Row],[nv]]</f>
        <v>6.1350000000000007</v>
      </c>
      <c r="M219">
        <f>1/Table13[[#This Row],[temp(K)]]</f>
        <v>1E-3</v>
      </c>
      <c r="N219">
        <f>1/Table13[[#This Row],[dens]]</f>
        <v>0.16299918500407495</v>
      </c>
      <c r="O219" s="3">
        <f>EXP(-1/Table13[[#This Row],[temp(K)]])</f>
        <v>0.99900049983337502</v>
      </c>
      <c r="P219" s="3">
        <f>EXP(-1/Table13[[#This Row],[dens]])</f>
        <v>0.8495918808282289</v>
      </c>
      <c r="Q219" s="3">
        <f>EXP(1/Table13[[#This Row],[temp(K)]])</f>
        <v>1.0010005001667084</v>
      </c>
      <c r="R219" s="3">
        <f>EXP(1/Table13[[#This Row],[dens]])</f>
        <v>1.1770357304087522</v>
      </c>
      <c r="S219" s="3">
        <f>LN(Table13[[#This Row],[maxPress(bar)]])</f>
        <v>13.551351670002925</v>
      </c>
      <c r="T219" s="3">
        <f>LN(Table13[[#This Row],[dens]])</f>
        <v>1.814010078162875</v>
      </c>
    </row>
    <row r="220" spans="1:20" hidden="1" x14ac:dyDescent="0.3">
      <c r="A220">
        <v>5</v>
      </c>
      <c r="B220">
        <v>1500</v>
      </c>
      <c r="C220" t="s">
        <v>11</v>
      </c>
      <c r="D220">
        <v>1</v>
      </c>
      <c r="E220" t="s">
        <v>12</v>
      </c>
      <c r="F220">
        <v>4</v>
      </c>
      <c r="G220">
        <v>100.29725000000001</v>
      </c>
      <c r="H220">
        <v>626816.85399999993</v>
      </c>
      <c r="I220">
        <v>44.554999999999993</v>
      </c>
      <c r="J220">
        <v>10</v>
      </c>
      <c r="K220" t="s">
        <v>14</v>
      </c>
      <c r="L220">
        <f>Table13[[#This Row],[maxPHe]]/Table13[[#This Row],[nv]]</f>
        <v>4.4554999999999989</v>
      </c>
      <c r="M220">
        <f>1/Table13[[#This Row],[temp(K)]]</f>
        <v>6.6666666666666664E-4</v>
      </c>
      <c r="N220">
        <f>1/Table13[[#This Row],[dens]]</f>
        <v>0.22444170126809568</v>
      </c>
      <c r="O220" s="3">
        <f>EXP(-1/Table13[[#This Row],[temp(K)]])</f>
        <v>0.99933355550618108</v>
      </c>
      <c r="P220" s="3">
        <f>EXP(-1/Table13[[#This Row],[dens]])</f>
        <v>0.79896215382262248</v>
      </c>
      <c r="Q220" s="3">
        <f>EXP(1/Table13[[#This Row],[temp(K)]])</f>
        <v>1.0006668889382799</v>
      </c>
      <c r="R220" s="3">
        <f>EXP(1/Table13[[#This Row],[dens]])</f>
        <v>1.2516237411440765</v>
      </c>
      <c r="S220" s="3">
        <f>LN(Table13[[#This Row],[maxPress(bar)]])</f>
        <v>13.348409678062296</v>
      </c>
      <c r="T220" s="3">
        <f>LN(Table13[[#This Row],[dens]])</f>
        <v>1.4941392880706372</v>
      </c>
    </row>
    <row r="221" spans="1:20" hidden="1" x14ac:dyDescent="0.3">
      <c r="A221">
        <v>5</v>
      </c>
      <c r="B221">
        <v>2000</v>
      </c>
      <c r="C221" t="s">
        <v>11</v>
      </c>
      <c r="D221">
        <v>1</v>
      </c>
      <c r="E221" t="s">
        <v>12</v>
      </c>
      <c r="F221">
        <v>4</v>
      </c>
      <c r="G221">
        <v>120.39624999999999</v>
      </c>
      <c r="H221">
        <v>548090.20675000001</v>
      </c>
      <c r="I221">
        <v>46.57500000000001</v>
      </c>
      <c r="J221">
        <v>10</v>
      </c>
      <c r="K221" t="s">
        <v>14</v>
      </c>
      <c r="L221">
        <f>Table13[[#This Row],[maxPHe]]/Table13[[#This Row],[nv]]</f>
        <v>4.6575000000000006</v>
      </c>
      <c r="M221">
        <f>1/Table13[[#This Row],[temp(K)]]</f>
        <v>5.0000000000000001E-4</v>
      </c>
      <c r="N221">
        <f>1/Table13[[#This Row],[dens]]</f>
        <v>0.21470746108427266</v>
      </c>
      <c r="O221" s="3">
        <f>EXP(-1/Table13[[#This Row],[temp(K)]])</f>
        <v>0.99950012497916929</v>
      </c>
      <c r="P221" s="3">
        <f>EXP(-1/Table13[[#This Row],[dens]])</f>
        <v>0.80677741945060299</v>
      </c>
      <c r="Q221" s="3">
        <f>EXP(1/Table13[[#This Row],[temp(K)]])</f>
        <v>1.0005001250208359</v>
      </c>
      <c r="R221" s="3">
        <f>EXP(1/Table13[[#This Row],[dens]])</f>
        <v>1.2394992421589801</v>
      </c>
      <c r="S221" s="3">
        <f>LN(Table13[[#This Row],[maxPress(bar)]])</f>
        <v>13.214195163240936</v>
      </c>
      <c r="T221" s="3">
        <f>LN(Table13[[#This Row],[dens]])</f>
        <v>1.5384788234936067</v>
      </c>
    </row>
    <row r="222" spans="1:20" hidden="1" x14ac:dyDescent="0.3">
      <c r="A222">
        <v>5</v>
      </c>
      <c r="B222">
        <v>2500</v>
      </c>
      <c r="C222" t="s">
        <v>11</v>
      </c>
      <c r="D222">
        <v>1</v>
      </c>
      <c r="E222" t="s">
        <v>12</v>
      </c>
      <c r="F222">
        <v>4</v>
      </c>
      <c r="G222">
        <v>87.326750000000018</v>
      </c>
      <c r="H222">
        <v>607860.02060000005</v>
      </c>
      <c r="I222">
        <v>34.965000000000003</v>
      </c>
      <c r="J222">
        <v>8</v>
      </c>
      <c r="K222" t="s">
        <v>14</v>
      </c>
      <c r="L222">
        <f>Table13[[#This Row],[maxPHe]]/Table13[[#This Row],[nv]]</f>
        <v>4.3706250000000004</v>
      </c>
      <c r="M222">
        <f>1/Table13[[#This Row],[temp(K)]]</f>
        <v>4.0000000000000002E-4</v>
      </c>
      <c r="N222">
        <f>1/Table13[[#This Row],[dens]]</f>
        <v>0.22880022880022877</v>
      </c>
      <c r="O222" s="3">
        <f>EXP(-1/Table13[[#This Row],[temp(K)]])</f>
        <v>0.99960007998933442</v>
      </c>
      <c r="P222" s="3">
        <f>EXP(-1/Table13[[#This Row],[dens]])</f>
        <v>0.79548743311169867</v>
      </c>
      <c r="Q222" s="3">
        <f>EXP(1/Table13[[#This Row],[temp(K)]])</f>
        <v>1.0004000800106678</v>
      </c>
      <c r="R222" s="3">
        <f>EXP(1/Table13[[#This Row],[dens]])</f>
        <v>1.2570908833698504</v>
      </c>
      <c r="S222" s="3">
        <f>LN(Table13[[#This Row],[maxPress(bar)]])</f>
        <v>13.31769990516516</v>
      </c>
      <c r="T222" s="3">
        <f>LN(Table13[[#This Row],[dens]])</f>
        <v>1.4749060194759944</v>
      </c>
    </row>
    <row r="223" spans="1:20" hidden="1" x14ac:dyDescent="0.3">
      <c r="A223">
        <v>5</v>
      </c>
      <c r="B223">
        <v>500</v>
      </c>
      <c r="C223" t="s">
        <v>11</v>
      </c>
      <c r="D223">
        <v>1</v>
      </c>
      <c r="E223" t="s">
        <v>12</v>
      </c>
      <c r="F223">
        <v>4</v>
      </c>
      <c r="G223">
        <v>72.326750000000004</v>
      </c>
      <c r="H223">
        <v>864720.95754999993</v>
      </c>
      <c r="I223">
        <v>37.965000000000003</v>
      </c>
      <c r="J223">
        <v>8</v>
      </c>
      <c r="K223" t="s">
        <v>14</v>
      </c>
      <c r="L223">
        <f>Table13[[#This Row],[maxPHe]]/Table13[[#This Row],[nv]]</f>
        <v>4.7456250000000004</v>
      </c>
      <c r="M223">
        <f>1/Table13[[#This Row],[temp(K)]]</f>
        <v>2E-3</v>
      </c>
      <c r="N223">
        <f>1/Table13[[#This Row],[dens]]</f>
        <v>0.21072040036876069</v>
      </c>
      <c r="O223" s="3">
        <f>EXP(-1/Table13[[#This Row],[temp(K)]])</f>
        <v>0.99800199866733308</v>
      </c>
      <c r="P223" s="3">
        <f>EXP(-1/Table13[[#This Row],[dens]])</f>
        <v>0.81000051106714366</v>
      </c>
      <c r="Q223" s="3">
        <f>EXP(1/Table13[[#This Row],[temp(K)]])</f>
        <v>1.0020020013340003</v>
      </c>
      <c r="R223" s="3">
        <f>EXP(1/Table13[[#This Row],[dens]])</f>
        <v>1.2345671222880334</v>
      </c>
      <c r="S223" s="3">
        <f>LN(Table13[[#This Row],[maxPress(bar)]])</f>
        <v>13.670162141442141</v>
      </c>
      <c r="T223" s="3">
        <f>LN(Table13[[#This Row],[dens]])</f>
        <v>1.5572231409853612</v>
      </c>
    </row>
    <row r="224" spans="1:20" hidden="1" x14ac:dyDescent="0.3">
      <c r="A224">
        <v>1</v>
      </c>
      <c r="B224">
        <v>1000</v>
      </c>
      <c r="C224" t="s">
        <v>11</v>
      </c>
      <c r="D224">
        <v>1</v>
      </c>
      <c r="E224" t="s">
        <v>12</v>
      </c>
      <c r="F224">
        <v>5</v>
      </c>
      <c r="G224">
        <v>148.81174999999999</v>
      </c>
      <c r="H224">
        <v>769458.94680000003</v>
      </c>
      <c r="I224">
        <v>54.264999999999979</v>
      </c>
      <c r="J224">
        <v>8</v>
      </c>
      <c r="K224" t="s">
        <v>14</v>
      </c>
      <c r="L224">
        <f>Table13[[#This Row],[maxPHe]]/Table13[[#This Row],[nv]]</f>
        <v>6.7831249999999974</v>
      </c>
      <c r="M224">
        <f>1/Table13[[#This Row],[temp(K)]]</f>
        <v>1E-3</v>
      </c>
      <c r="N224">
        <f>1/Table13[[#This Row],[dens]]</f>
        <v>0.14742467520501248</v>
      </c>
      <c r="O224" s="3">
        <f>EXP(-1/Table13[[#This Row],[temp(K)]])</f>
        <v>0.99900049983337502</v>
      </c>
      <c r="P224" s="3">
        <f>EXP(-1/Table13[[#This Row],[dens]])</f>
        <v>0.86292743570557096</v>
      </c>
      <c r="Q224" s="3">
        <f>EXP(1/Table13[[#This Row],[temp(K)]])</f>
        <v>1.0010005001667084</v>
      </c>
      <c r="R224" s="3">
        <f>EXP(1/Table13[[#This Row],[dens]])</f>
        <v>1.1588459917053766</v>
      </c>
      <c r="S224" s="3">
        <f>LN(Table13[[#This Row],[maxPress(bar)]])</f>
        <v>13.553442880350554</v>
      </c>
      <c r="T224" s="3">
        <f>LN(Table13[[#This Row],[dens]])</f>
        <v>1.9144379102181419</v>
      </c>
    </row>
    <row r="225" spans="1:20" x14ac:dyDescent="0.3">
      <c r="A225">
        <v>1</v>
      </c>
      <c r="B225">
        <v>1000</v>
      </c>
      <c r="C225" t="s">
        <v>11</v>
      </c>
      <c r="D225">
        <v>2</v>
      </c>
      <c r="E225" t="s">
        <v>12</v>
      </c>
      <c r="F225">
        <v>5</v>
      </c>
      <c r="G225">
        <v>510.49525000000011</v>
      </c>
      <c r="H225">
        <v>465077.97655000002</v>
      </c>
      <c r="I225">
        <v>268.59500000000031</v>
      </c>
      <c r="J225">
        <v>70</v>
      </c>
      <c r="K225" t="s">
        <v>14</v>
      </c>
      <c r="L225">
        <f>Table13[[#This Row],[maxPHe]]/Table13[[#This Row],[nv]]</f>
        <v>3.8370714285714329</v>
      </c>
      <c r="M225">
        <f>1/Table13[[#This Row],[temp(K)]]</f>
        <v>1E-3</v>
      </c>
      <c r="N225">
        <f>1/Table13[[#This Row],[dens]]</f>
        <v>0.26061542471006505</v>
      </c>
      <c r="O225" s="3">
        <f>EXP(-1/Table13[[#This Row],[temp(K)]])</f>
        <v>0.99900049983337502</v>
      </c>
      <c r="P225" s="3">
        <f>EXP(-1/Table13[[#This Row],[dens]])</f>
        <v>0.77057720759193704</v>
      </c>
      <c r="Q225" s="3">
        <f>EXP(1/Table13[[#This Row],[temp(K)]])</f>
        <v>1.0010005001667084</v>
      </c>
      <c r="R225" s="3">
        <f>EXP(1/Table13[[#This Row],[dens]])</f>
        <v>1.2977284951432859</v>
      </c>
      <c r="S225" s="3">
        <f>LN(Table13[[#This Row],[maxPress(bar)]])</f>
        <v>13.04996036201622</v>
      </c>
      <c r="T225" s="3">
        <f>LN(Table13[[#This Row],[dens]])</f>
        <v>1.3447094268255642</v>
      </c>
    </row>
    <row r="226" spans="1:20" hidden="1" x14ac:dyDescent="0.3">
      <c r="A226">
        <v>1</v>
      </c>
      <c r="B226">
        <v>1500</v>
      </c>
      <c r="C226" t="s">
        <v>11</v>
      </c>
      <c r="D226">
        <v>1</v>
      </c>
      <c r="E226" t="s">
        <v>12</v>
      </c>
      <c r="F226">
        <v>5</v>
      </c>
      <c r="G226">
        <v>127.17825000000001</v>
      </c>
      <c r="H226">
        <v>645649.10880000016</v>
      </c>
      <c r="I226">
        <v>49.935000000000016</v>
      </c>
      <c r="J226">
        <v>9</v>
      </c>
      <c r="K226" t="s">
        <v>14</v>
      </c>
      <c r="L226">
        <f>Table13[[#This Row],[maxPHe]]/Table13[[#This Row],[nv]]</f>
        <v>5.5483333333333356</v>
      </c>
      <c r="M226">
        <f>1/Table13[[#This Row],[temp(K)]]</f>
        <v>6.6666666666666664E-4</v>
      </c>
      <c r="N226">
        <f>1/Table13[[#This Row],[dens]]</f>
        <v>0.1802343045959747</v>
      </c>
      <c r="O226" s="3">
        <f>EXP(-1/Table13[[#This Row],[temp(K)]])</f>
        <v>0.99933355550618108</v>
      </c>
      <c r="P226" s="3">
        <f>EXP(-1/Table13[[#This Row],[dens]])</f>
        <v>0.83507452668766791</v>
      </c>
      <c r="Q226" s="3">
        <f>EXP(1/Table13[[#This Row],[temp(K)]])</f>
        <v>1.0006668889382799</v>
      </c>
      <c r="R226" s="3">
        <f>EXP(1/Table13[[#This Row],[dens]])</f>
        <v>1.1974979095177418</v>
      </c>
      <c r="S226" s="3">
        <f>LN(Table13[[#This Row],[maxPress(bar)]])</f>
        <v>13.378011459959433</v>
      </c>
      <c r="T226" s="3">
        <f>LN(Table13[[#This Row],[dens]])</f>
        <v>1.7134975823588789</v>
      </c>
    </row>
    <row r="227" spans="1:20" x14ac:dyDescent="0.3">
      <c r="A227">
        <v>1</v>
      </c>
      <c r="B227">
        <v>1500</v>
      </c>
      <c r="C227" t="s">
        <v>11</v>
      </c>
      <c r="D227">
        <v>2</v>
      </c>
      <c r="E227" t="s">
        <v>12</v>
      </c>
      <c r="F227">
        <v>5</v>
      </c>
      <c r="G227">
        <v>483.16825000000011</v>
      </c>
      <c r="H227">
        <v>405602.70864999999</v>
      </c>
      <c r="I227">
        <v>250.13499999999999</v>
      </c>
      <c r="J227">
        <v>70</v>
      </c>
      <c r="K227" t="s">
        <v>14</v>
      </c>
      <c r="L227">
        <f>Table13[[#This Row],[maxPHe]]/Table13[[#This Row],[nv]]</f>
        <v>3.5733571428571427</v>
      </c>
      <c r="M227">
        <f>1/Table13[[#This Row],[temp(K)]]</f>
        <v>6.6666666666666664E-4</v>
      </c>
      <c r="N227">
        <f>1/Table13[[#This Row],[dens]]</f>
        <v>0.2798488816039339</v>
      </c>
      <c r="O227" s="3">
        <f>EXP(-1/Table13[[#This Row],[temp(K)]])</f>
        <v>0.99933355550618108</v>
      </c>
      <c r="P227" s="3">
        <f>EXP(-1/Table13[[#This Row],[dens]])</f>
        <v>0.75589796291277145</v>
      </c>
      <c r="Q227" s="3">
        <f>EXP(1/Table13[[#This Row],[temp(K)]])</f>
        <v>1.0006668889382799</v>
      </c>
      <c r="R227" s="3">
        <f>EXP(1/Table13[[#This Row],[dens]])</f>
        <v>1.3229298781896537</v>
      </c>
      <c r="S227" s="3">
        <f>LN(Table13[[#This Row],[maxPress(bar)]])</f>
        <v>12.913129409367976</v>
      </c>
      <c r="T227" s="3">
        <f>LN(Table13[[#This Row],[dens]])</f>
        <v>1.2735055300653542</v>
      </c>
    </row>
    <row r="228" spans="1:20" hidden="1" x14ac:dyDescent="0.3">
      <c r="A228">
        <v>1</v>
      </c>
      <c r="B228">
        <v>2000</v>
      </c>
      <c r="C228" t="s">
        <v>11</v>
      </c>
      <c r="D228">
        <v>1</v>
      </c>
      <c r="E228" t="s">
        <v>12</v>
      </c>
      <c r="F228">
        <v>5</v>
      </c>
      <c r="G228">
        <v>86.237749999999991</v>
      </c>
      <c r="H228">
        <v>593063.83675000002</v>
      </c>
      <c r="I228">
        <v>39.744999999999983</v>
      </c>
      <c r="J228">
        <v>9</v>
      </c>
      <c r="K228" t="s">
        <v>14</v>
      </c>
      <c r="L228">
        <f>Table13[[#This Row],[maxPHe]]/Table13[[#This Row],[nv]]</f>
        <v>4.4161111111111095</v>
      </c>
      <c r="M228">
        <f>1/Table13[[#This Row],[temp(K)]]</f>
        <v>5.0000000000000001E-4</v>
      </c>
      <c r="N228">
        <f>1/Table13[[#This Row],[dens]]</f>
        <v>0.22644357780852944</v>
      </c>
      <c r="O228" s="3">
        <f>EXP(-1/Table13[[#This Row],[temp(K)]])</f>
        <v>0.99950012497916929</v>
      </c>
      <c r="P228" s="3">
        <f>EXP(-1/Table13[[#This Row],[dens]])</f>
        <v>0.79736433008672469</v>
      </c>
      <c r="Q228" s="3">
        <f>EXP(1/Table13[[#This Row],[temp(K)]])</f>
        <v>1.0005001250208359</v>
      </c>
      <c r="R228" s="3">
        <f>EXP(1/Table13[[#This Row],[dens]])</f>
        <v>1.2541318469704255</v>
      </c>
      <c r="S228" s="3">
        <f>LN(Table13[[#This Row],[maxPress(bar)]])</f>
        <v>13.293057322691865</v>
      </c>
      <c r="T228" s="3">
        <f>LN(Table13[[#This Row],[dens]])</f>
        <v>1.4852594696888561</v>
      </c>
    </row>
    <row r="229" spans="1:20" x14ac:dyDescent="0.3">
      <c r="A229">
        <v>1</v>
      </c>
      <c r="B229">
        <v>2000</v>
      </c>
      <c r="C229" t="s">
        <v>11</v>
      </c>
      <c r="D229">
        <v>2</v>
      </c>
      <c r="E229" t="s">
        <v>12</v>
      </c>
      <c r="F229">
        <v>5</v>
      </c>
      <c r="G229">
        <v>406.03975000000003</v>
      </c>
      <c r="H229">
        <v>359935.44740000012</v>
      </c>
      <c r="I229">
        <v>214.7050000000001</v>
      </c>
      <c r="J229">
        <v>65</v>
      </c>
      <c r="K229" t="s">
        <v>14</v>
      </c>
      <c r="L229">
        <f>Table13[[#This Row],[maxPHe]]/Table13[[#This Row],[nv]]</f>
        <v>3.3031538461538474</v>
      </c>
      <c r="M229">
        <f>1/Table13[[#This Row],[temp(K)]]</f>
        <v>5.0000000000000001E-4</v>
      </c>
      <c r="N229">
        <f>1/Table13[[#This Row],[dens]]</f>
        <v>0.30274097016837043</v>
      </c>
      <c r="O229" s="3">
        <f>EXP(-1/Table13[[#This Row],[temp(K)]])</f>
        <v>0.99950012497916929</v>
      </c>
      <c r="P229" s="3">
        <f>EXP(-1/Table13[[#This Row],[dens]])</f>
        <v>0.73879044035088681</v>
      </c>
      <c r="Q229" s="3">
        <f>EXP(1/Table13[[#This Row],[temp(K)]])</f>
        <v>1.0005001250208359</v>
      </c>
      <c r="R229" s="3">
        <f>EXP(1/Table13[[#This Row],[dens]])</f>
        <v>1.3535638056240311</v>
      </c>
      <c r="S229" s="3">
        <f>LN(Table13[[#This Row],[maxPress(bar)]])</f>
        <v>12.793679981576057</v>
      </c>
      <c r="T229" s="3">
        <f>LN(Table13[[#This Row],[dens]])</f>
        <v>1.194877723027199</v>
      </c>
    </row>
    <row r="230" spans="1:20" hidden="1" x14ac:dyDescent="0.3">
      <c r="A230">
        <v>1</v>
      </c>
      <c r="B230">
        <v>2500</v>
      </c>
      <c r="C230" t="s">
        <v>11</v>
      </c>
      <c r="D230">
        <v>1</v>
      </c>
      <c r="E230" t="s">
        <v>12</v>
      </c>
      <c r="F230">
        <v>5</v>
      </c>
      <c r="G230">
        <v>50.990250000000003</v>
      </c>
      <c r="H230">
        <v>570949.82805000001</v>
      </c>
      <c r="I230">
        <v>29.695</v>
      </c>
      <c r="J230">
        <v>8</v>
      </c>
      <c r="K230" t="s">
        <v>14</v>
      </c>
      <c r="L230">
        <f>Table13[[#This Row],[maxPHe]]/Table13[[#This Row],[nv]]</f>
        <v>3.711875</v>
      </c>
      <c r="M230">
        <f>1/Table13[[#This Row],[temp(K)]]</f>
        <v>4.0000000000000002E-4</v>
      </c>
      <c r="N230">
        <f>1/Table13[[#This Row],[dens]]</f>
        <v>0.26940562384239769</v>
      </c>
      <c r="O230" s="3">
        <f>EXP(-1/Table13[[#This Row],[temp(K)]])</f>
        <v>0.99960007998933442</v>
      </c>
      <c r="P230" s="3">
        <f>EXP(-1/Table13[[#This Row],[dens]])</f>
        <v>0.76383336377871491</v>
      </c>
      <c r="Q230" s="3">
        <f>EXP(1/Table13[[#This Row],[temp(K)]])</f>
        <v>1.0004000800106678</v>
      </c>
      <c r="R230" s="3">
        <f>EXP(1/Table13[[#This Row],[dens]])</f>
        <v>1.3091860704446832</v>
      </c>
      <c r="S230" s="3">
        <f>LN(Table13[[#This Row],[maxPress(bar)]])</f>
        <v>13.255056617965023</v>
      </c>
      <c r="T230" s="3">
        <f>LN(Table13[[#This Row],[dens]])</f>
        <v>1.3115371397879876</v>
      </c>
    </row>
    <row r="231" spans="1:20" x14ac:dyDescent="0.3">
      <c r="A231">
        <v>1</v>
      </c>
      <c r="B231">
        <v>2500</v>
      </c>
      <c r="C231" t="s">
        <v>11</v>
      </c>
      <c r="D231">
        <v>2</v>
      </c>
      <c r="E231" t="s">
        <v>12</v>
      </c>
      <c r="F231">
        <v>5</v>
      </c>
      <c r="G231">
        <v>415.09924999999993</v>
      </c>
      <c r="H231">
        <v>320725.10645000002</v>
      </c>
      <c r="I231">
        <v>217.51499999999999</v>
      </c>
      <c r="J231">
        <v>71</v>
      </c>
      <c r="K231" t="s">
        <v>14</v>
      </c>
      <c r="L231">
        <f>Table13[[#This Row],[maxPHe]]/Table13[[#This Row],[nv]]</f>
        <v>3.0635915492957744</v>
      </c>
      <c r="M231">
        <f>1/Table13[[#This Row],[temp(K)]]</f>
        <v>4.0000000000000002E-4</v>
      </c>
      <c r="N231">
        <f>1/Table13[[#This Row],[dens]]</f>
        <v>0.32641427028021058</v>
      </c>
      <c r="O231" s="3">
        <f>EXP(-1/Table13[[#This Row],[temp(K)]])</f>
        <v>0.99960007998933442</v>
      </c>
      <c r="P231" s="3">
        <f>EXP(-1/Table13[[#This Row],[dens]])</f>
        <v>0.72150622692396327</v>
      </c>
      <c r="Q231" s="3">
        <f>EXP(1/Table13[[#This Row],[temp(K)]])</f>
        <v>1.0004000800106678</v>
      </c>
      <c r="R231" s="3">
        <f>EXP(1/Table13[[#This Row],[dens]])</f>
        <v>1.3859894241846731</v>
      </c>
      <c r="S231" s="3">
        <f>LN(Table13[[#This Row],[maxPress(bar)]])</f>
        <v>12.678339669021765</v>
      </c>
      <c r="T231" s="3">
        <f>LN(Table13[[#This Row],[dens]])</f>
        <v>1.1195879366266528</v>
      </c>
    </row>
    <row r="232" spans="1:20" hidden="1" x14ac:dyDescent="0.3">
      <c r="A232">
        <v>1</v>
      </c>
      <c r="B232">
        <v>1000</v>
      </c>
      <c r="C232" t="s">
        <v>11</v>
      </c>
      <c r="D232">
        <v>3</v>
      </c>
      <c r="E232" t="s">
        <v>12</v>
      </c>
      <c r="F232">
        <v>5</v>
      </c>
      <c r="G232">
        <v>1384.30675</v>
      </c>
      <c r="H232">
        <v>355070.17015000002</v>
      </c>
      <c r="I232">
        <v>748.3649999999999</v>
      </c>
      <c r="J232">
        <v>225</v>
      </c>
      <c r="K232" t="s">
        <v>14</v>
      </c>
      <c r="L232">
        <f>Table13[[#This Row],[maxPHe]]/Table13[[#This Row],[nv]]</f>
        <v>3.3260666666666663</v>
      </c>
      <c r="M232">
        <f>1/Table13[[#This Row],[temp(K)]]</f>
        <v>1E-3</v>
      </c>
      <c r="N232">
        <f>1/Table13[[#This Row],[dens]]</f>
        <v>0.30065542883486002</v>
      </c>
      <c r="O232" s="3">
        <f>EXP(-1/Table13[[#This Row],[temp(K)]])</f>
        <v>0.99900049983337502</v>
      </c>
      <c r="P232" s="3">
        <f>EXP(-1/Table13[[#This Row],[dens]])</f>
        <v>0.7403328261466573</v>
      </c>
      <c r="Q232" s="3">
        <f>EXP(1/Table13[[#This Row],[temp(K)]])</f>
        <v>1.0010005001667084</v>
      </c>
      <c r="R232" s="3">
        <f>EXP(1/Table13[[#This Row],[dens]])</f>
        <v>1.350743833965703</v>
      </c>
      <c r="S232" s="3">
        <f>LN(Table13[[#This Row],[maxPress(bar)]])</f>
        <v>12.780070711319281</v>
      </c>
      <c r="T232" s="3">
        <f>LN(Table13[[#This Row],[dens]])</f>
        <v>1.2017904246668689</v>
      </c>
    </row>
    <row r="233" spans="1:20" hidden="1" x14ac:dyDescent="0.3">
      <c r="A233">
        <v>1</v>
      </c>
      <c r="B233">
        <v>1500</v>
      </c>
      <c r="C233" t="s">
        <v>11</v>
      </c>
      <c r="D233">
        <v>3</v>
      </c>
      <c r="E233" t="s">
        <v>12</v>
      </c>
      <c r="F233">
        <v>5</v>
      </c>
      <c r="G233">
        <v>1412.07925</v>
      </c>
      <c r="H233">
        <v>314801.47570000001</v>
      </c>
      <c r="I233">
        <v>714.9150000000003</v>
      </c>
      <c r="J233">
        <v>226</v>
      </c>
      <c r="K233" t="s">
        <v>14</v>
      </c>
      <c r="L233">
        <f>Table13[[#This Row],[maxPHe]]/Table13[[#This Row],[nv]]</f>
        <v>3.1633407079646032</v>
      </c>
      <c r="M233">
        <f>1/Table13[[#This Row],[temp(K)]]</f>
        <v>6.6666666666666664E-4</v>
      </c>
      <c r="N233">
        <f>1/Table13[[#This Row],[dens]]</f>
        <v>0.31612149696117708</v>
      </c>
      <c r="O233" s="3">
        <f>EXP(-1/Table13[[#This Row],[temp(K)]])</f>
        <v>0.99933355550618108</v>
      </c>
      <c r="P233" s="3">
        <f>EXP(-1/Table13[[#This Row],[dens]])</f>
        <v>0.72897087704070285</v>
      </c>
      <c r="Q233" s="3">
        <f>EXP(1/Table13[[#This Row],[temp(K)]])</f>
        <v>1.0006668889382799</v>
      </c>
      <c r="R233" s="3">
        <f>EXP(1/Table13[[#This Row],[dens]])</f>
        <v>1.3717969146580378</v>
      </c>
      <c r="S233" s="3">
        <f>LN(Table13[[#This Row],[maxPress(bar)]])</f>
        <v>12.659697483252645</v>
      </c>
      <c r="T233" s="3">
        <f>LN(Table13[[#This Row],[dens]])</f>
        <v>1.1516286552359207</v>
      </c>
    </row>
    <row r="234" spans="1:20" hidden="1" x14ac:dyDescent="0.3">
      <c r="A234">
        <v>1</v>
      </c>
      <c r="B234">
        <v>2000</v>
      </c>
      <c r="C234" t="s">
        <v>11</v>
      </c>
      <c r="D234">
        <v>3</v>
      </c>
      <c r="E234" t="s">
        <v>12</v>
      </c>
      <c r="F234">
        <v>5</v>
      </c>
      <c r="G234">
        <v>1116.5842500000001</v>
      </c>
      <c r="H234">
        <v>264806.93199999997</v>
      </c>
      <c r="I234">
        <v>628.81499999999971</v>
      </c>
      <c r="J234">
        <v>230</v>
      </c>
      <c r="K234" t="s">
        <v>14</v>
      </c>
      <c r="L234">
        <f>Table13[[#This Row],[maxPHe]]/Table13[[#This Row],[nv]]</f>
        <v>2.7339782608695642</v>
      </c>
      <c r="M234">
        <f>1/Table13[[#This Row],[temp(K)]]</f>
        <v>5.0000000000000001E-4</v>
      </c>
      <c r="N234">
        <f>1/Table13[[#This Row],[dens]]</f>
        <v>0.36576735605861832</v>
      </c>
      <c r="O234" s="3">
        <f>EXP(-1/Table13[[#This Row],[temp(K)]])</f>
        <v>0.99950012497916929</v>
      </c>
      <c r="P234" s="3">
        <f>EXP(-1/Table13[[#This Row],[dens]])</f>
        <v>0.69366415920354052</v>
      </c>
      <c r="Q234" s="3">
        <f>EXP(1/Table13[[#This Row],[temp(K)]])</f>
        <v>1.0005001250208359</v>
      </c>
      <c r="R234" s="3">
        <f>EXP(1/Table13[[#This Row],[dens]])</f>
        <v>1.4416198195221617</v>
      </c>
      <c r="S234" s="3">
        <f>LN(Table13[[#This Row],[maxPress(bar)]])</f>
        <v>12.486756280950081</v>
      </c>
      <c r="T234" s="3">
        <f>LN(Table13[[#This Row],[dens]])</f>
        <v>1.0057577868691081</v>
      </c>
    </row>
    <row r="235" spans="1:20" hidden="1" x14ac:dyDescent="0.3">
      <c r="A235">
        <v>1</v>
      </c>
      <c r="B235">
        <v>2500</v>
      </c>
      <c r="C235" t="s">
        <v>11</v>
      </c>
      <c r="D235">
        <v>3</v>
      </c>
      <c r="E235" t="s">
        <v>12</v>
      </c>
      <c r="F235">
        <v>5</v>
      </c>
      <c r="G235">
        <v>994.60374999999999</v>
      </c>
      <c r="H235">
        <v>231830.74804999999</v>
      </c>
      <c r="I235">
        <v>567.4250000000003</v>
      </c>
      <c r="J235">
        <v>224</v>
      </c>
      <c r="K235" t="s">
        <v>14</v>
      </c>
      <c r="L235">
        <f>Table13[[#This Row],[maxPHe]]/Table13[[#This Row],[nv]]</f>
        <v>2.5331473214285727</v>
      </c>
      <c r="M235">
        <f>1/Table13[[#This Row],[temp(K)]]</f>
        <v>4.0000000000000002E-4</v>
      </c>
      <c r="N235">
        <f>1/Table13[[#This Row],[dens]]</f>
        <v>0.39476582808300636</v>
      </c>
      <c r="O235" s="3">
        <f>EXP(-1/Table13[[#This Row],[temp(K)]])</f>
        <v>0.99960007998933442</v>
      </c>
      <c r="P235" s="3">
        <f>EXP(-1/Table13[[#This Row],[dens]])</f>
        <v>0.67383781466766401</v>
      </c>
      <c r="Q235" s="3">
        <f>EXP(1/Table13[[#This Row],[temp(K)]])</f>
        <v>1.0004000800106678</v>
      </c>
      <c r="R235" s="3">
        <f>EXP(1/Table13[[#This Row],[dens]])</f>
        <v>1.4840366305254014</v>
      </c>
      <c r="S235" s="3">
        <f>LN(Table13[[#This Row],[maxPress(bar)]])</f>
        <v>12.353762850141587</v>
      </c>
      <c r="T235" s="3">
        <f>LN(Table13[[#This Row],[dens]])</f>
        <v>0.92946253017649405</v>
      </c>
    </row>
    <row r="236" spans="1:20" hidden="1" x14ac:dyDescent="0.3">
      <c r="A236">
        <v>1</v>
      </c>
      <c r="B236">
        <v>500</v>
      </c>
      <c r="C236" t="s">
        <v>11</v>
      </c>
      <c r="D236">
        <v>3</v>
      </c>
      <c r="E236" t="s">
        <v>12</v>
      </c>
      <c r="F236">
        <v>5</v>
      </c>
      <c r="G236">
        <v>1454.75225</v>
      </c>
      <c r="H236">
        <v>410094.03855</v>
      </c>
      <c r="I236">
        <v>815.45500000000015</v>
      </c>
      <c r="J236">
        <v>225</v>
      </c>
      <c r="K236" t="s">
        <v>14</v>
      </c>
      <c r="L236">
        <f>Table13[[#This Row],[maxPHe]]/Table13[[#This Row],[nv]]</f>
        <v>3.6242444444444453</v>
      </c>
      <c r="M236">
        <f>1/Table13[[#This Row],[temp(K)]]</f>
        <v>2E-3</v>
      </c>
      <c r="N236">
        <f>1/Table13[[#This Row],[dens]]</f>
        <v>0.2759195786401456</v>
      </c>
      <c r="O236" s="3">
        <f>EXP(-1/Table13[[#This Row],[temp(K)]])</f>
        <v>0.99800199866733308</v>
      </c>
      <c r="P236" s="3">
        <f>EXP(-1/Table13[[#This Row],[dens]])</f>
        <v>0.75887395798292157</v>
      </c>
      <c r="Q236" s="3">
        <f>EXP(1/Table13[[#This Row],[temp(K)]])</f>
        <v>1.0020020013340003</v>
      </c>
      <c r="R236" s="3">
        <f>EXP(1/Table13[[#This Row],[dens]])</f>
        <v>1.3177418851715359</v>
      </c>
      <c r="S236" s="3">
        <f>LN(Table13[[#This Row],[maxPress(bar)]])</f>
        <v>12.924141774698048</v>
      </c>
      <c r="T236" s="3">
        <f>LN(Table13[[#This Row],[dens]])</f>
        <v>1.2876458374634969</v>
      </c>
    </row>
    <row r="237" spans="1:20" hidden="1" x14ac:dyDescent="0.3">
      <c r="A237">
        <v>2</v>
      </c>
      <c r="B237">
        <v>1000</v>
      </c>
      <c r="C237" t="s">
        <v>11</v>
      </c>
      <c r="D237">
        <v>3</v>
      </c>
      <c r="E237" t="s">
        <v>12</v>
      </c>
      <c r="F237">
        <v>5</v>
      </c>
      <c r="G237">
        <v>1414.15825</v>
      </c>
      <c r="H237">
        <v>360985.81485000008</v>
      </c>
      <c r="I237">
        <v>750.33500000000015</v>
      </c>
      <c r="J237">
        <v>223</v>
      </c>
      <c r="K237" t="s">
        <v>14</v>
      </c>
      <c r="L237">
        <f>Table13[[#This Row],[maxPHe]]/Table13[[#This Row],[nv]]</f>
        <v>3.3647309417040367</v>
      </c>
      <c r="M237">
        <f>1/Table13[[#This Row],[temp(K)]]</f>
        <v>1E-3</v>
      </c>
      <c r="N237">
        <f>1/Table13[[#This Row],[dens]]</f>
        <v>0.29720058373926306</v>
      </c>
      <c r="O237" s="3">
        <f>EXP(-1/Table13[[#This Row],[temp(K)]])</f>
        <v>0.99900049983337502</v>
      </c>
      <c r="P237" s="3">
        <f>EXP(-1/Table13[[#This Row],[dens]])</f>
        <v>0.74289498476225957</v>
      </c>
      <c r="Q237" s="3">
        <f>EXP(1/Table13[[#This Row],[temp(K)]])</f>
        <v>1.0010005001667084</v>
      </c>
      <c r="R237" s="3">
        <f>EXP(1/Table13[[#This Row],[dens]])</f>
        <v>1.3460852751886849</v>
      </c>
      <c r="S237" s="3">
        <f>LN(Table13[[#This Row],[maxPress(bar)]])</f>
        <v>12.796593942498665</v>
      </c>
      <c r="T237" s="3">
        <f>LN(Table13[[#This Row],[dens]])</f>
        <v>1.2133480020110439</v>
      </c>
    </row>
    <row r="238" spans="1:20" hidden="1" x14ac:dyDescent="0.3">
      <c r="A238">
        <v>2</v>
      </c>
      <c r="B238">
        <v>1500</v>
      </c>
      <c r="C238" t="s">
        <v>11</v>
      </c>
      <c r="D238">
        <v>3</v>
      </c>
      <c r="E238" t="s">
        <v>12</v>
      </c>
      <c r="F238">
        <v>5</v>
      </c>
      <c r="G238">
        <v>1294.7027499999999</v>
      </c>
      <c r="H238">
        <v>304447.15734999999</v>
      </c>
      <c r="I238">
        <v>700.44500000000005</v>
      </c>
      <c r="J238">
        <v>231</v>
      </c>
      <c r="K238" t="s">
        <v>14</v>
      </c>
      <c r="L238">
        <f>Table13[[#This Row],[maxPHe]]/Table13[[#This Row],[nv]]</f>
        <v>3.0322294372294376</v>
      </c>
      <c r="M238">
        <f>1/Table13[[#This Row],[temp(K)]]</f>
        <v>6.6666666666666664E-4</v>
      </c>
      <c r="N238">
        <f>1/Table13[[#This Row],[dens]]</f>
        <v>0.32979034756476239</v>
      </c>
      <c r="O238" s="3">
        <f>EXP(-1/Table13[[#This Row],[temp(K)]])</f>
        <v>0.99933355550618108</v>
      </c>
      <c r="P238" s="3">
        <f>EXP(-1/Table13[[#This Row],[dens]])</f>
        <v>0.71907447334433305</v>
      </c>
      <c r="Q238" s="3">
        <f>EXP(1/Table13[[#This Row],[temp(K)]])</f>
        <v>1.0006668889382799</v>
      </c>
      <c r="R238" s="3">
        <f>EXP(1/Table13[[#This Row],[dens]])</f>
        <v>1.3906765391755802</v>
      </c>
      <c r="S238" s="3">
        <f>LN(Table13[[#This Row],[maxPress(bar)]])</f>
        <v>12.62625281199198</v>
      </c>
      <c r="T238" s="3">
        <f>LN(Table13[[#This Row],[dens]])</f>
        <v>1.1092981368265957</v>
      </c>
    </row>
    <row r="239" spans="1:20" hidden="1" x14ac:dyDescent="0.3">
      <c r="A239">
        <v>2</v>
      </c>
      <c r="B239">
        <v>2000</v>
      </c>
      <c r="C239" t="s">
        <v>11</v>
      </c>
      <c r="D239">
        <v>3</v>
      </c>
      <c r="E239" t="s">
        <v>12</v>
      </c>
      <c r="F239">
        <v>5</v>
      </c>
      <c r="G239">
        <v>1227.9702500000001</v>
      </c>
      <c r="H239">
        <v>272228.9770999999</v>
      </c>
      <c r="I239">
        <v>650.09500000000014</v>
      </c>
      <c r="J239">
        <v>229</v>
      </c>
      <c r="K239" t="s">
        <v>14</v>
      </c>
      <c r="L239">
        <f>Table13[[#This Row],[maxPHe]]/Table13[[#This Row],[nv]]</f>
        <v>2.838842794759826</v>
      </c>
      <c r="M239">
        <f>1/Table13[[#This Row],[temp(K)]]</f>
        <v>5.0000000000000001E-4</v>
      </c>
      <c r="N239">
        <f>1/Table13[[#This Row],[dens]]</f>
        <v>0.35225620870795799</v>
      </c>
      <c r="O239" s="3">
        <f>EXP(-1/Table13[[#This Row],[temp(K)]])</f>
        <v>0.99950012497916929</v>
      </c>
      <c r="P239" s="3">
        <f>EXP(-1/Table13[[#This Row],[dens]])</f>
        <v>0.70309995856565966</v>
      </c>
      <c r="Q239" s="3">
        <f>EXP(1/Table13[[#This Row],[temp(K)]])</f>
        <v>1.0005001250208359</v>
      </c>
      <c r="R239" s="3">
        <f>EXP(1/Table13[[#This Row],[dens]])</f>
        <v>1.4222728757373606</v>
      </c>
      <c r="S239" s="3">
        <f>LN(Table13[[#This Row],[maxPress(bar)]])</f>
        <v>12.514398818713566</v>
      </c>
      <c r="T239" s="3">
        <f>LN(Table13[[#This Row],[dens]])</f>
        <v>1.0433965025021643</v>
      </c>
    </row>
    <row r="240" spans="1:20" hidden="1" x14ac:dyDescent="0.3">
      <c r="A240">
        <v>2</v>
      </c>
      <c r="B240">
        <v>2500</v>
      </c>
      <c r="C240" t="s">
        <v>11</v>
      </c>
      <c r="D240">
        <v>3</v>
      </c>
      <c r="E240" t="s">
        <v>12</v>
      </c>
      <c r="F240">
        <v>5</v>
      </c>
      <c r="G240">
        <v>965.79225000000008</v>
      </c>
      <c r="H240">
        <v>236716.31125</v>
      </c>
      <c r="I240">
        <v>556.65499999999963</v>
      </c>
      <c r="J240">
        <v>220</v>
      </c>
      <c r="K240" t="s">
        <v>14</v>
      </c>
      <c r="L240">
        <f>Table13[[#This Row],[maxPHe]]/Table13[[#This Row],[nv]]</f>
        <v>2.5302499999999983</v>
      </c>
      <c r="M240">
        <f>1/Table13[[#This Row],[temp(K)]]</f>
        <v>4.0000000000000002E-4</v>
      </c>
      <c r="N240">
        <f>1/Table13[[#This Row],[dens]]</f>
        <v>0.39521786384744617</v>
      </c>
      <c r="O240" s="3">
        <f>EXP(-1/Table13[[#This Row],[temp(K)]])</f>
        <v>0.99960007998933442</v>
      </c>
      <c r="P240" s="3">
        <f>EXP(-1/Table13[[#This Row],[dens]])</f>
        <v>0.67353328471040386</v>
      </c>
      <c r="Q240" s="3">
        <f>EXP(1/Table13[[#This Row],[temp(K)]])</f>
        <v>1.0004000800106678</v>
      </c>
      <c r="R240" s="3">
        <f>EXP(1/Table13[[#This Row],[dens]])</f>
        <v>1.4847076198022873</v>
      </c>
      <c r="S240" s="3">
        <f>LN(Table13[[#This Row],[maxPress(bar)]])</f>
        <v>12.37461770419668</v>
      </c>
      <c r="T240" s="3">
        <f>LN(Table13[[#This Row],[dens]])</f>
        <v>0.92831811208687287</v>
      </c>
    </row>
    <row r="241" spans="1:20" hidden="1" x14ac:dyDescent="0.3">
      <c r="A241">
        <v>2</v>
      </c>
      <c r="B241">
        <v>500</v>
      </c>
      <c r="C241" t="s">
        <v>11</v>
      </c>
      <c r="D241">
        <v>3</v>
      </c>
      <c r="E241" t="s">
        <v>12</v>
      </c>
      <c r="F241">
        <v>5</v>
      </c>
      <c r="G241">
        <v>1461.0397499999999</v>
      </c>
      <c r="H241">
        <v>412565.5097</v>
      </c>
      <c r="I241">
        <v>816.70500000000038</v>
      </c>
      <c r="J241">
        <v>225</v>
      </c>
      <c r="K241" t="s">
        <v>14</v>
      </c>
      <c r="L241">
        <f>Table13[[#This Row],[maxPHe]]/Table13[[#This Row],[nv]]</f>
        <v>3.6298000000000017</v>
      </c>
      <c r="M241">
        <f>1/Table13[[#This Row],[temp(K)]]</f>
        <v>2E-3</v>
      </c>
      <c r="N241">
        <f>1/Table13[[#This Row],[dens]]</f>
        <v>0.27549727257700135</v>
      </c>
      <c r="O241" s="3">
        <f>EXP(-1/Table13[[#This Row],[temp(K)]])</f>
        <v>0.99800199866733308</v>
      </c>
      <c r="P241" s="3">
        <f>EXP(-1/Table13[[#This Row],[dens]])</f>
        <v>0.75919450273577238</v>
      </c>
      <c r="Q241" s="3">
        <f>EXP(1/Table13[[#This Row],[temp(K)]])</f>
        <v>1.0020020013340003</v>
      </c>
      <c r="R241" s="3">
        <f>EXP(1/Table13[[#This Row],[dens]])</f>
        <v>1.3171855122718621</v>
      </c>
      <c r="S241" s="3">
        <f>LN(Table13[[#This Row],[maxPress(bar)]])</f>
        <v>12.930150283541618</v>
      </c>
      <c r="T241" s="3">
        <f>LN(Table13[[#This Row],[dens]])</f>
        <v>1.2891775503401637</v>
      </c>
    </row>
    <row r="242" spans="1:20" hidden="1" x14ac:dyDescent="0.3">
      <c r="A242">
        <v>3</v>
      </c>
      <c r="B242">
        <v>1000</v>
      </c>
      <c r="C242" t="s">
        <v>11</v>
      </c>
      <c r="D242">
        <v>3</v>
      </c>
      <c r="E242" t="s">
        <v>12</v>
      </c>
      <c r="F242">
        <v>5</v>
      </c>
      <c r="G242">
        <v>1416.48525</v>
      </c>
      <c r="H242">
        <v>357687.99255000002</v>
      </c>
      <c r="I242">
        <v>756.7949999999995</v>
      </c>
      <c r="J242">
        <v>226</v>
      </c>
      <c r="K242" t="s">
        <v>14</v>
      </c>
      <c r="L242">
        <f>Table13[[#This Row],[maxPHe]]/Table13[[#This Row],[nv]]</f>
        <v>3.348650442477874</v>
      </c>
      <c r="M242">
        <f>1/Table13[[#This Row],[temp(K)]]</f>
        <v>1E-3</v>
      </c>
      <c r="N242">
        <f>1/Table13[[#This Row],[dens]]</f>
        <v>0.29862776577540834</v>
      </c>
      <c r="O242" s="3">
        <f>EXP(-1/Table13[[#This Row],[temp(K)]])</f>
        <v>0.99900049983337502</v>
      </c>
      <c r="P242" s="3">
        <f>EXP(-1/Table13[[#This Row],[dens]])</f>
        <v>0.74183549460775744</v>
      </c>
      <c r="Q242" s="3">
        <f>EXP(1/Table13[[#This Row],[temp(K)]])</f>
        <v>1.0010005001667084</v>
      </c>
      <c r="R242" s="3">
        <f>EXP(1/Table13[[#This Row],[dens]])</f>
        <v>1.3480077554508847</v>
      </c>
      <c r="S242" s="3">
        <f>LN(Table13[[#This Row],[maxPress(bar)]])</f>
        <v>12.787416356190525</v>
      </c>
      <c r="T242" s="3">
        <f>LN(Table13[[#This Row],[dens]])</f>
        <v>1.2085574116782296</v>
      </c>
    </row>
    <row r="243" spans="1:20" hidden="1" x14ac:dyDescent="0.3">
      <c r="A243">
        <v>3</v>
      </c>
      <c r="B243">
        <v>1500</v>
      </c>
      <c r="C243" t="s">
        <v>11</v>
      </c>
      <c r="D243">
        <v>3</v>
      </c>
      <c r="E243" t="s">
        <v>12</v>
      </c>
      <c r="F243">
        <v>5</v>
      </c>
      <c r="G243">
        <v>1363.0197499999999</v>
      </c>
      <c r="H243">
        <v>309480.80200000008</v>
      </c>
      <c r="I243">
        <v>714.10500000000059</v>
      </c>
      <c r="J243">
        <v>231</v>
      </c>
      <c r="K243" t="s">
        <v>14</v>
      </c>
      <c r="L243">
        <f>Table13[[#This Row],[maxPHe]]/Table13[[#This Row],[nv]]</f>
        <v>3.091363636363639</v>
      </c>
      <c r="M243">
        <f>1/Table13[[#This Row],[temp(K)]]</f>
        <v>6.6666666666666664E-4</v>
      </c>
      <c r="N243">
        <f>1/Table13[[#This Row],[dens]]</f>
        <v>0.32348184090574889</v>
      </c>
      <c r="O243" s="3">
        <f>EXP(-1/Table13[[#This Row],[temp(K)]])</f>
        <v>0.99933355550618108</v>
      </c>
      <c r="P243" s="3">
        <f>EXP(-1/Table13[[#This Row],[dens]])</f>
        <v>0.72362509817943466</v>
      </c>
      <c r="Q243" s="3">
        <f>EXP(1/Table13[[#This Row],[temp(K)]])</f>
        <v>1.0006668889382799</v>
      </c>
      <c r="R243" s="3">
        <f>EXP(1/Table13[[#This Row],[dens]])</f>
        <v>1.3819310614237896</v>
      </c>
      <c r="S243" s="3">
        <f>LN(Table13[[#This Row],[maxPress(bar)]])</f>
        <v>12.642651340103745</v>
      </c>
      <c r="T243" s="3">
        <f>LN(Table13[[#This Row],[dens]])</f>
        <v>1.1286122998292323</v>
      </c>
    </row>
    <row r="244" spans="1:20" hidden="1" x14ac:dyDescent="0.3">
      <c r="A244">
        <v>3</v>
      </c>
      <c r="B244">
        <v>2000</v>
      </c>
      <c r="C244" t="s">
        <v>11</v>
      </c>
      <c r="D244">
        <v>3</v>
      </c>
      <c r="E244" t="s">
        <v>12</v>
      </c>
      <c r="F244">
        <v>5</v>
      </c>
      <c r="G244">
        <v>1222.2772500000001</v>
      </c>
      <c r="H244">
        <v>275052.19264999998</v>
      </c>
      <c r="I244">
        <v>638.9550000000005</v>
      </c>
      <c r="J244">
        <v>223</v>
      </c>
      <c r="K244" t="s">
        <v>14</v>
      </c>
      <c r="L244">
        <f>Table13[[#This Row],[maxPHe]]/Table13[[#This Row],[nv]]</f>
        <v>2.8652690582959663</v>
      </c>
      <c r="M244">
        <f>1/Table13[[#This Row],[temp(K)]]</f>
        <v>5.0000000000000001E-4</v>
      </c>
      <c r="N244">
        <f>1/Table13[[#This Row],[dens]]</f>
        <v>0.34900736358585477</v>
      </c>
      <c r="O244" s="3">
        <f>EXP(-1/Table13[[#This Row],[temp(K)]])</f>
        <v>0.99950012497916929</v>
      </c>
      <c r="P244" s="3">
        <f>EXP(-1/Table13[[#This Row],[dens]])</f>
        <v>0.70538793606620231</v>
      </c>
      <c r="Q244" s="3">
        <f>EXP(1/Table13[[#This Row],[temp(K)]])</f>
        <v>1.0005001250208359</v>
      </c>
      <c r="R244" s="3">
        <f>EXP(1/Table13[[#This Row],[dens]])</f>
        <v>1.4176596293619455</v>
      </c>
      <c r="S244" s="3">
        <f>LN(Table13[[#This Row],[maxPress(bar)]])</f>
        <v>12.524716150095134</v>
      </c>
      <c r="T244" s="3">
        <f>LN(Table13[[#This Row],[dens]])</f>
        <v>1.0526622579024223</v>
      </c>
    </row>
    <row r="245" spans="1:20" hidden="1" x14ac:dyDescent="0.3">
      <c r="A245">
        <v>3</v>
      </c>
      <c r="B245">
        <v>2500</v>
      </c>
      <c r="C245" t="s">
        <v>11</v>
      </c>
      <c r="D245">
        <v>3</v>
      </c>
      <c r="E245" t="s">
        <v>12</v>
      </c>
      <c r="F245">
        <v>5</v>
      </c>
      <c r="G245">
        <v>986.33675000000017</v>
      </c>
      <c r="H245">
        <v>229822.8407</v>
      </c>
      <c r="I245">
        <v>575.76499999999987</v>
      </c>
      <c r="J245">
        <v>231</v>
      </c>
      <c r="K245" t="s">
        <v>14</v>
      </c>
      <c r="L245">
        <f>Table13[[#This Row],[maxPHe]]/Table13[[#This Row],[nv]]</f>
        <v>2.4924891774891771</v>
      </c>
      <c r="M245">
        <f>1/Table13[[#This Row],[temp(K)]]</f>
        <v>4.0000000000000002E-4</v>
      </c>
      <c r="N245">
        <f>1/Table13[[#This Row],[dens]]</f>
        <v>0.40120535287834452</v>
      </c>
      <c r="O245" s="3">
        <f>EXP(-1/Table13[[#This Row],[temp(K)]])</f>
        <v>0.99960007998933442</v>
      </c>
      <c r="P245" s="3">
        <f>EXP(-1/Table13[[#This Row],[dens]])</f>
        <v>0.66951256058895658</v>
      </c>
      <c r="Q245" s="3">
        <f>EXP(1/Table13[[#This Row],[temp(K)]])</f>
        <v>1.0004000800106678</v>
      </c>
      <c r="R245" s="3">
        <f>EXP(1/Table13[[#This Row],[dens]])</f>
        <v>1.4936239569879322</v>
      </c>
      <c r="S245" s="3">
        <f>LN(Table13[[#This Row],[maxPress(bar)]])</f>
        <v>12.345064033278268</v>
      </c>
      <c r="T245" s="3">
        <f>LN(Table13[[#This Row],[dens]])</f>
        <v>0.91328188081400929</v>
      </c>
    </row>
    <row r="246" spans="1:20" hidden="1" x14ac:dyDescent="0.3">
      <c r="A246">
        <v>3</v>
      </c>
      <c r="B246">
        <v>500</v>
      </c>
      <c r="C246" t="s">
        <v>11</v>
      </c>
      <c r="D246">
        <v>3</v>
      </c>
      <c r="E246" t="s">
        <v>12</v>
      </c>
      <c r="F246">
        <v>5</v>
      </c>
      <c r="G246">
        <v>1488.61375</v>
      </c>
      <c r="H246">
        <v>411492.25504999998</v>
      </c>
      <c r="I246">
        <v>826.2249999999998</v>
      </c>
      <c r="J246">
        <v>227</v>
      </c>
      <c r="K246" t="s">
        <v>14</v>
      </c>
      <c r="L246">
        <f>Table13[[#This Row],[maxPHe]]/Table13[[#This Row],[nv]]</f>
        <v>3.6397577092511004</v>
      </c>
      <c r="M246">
        <f>1/Table13[[#This Row],[temp(K)]]</f>
        <v>2E-3</v>
      </c>
      <c r="N246">
        <f>1/Table13[[#This Row],[dens]]</f>
        <v>0.27474356258888322</v>
      </c>
      <c r="O246" s="3">
        <f>EXP(-1/Table13[[#This Row],[temp(K)]])</f>
        <v>0.99800199866733308</v>
      </c>
      <c r="P246" s="3">
        <f>EXP(-1/Table13[[#This Row],[dens]])</f>
        <v>0.75976693091072656</v>
      </c>
      <c r="Q246" s="3">
        <f>EXP(1/Table13[[#This Row],[temp(K)]])</f>
        <v>1.0020020013340003</v>
      </c>
      <c r="R246" s="3">
        <f>EXP(1/Table13[[#This Row],[dens]])</f>
        <v>1.3161931104336273</v>
      </c>
      <c r="S246" s="3">
        <f>LN(Table13[[#This Row],[maxPress(bar)]])</f>
        <v>12.92754547765847</v>
      </c>
      <c r="T246" s="3">
        <f>LN(Table13[[#This Row],[dens]])</f>
        <v>1.2919171160406535</v>
      </c>
    </row>
    <row r="247" spans="1:20" hidden="1" x14ac:dyDescent="0.3">
      <c r="A247">
        <v>1</v>
      </c>
      <c r="B247">
        <v>500</v>
      </c>
      <c r="C247" t="s">
        <v>11</v>
      </c>
      <c r="D247">
        <v>1</v>
      </c>
      <c r="E247" t="s">
        <v>12</v>
      </c>
      <c r="F247">
        <v>5</v>
      </c>
      <c r="G247">
        <v>100.19825</v>
      </c>
      <c r="H247">
        <v>881746.68624999991</v>
      </c>
      <c r="I247">
        <v>43.534999999999997</v>
      </c>
      <c r="J247">
        <v>7</v>
      </c>
      <c r="K247" t="s">
        <v>14</v>
      </c>
      <c r="L247">
        <f>Table13[[#This Row],[maxPHe]]/Table13[[#This Row],[nv]]</f>
        <v>6.2192857142857134</v>
      </c>
      <c r="M247">
        <f>1/Table13[[#This Row],[temp(K)]]</f>
        <v>2E-3</v>
      </c>
      <c r="N247">
        <f>1/Table13[[#This Row],[dens]]</f>
        <v>0.16079016882967728</v>
      </c>
      <c r="O247" s="3">
        <f>EXP(-1/Table13[[#This Row],[temp(K)]])</f>
        <v>0.99800199866733308</v>
      </c>
      <c r="P247" s="3">
        <f>EXP(-1/Table13[[#This Row],[dens]])</f>
        <v>0.85147071746084924</v>
      </c>
      <c r="Q247" s="3">
        <f>EXP(1/Table13[[#This Row],[temp(K)]])</f>
        <v>1.0020020013340003</v>
      </c>
      <c r="R247" s="3">
        <f>EXP(1/Table13[[#This Row],[dens]])</f>
        <v>1.174438509150469</v>
      </c>
      <c r="S247" s="3">
        <f>LN(Table13[[#This Row],[maxPress(bar)]])</f>
        <v>13.689660089939833</v>
      </c>
      <c r="T247" s="3">
        <f>LN(Table13[[#This Row],[dens]])</f>
        <v>1.8276550632252655</v>
      </c>
    </row>
    <row r="248" spans="1:20" x14ac:dyDescent="0.3">
      <c r="A248">
        <v>1</v>
      </c>
      <c r="B248">
        <v>500</v>
      </c>
      <c r="C248" t="s">
        <v>11</v>
      </c>
      <c r="D248">
        <v>2</v>
      </c>
      <c r="E248" t="s">
        <v>12</v>
      </c>
      <c r="F248">
        <v>5</v>
      </c>
      <c r="G248">
        <v>552.52475000000004</v>
      </c>
      <c r="H248">
        <v>549768.57255000016</v>
      </c>
      <c r="I248">
        <v>286.005</v>
      </c>
      <c r="J248">
        <v>66</v>
      </c>
      <c r="K248" t="s">
        <v>14</v>
      </c>
      <c r="L248">
        <f>Table13[[#This Row],[maxPHe]]/Table13[[#This Row],[nv]]</f>
        <v>4.3334090909090905</v>
      </c>
      <c r="M248">
        <f>1/Table13[[#This Row],[temp(K)]]</f>
        <v>2E-3</v>
      </c>
      <c r="N248">
        <f>1/Table13[[#This Row],[dens]]</f>
        <v>0.23076519641265014</v>
      </c>
      <c r="O248" s="3">
        <f>EXP(-1/Table13[[#This Row],[temp(K)]])</f>
        <v>0.99800199866733308</v>
      </c>
      <c r="P248" s="3">
        <f>EXP(-1/Table13[[#This Row],[dens]])</f>
        <v>0.7939258607915114</v>
      </c>
      <c r="Q248" s="3">
        <f>EXP(1/Table13[[#This Row],[temp(K)]])</f>
        <v>1.0020020013340003</v>
      </c>
      <c r="R248" s="3">
        <f>EXP(1/Table13[[#This Row],[dens]])</f>
        <v>1.2595634547072712</v>
      </c>
      <c r="S248" s="3">
        <f>LN(Table13[[#This Row],[maxPress(bar)]])</f>
        <v>13.217252691475275</v>
      </c>
      <c r="T248" s="3">
        <f>LN(Table13[[#This Row],[dens]])</f>
        <v>1.466354551158092</v>
      </c>
    </row>
    <row r="249" spans="1:20" hidden="1" x14ac:dyDescent="0.3">
      <c r="A249">
        <v>2</v>
      </c>
      <c r="B249">
        <v>1000</v>
      </c>
      <c r="C249" t="s">
        <v>11</v>
      </c>
      <c r="D249">
        <v>1</v>
      </c>
      <c r="E249" t="s">
        <v>12</v>
      </c>
      <c r="F249">
        <v>5</v>
      </c>
      <c r="G249">
        <v>102.12875</v>
      </c>
      <c r="H249">
        <v>762401.22039999999</v>
      </c>
      <c r="I249">
        <v>44.924999999999983</v>
      </c>
      <c r="J249">
        <v>8</v>
      </c>
      <c r="K249" t="s">
        <v>13</v>
      </c>
      <c r="L249">
        <f>Table13[[#This Row],[maxPHe]]/Table13[[#This Row],[nv]]</f>
        <v>5.6156249999999979</v>
      </c>
      <c r="M249">
        <f>1/Table13[[#This Row],[temp(K)]]</f>
        <v>1E-3</v>
      </c>
      <c r="N249">
        <f>1/Table13[[#This Row],[dens]]</f>
        <v>0.17807456872565394</v>
      </c>
      <c r="O249" s="3">
        <f>EXP(-1/Table13[[#This Row],[temp(K)]])</f>
        <v>0.99900049983337502</v>
      </c>
      <c r="P249" s="3">
        <f>EXP(-1/Table13[[#This Row],[dens]])</f>
        <v>0.83688001608565199</v>
      </c>
      <c r="Q249" s="3">
        <f>EXP(1/Table13[[#This Row],[temp(K)]])</f>
        <v>1.0010005001667084</v>
      </c>
      <c r="R249" s="3">
        <f>EXP(1/Table13[[#This Row],[dens]])</f>
        <v>1.1949144211583769</v>
      </c>
      <c r="S249" s="3">
        <f>LN(Table13[[#This Row],[maxPress(bar)]])</f>
        <v>13.544228232055371</v>
      </c>
      <c r="T249" s="3">
        <f>LN(Table13[[#This Row],[dens]])</f>
        <v>1.7255528909897864</v>
      </c>
    </row>
    <row r="250" spans="1:20" x14ac:dyDescent="0.3">
      <c r="A250">
        <v>2</v>
      </c>
      <c r="B250">
        <v>1000</v>
      </c>
      <c r="C250" t="s">
        <v>11</v>
      </c>
      <c r="D250">
        <v>2</v>
      </c>
      <c r="E250" t="s">
        <v>12</v>
      </c>
      <c r="F250">
        <v>5</v>
      </c>
      <c r="G250">
        <v>480.69324999999998</v>
      </c>
      <c r="H250">
        <v>456978.17359999998</v>
      </c>
      <c r="I250">
        <v>262.63499999999988</v>
      </c>
      <c r="J250">
        <v>70</v>
      </c>
      <c r="K250" t="s">
        <v>13</v>
      </c>
      <c r="L250">
        <f>Table13[[#This Row],[maxPHe]]/Table13[[#This Row],[nv]]</f>
        <v>3.7519285714285697</v>
      </c>
      <c r="M250">
        <f>1/Table13[[#This Row],[temp(K)]]</f>
        <v>1E-3</v>
      </c>
      <c r="N250">
        <f>1/Table13[[#This Row],[dens]]</f>
        <v>0.26652959430388196</v>
      </c>
      <c r="O250" s="3">
        <f>EXP(-1/Table13[[#This Row],[temp(K)]])</f>
        <v>0.99900049983337502</v>
      </c>
      <c r="P250" s="3">
        <f>EXP(-1/Table13[[#This Row],[dens]])</f>
        <v>0.76603333316749056</v>
      </c>
      <c r="Q250" s="3">
        <f>EXP(1/Table13[[#This Row],[temp(K)]])</f>
        <v>1.0010005001667084</v>
      </c>
      <c r="R250" s="3">
        <f>EXP(1/Table13[[#This Row],[dens]])</f>
        <v>1.3054262219439914</v>
      </c>
      <c r="S250" s="3">
        <f>LN(Table13[[#This Row],[maxPress(bar)]])</f>
        <v>13.032390908560734</v>
      </c>
      <c r="T250" s="3">
        <f>LN(Table13[[#This Row],[dens]])</f>
        <v>1.3222699934970303</v>
      </c>
    </row>
    <row r="251" spans="1:20" hidden="1" x14ac:dyDescent="0.3">
      <c r="A251">
        <v>2</v>
      </c>
      <c r="B251">
        <v>1500</v>
      </c>
      <c r="C251" t="s">
        <v>11</v>
      </c>
      <c r="D251">
        <v>1</v>
      </c>
      <c r="E251" t="s">
        <v>12</v>
      </c>
      <c r="F251">
        <v>5</v>
      </c>
      <c r="G251">
        <v>51.930750000000003</v>
      </c>
      <c r="H251">
        <v>706185.30830000003</v>
      </c>
      <c r="I251">
        <v>32.885000000000012</v>
      </c>
      <c r="J251">
        <v>8</v>
      </c>
      <c r="K251" t="s">
        <v>14</v>
      </c>
      <c r="L251">
        <f>Table13[[#This Row],[maxPHe]]/Table13[[#This Row],[nv]]</f>
        <v>4.1106250000000015</v>
      </c>
      <c r="M251">
        <f>1/Table13[[#This Row],[temp(K)]]</f>
        <v>6.6666666666666664E-4</v>
      </c>
      <c r="N251">
        <f>1/Table13[[#This Row],[dens]]</f>
        <v>0.24327200851452022</v>
      </c>
      <c r="O251" s="3">
        <f>EXP(-1/Table13[[#This Row],[temp(K)]])</f>
        <v>0.99933355550618108</v>
      </c>
      <c r="P251" s="3">
        <f>EXP(-1/Table13[[#This Row],[dens]])</f>
        <v>0.78405821425307265</v>
      </c>
      <c r="Q251" s="3">
        <f>EXP(1/Table13[[#This Row],[temp(K)]])</f>
        <v>1.0006668889382799</v>
      </c>
      <c r="R251" s="3">
        <f>EXP(1/Table13[[#This Row],[dens]])</f>
        <v>1.2754155008153862</v>
      </c>
      <c r="S251" s="3">
        <f>LN(Table13[[#This Row],[maxPress(bar)]])</f>
        <v>13.467632958380099</v>
      </c>
      <c r="T251" s="3">
        <f>LN(Table13[[#This Row],[dens]])</f>
        <v>1.4135750850734787</v>
      </c>
    </row>
    <row r="252" spans="1:20" x14ac:dyDescent="0.3">
      <c r="A252">
        <v>2</v>
      </c>
      <c r="B252">
        <v>1500</v>
      </c>
      <c r="C252" t="s">
        <v>11</v>
      </c>
      <c r="D252">
        <v>2</v>
      </c>
      <c r="E252" t="s">
        <v>12</v>
      </c>
      <c r="F252">
        <v>5</v>
      </c>
      <c r="G252">
        <v>504.60374999999999</v>
      </c>
      <c r="H252">
        <v>407014.95839999989</v>
      </c>
      <c r="I252">
        <v>256.42500000000001</v>
      </c>
      <c r="J252">
        <v>71</v>
      </c>
      <c r="K252" t="s">
        <v>14</v>
      </c>
      <c r="L252">
        <f>Table13[[#This Row],[maxPHe]]/Table13[[#This Row],[nv]]</f>
        <v>3.6116197183098593</v>
      </c>
      <c r="M252">
        <f>1/Table13[[#This Row],[temp(K)]]</f>
        <v>6.6666666666666664E-4</v>
      </c>
      <c r="N252">
        <f>1/Table13[[#This Row],[dens]]</f>
        <v>0.27688407916544799</v>
      </c>
      <c r="O252" s="3">
        <f>EXP(-1/Table13[[#This Row],[temp(K)]])</f>
        <v>0.99933355550618108</v>
      </c>
      <c r="P252" s="3">
        <f>EXP(-1/Table13[[#This Row],[dens]])</f>
        <v>0.75814237651387772</v>
      </c>
      <c r="Q252" s="3">
        <f>EXP(1/Table13[[#This Row],[temp(K)]])</f>
        <v>1.0006668889382799</v>
      </c>
      <c r="R252" s="3">
        <f>EXP(1/Table13[[#This Row],[dens]])</f>
        <v>1.3190134610312143</v>
      </c>
      <c r="S252" s="3">
        <f>LN(Table13[[#This Row],[maxPress(bar)]])</f>
        <v>12.916605216574917</v>
      </c>
      <c r="T252" s="3">
        <f>LN(Table13[[#This Row],[dens]])</f>
        <v>1.2841563471521593</v>
      </c>
    </row>
    <row r="253" spans="1:20" hidden="1" x14ac:dyDescent="0.3">
      <c r="A253">
        <v>2</v>
      </c>
      <c r="B253">
        <v>2000</v>
      </c>
      <c r="C253" t="s">
        <v>11</v>
      </c>
      <c r="D253">
        <v>1</v>
      </c>
      <c r="E253" t="s">
        <v>12</v>
      </c>
      <c r="F253">
        <v>5</v>
      </c>
      <c r="G253">
        <v>65.148749999999993</v>
      </c>
      <c r="H253">
        <v>674922.88299999991</v>
      </c>
      <c r="I253">
        <v>31.524999999999999</v>
      </c>
      <c r="J253">
        <v>7</v>
      </c>
      <c r="K253" t="s">
        <v>14</v>
      </c>
      <c r="L253">
        <f>Table13[[#This Row],[maxPHe]]/Table13[[#This Row],[nv]]</f>
        <v>4.5035714285714281</v>
      </c>
      <c r="M253">
        <f>1/Table13[[#This Row],[temp(K)]]</f>
        <v>5.0000000000000001E-4</v>
      </c>
      <c r="N253">
        <f>1/Table13[[#This Row],[dens]]</f>
        <v>0.22204599524187155</v>
      </c>
      <c r="O253" s="3">
        <f>EXP(-1/Table13[[#This Row],[temp(K)]])</f>
        <v>0.99950012497916929</v>
      </c>
      <c r="P253" s="3">
        <f>EXP(-1/Table13[[#This Row],[dens]])</f>
        <v>0.80087852688593819</v>
      </c>
      <c r="Q253" s="3">
        <f>EXP(1/Table13[[#This Row],[temp(K)]])</f>
        <v>1.0005001250208359</v>
      </c>
      <c r="R253" s="3">
        <f>EXP(1/Table13[[#This Row],[dens]])</f>
        <v>1.2486288075275378</v>
      </c>
      <c r="S253" s="3">
        <f>LN(Table13[[#This Row],[maxPress(bar)]])</f>
        <v>13.422353715920528</v>
      </c>
      <c r="T253" s="3">
        <f>LN(Table13[[#This Row],[dens]])</f>
        <v>1.5048707327956699</v>
      </c>
    </row>
    <row r="254" spans="1:20" x14ac:dyDescent="0.3">
      <c r="A254">
        <v>2</v>
      </c>
      <c r="B254">
        <v>2000</v>
      </c>
      <c r="C254" t="s">
        <v>11</v>
      </c>
      <c r="D254">
        <v>2</v>
      </c>
      <c r="E254" t="s">
        <v>12</v>
      </c>
      <c r="F254">
        <v>5</v>
      </c>
      <c r="G254">
        <v>419.00975000000011</v>
      </c>
      <c r="H254">
        <v>352476.96230000007</v>
      </c>
      <c r="I254">
        <v>222.30500000000009</v>
      </c>
      <c r="J254">
        <v>68</v>
      </c>
      <c r="K254" t="s">
        <v>14</v>
      </c>
      <c r="L254">
        <f>Table13[[#This Row],[maxPHe]]/Table13[[#This Row],[nv]]</f>
        <v>3.2691911764705894</v>
      </c>
      <c r="M254">
        <f>1/Table13[[#This Row],[temp(K)]]</f>
        <v>5.0000000000000001E-4</v>
      </c>
      <c r="N254">
        <f>1/Table13[[#This Row],[dens]]</f>
        <v>0.30588605744360214</v>
      </c>
      <c r="O254" s="3">
        <f>EXP(-1/Table13[[#This Row],[temp(K)]])</f>
        <v>0.99950012497916929</v>
      </c>
      <c r="P254" s="3">
        <f>EXP(-1/Table13[[#This Row],[dens]])</f>
        <v>0.73647053001041884</v>
      </c>
      <c r="Q254" s="3">
        <f>EXP(1/Table13[[#This Row],[temp(K)]])</f>
        <v>1.0005001250208359</v>
      </c>
      <c r="R254" s="3">
        <f>EXP(1/Table13[[#This Row],[dens]])</f>
        <v>1.357827583387285</v>
      </c>
      <c r="S254" s="3">
        <f>LN(Table13[[#This Row],[maxPress(bar)]])</f>
        <v>12.772740543921413</v>
      </c>
      <c r="T254" s="3">
        <f>LN(Table13[[#This Row],[dens]])</f>
        <v>1.1845426076688557</v>
      </c>
    </row>
    <row r="255" spans="1:20" hidden="1" x14ac:dyDescent="0.3">
      <c r="A255">
        <v>2</v>
      </c>
      <c r="B255">
        <v>2500</v>
      </c>
      <c r="C255" t="s">
        <v>11</v>
      </c>
      <c r="D255">
        <v>1</v>
      </c>
      <c r="E255" t="s">
        <v>12</v>
      </c>
      <c r="F255">
        <v>5</v>
      </c>
      <c r="G255">
        <v>77.970249999999993</v>
      </c>
      <c r="H255">
        <v>657457.40830000001</v>
      </c>
      <c r="I255">
        <v>30.09500000000001</v>
      </c>
      <c r="J255">
        <v>6</v>
      </c>
      <c r="K255" t="s">
        <v>14</v>
      </c>
      <c r="L255">
        <f>Table13[[#This Row],[maxPHe]]/Table13[[#This Row],[nv]]</f>
        <v>5.0158333333333349</v>
      </c>
      <c r="M255">
        <f>1/Table13[[#This Row],[temp(K)]]</f>
        <v>4.0000000000000002E-4</v>
      </c>
      <c r="N255">
        <f>1/Table13[[#This Row],[dens]]</f>
        <v>0.19936866589134403</v>
      </c>
      <c r="O255" s="3">
        <f>EXP(-1/Table13[[#This Row],[temp(K)]])</f>
        <v>0.99960007998933442</v>
      </c>
      <c r="P255" s="3">
        <f>EXP(-1/Table13[[#This Row],[dens]])</f>
        <v>0.81924780892852866</v>
      </c>
      <c r="Q255" s="3">
        <f>EXP(1/Table13[[#This Row],[temp(K)]])</f>
        <v>1.0004000800106678</v>
      </c>
      <c r="R255" s="3">
        <f>EXP(1/Table13[[#This Row],[dens]])</f>
        <v>1.2206318883023588</v>
      </c>
      <c r="S255" s="3">
        <f>LN(Table13[[#This Row],[maxPress(bar)]])</f>
        <v>13.396135262684904</v>
      </c>
      <c r="T255" s="3">
        <f>LN(Table13[[#This Row],[dens]])</f>
        <v>1.6125995757716793</v>
      </c>
    </row>
    <row r="256" spans="1:20" x14ac:dyDescent="0.3">
      <c r="A256">
        <v>2</v>
      </c>
      <c r="B256">
        <v>2500</v>
      </c>
      <c r="C256" t="s">
        <v>11</v>
      </c>
      <c r="D256">
        <v>2</v>
      </c>
      <c r="E256" t="s">
        <v>12</v>
      </c>
      <c r="F256">
        <v>5</v>
      </c>
      <c r="G256">
        <v>327.22775000000001</v>
      </c>
      <c r="H256">
        <v>306706.88589999999</v>
      </c>
      <c r="I256">
        <v>197.94500000000011</v>
      </c>
      <c r="J256">
        <v>70</v>
      </c>
      <c r="K256" t="s">
        <v>14</v>
      </c>
      <c r="L256">
        <f>Table13[[#This Row],[maxPHe]]/Table13[[#This Row],[nv]]</f>
        <v>2.8277857142857159</v>
      </c>
      <c r="M256">
        <f>1/Table13[[#This Row],[temp(K)]]</f>
        <v>4.0000000000000002E-4</v>
      </c>
      <c r="N256">
        <f>1/Table13[[#This Row],[dens]]</f>
        <v>0.35363358508676634</v>
      </c>
      <c r="O256" s="3">
        <f>EXP(-1/Table13[[#This Row],[temp(K)]])</f>
        <v>0.99960007998933442</v>
      </c>
      <c r="P256" s="3">
        <f>EXP(-1/Table13[[#This Row],[dens]])</f>
        <v>0.70213219193324117</v>
      </c>
      <c r="Q256" s="3">
        <f>EXP(1/Table13[[#This Row],[temp(K)]])</f>
        <v>1.0004000800106678</v>
      </c>
      <c r="R256" s="3">
        <f>EXP(1/Table13[[#This Row],[dens]])</f>
        <v>1.4242332305639107</v>
      </c>
      <c r="S256" s="3">
        <f>LN(Table13[[#This Row],[maxPress(bar)]])</f>
        <v>12.63364780143166</v>
      </c>
      <c r="T256" s="3">
        <f>LN(Table13[[#This Row],[dens]])</f>
        <v>1.0394939722800061</v>
      </c>
    </row>
    <row r="257" spans="1:20" hidden="1" x14ac:dyDescent="0.3">
      <c r="A257">
        <v>2</v>
      </c>
      <c r="B257">
        <v>500</v>
      </c>
      <c r="C257" t="s">
        <v>11</v>
      </c>
      <c r="D257">
        <v>1</v>
      </c>
      <c r="E257" t="s">
        <v>12</v>
      </c>
      <c r="F257">
        <v>5</v>
      </c>
      <c r="G257">
        <v>69.752250000000018</v>
      </c>
      <c r="H257">
        <v>885016.84809999994</v>
      </c>
      <c r="I257">
        <v>40.454999999999991</v>
      </c>
      <c r="J257">
        <v>8</v>
      </c>
      <c r="K257" t="s">
        <v>14</v>
      </c>
      <c r="L257">
        <f>Table13[[#This Row],[maxPHe]]/Table13[[#This Row],[nv]]</f>
        <v>5.0568749999999989</v>
      </c>
      <c r="M257">
        <f>1/Table13[[#This Row],[temp(K)]]</f>
        <v>2E-3</v>
      </c>
      <c r="N257">
        <f>1/Table13[[#This Row],[dens]]</f>
        <v>0.19775058707205542</v>
      </c>
      <c r="O257" s="3">
        <f>EXP(-1/Table13[[#This Row],[temp(K)]])</f>
        <v>0.99800199866733308</v>
      </c>
      <c r="P257" s="3">
        <f>EXP(-1/Table13[[#This Row],[dens]])</f>
        <v>0.82057448950331635</v>
      </c>
      <c r="Q257" s="3">
        <f>EXP(1/Table13[[#This Row],[temp(K)]])</f>
        <v>1.0020020013340003</v>
      </c>
      <c r="R257" s="3">
        <f>EXP(1/Table13[[#This Row],[dens]])</f>
        <v>1.2186584067526736</v>
      </c>
      <c r="S257" s="3">
        <f>LN(Table13[[#This Row],[maxPress(bar)]])</f>
        <v>13.693361961209987</v>
      </c>
      <c r="T257" s="3">
        <f>LN(Table13[[#This Row],[dens]])</f>
        <v>1.6207487035799668</v>
      </c>
    </row>
    <row r="258" spans="1:20" x14ac:dyDescent="0.3">
      <c r="A258">
        <v>2</v>
      </c>
      <c r="B258">
        <v>500</v>
      </c>
      <c r="C258" t="s">
        <v>11</v>
      </c>
      <c r="D258">
        <v>2</v>
      </c>
      <c r="E258" t="s">
        <v>12</v>
      </c>
      <c r="F258">
        <v>5</v>
      </c>
      <c r="G258">
        <v>581.28725000000009</v>
      </c>
      <c r="H258">
        <v>539786.52490000008</v>
      </c>
      <c r="I258">
        <v>300.755</v>
      </c>
      <c r="J258">
        <v>70</v>
      </c>
      <c r="K258" t="s">
        <v>13</v>
      </c>
      <c r="L258">
        <f>Table13[[#This Row],[maxPHe]]/Table13[[#This Row],[nv]]</f>
        <v>4.2965</v>
      </c>
      <c r="M258">
        <f>1/Table13[[#This Row],[temp(K)]]</f>
        <v>2E-3</v>
      </c>
      <c r="N258">
        <f>1/Table13[[#This Row],[dens]]</f>
        <v>0.2327475852438031</v>
      </c>
      <c r="O258" s="3">
        <f>EXP(-1/Table13[[#This Row],[temp(K)]])</f>
        <v>0.99800199866733308</v>
      </c>
      <c r="P258" s="3">
        <f>EXP(-1/Table13[[#This Row],[dens]])</f>
        <v>0.7923535500128922</v>
      </c>
      <c r="Q258" s="3">
        <f>EXP(1/Table13[[#This Row],[temp(K)]])</f>
        <v>1.0020020013340003</v>
      </c>
      <c r="R258" s="3">
        <f>EXP(1/Table13[[#This Row],[dens]])</f>
        <v>1.2620628758257337</v>
      </c>
      <c r="S258" s="3">
        <f>LN(Table13[[#This Row],[maxPress(bar)]])</f>
        <v>13.198929016119964</v>
      </c>
      <c r="T258" s="3">
        <f>LN(Table13[[#This Row],[dens]])</f>
        <v>1.4578007377711406</v>
      </c>
    </row>
    <row r="259" spans="1:20" hidden="1" x14ac:dyDescent="0.3">
      <c r="A259">
        <v>3</v>
      </c>
      <c r="B259">
        <v>1000</v>
      </c>
      <c r="C259" t="s">
        <v>11</v>
      </c>
      <c r="D259">
        <v>1</v>
      </c>
      <c r="E259" t="s">
        <v>12</v>
      </c>
      <c r="F259">
        <v>5</v>
      </c>
      <c r="G259">
        <v>60.594250000000002</v>
      </c>
      <c r="H259">
        <v>782054.19429999997</v>
      </c>
      <c r="I259">
        <v>36.614999999999988</v>
      </c>
      <c r="J259">
        <v>8</v>
      </c>
      <c r="K259" t="s">
        <v>14</v>
      </c>
      <c r="L259">
        <f>Table13[[#This Row],[maxPHe]]/Table13[[#This Row],[nv]]</f>
        <v>4.5768749999999985</v>
      </c>
      <c r="M259">
        <f>1/Table13[[#This Row],[temp(K)]]</f>
        <v>1E-3</v>
      </c>
      <c r="N259">
        <f>1/Table13[[#This Row],[dens]]</f>
        <v>0.21848969001775237</v>
      </c>
      <c r="O259" s="3">
        <f>EXP(-1/Table13[[#This Row],[temp(K)]])</f>
        <v>0.99900049983337502</v>
      </c>
      <c r="P259" s="3">
        <f>EXP(-1/Table13[[#This Row],[dens]])</f>
        <v>0.80373176586217743</v>
      </c>
      <c r="Q259" s="3">
        <f>EXP(1/Table13[[#This Row],[temp(K)]])</f>
        <v>1.0010005001667084</v>
      </c>
      <c r="R259" s="3">
        <f>EXP(1/Table13[[#This Row],[dens]])</f>
        <v>1.2441961889204194</v>
      </c>
      <c r="S259" s="3">
        <f>LN(Table13[[#This Row],[maxPress(bar)]])</f>
        <v>13.569679319300077</v>
      </c>
      <c r="T259" s="3">
        <f>LN(Table13[[#This Row],[dens]])</f>
        <v>1.5210164508331969</v>
      </c>
    </row>
    <row r="260" spans="1:20" x14ac:dyDescent="0.3">
      <c r="A260">
        <v>3</v>
      </c>
      <c r="B260">
        <v>1000</v>
      </c>
      <c r="C260" t="s">
        <v>11</v>
      </c>
      <c r="D260">
        <v>2</v>
      </c>
      <c r="E260" t="s">
        <v>12</v>
      </c>
      <c r="F260">
        <v>5</v>
      </c>
      <c r="G260">
        <v>507.42574999999999</v>
      </c>
      <c r="H260">
        <v>465020.57549999998</v>
      </c>
      <c r="I260">
        <v>257.9849999999999</v>
      </c>
      <c r="J260">
        <v>65</v>
      </c>
      <c r="K260" t="s">
        <v>14</v>
      </c>
      <c r="L260">
        <f>Table13[[#This Row],[maxPHe]]/Table13[[#This Row],[nv]]</f>
        <v>3.9689999999999985</v>
      </c>
      <c r="M260">
        <f>1/Table13[[#This Row],[temp(K)]]</f>
        <v>1E-3</v>
      </c>
      <c r="N260">
        <f>1/Table13[[#This Row],[dens]]</f>
        <v>0.25195263290501396</v>
      </c>
      <c r="O260" s="3">
        <f>EXP(-1/Table13[[#This Row],[temp(K)]])</f>
        <v>0.99900049983337502</v>
      </c>
      <c r="P260" s="3">
        <f>EXP(-1/Table13[[#This Row],[dens]])</f>
        <v>0.77728155476622474</v>
      </c>
      <c r="Q260" s="3">
        <f>EXP(1/Table13[[#This Row],[temp(K)]])</f>
        <v>1.0010005001667084</v>
      </c>
      <c r="R260" s="3">
        <f>EXP(1/Table13[[#This Row],[dens]])</f>
        <v>1.2865350964114413</v>
      </c>
      <c r="S260" s="3">
        <f>LN(Table13[[#This Row],[maxPress(bar)]])</f>
        <v>13.049836931977659</v>
      </c>
      <c r="T260" s="3">
        <f>LN(Table13[[#This Row],[dens]])</f>
        <v>1.3785141738009279</v>
      </c>
    </row>
    <row r="261" spans="1:20" hidden="1" x14ac:dyDescent="0.3">
      <c r="A261">
        <v>3</v>
      </c>
      <c r="B261">
        <v>1500</v>
      </c>
      <c r="C261" t="s">
        <v>11</v>
      </c>
      <c r="D261">
        <v>1</v>
      </c>
      <c r="E261" t="s">
        <v>12</v>
      </c>
      <c r="F261">
        <v>5</v>
      </c>
      <c r="G261">
        <v>80.445750000000018</v>
      </c>
      <c r="H261">
        <v>652633.62204999989</v>
      </c>
      <c r="I261">
        <v>40.585000000000008</v>
      </c>
      <c r="J261">
        <v>9</v>
      </c>
      <c r="K261" t="s">
        <v>14</v>
      </c>
      <c r="L261">
        <f>Table13[[#This Row],[maxPHe]]/Table13[[#This Row],[nv]]</f>
        <v>4.509444444444445</v>
      </c>
      <c r="M261">
        <f>1/Table13[[#This Row],[temp(K)]]</f>
        <v>6.6666666666666664E-4</v>
      </c>
      <c r="N261">
        <f>1/Table13[[#This Row],[dens]]</f>
        <v>0.22175680670198347</v>
      </c>
      <c r="O261" s="3">
        <f>EXP(-1/Table13[[#This Row],[temp(K)]])</f>
        <v>0.99933355550618108</v>
      </c>
      <c r="P261" s="3">
        <f>EXP(-1/Table13[[#This Row],[dens]])</f>
        <v>0.80111016526972467</v>
      </c>
      <c r="Q261" s="3">
        <f>EXP(1/Table13[[#This Row],[temp(K)]])</f>
        <v>1.0006668889382799</v>
      </c>
      <c r="R261" s="3">
        <f>EXP(1/Table13[[#This Row],[dens]])</f>
        <v>1.2482677705922149</v>
      </c>
      <c r="S261" s="3">
        <f>LN(Table13[[#This Row],[maxPress(bar)]])</f>
        <v>13.388771181964408</v>
      </c>
      <c r="T261" s="3">
        <f>LN(Table13[[#This Row],[dens]])</f>
        <v>1.5061739628769197</v>
      </c>
    </row>
    <row r="262" spans="1:20" x14ac:dyDescent="0.3">
      <c r="A262">
        <v>3</v>
      </c>
      <c r="B262">
        <v>1500</v>
      </c>
      <c r="C262" t="s">
        <v>11</v>
      </c>
      <c r="D262">
        <v>2</v>
      </c>
      <c r="E262" t="s">
        <v>12</v>
      </c>
      <c r="F262">
        <v>5</v>
      </c>
      <c r="G262">
        <v>461.43574999999998</v>
      </c>
      <c r="H262">
        <v>410911.36105000012</v>
      </c>
      <c r="I262">
        <v>239.78500000000011</v>
      </c>
      <c r="J262">
        <v>67</v>
      </c>
      <c r="K262" t="s">
        <v>14</v>
      </c>
      <c r="L262">
        <f>Table13[[#This Row],[maxPHe]]/Table13[[#This Row],[nv]]</f>
        <v>3.5788805970149271</v>
      </c>
      <c r="M262">
        <f>1/Table13[[#This Row],[temp(K)]]</f>
        <v>6.6666666666666664E-4</v>
      </c>
      <c r="N262">
        <f>1/Table13[[#This Row],[dens]]</f>
        <v>0.27941697770919771</v>
      </c>
      <c r="O262" s="3">
        <f>EXP(-1/Table13[[#This Row],[temp(K)]])</f>
        <v>0.99933355550618108</v>
      </c>
      <c r="P262" s="3">
        <f>EXP(-1/Table13[[#This Row],[dens]])</f>
        <v>0.75622450870009905</v>
      </c>
      <c r="Q262" s="3">
        <f>EXP(1/Table13[[#This Row],[temp(K)]])</f>
        <v>1.0006668889382799</v>
      </c>
      <c r="R262" s="3">
        <f>EXP(1/Table13[[#This Row],[dens]])</f>
        <v>1.3223586229953526</v>
      </c>
      <c r="S262" s="3">
        <f>LN(Table13[[#This Row],[maxPress(bar)]])</f>
        <v>12.926132803673987</v>
      </c>
      <c r="T262" s="3">
        <f>LN(Table13[[#This Row],[dens]])</f>
        <v>1.2750500691192101</v>
      </c>
    </row>
    <row r="263" spans="1:20" hidden="1" x14ac:dyDescent="0.3">
      <c r="A263">
        <v>3</v>
      </c>
      <c r="B263">
        <v>2000</v>
      </c>
      <c r="C263" t="s">
        <v>11</v>
      </c>
      <c r="D263">
        <v>1</v>
      </c>
      <c r="E263" t="s">
        <v>12</v>
      </c>
      <c r="F263">
        <v>5</v>
      </c>
      <c r="G263">
        <v>59.059249999999999</v>
      </c>
      <c r="H263">
        <v>608416.30274999992</v>
      </c>
      <c r="I263">
        <v>34.314999999999984</v>
      </c>
      <c r="J263">
        <v>9</v>
      </c>
      <c r="K263" t="s">
        <v>14</v>
      </c>
      <c r="L263">
        <f>Table13[[#This Row],[maxPHe]]/Table13[[#This Row],[nv]]</f>
        <v>3.812777777777776</v>
      </c>
      <c r="M263">
        <f>1/Table13[[#This Row],[temp(K)]]</f>
        <v>5.0000000000000001E-4</v>
      </c>
      <c r="N263">
        <f>1/Table13[[#This Row],[dens]]</f>
        <v>0.26227597260673186</v>
      </c>
      <c r="O263" s="3">
        <f>EXP(-1/Table13[[#This Row],[temp(K)]])</f>
        <v>0.99950012497916929</v>
      </c>
      <c r="P263" s="3">
        <f>EXP(-1/Table13[[#This Row],[dens]])</f>
        <v>0.76929868904507714</v>
      </c>
      <c r="Q263" s="3">
        <f>EXP(1/Table13[[#This Row],[temp(K)]])</f>
        <v>1.0005001250208359</v>
      </c>
      <c r="R263" s="3">
        <f>EXP(1/Table13[[#This Row],[dens]])</f>
        <v>1.2998852256479081</v>
      </c>
      <c r="S263" s="3">
        <f>LN(Table13[[#This Row],[maxPress(bar)]])</f>
        <v>13.318614635112802</v>
      </c>
      <c r="T263" s="3">
        <f>LN(Table13[[#This Row],[dens]])</f>
        <v>1.3383579990243781</v>
      </c>
    </row>
    <row r="264" spans="1:20" x14ac:dyDescent="0.3">
      <c r="A264">
        <v>3</v>
      </c>
      <c r="B264">
        <v>2000</v>
      </c>
      <c r="C264" t="s">
        <v>11</v>
      </c>
      <c r="D264">
        <v>2</v>
      </c>
      <c r="E264" t="s">
        <v>12</v>
      </c>
      <c r="F264">
        <v>5</v>
      </c>
      <c r="G264">
        <v>444.65325000000001</v>
      </c>
      <c r="H264">
        <v>362794.46059999999</v>
      </c>
      <c r="I264">
        <v>223.435</v>
      </c>
      <c r="J264">
        <v>66</v>
      </c>
      <c r="K264" t="s">
        <v>14</v>
      </c>
      <c r="L264">
        <f>Table13[[#This Row],[maxPHe]]/Table13[[#This Row],[nv]]</f>
        <v>3.3853787878787878</v>
      </c>
      <c r="M264">
        <f>1/Table13[[#This Row],[temp(K)]]</f>
        <v>5.0000000000000001E-4</v>
      </c>
      <c r="N264">
        <f>1/Table13[[#This Row],[dens]]</f>
        <v>0.29538792042428447</v>
      </c>
      <c r="O264" s="3">
        <f>EXP(-1/Table13[[#This Row],[temp(K)]])</f>
        <v>0.99950012497916929</v>
      </c>
      <c r="P264" s="3">
        <f>EXP(-1/Table13[[#This Row],[dens]])</f>
        <v>0.74424282446875967</v>
      </c>
      <c r="Q264" s="3">
        <f>EXP(1/Table13[[#This Row],[temp(K)]])</f>
        <v>1.0005001250208359</v>
      </c>
      <c r="R264" s="3">
        <f>EXP(1/Table13[[#This Row],[dens]])</f>
        <v>1.3436474859046168</v>
      </c>
      <c r="S264" s="3">
        <f>LN(Table13[[#This Row],[maxPress(bar)]])</f>
        <v>12.80159172863908</v>
      </c>
      <c r="T264" s="3">
        <f>LN(Table13[[#This Row],[dens]])</f>
        <v>1.2194658019881173</v>
      </c>
    </row>
    <row r="265" spans="1:20" hidden="1" x14ac:dyDescent="0.3">
      <c r="A265">
        <v>3</v>
      </c>
      <c r="B265">
        <v>2500</v>
      </c>
      <c r="C265" t="s">
        <v>11</v>
      </c>
      <c r="D265">
        <v>1</v>
      </c>
      <c r="E265" t="s">
        <v>12</v>
      </c>
      <c r="F265">
        <v>5</v>
      </c>
      <c r="G265">
        <v>64.65325</v>
      </c>
      <c r="H265">
        <v>570309.59080000024</v>
      </c>
      <c r="I265">
        <v>32.435000000000002</v>
      </c>
      <c r="J265">
        <v>8</v>
      </c>
      <c r="K265" t="s">
        <v>14</v>
      </c>
      <c r="L265">
        <f>Table13[[#This Row],[maxPHe]]/Table13[[#This Row],[nv]]</f>
        <v>4.0543750000000003</v>
      </c>
      <c r="M265">
        <f>1/Table13[[#This Row],[temp(K)]]</f>
        <v>4.0000000000000002E-4</v>
      </c>
      <c r="N265">
        <f>1/Table13[[#This Row],[dens]]</f>
        <v>0.24664714043471556</v>
      </c>
      <c r="O265" s="3">
        <f>EXP(-1/Table13[[#This Row],[temp(K)]])</f>
        <v>0.99960007998933442</v>
      </c>
      <c r="P265" s="3">
        <f>EXP(-1/Table13[[#This Row],[dens]])</f>
        <v>0.7814163751325065</v>
      </c>
      <c r="Q265" s="3">
        <f>EXP(1/Table13[[#This Row],[temp(K)]])</f>
        <v>1.0004000800106678</v>
      </c>
      <c r="R265" s="3">
        <f>EXP(1/Table13[[#This Row],[dens]])</f>
        <v>1.2797274690211449</v>
      </c>
      <c r="S265" s="3">
        <f>LN(Table13[[#This Row],[maxPress(bar)]])</f>
        <v>13.253934634117025</v>
      </c>
      <c r="T265" s="3">
        <f>LN(Table13[[#This Row],[dens]])</f>
        <v>1.3997965449851828</v>
      </c>
    </row>
    <row r="266" spans="1:20" x14ac:dyDescent="0.3">
      <c r="A266">
        <v>3</v>
      </c>
      <c r="B266">
        <v>2500</v>
      </c>
      <c r="C266" t="s">
        <v>11</v>
      </c>
      <c r="D266">
        <v>2</v>
      </c>
      <c r="E266" t="s">
        <v>12</v>
      </c>
      <c r="F266">
        <v>5</v>
      </c>
      <c r="G266">
        <v>346.98025000000013</v>
      </c>
      <c r="H266">
        <v>318687.36580000003</v>
      </c>
      <c r="I266">
        <v>198.89500000000001</v>
      </c>
      <c r="J266">
        <v>68</v>
      </c>
      <c r="K266" t="s">
        <v>14</v>
      </c>
      <c r="L266">
        <f>Table13[[#This Row],[maxPHe]]/Table13[[#This Row],[nv]]</f>
        <v>2.9249264705882356</v>
      </c>
      <c r="M266">
        <f>1/Table13[[#This Row],[temp(K)]]</f>
        <v>4.0000000000000002E-4</v>
      </c>
      <c r="N266">
        <f>1/Table13[[#This Row],[dens]]</f>
        <v>0.34188893637346335</v>
      </c>
      <c r="O266" s="3">
        <f>EXP(-1/Table13[[#This Row],[temp(K)]])</f>
        <v>0.99960007998933442</v>
      </c>
      <c r="P266" s="3">
        <f>EXP(-1/Table13[[#This Row],[dens]])</f>
        <v>0.71042710293817668</v>
      </c>
      <c r="Q266" s="3">
        <f>EXP(1/Table13[[#This Row],[temp(K)]])</f>
        <v>1.0004000800106678</v>
      </c>
      <c r="R266" s="3">
        <f>EXP(1/Table13[[#This Row],[dens]])</f>
        <v>1.4076039552322974</v>
      </c>
      <c r="S266" s="3">
        <f>LN(Table13[[#This Row],[maxPress(bar)]])</f>
        <v>12.671965856695246</v>
      </c>
      <c r="T266" s="3">
        <f>LN(Table13[[#This Row],[dens]])</f>
        <v>1.0732693421074162</v>
      </c>
    </row>
    <row r="267" spans="1:20" hidden="1" x14ac:dyDescent="0.3">
      <c r="A267">
        <v>3</v>
      </c>
      <c r="B267">
        <v>500</v>
      </c>
      <c r="C267" t="s">
        <v>11</v>
      </c>
      <c r="D267">
        <v>1</v>
      </c>
      <c r="E267" t="s">
        <v>12</v>
      </c>
      <c r="F267">
        <v>5</v>
      </c>
      <c r="G267">
        <v>137.12875</v>
      </c>
      <c r="H267">
        <v>803791.30420000013</v>
      </c>
      <c r="I267">
        <v>56.924999999999997</v>
      </c>
      <c r="J267">
        <v>9</v>
      </c>
      <c r="K267" t="s">
        <v>14</v>
      </c>
      <c r="L267">
        <f>Table13[[#This Row],[maxPHe]]/Table13[[#This Row],[nv]]</f>
        <v>6.3249999999999993</v>
      </c>
      <c r="M267">
        <f>1/Table13[[#This Row],[temp(K)]]</f>
        <v>2E-3</v>
      </c>
      <c r="N267">
        <f>1/Table13[[#This Row],[dens]]</f>
        <v>0.158102766798419</v>
      </c>
      <c r="O267" s="3">
        <f>EXP(-1/Table13[[#This Row],[temp(K)]])</f>
        <v>0.99800199866733308</v>
      </c>
      <c r="P267" s="3">
        <f>EXP(-1/Table13[[#This Row],[dens]])</f>
        <v>0.85376203906866377</v>
      </c>
      <c r="Q267" s="3">
        <f>EXP(1/Table13[[#This Row],[temp(K)]])</f>
        <v>1.0020020013340003</v>
      </c>
      <c r="R267" s="3">
        <f>EXP(1/Table13[[#This Row],[dens]])</f>
        <v>1.1712865578924798</v>
      </c>
      <c r="S267" s="3">
        <f>LN(Table13[[#This Row],[maxPress(bar)]])</f>
        <v>13.597094942575943</v>
      </c>
      <c r="T267" s="3">
        <f>LN(Table13[[#This Row],[dens]])</f>
        <v>1.8445100346135839</v>
      </c>
    </row>
    <row r="268" spans="1:20" x14ac:dyDescent="0.3">
      <c r="A268">
        <v>3</v>
      </c>
      <c r="B268">
        <v>500</v>
      </c>
      <c r="C268" t="s">
        <v>11</v>
      </c>
      <c r="D268">
        <v>2</v>
      </c>
      <c r="E268" t="s">
        <v>12</v>
      </c>
      <c r="F268">
        <v>5</v>
      </c>
      <c r="G268">
        <v>589.00974999999994</v>
      </c>
      <c r="H268">
        <v>550810.32814999996</v>
      </c>
      <c r="I268">
        <v>293.30500000000018</v>
      </c>
      <c r="J268">
        <v>66</v>
      </c>
      <c r="K268" t="s">
        <v>14</v>
      </c>
      <c r="L268">
        <f>Table13[[#This Row],[maxPHe]]/Table13[[#This Row],[nv]]</f>
        <v>4.4440151515151545</v>
      </c>
      <c r="M268">
        <f>1/Table13[[#This Row],[temp(K)]]</f>
        <v>2E-3</v>
      </c>
      <c r="N268">
        <f>1/Table13[[#This Row],[dens]]</f>
        <v>0.22502173505395393</v>
      </c>
      <c r="O268" s="3">
        <f>EXP(-1/Table13[[#This Row],[temp(K)]])</f>
        <v>0.99800199866733308</v>
      </c>
      <c r="P268" s="3">
        <f>EXP(-1/Table13[[#This Row],[dens]])</f>
        <v>0.79849886315489238</v>
      </c>
      <c r="Q268" s="3">
        <f>EXP(1/Table13[[#This Row],[temp(K)]])</f>
        <v>1.0020020013340003</v>
      </c>
      <c r="R268" s="3">
        <f>EXP(1/Table13[[#This Row],[dens]])</f>
        <v>1.2523499357894772</v>
      </c>
      <c r="S268" s="3">
        <f>LN(Table13[[#This Row],[maxPress(bar)]])</f>
        <v>13.219145796840937</v>
      </c>
      <c r="T268" s="3">
        <f>LN(Table13[[#This Row],[dens]])</f>
        <v>1.4915582812034245</v>
      </c>
    </row>
    <row r="269" spans="1:20" hidden="1" x14ac:dyDescent="0.3">
      <c r="A269">
        <v>4</v>
      </c>
      <c r="B269">
        <v>1000</v>
      </c>
      <c r="C269" t="s">
        <v>11</v>
      </c>
      <c r="D269">
        <v>1</v>
      </c>
      <c r="E269" t="s">
        <v>12</v>
      </c>
      <c r="F269">
        <v>5</v>
      </c>
      <c r="G269">
        <v>115.14875000000001</v>
      </c>
      <c r="H269">
        <v>808227.97144999995</v>
      </c>
      <c r="I269">
        <v>44.525000000000013</v>
      </c>
      <c r="J269">
        <v>7</v>
      </c>
      <c r="K269" t="s">
        <v>14</v>
      </c>
      <c r="L269">
        <f>Table13[[#This Row],[maxPHe]]/Table13[[#This Row],[nv]]</f>
        <v>6.3607142857142875</v>
      </c>
      <c r="M269">
        <f>1/Table13[[#This Row],[temp(K)]]</f>
        <v>1E-3</v>
      </c>
      <c r="N269">
        <f>1/Table13[[#This Row],[dens]]</f>
        <v>0.15721504772599659</v>
      </c>
      <c r="O269" s="3">
        <f>EXP(-1/Table13[[#This Row],[temp(K)]])</f>
        <v>0.99900049983337502</v>
      </c>
      <c r="P269" s="3">
        <f>EXP(-1/Table13[[#This Row],[dens]])</f>
        <v>0.85452027641513839</v>
      </c>
      <c r="Q269" s="3">
        <f>EXP(1/Table13[[#This Row],[temp(K)]])</f>
        <v>1.0010005001667084</v>
      </c>
      <c r="R269" s="3">
        <f>EXP(1/Table13[[#This Row],[dens]])</f>
        <v>1.1702472458525788</v>
      </c>
      <c r="S269" s="3">
        <f>LN(Table13[[#This Row],[maxPress(bar)]])</f>
        <v>13.602599440592078</v>
      </c>
      <c r="T269" s="3">
        <f>LN(Table13[[#This Row],[dens]])</f>
        <v>1.8501406801204123</v>
      </c>
    </row>
    <row r="270" spans="1:20" hidden="1" x14ac:dyDescent="0.3">
      <c r="A270">
        <v>4</v>
      </c>
      <c r="B270">
        <v>1500</v>
      </c>
      <c r="C270" t="s">
        <v>11</v>
      </c>
      <c r="D270">
        <v>1</v>
      </c>
      <c r="E270" t="s">
        <v>12</v>
      </c>
      <c r="F270">
        <v>5</v>
      </c>
      <c r="G270">
        <v>86.782250000000005</v>
      </c>
      <c r="H270">
        <v>738451.57025000022</v>
      </c>
      <c r="I270">
        <v>36.85499999999999</v>
      </c>
      <c r="J270">
        <v>7</v>
      </c>
      <c r="K270" t="s">
        <v>14</v>
      </c>
      <c r="L270">
        <f>Table13[[#This Row],[maxPHe]]/Table13[[#This Row],[nv]]</f>
        <v>5.2649999999999988</v>
      </c>
      <c r="M270">
        <f>1/Table13[[#This Row],[temp(K)]]</f>
        <v>6.6666666666666664E-4</v>
      </c>
      <c r="N270">
        <f>1/Table13[[#This Row],[dens]]</f>
        <v>0.18993352326685664</v>
      </c>
      <c r="O270" s="3">
        <f>EXP(-1/Table13[[#This Row],[temp(K)]])</f>
        <v>0.99933355550618108</v>
      </c>
      <c r="P270" s="3">
        <f>EXP(-1/Table13[[#This Row],[dens]])</f>
        <v>0.82701410931230113</v>
      </c>
      <c r="Q270" s="3">
        <f>EXP(1/Table13[[#This Row],[temp(K)]])</f>
        <v>1.0006668889382799</v>
      </c>
      <c r="R270" s="3">
        <f>EXP(1/Table13[[#This Row],[dens]])</f>
        <v>1.2091692133663163</v>
      </c>
      <c r="S270" s="3">
        <f>LN(Table13[[#This Row],[maxPress(bar)]])</f>
        <v>13.512310800265629</v>
      </c>
      <c r="T270" s="3">
        <f>LN(Table13[[#This Row],[dens]])</f>
        <v>1.6610811455859387</v>
      </c>
    </row>
    <row r="271" spans="1:20" hidden="1" x14ac:dyDescent="0.3">
      <c r="A271">
        <v>4</v>
      </c>
      <c r="B271">
        <v>2000</v>
      </c>
      <c r="C271" t="s">
        <v>11</v>
      </c>
      <c r="D271">
        <v>1</v>
      </c>
      <c r="E271" t="s">
        <v>12</v>
      </c>
      <c r="F271">
        <v>5</v>
      </c>
      <c r="G271">
        <v>60.346750000000007</v>
      </c>
      <c r="H271">
        <v>590591.23834999988</v>
      </c>
      <c r="I271">
        <v>34.564999999999998</v>
      </c>
      <c r="J271">
        <v>9</v>
      </c>
      <c r="K271" t="s">
        <v>14</v>
      </c>
      <c r="L271">
        <f>Table13[[#This Row],[maxPHe]]/Table13[[#This Row],[nv]]</f>
        <v>3.8405555555555555</v>
      </c>
      <c r="M271">
        <f>1/Table13[[#This Row],[temp(K)]]</f>
        <v>5.0000000000000001E-4</v>
      </c>
      <c r="N271">
        <f>1/Table13[[#This Row],[dens]]</f>
        <v>0.26037899609431508</v>
      </c>
      <c r="O271" s="3">
        <f>EXP(-1/Table13[[#This Row],[temp(K)]])</f>
        <v>0.99950012497916929</v>
      </c>
      <c r="P271" s="3">
        <f>EXP(-1/Table13[[#This Row],[dens]])</f>
        <v>0.77075941563320527</v>
      </c>
      <c r="Q271" s="3">
        <f>EXP(1/Table13[[#This Row],[temp(K)]])</f>
        <v>1.0005001250208359</v>
      </c>
      <c r="R271" s="3">
        <f>EXP(1/Table13[[#This Row],[dens]])</f>
        <v>1.2974217112592337</v>
      </c>
      <c r="S271" s="3">
        <f>LN(Table13[[#This Row],[maxPress(bar)]])</f>
        <v>13.288879413014291</v>
      </c>
      <c r="T271" s="3">
        <f>LN(Table13[[#This Row],[dens]])</f>
        <v>1.345617032061009</v>
      </c>
    </row>
    <row r="272" spans="1:20" hidden="1" x14ac:dyDescent="0.3">
      <c r="A272">
        <v>4</v>
      </c>
      <c r="B272">
        <v>2500</v>
      </c>
      <c r="C272" t="s">
        <v>11</v>
      </c>
      <c r="D272">
        <v>1</v>
      </c>
      <c r="E272" t="s">
        <v>12</v>
      </c>
      <c r="F272">
        <v>5</v>
      </c>
      <c r="G272">
        <v>90.792249999999996</v>
      </c>
      <c r="H272">
        <v>589203.74749999982</v>
      </c>
      <c r="I272">
        <v>37.655000000000001</v>
      </c>
      <c r="J272">
        <v>8</v>
      </c>
      <c r="K272" t="s">
        <v>14</v>
      </c>
      <c r="L272">
        <f>Table13[[#This Row],[maxPHe]]/Table13[[#This Row],[nv]]</f>
        <v>4.7068750000000001</v>
      </c>
      <c r="M272">
        <f>1/Table13[[#This Row],[temp(K)]]</f>
        <v>4.0000000000000002E-4</v>
      </c>
      <c r="N272">
        <f>1/Table13[[#This Row],[dens]]</f>
        <v>0.21245518523436463</v>
      </c>
      <c r="O272" s="3">
        <f>EXP(-1/Table13[[#This Row],[temp(K)]])</f>
        <v>0.99960007998933442</v>
      </c>
      <c r="P272" s="3">
        <f>EXP(-1/Table13[[#This Row],[dens]])</f>
        <v>0.80859655257448404</v>
      </c>
      <c r="Q272" s="3">
        <f>EXP(1/Table13[[#This Row],[temp(K)]])</f>
        <v>1.0004000800106678</v>
      </c>
      <c r="R272" s="3">
        <f>EXP(1/Table13[[#This Row],[dens]])</f>
        <v>1.2367106894236788</v>
      </c>
      <c r="S272" s="3">
        <f>LN(Table13[[#This Row],[maxPress(bar)]])</f>
        <v>13.286527323869462</v>
      </c>
      <c r="T272" s="3">
        <f>LN(Table13[[#This Row],[dens]])</f>
        <v>1.5490242058734791</v>
      </c>
    </row>
    <row r="273" spans="1:20" hidden="1" x14ac:dyDescent="0.3">
      <c r="A273">
        <v>4</v>
      </c>
      <c r="B273">
        <v>500</v>
      </c>
      <c r="C273" t="s">
        <v>11</v>
      </c>
      <c r="D273">
        <v>1</v>
      </c>
      <c r="E273" t="s">
        <v>12</v>
      </c>
      <c r="F273">
        <v>5</v>
      </c>
      <c r="G273">
        <v>66.138749999999987</v>
      </c>
      <c r="H273">
        <v>914345.16084999999</v>
      </c>
      <c r="I273">
        <v>36.724999999999987</v>
      </c>
      <c r="J273">
        <v>7</v>
      </c>
      <c r="K273" t="s">
        <v>14</v>
      </c>
      <c r="L273">
        <f>Table13[[#This Row],[maxPHe]]/Table13[[#This Row],[nv]]</f>
        <v>5.2464285714285692</v>
      </c>
      <c r="M273">
        <f>1/Table13[[#This Row],[temp(K)]]</f>
        <v>2E-3</v>
      </c>
      <c r="N273">
        <f>1/Table13[[#This Row],[dens]]</f>
        <v>0.19060585432266855</v>
      </c>
      <c r="O273" s="3">
        <f>EXP(-1/Table13[[#This Row],[temp(K)]])</f>
        <v>0.99800199866733308</v>
      </c>
      <c r="P273" s="3">
        <f>EXP(-1/Table13[[#This Row],[dens]])</f>
        <v>0.82645826891833329</v>
      </c>
      <c r="Q273" s="3">
        <f>EXP(1/Table13[[#This Row],[temp(K)]])</f>
        <v>1.0020020013340003</v>
      </c>
      <c r="R273" s="3">
        <f>EXP(1/Table13[[#This Row],[dens]])</f>
        <v>1.2099824487312563</v>
      </c>
      <c r="S273" s="3">
        <f>LN(Table13[[#This Row],[maxPress(bar)]])</f>
        <v>13.725963416840587</v>
      </c>
      <c r="T273" s="3">
        <f>LN(Table13[[#This Row],[dens]])</f>
        <v>1.6575475730046272</v>
      </c>
    </row>
    <row r="274" spans="1:20" hidden="1" x14ac:dyDescent="0.3">
      <c r="A274">
        <v>5</v>
      </c>
      <c r="B274">
        <v>1000</v>
      </c>
      <c r="C274" t="s">
        <v>11</v>
      </c>
      <c r="D274">
        <v>1</v>
      </c>
      <c r="E274" t="s">
        <v>12</v>
      </c>
      <c r="F274">
        <v>5</v>
      </c>
      <c r="G274">
        <v>73.366250000000008</v>
      </c>
      <c r="H274">
        <v>730630.23375000013</v>
      </c>
      <c r="I274">
        <v>41.175000000000011</v>
      </c>
      <c r="J274">
        <v>9</v>
      </c>
      <c r="K274" t="s">
        <v>14</v>
      </c>
      <c r="L274">
        <f>Table13[[#This Row],[maxPHe]]/Table13[[#This Row],[nv]]</f>
        <v>4.5750000000000011</v>
      </c>
      <c r="M274">
        <f>1/Table13[[#This Row],[temp(K)]]</f>
        <v>1E-3</v>
      </c>
      <c r="N274">
        <f>1/Table13[[#This Row],[dens]]</f>
        <v>0.21857923497267753</v>
      </c>
      <c r="O274" s="3">
        <f>EXP(-1/Table13[[#This Row],[temp(K)]])</f>
        <v>0.99900049983337502</v>
      </c>
      <c r="P274" s="3">
        <f>EXP(-1/Table13[[#This Row],[dens]])</f>
        <v>0.80365979895961603</v>
      </c>
      <c r="Q274" s="3">
        <f>EXP(1/Table13[[#This Row],[temp(K)]])</f>
        <v>1.0010005001667084</v>
      </c>
      <c r="R274" s="3">
        <f>EXP(1/Table13[[#This Row],[dens]])</f>
        <v>1.2443076054003916</v>
      </c>
      <c r="S274" s="3">
        <f>LN(Table13[[#This Row],[maxPress(bar)]])</f>
        <v>13.501662774570324</v>
      </c>
      <c r="T274" s="3">
        <f>LN(Table13[[#This Row],[dens]])</f>
        <v>1.5206066987274849</v>
      </c>
    </row>
    <row r="275" spans="1:20" hidden="1" x14ac:dyDescent="0.3">
      <c r="A275">
        <v>5</v>
      </c>
      <c r="B275">
        <v>1500</v>
      </c>
      <c r="C275" t="s">
        <v>11</v>
      </c>
      <c r="D275">
        <v>1</v>
      </c>
      <c r="E275" t="s">
        <v>12</v>
      </c>
      <c r="F275">
        <v>5</v>
      </c>
      <c r="G275">
        <v>90.693249999999992</v>
      </c>
      <c r="H275">
        <v>678444.26414999994</v>
      </c>
      <c r="I275">
        <v>42.634999999999991</v>
      </c>
      <c r="J275">
        <v>9</v>
      </c>
      <c r="K275" t="s">
        <v>14</v>
      </c>
      <c r="L275">
        <f>Table13[[#This Row],[maxPHe]]/Table13[[#This Row],[nv]]</f>
        <v>4.7372222222222211</v>
      </c>
      <c r="M275">
        <f>1/Table13[[#This Row],[temp(K)]]</f>
        <v>6.6666666666666664E-4</v>
      </c>
      <c r="N275">
        <f>1/Table13[[#This Row],[dens]]</f>
        <v>0.21109417145537709</v>
      </c>
      <c r="O275" s="3">
        <f>EXP(-1/Table13[[#This Row],[temp(K)]])</f>
        <v>0.99933355550618108</v>
      </c>
      <c r="P275" s="3">
        <f>EXP(-1/Table13[[#This Row],[dens]])</f>
        <v>0.80969781286940345</v>
      </c>
      <c r="Q275" s="3">
        <f>EXP(1/Table13[[#This Row],[temp(K)]])</f>
        <v>1.0006668889382799</v>
      </c>
      <c r="R275" s="3">
        <f>EXP(1/Table13[[#This Row],[dens]])</f>
        <v>1.2350286540310693</v>
      </c>
      <c r="S275" s="3">
        <f>LN(Table13[[#This Row],[maxPress(bar)]])</f>
        <v>13.427557609193899</v>
      </c>
      <c r="T275" s="3">
        <f>LN(Table13[[#This Row],[dens]])</f>
        <v>1.5554509348577934</v>
      </c>
    </row>
    <row r="276" spans="1:20" hidden="1" x14ac:dyDescent="0.3">
      <c r="A276">
        <v>5</v>
      </c>
      <c r="B276">
        <v>2000</v>
      </c>
      <c r="C276" t="s">
        <v>11</v>
      </c>
      <c r="D276">
        <v>1</v>
      </c>
      <c r="E276" t="s">
        <v>12</v>
      </c>
      <c r="F276">
        <v>5</v>
      </c>
      <c r="G276">
        <v>80.544750000000022</v>
      </c>
      <c r="H276">
        <v>607885.30839999986</v>
      </c>
      <c r="I276">
        <v>38.605000000000032</v>
      </c>
      <c r="J276">
        <v>9</v>
      </c>
      <c r="K276" t="s">
        <v>14</v>
      </c>
      <c r="L276">
        <f>Table13[[#This Row],[maxPHe]]/Table13[[#This Row],[nv]]</f>
        <v>4.2894444444444479</v>
      </c>
      <c r="M276">
        <f>1/Table13[[#This Row],[temp(K)]]</f>
        <v>5.0000000000000001E-4</v>
      </c>
      <c r="N276">
        <f>1/Table13[[#This Row],[dens]]</f>
        <v>0.23313042352026919</v>
      </c>
      <c r="O276" s="3">
        <f>EXP(-1/Table13[[#This Row],[temp(K)]])</f>
        <v>0.99950012497916929</v>
      </c>
      <c r="P276" s="3">
        <f>EXP(-1/Table13[[#This Row],[dens]])</f>
        <v>0.79205026480375107</v>
      </c>
      <c r="Q276" s="3">
        <f>EXP(1/Table13[[#This Row],[temp(K)]])</f>
        <v>1.0005001250208359</v>
      </c>
      <c r="R276" s="3">
        <f>EXP(1/Table13[[#This Row],[dens]])</f>
        <v>1.262546134300925</v>
      </c>
      <c r="S276" s="3">
        <f>LN(Table13[[#This Row],[maxPress(bar)]])</f>
        <v>13.317741505654013</v>
      </c>
      <c r="T276" s="3">
        <f>LN(Table13[[#This Row],[dens]])</f>
        <v>1.4561572244245606</v>
      </c>
    </row>
    <row r="277" spans="1:20" hidden="1" x14ac:dyDescent="0.3">
      <c r="A277">
        <v>5</v>
      </c>
      <c r="B277">
        <v>2500</v>
      </c>
      <c r="C277" t="s">
        <v>11</v>
      </c>
      <c r="D277">
        <v>1</v>
      </c>
      <c r="E277" t="s">
        <v>12</v>
      </c>
      <c r="F277">
        <v>5</v>
      </c>
      <c r="G277">
        <v>88.217750000000009</v>
      </c>
      <c r="H277">
        <v>591515.77285000007</v>
      </c>
      <c r="I277">
        <v>37.144999999999982</v>
      </c>
      <c r="J277">
        <v>8</v>
      </c>
      <c r="K277" t="s">
        <v>14</v>
      </c>
      <c r="L277">
        <f>Table13[[#This Row],[maxPHe]]/Table13[[#This Row],[nv]]</f>
        <v>4.6431249999999977</v>
      </c>
      <c r="M277">
        <f>1/Table13[[#This Row],[temp(K)]]</f>
        <v>4.0000000000000002E-4</v>
      </c>
      <c r="N277">
        <f>1/Table13[[#This Row],[dens]]</f>
        <v>0.21537219006595784</v>
      </c>
      <c r="O277" s="3">
        <f>EXP(-1/Table13[[#This Row],[temp(K)]])</f>
        <v>0.99960007998933442</v>
      </c>
      <c r="P277" s="3">
        <f>EXP(-1/Table13[[#This Row],[dens]])</f>
        <v>0.80624130932183569</v>
      </c>
      <c r="Q277" s="3">
        <f>EXP(1/Table13[[#This Row],[temp(K)]])</f>
        <v>1.0004000800106678</v>
      </c>
      <c r="R277" s="3">
        <f>EXP(1/Table13[[#This Row],[dens]])</f>
        <v>1.240323447134138</v>
      </c>
      <c r="S277" s="3">
        <f>LN(Table13[[#This Row],[maxPress(bar)]])</f>
        <v>13.290443627894586</v>
      </c>
      <c r="T277" s="3">
        <f>LN(Table13[[#This Row],[dens]])</f>
        <v>1.5353876309239332</v>
      </c>
    </row>
    <row r="278" spans="1:20" hidden="1" x14ac:dyDescent="0.3">
      <c r="A278">
        <v>5</v>
      </c>
      <c r="B278">
        <v>500</v>
      </c>
      <c r="C278" t="s">
        <v>11</v>
      </c>
      <c r="D278">
        <v>1</v>
      </c>
      <c r="E278" t="s">
        <v>12</v>
      </c>
      <c r="F278">
        <v>5</v>
      </c>
      <c r="G278">
        <v>65.495249999999999</v>
      </c>
      <c r="H278">
        <v>915846.005</v>
      </c>
      <c r="I278">
        <v>36.594999999999978</v>
      </c>
      <c r="J278">
        <v>7</v>
      </c>
      <c r="K278" t="s">
        <v>14</v>
      </c>
      <c r="L278">
        <f>Table13[[#This Row],[maxPHe]]/Table13[[#This Row],[nv]]</f>
        <v>5.2278571428571396</v>
      </c>
      <c r="M278">
        <f>1/Table13[[#This Row],[temp(K)]]</f>
        <v>2E-3</v>
      </c>
      <c r="N278">
        <f>1/Table13[[#This Row],[dens]]</f>
        <v>0.19128296215329973</v>
      </c>
      <c r="O278" s="3">
        <f>EXP(-1/Table13[[#This Row],[temp(K)]])</f>
        <v>0.99800199866733308</v>
      </c>
      <c r="P278" s="3">
        <f>EXP(-1/Table13[[#This Row],[dens]])</f>
        <v>0.8258988569652389</v>
      </c>
      <c r="Q278" s="3">
        <f>EXP(1/Table13[[#This Row],[temp(K)]])</f>
        <v>1.0020020013340003</v>
      </c>
      <c r="R278" s="3">
        <f>EXP(1/Table13[[#This Row],[dens]])</f>
        <v>1.210802014758193</v>
      </c>
      <c r="S278" s="3">
        <f>LN(Table13[[#This Row],[maxPress(bar)]])</f>
        <v>13.727603512710825</v>
      </c>
      <c r="T278" s="3">
        <f>LN(Table13[[#This Row],[dens]])</f>
        <v>1.6540014699978765</v>
      </c>
    </row>
    <row r="279" spans="1:20" hidden="1" x14ac:dyDescent="0.3">
      <c r="A279">
        <v>1</v>
      </c>
      <c r="B279">
        <v>1000</v>
      </c>
      <c r="C279" t="s">
        <v>11</v>
      </c>
      <c r="D279">
        <v>1</v>
      </c>
      <c r="E279" t="s">
        <v>12</v>
      </c>
      <c r="F279">
        <v>6</v>
      </c>
      <c r="G279">
        <v>74.306750000000008</v>
      </c>
      <c r="H279">
        <v>774671.62185</v>
      </c>
      <c r="I279">
        <v>39.365000000000023</v>
      </c>
      <c r="J279">
        <v>8</v>
      </c>
      <c r="K279" t="s">
        <v>14</v>
      </c>
      <c r="L279">
        <f>Table13[[#This Row],[maxPHe]]/Table13[[#This Row],[nv]]</f>
        <v>4.9206250000000029</v>
      </c>
      <c r="M279">
        <f>1/Table13[[#This Row],[temp(K)]]</f>
        <v>1E-3</v>
      </c>
      <c r="N279">
        <f>1/Table13[[#This Row],[dens]]</f>
        <v>0.20322621618188735</v>
      </c>
      <c r="O279" s="3">
        <f>EXP(-1/Table13[[#This Row],[temp(K)]])</f>
        <v>0.99900049983337502</v>
      </c>
      <c r="P279" s="3">
        <f>EXP(-1/Table13[[#This Row],[dens]])</f>
        <v>0.81609360696291589</v>
      </c>
      <c r="Q279" s="3">
        <f>EXP(1/Table13[[#This Row],[temp(K)]])</f>
        <v>1.0010005001667084</v>
      </c>
      <c r="R279" s="3">
        <f>EXP(1/Table13[[#This Row],[dens]])</f>
        <v>1.225349630811948</v>
      </c>
      <c r="S279" s="3">
        <f>LN(Table13[[#This Row],[maxPress(bar)]])</f>
        <v>13.560194504801515</v>
      </c>
      <c r="T279" s="3">
        <f>LN(Table13[[#This Row],[dens]])</f>
        <v>1.5934355549565953</v>
      </c>
    </row>
    <row r="280" spans="1:20" x14ac:dyDescent="0.3">
      <c r="A280">
        <v>1</v>
      </c>
      <c r="B280">
        <v>1000</v>
      </c>
      <c r="C280" t="s">
        <v>11</v>
      </c>
      <c r="D280">
        <v>2</v>
      </c>
      <c r="E280" t="s">
        <v>12</v>
      </c>
      <c r="F280">
        <v>6</v>
      </c>
      <c r="G280">
        <v>631.48525000000018</v>
      </c>
      <c r="H280">
        <v>476376.47204999992</v>
      </c>
      <c r="I280">
        <v>294.79500000000007</v>
      </c>
      <c r="J280">
        <v>71</v>
      </c>
      <c r="K280" t="s">
        <v>14</v>
      </c>
      <c r="L280">
        <f>Table13[[#This Row],[maxPHe]]/Table13[[#This Row],[nv]]</f>
        <v>4.1520422535211274</v>
      </c>
      <c r="M280">
        <f>1/Table13[[#This Row],[temp(K)]]</f>
        <v>1E-3</v>
      </c>
      <c r="N280">
        <f>1/Table13[[#This Row],[dens]]</f>
        <v>0.24084533319764578</v>
      </c>
      <c r="O280" s="3">
        <f>EXP(-1/Table13[[#This Row],[temp(K)]])</f>
        <v>0.99900049983337502</v>
      </c>
      <c r="P280" s="3">
        <f>EXP(-1/Table13[[#This Row],[dens]])</f>
        <v>0.78596317939972127</v>
      </c>
      <c r="Q280" s="3">
        <f>EXP(1/Table13[[#This Row],[temp(K)]])</f>
        <v>1.0010005001667084</v>
      </c>
      <c r="R280" s="3">
        <f>EXP(1/Table13[[#This Row],[dens]])</f>
        <v>1.2723242337684941</v>
      </c>
      <c r="S280" s="3">
        <f>LN(Table13[[#This Row],[maxPress(bar)]])</f>
        <v>13.07396372827897</v>
      </c>
      <c r="T280" s="3">
        <f>LN(Table13[[#This Row],[dens]])</f>
        <v>1.4236003224787439</v>
      </c>
    </row>
    <row r="281" spans="1:20" hidden="1" x14ac:dyDescent="0.3">
      <c r="A281">
        <v>1</v>
      </c>
      <c r="B281">
        <v>1500</v>
      </c>
      <c r="C281" t="s">
        <v>11</v>
      </c>
      <c r="D281">
        <v>1</v>
      </c>
      <c r="E281" t="s">
        <v>12</v>
      </c>
      <c r="F281">
        <v>6</v>
      </c>
      <c r="G281">
        <v>76.237750000000005</v>
      </c>
      <c r="H281">
        <v>747873.27824999986</v>
      </c>
      <c r="I281">
        <v>34.744999999999997</v>
      </c>
      <c r="J281">
        <v>7</v>
      </c>
      <c r="K281" t="s">
        <v>14</v>
      </c>
      <c r="L281">
        <f>Table13[[#This Row],[maxPHe]]/Table13[[#This Row],[nv]]</f>
        <v>4.9635714285714281</v>
      </c>
      <c r="M281">
        <f>1/Table13[[#This Row],[temp(K)]]</f>
        <v>6.6666666666666664E-4</v>
      </c>
      <c r="N281">
        <f>1/Table13[[#This Row],[dens]]</f>
        <v>0.20146783709886318</v>
      </c>
      <c r="O281" s="3">
        <f>EXP(-1/Table13[[#This Row],[temp(K)]])</f>
        <v>0.99933355550618108</v>
      </c>
      <c r="P281" s="3">
        <f>EXP(-1/Table13[[#This Row],[dens]])</f>
        <v>0.81752987126968146</v>
      </c>
      <c r="Q281" s="3">
        <f>EXP(1/Table13[[#This Row],[temp(K)]])</f>
        <v>1.0006668889382799</v>
      </c>
      <c r="R281" s="3">
        <f>EXP(1/Table13[[#This Row],[dens]])</f>
        <v>1.223196894869333</v>
      </c>
      <c r="S281" s="3">
        <f>LN(Table13[[#This Row],[maxPress(bar)]])</f>
        <v>13.524988828500145</v>
      </c>
      <c r="T281" s="3">
        <f>LN(Table13[[#This Row],[dens]])</f>
        <v>1.6021255277109772</v>
      </c>
    </row>
    <row r="282" spans="1:20" x14ac:dyDescent="0.3">
      <c r="A282">
        <v>1</v>
      </c>
      <c r="B282">
        <v>1500</v>
      </c>
      <c r="C282" t="s">
        <v>11</v>
      </c>
      <c r="D282">
        <v>2</v>
      </c>
      <c r="E282" t="s">
        <v>12</v>
      </c>
      <c r="F282">
        <v>6</v>
      </c>
      <c r="G282">
        <v>477.87124999999997</v>
      </c>
      <c r="H282">
        <v>431127.52285000001</v>
      </c>
      <c r="I282">
        <v>235.07499999999999</v>
      </c>
      <c r="J282">
        <v>63</v>
      </c>
      <c r="K282" t="s">
        <v>14</v>
      </c>
      <c r="L282">
        <f>Table13[[#This Row],[maxPHe]]/Table13[[#This Row],[nv]]</f>
        <v>3.731349206349206</v>
      </c>
      <c r="M282">
        <f>1/Table13[[#This Row],[temp(K)]]</f>
        <v>6.6666666666666664E-4</v>
      </c>
      <c r="N282">
        <f>1/Table13[[#This Row],[dens]]</f>
        <v>0.26799957460384988</v>
      </c>
      <c r="O282" s="3">
        <f>EXP(-1/Table13[[#This Row],[temp(K)]])</f>
        <v>0.99933355550618108</v>
      </c>
      <c r="P282" s="3">
        <f>EXP(-1/Table13[[#This Row],[dens]])</f>
        <v>0.76490810649175855</v>
      </c>
      <c r="Q282" s="3">
        <f>EXP(1/Table13[[#This Row],[temp(K)]])</f>
        <v>1.0006668889382799</v>
      </c>
      <c r="R282" s="3">
        <f>EXP(1/Table13[[#This Row],[dens]])</f>
        <v>1.3073465838746141</v>
      </c>
      <c r="S282" s="3">
        <f>LN(Table13[[#This Row],[maxPress(bar)]])</f>
        <v>12.974159202005145</v>
      </c>
      <c r="T282" s="3">
        <f>LN(Table13[[#This Row],[dens]])</f>
        <v>1.3167698857716079</v>
      </c>
    </row>
    <row r="283" spans="1:20" hidden="1" x14ac:dyDescent="0.3">
      <c r="A283">
        <v>1</v>
      </c>
      <c r="B283">
        <v>2000</v>
      </c>
      <c r="C283" t="s">
        <v>11</v>
      </c>
      <c r="D283">
        <v>1</v>
      </c>
      <c r="E283" t="s">
        <v>12</v>
      </c>
      <c r="F283">
        <v>6</v>
      </c>
      <c r="G283">
        <v>104.90075</v>
      </c>
      <c r="H283">
        <v>621879.19449999998</v>
      </c>
      <c r="I283">
        <v>43.484999999999999</v>
      </c>
      <c r="J283">
        <v>9</v>
      </c>
      <c r="K283" t="s">
        <v>14</v>
      </c>
      <c r="L283">
        <f>Table13[[#This Row],[maxPHe]]/Table13[[#This Row],[nv]]</f>
        <v>4.831666666666667</v>
      </c>
      <c r="M283">
        <f>1/Table13[[#This Row],[temp(K)]]</f>
        <v>5.0000000000000001E-4</v>
      </c>
      <c r="N283">
        <f>1/Table13[[#This Row],[dens]]</f>
        <v>0.20696791997240427</v>
      </c>
      <c r="O283" s="3">
        <f>EXP(-1/Table13[[#This Row],[temp(K)]])</f>
        <v>0.99950012497916929</v>
      </c>
      <c r="P283" s="3">
        <f>EXP(-1/Table13[[#This Row],[dens]])</f>
        <v>0.81304573209873365</v>
      </c>
      <c r="Q283" s="3">
        <f>EXP(1/Table13[[#This Row],[temp(K)]])</f>
        <v>1.0005001250208359</v>
      </c>
      <c r="R283" s="3">
        <f>EXP(1/Table13[[#This Row],[dens]])</f>
        <v>1.2299431145388058</v>
      </c>
      <c r="S283" s="3">
        <f>LN(Table13[[#This Row],[maxPress(bar)]])</f>
        <v>13.34050113179687</v>
      </c>
      <c r="T283" s="3">
        <f>LN(Table13[[#This Row],[dens]])</f>
        <v>1.5751914737055093</v>
      </c>
    </row>
    <row r="284" spans="1:20" x14ac:dyDescent="0.3">
      <c r="A284">
        <v>1</v>
      </c>
      <c r="B284">
        <v>2000</v>
      </c>
      <c r="C284" t="s">
        <v>11</v>
      </c>
      <c r="D284">
        <v>2</v>
      </c>
      <c r="E284" t="s">
        <v>12</v>
      </c>
      <c r="F284">
        <v>6</v>
      </c>
      <c r="G284">
        <v>493.31675000000013</v>
      </c>
      <c r="H284">
        <v>371984.92465000012</v>
      </c>
      <c r="I284">
        <v>241.16500000000011</v>
      </c>
      <c r="J284">
        <v>70</v>
      </c>
      <c r="K284" t="s">
        <v>14</v>
      </c>
      <c r="L284">
        <f>Table13[[#This Row],[maxPHe]]/Table13[[#This Row],[nv]]</f>
        <v>3.4452142857142873</v>
      </c>
      <c r="M284">
        <f>1/Table13[[#This Row],[temp(K)]]</f>
        <v>5.0000000000000001E-4</v>
      </c>
      <c r="N284">
        <f>1/Table13[[#This Row],[dens]]</f>
        <v>0.29025770737876544</v>
      </c>
      <c r="O284" s="3">
        <f>EXP(-1/Table13[[#This Row],[temp(K)]])</f>
        <v>0.99950012497916929</v>
      </c>
      <c r="P284" s="3">
        <f>EXP(-1/Table13[[#This Row],[dens]])</f>
        <v>0.7480707593810535</v>
      </c>
      <c r="Q284" s="3">
        <f>EXP(1/Table13[[#This Row],[temp(K)]])</f>
        <v>1.0005001250208359</v>
      </c>
      <c r="R284" s="3">
        <f>EXP(1/Table13[[#This Row],[dens]])</f>
        <v>1.3367719396322753</v>
      </c>
      <c r="S284" s="3">
        <f>LN(Table13[[#This Row],[maxPress(bar)]])</f>
        <v>12.826608607299709</v>
      </c>
      <c r="T284" s="3">
        <f>LN(Table13[[#This Row],[dens]])</f>
        <v>1.2369861044801558</v>
      </c>
    </row>
    <row r="285" spans="1:20" hidden="1" x14ac:dyDescent="0.3">
      <c r="A285">
        <v>1</v>
      </c>
      <c r="B285">
        <v>2500</v>
      </c>
      <c r="C285" t="s">
        <v>11</v>
      </c>
      <c r="D285">
        <v>1</v>
      </c>
      <c r="E285" t="s">
        <v>12</v>
      </c>
      <c r="F285">
        <v>6</v>
      </c>
      <c r="G285">
        <v>69.108750000000001</v>
      </c>
      <c r="H285">
        <v>559248.05260000005</v>
      </c>
      <c r="I285">
        <v>35.325000000000003</v>
      </c>
      <c r="J285">
        <v>9</v>
      </c>
      <c r="K285" t="s">
        <v>14</v>
      </c>
      <c r="L285">
        <f>Table13[[#This Row],[maxPHe]]/Table13[[#This Row],[nv]]</f>
        <v>3.9250000000000003</v>
      </c>
      <c r="M285">
        <f>1/Table13[[#This Row],[temp(K)]]</f>
        <v>4.0000000000000002E-4</v>
      </c>
      <c r="N285">
        <f>1/Table13[[#This Row],[dens]]</f>
        <v>0.25477707006369427</v>
      </c>
      <c r="O285" s="3">
        <f>EXP(-1/Table13[[#This Row],[temp(K)]])</f>
        <v>0.99960007998933442</v>
      </c>
      <c r="P285" s="3">
        <f>EXP(-1/Table13[[#This Row],[dens]])</f>
        <v>0.77508926930385036</v>
      </c>
      <c r="Q285" s="3">
        <f>EXP(1/Table13[[#This Row],[temp(K)]])</f>
        <v>1.0004000800106678</v>
      </c>
      <c r="R285" s="3">
        <f>EXP(1/Table13[[#This Row],[dens]])</f>
        <v>1.2901739704100847</v>
      </c>
      <c r="S285" s="3">
        <f>LN(Table13[[#This Row],[maxPress(bar)]])</f>
        <v>13.234348397182702</v>
      </c>
      <c r="T285" s="3">
        <f>LN(Table13[[#This Row],[dens]])</f>
        <v>1.3673663512343719</v>
      </c>
    </row>
    <row r="286" spans="1:20" x14ac:dyDescent="0.3">
      <c r="A286">
        <v>1</v>
      </c>
      <c r="B286">
        <v>2500</v>
      </c>
      <c r="C286" t="s">
        <v>11</v>
      </c>
      <c r="D286">
        <v>2</v>
      </c>
      <c r="E286" t="s">
        <v>12</v>
      </c>
      <c r="F286">
        <v>6</v>
      </c>
      <c r="G286">
        <v>370.29725000000002</v>
      </c>
      <c r="H286">
        <v>327311.95124999998</v>
      </c>
      <c r="I286">
        <v>199.55500000000001</v>
      </c>
      <c r="J286">
        <v>66</v>
      </c>
      <c r="K286" t="s">
        <v>14</v>
      </c>
      <c r="L286">
        <f>Table13[[#This Row],[maxPHe]]/Table13[[#This Row],[nv]]</f>
        <v>3.0235606060606059</v>
      </c>
      <c r="M286">
        <f>1/Table13[[#This Row],[temp(K)]]</f>
        <v>4.0000000000000002E-4</v>
      </c>
      <c r="N286">
        <f>1/Table13[[#This Row],[dens]]</f>
        <v>0.33073588734935233</v>
      </c>
      <c r="O286" s="3">
        <f>EXP(-1/Table13[[#This Row],[temp(K)]])</f>
        <v>0.99960007998933442</v>
      </c>
      <c r="P286" s="3">
        <f>EXP(-1/Table13[[#This Row],[dens]])</f>
        <v>0.71839488116305739</v>
      </c>
      <c r="Q286" s="3">
        <f>EXP(1/Table13[[#This Row],[temp(K)]])</f>
        <v>1.0004000800106678</v>
      </c>
      <c r="R286" s="3">
        <f>EXP(1/Table13[[#This Row],[dens]])</f>
        <v>1.3919921010308889</v>
      </c>
      <c r="S286" s="3">
        <f>LN(Table13[[#This Row],[maxPress(bar)]])</f>
        <v>12.698668974488072</v>
      </c>
      <c r="T286" s="3">
        <f>LN(Table13[[#This Row],[dens]])</f>
        <v>1.1064351455312595</v>
      </c>
    </row>
    <row r="287" spans="1:20" hidden="1" x14ac:dyDescent="0.3">
      <c r="A287">
        <v>1</v>
      </c>
      <c r="B287">
        <v>1000</v>
      </c>
      <c r="C287" t="s">
        <v>11</v>
      </c>
      <c r="D287">
        <v>3</v>
      </c>
      <c r="E287" t="s">
        <v>12</v>
      </c>
      <c r="F287">
        <v>6</v>
      </c>
      <c r="G287">
        <v>1496.8812499999999</v>
      </c>
      <c r="H287">
        <v>365659.59074999997</v>
      </c>
      <c r="I287">
        <v>774.87500000000011</v>
      </c>
      <c r="J287">
        <v>227</v>
      </c>
      <c r="K287" t="s">
        <v>14</v>
      </c>
      <c r="L287">
        <f>Table13[[#This Row],[maxPHe]]/Table13[[#This Row],[nv]]</f>
        <v>3.4135462555066085</v>
      </c>
      <c r="M287">
        <f>1/Table13[[#This Row],[temp(K)]]</f>
        <v>1E-3</v>
      </c>
      <c r="N287">
        <f>1/Table13[[#This Row],[dens]]</f>
        <v>0.29295047588320694</v>
      </c>
      <c r="O287" s="3">
        <f>EXP(-1/Table13[[#This Row],[temp(K)]])</f>
        <v>0.99900049983337502</v>
      </c>
      <c r="P287" s="3">
        <f>EXP(-1/Table13[[#This Row],[dens]])</f>
        <v>0.74605908769972384</v>
      </c>
      <c r="Q287" s="3">
        <f>EXP(1/Table13[[#This Row],[temp(K)]])</f>
        <v>1.0010005001667084</v>
      </c>
      <c r="R287" s="3">
        <f>EXP(1/Table13[[#This Row],[dens]])</f>
        <v>1.3403764078301572</v>
      </c>
      <c r="S287" s="3">
        <f>LN(Table13[[#This Row],[maxPress(bar)]])</f>
        <v>12.809458099672769</v>
      </c>
      <c r="T287" s="3">
        <f>LN(Table13[[#This Row],[dens]])</f>
        <v>1.2277517085406811</v>
      </c>
    </row>
    <row r="288" spans="1:20" hidden="1" x14ac:dyDescent="0.3">
      <c r="A288">
        <v>1</v>
      </c>
      <c r="B288">
        <v>500</v>
      </c>
      <c r="C288" t="s">
        <v>11</v>
      </c>
      <c r="D288">
        <v>1</v>
      </c>
      <c r="E288" t="s">
        <v>12</v>
      </c>
      <c r="F288">
        <v>6</v>
      </c>
      <c r="G288">
        <v>74.554249999999996</v>
      </c>
      <c r="H288">
        <v>872333.80409999995</v>
      </c>
      <c r="I288">
        <v>41.415000000000013</v>
      </c>
      <c r="J288">
        <v>8</v>
      </c>
      <c r="K288" t="s">
        <v>14</v>
      </c>
      <c r="L288">
        <f>Table13[[#This Row],[maxPHe]]/Table13[[#This Row],[nv]]</f>
        <v>5.1768750000000017</v>
      </c>
      <c r="M288">
        <f>1/Table13[[#This Row],[temp(K)]]</f>
        <v>2E-3</v>
      </c>
      <c r="N288">
        <f>1/Table13[[#This Row],[dens]]</f>
        <v>0.1931667270312688</v>
      </c>
      <c r="O288" s="3">
        <f>EXP(-1/Table13[[#This Row],[temp(K)]])</f>
        <v>0.99800199866733308</v>
      </c>
      <c r="P288" s="3">
        <f>EXP(-1/Table13[[#This Row],[dens]])</f>
        <v>0.8243445221660235</v>
      </c>
      <c r="Q288" s="3">
        <f>EXP(1/Table13[[#This Row],[temp(K)]])</f>
        <v>1.0020020013340003</v>
      </c>
      <c r="R288" s="3">
        <f>EXP(1/Table13[[#This Row],[dens]])</f>
        <v>1.2130850307252961</v>
      </c>
      <c r="S288" s="3">
        <f>LN(Table13[[#This Row],[maxPress(bar)]])</f>
        <v>13.678927432507765</v>
      </c>
      <c r="T288" s="3">
        <f>LN(Table13[[#This Row],[dens]])</f>
        <v>1.6442015923703919</v>
      </c>
    </row>
    <row r="289" spans="1:20" x14ac:dyDescent="0.3">
      <c r="A289">
        <v>1</v>
      </c>
      <c r="B289">
        <v>500</v>
      </c>
      <c r="C289" t="s">
        <v>11</v>
      </c>
      <c r="D289">
        <v>2</v>
      </c>
      <c r="E289" t="s">
        <v>12</v>
      </c>
      <c r="F289">
        <v>6</v>
      </c>
      <c r="G289">
        <v>591.03975000000003</v>
      </c>
      <c r="H289">
        <v>549716.09985000012</v>
      </c>
      <c r="I289">
        <v>297.70499999999998</v>
      </c>
      <c r="J289">
        <v>68</v>
      </c>
      <c r="K289" t="s">
        <v>14</v>
      </c>
      <c r="L289">
        <f>Table13[[#This Row],[maxPHe]]/Table13[[#This Row],[nv]]</f>
        <v>4.3780147058823529</v>
      </c>
      <c r="M289">
        <f>1/Table13[[#This Row],[temp(K)]]</f>
        <v>2E-3</v>
      </c>
      <c r="N289">
        <f>1/Table13[[#This Row],[dens]]</f>
        <v>0.22841403402697302</v>
      </c>
      <c r="O289" s="3">
        <f>EXP(-1/Table13[[#This Row],[temp(K)]])</f>
        <v>0.99800199866733308</v>
      </c>
      <c r="P289" s="3">
        <f>EXP(-1/Table13[[#This Row],[dens]])</f>
        <v>0.79579470553023901</v>
      </c>
      <c r="Q289" s="3">
        <f>EXP(1/Table13[[#This Row],[temp(K)]])</f>
        <v>1.0020020013340003</v>
      </c>
      <c r="R289" s="3">
        <f>EXP(1/Table13[[#This Row],[dens]])</f>
        <v>1.2566054951744103</v>
      </c>
      <c r="S289" s="3">
        <f>LN(Table13[[#This Row],[maxPress(bar)]])</f>
        <v>13.217157241849907</v>
      </c>
      <c r="T289" s="3">
        <f>LN(Table13[[#This Row],[dens]])</f>
        <v>1.476595358136225</v>
      </c>
    </row>
    <row r="290" spans="1:20" hidden="1" x14ac:dyDescent="0.3">
      <c r="A290">
        <v>1</v>
      </c>
      <c r="B290">
        <v>1500</v>
      </c>
      <c r="C290" t="s">
        <v>11</v>
      </c>
      <c r="D290">
        <v>3</v>
      </c>
      <c r="E290" t="s">
        <v>12</v>
      </c>
      <c r="F290">
        <v>6</v>
      </c>
      <c r="G290">
        <v>1371.3367499999999</v>
      </c>
      <c r="H290">
        <v>313877.34285000002</v>
      </c>
      <c r="I290">
        <v>710.76499999999965</v>
      </c>
      <c r="J290">
        <v>228</v>
      </c>
      <c r="K290" t="s">
        <v>14</v>
      </c>
      <c r="L290">
        <f>Table13[[#This Row],[maxPHe]]/Table13[[#This Row],[nv]]</f>
        <v>3.1173903508771916</v>
      </c>
      <c r="M290">
        <f>1/Table13[[#This Row],[temp(K)]]</f>
        <v>6.6666666666666664E-4</v>
      </c>
      <c r="N290">
        <f>1/Table13[[#This Row],[dens]]</f>
        <v>0.32078113019071014</v>
      </c>
      <c r="O290" s="3">
        <f>EXP(-1/Table13[[#This Row],[temp(K)]])</f>
        <v>0.99933355550618108</v>
      </c>
      <c r="P290" s="3">
        <f>EXP(-1/Table13[[#This Row],[dens]])</f>
        <v>0.7255820416153429</v>
      </c>
      <c r="Q290" s="3">
        <f>EXP(1/Table13[[#This Row],[temp(K)]])</f>
        <v>1.0006668889382799</v>
      </c>
      <c r="R290" s="3">
        <f>EXP(1/Table13[[#This Row],[dens]])</f>
        <v>1.378203900655711</v>
      </c>
      <c r="S290" s="3">
        <f>LN(Table13[[#This Row],[maxPress(bar)]])</f>
        <v>12.65675756070921</v>
      </c>
      <c r="T290" s="3">
        <f>LN(Table13[[#This Row],[dens]])</f>
        <v>1.136996225821084</v>
      </c>
    </row>
    <row r="291" spans="1:20" hidden="1" x14ac:dyDescent="0.3">
      <c r="A291">
        <v>1</v>
      </c>
      <c r="B291">
        <v>2000</v>
      </c>
      <c r="C291" t="s">
        <v>11</v>
      </c>
      <c r="D291">
        <v>3</v>
      </c>
      <c r="E291" t="s">
        <v>12</v>
      </c>
      <c r="F291">
        <v>6</v>
      </c>
      <c r="G291">
        <v>1314.4057499999999</v>
      </c>
      <c r="H291">
        <v>280672.2461499999</v>
      </c>
      <c r="I291">
        <v>665.38500000000022</v>
      </c>
      <c r="J291">
        <v>228</v>
      </c>
      <c r="K291" t="s">
        <v>14</v>
      </c>
      <c r="L291">
        <f>Table13[[#This Row],[maxPHe]]/Table13[[#This Row],[nv]]</f>
        <v>2.9183552631578955</v>
      </c>
      <c r="M291">
        <f>1/Table13[[#This Row],[temp(K)]]</f>
        <v>5.0000000000000001E-4</v>
      </c>
      <c r="N291">
        <f>1/Table13[[#This Row],[dens]]</f>
        <v>0.34265876146892393</v>
      </c>
      <c r="O291" s="3">
        <f>EXP(-1/Table13[[#This Row],[temp(K)]])</f>
        <v>0.99950012497916929</v>
      </c>
      <c r="P291" s="3">
        <f>EXP(-1/Table13[[#This Row],[dens]])</f>
        <v>0.70988040878227887</v>
      </c>
      <c r="Q291" s="3">
        <f>EXP(1/Table13[[#This Row],[temp(K)]])</f>
        <v>1.0005001250208359</v>
      </c>
      <c r="R291" s="3">
        <f>EXP(1/Table13[[#This Row],[dens]])</f>
        <v>1.4086879812831983</v>
      </c>
      <c r="S291" s="3">
        <f>LN(Table13[[#This Row],[maxPress(bar)]])</f>
        <v>12.544942883753061</v>
      </c>
      <c r="T291" s="3">
        <f>LN(Table13[[#This Row],[dens]])</f>
        <v>1.0710201915444628</v>
      </c>
    </row>
    <row r="292" spans="1:20" hidden="1" x14ac:dyDescent="0.3">
      <c r="A292">
        <v>1</v>
      </c>
      <c r="B292">
        <v>2500</v>
      </c>
      <c r="C292" t="s">
        <v>11</v>
      </c>
      <c r="D292">
        <v>3</v>
      </c>
      <c r="E292" t="s">
        <v>12</v>
      </c>
      <c r="F292">
        <v>6</v>
      </c>
      <c r="G292">
        <v>1125.4457500000001</v>
      </c>
      <c r="H292">
        <v>246008.23744999999</v>
      </c>
      <c r="I292">
        <v>600.58499999999992</v>
      </c>
      <c r="J292">
        <v>229</v>
      </c>
      <c r="K292" t="s">
        <v>14</v>
      </c>
      <c r="L292">
        <f>Table13[[#This Row],[maxPHe]]/Table13[[#This Row],[nv]]</f>
        <v>2.6226419213973795</v>
      </c>
      <c r="M292">
        <f>1/Table13[[#This Row],[temp(K)]]</f>
        <v>4.0000000000000002E-4</v>
      </c>
      <c r="N292">
        <f>1/Table13[[#This Row],[dens]]</f>
        <v>0.38129490413513495</v>
      </c>
      <c r="O292" s="3">
        <f>EXP(-1/Table13[[#This Row],[temp(K)]])</f>
        <v>0.99960007998933442</v>
      </c>
      <c r="P292" s="3">
        <f>EXP(-1/Table13[[#This Row],[dens]])</f>
        <v>0.6829764473397586</v>
      </c>
      <c r="Q292" s="3">
        <f>EXP(1/Table13[[#This Row],[temp(K)]])</f>
        <v>1.0004000800106678</v>
      </c>
      <c r="R292" s="3">
        <f>EXP(1/Table13[[#This Row],[dens]])</f>
        <v>1.4641793342875444</v>
      </c>
      <c r="S292" s="3">
        <f>LN(Table13[[#This Row],[maxPress(bar)]])</f>
        <v>12.413120299922976</v>
      </c>
      <c r="T292" s="3">
        <f>LN(Table13[[#This Row],[dens]])</f>
        <v>0.96418217665813399</v>
      </c>
    </row>
    <row r="293" spans="1:20" hidden="1" x14ac:dyDescent="0.3">
      <c r="A293">
        <v>1</v>
      </c>
      <c r="B293">
        <v>500</v>
      </c>
      <c r="C293" t="s">
        <v>11</v>
      </c>
      <c r="D293">
        <v>3</v>
      </c>
      <c r="E293" t="s">
        <v>12</v>
      </c>
      <c r="F293">
        <v>6</v>
      </c>
      <c r="G293">
        <v>1620.8912499999999</v>
      </c>
      <c r="H293">
        <v>425152.47409999988</v>
      </c>
      <c r="I293">
        <v>850.67500000000007</v>
      </c>
      <c r="J293">
        <v>226</v>
      </c>
      <c r="K293" t="s">
        <v>14</v>
      </c>
      <c r="L293">
        <f>Table13[[#This Row],[maxPHe]]/Table13[[#This Row],[nv]]</f>
        <v>3.7640486725663718</v>
      </c>
      <c r="M293">
        <f>1/Table13[[#This Row],[temp(K)]]</f>
        <v>2E-3</v>
      </c>
      <c r="N293">
        <f>1/Table13[[#This Row],[dens]]</f>
        <v>0.26567137861110296</v>
      </c>
      <c r="O293" s="3">
        <f>EXP(-1/Table13[[#This Row],[temp(K)]])</f>
        <v>0.99800199866733308</v>
      </c>
      <c r="P293" s="3">
        <f>EXP(-1/Table13[[#This Row],[dens]])</f>
        <v>0.7666910371807909</v>
      </c>
      <c r="Q293" s="3">
        <f>EXP(1/Table13[[#This Row],[temp(K)]])</f>
        <v>1.0020020013340003</v>
      </c>
      <c r="R293" s="3">
        <f>EXP(1/Table13[[#This Row],[dens]])</f>
        <v>1.3043063652825684</v>
      </c>
      <c r="S293" s="3">
        <f>LN(Table13[[#This Row],[maxPress(bar)]])</f>
        <v>12.96020314615488</v>
      </c>
      <c r="T293" s="3">
        <f>LN(Table13[[#This Row],[dens]])</f>
        <v>1.3254951527145467</v>
      </c>
    </row>
    <row r="294" spans="1:20" hidden="1" x14ac:dyDescent="0.3">
      <c r="A294">
        <v>2</v>
      </c>
      <c r="B294">
        <v>1000</v>
      </c>
      <c r="C294" t="s">
        <v>11</v>
      </c>
      <c r="D294">
        <v>3</v>
      </c>
      <c r="E294" t="s">
        <v>12</v>
      </c>
      <c r="F294">
        <v>6</v>
      </c>
      <c r="G294">
        <v>1518.51475</v>
      </c>
      <c r="H294">
        <v>360966.73164999997</v>
      </c>
      <c r="I294">
        <v>788.2050000000005</v>
      </c>
      <c r="J294">
        <v>232</v>
      </c>
      <c r="K294" t="s">
        <v>14</v>
      </c>
      <c r="L294">
        <f>Table13[[#This Row],[maxPHe]]/Table13[[#This Row],[nv]]</f>
        <v>3.3974353448275885</v>
      </c>
      <c r="M294">
        <f>1/Table13[[#This Row],[temp(K)]]</f>
        <v>1E-3</v>
      </c>
      <c r="N294">
        <f>1/Table13[[#This Row],[dens]]</f>
        <v>0.29433967051718757</v>
      </c>
      <c r="O294" s="3">
        <f>EXP(-1/Table13[[#This Row],[temp(K)]])</f>
        <v>0.99900049983337502</v>
      </c>
      <c r="P294" s="3">
        <f>EXP(-1/Table13[[#This Row],[dens]])</f>
        <v>0.74502338598065754</v>
      </c>
      <c r="Q294" s="3">
        <f>EXP(1/Table13[[#This Row],[temp(K)]])</f>
        <v>1.0010005001667084</v>
      </c>
      <c r="R294" s="3">
        <f>EXP(1/Table13[[#This Row],[dens]])</f>
        <v>1.342239745513119</v>
      </c>
      <c r="S294" s="3">
        <f>LN(Table13[[#This Row],[maxPress(bar)]])</f>
        <v>12.796541076974201</v>
      </c>
      <c r="T294" s="3">
        <f>LN(Table13[[#This Row],[dens]])</f>
        <v>1.223020836642096</v>
      </c>
    </row>
    <row r="295" spans="1:20" hidden="1" x14ac:dyDescent="0.3">
      <c r="A295">
        <v>2</v>
      </c>
      <c r="B295">
        <v>1500</v>
      </c>
      <c r="C295" t="s">
        <v>11</v>
      </c>
      <c r="D295">
        <v>3</v>
      </c>
      <c r="E295" t="s">
        <v>12</v>
      </c>
      <c r="F295">
        <v>6</v>
      </c>
      <c r="G295">
        <v>1335.5942500000001</v>
      </c>
      <c r="H295">
        <v>315456.00024999998</v>
      </c>
      <c r="I295">
        <v>698.61500000000001</v>
      </c>
      <c r="J295">
        <v>225</v>
      </c>
      <c r="K295" t="s">
        <v>14</v>
      </c>
      <c r="L295">
        <f>Table13[[#This Row],[maxPHe]]/Table13[[#This Row],[nv]]</f>
        <v>3.1049555555555557</v>
      </c>
      <c r="M295">
        <f>1/Table13[[#This Row],[temp(K)]]</f>
        <v>6.6666666666666664E-4</v>
      </c>
      <c r="N295">
        <f>1/Table13[[#This Row],[dens]]</f>
        <v>0.32206580162178022</v>
      </c>
      <c r="O295" s="3">
        <f>EXP(-1/Table13[[#This Row],[temp(K)]])</f>
        <v>0.99933355550618108</v>
      </c>
      <c r="P295" s="3">
        <f>EXP(-1/Table13[[#This Row],[dens]])</f>
        <v>0.72465050558256205</v>
      </c>
      <c r="Q295" s="3">
        <f>EXP(1/Table13[[#This Row],[temp(K)]])</f>
        <v>1.0006668889382799</v>
      </c>
      <c r="R295" s="3">
        <f>EXP(1/Table13[[#This Row],[dens]])</f>
        <v>1.3799755776007891</v>
      </c>
      <c r="S295" s="3">
        <f>LN(Table13[[#This Row],[maxPress(bar)]])</f>
        <v>12.661774490857553</v>
      </c>
      <c r="T295" s="3">
        <f>LN(Table13[[#This Row],[dens]])</f>
        <v>1.1329994014522593</v>
      </c>
    </row>
    <row r="296" spans="1:20" hidden="1" x14ac:dyDescent="0.3">
      <c r="A296">
        <v>2</v>
      </c>
      <c r="B296">
        <v>2000</v>
      </c>
      <c r="C296" t="s">
        <v>11</v>
      </c>
      <c r="D296">
        <v>3</v>
      </c>
      <c r="E296" t="s">
        <v>12</v>
      </c>
      <c r="F296">
        <v>6</v>
      </c>
      <c r="G296">
        <v>1332.7227499999999</v>
      </c>
      <c r="H296">
        <v>281907.09830000001</v>
      </c>
      <c r="I296">
        <v>672.04500000000019</v>
      </c>
      <c r="J296">
        <v>230</v>
      </c>
      <c r="K296" t="s">
        <v>14</v>
      </c>
      <c r="L296">
        <f>Table13[[#This Row],[maxPHe]]/Table13[[#This Row],[nv]]</f>
        <v>2.9219347826086963</v>
      </c>
      <c r="M296">
        <f>1/Table13[[#This Row],[temp(K)]]</f>
        <v>5.0000000000000001E-4</v>
      </c>
      <c r="N296">
        <f>1/Table13[[#This Row],[dens]]</f>
        <v>0.34223898697259847</v>
      </c>
      <c r="O296" s="3">
        <f>EXP(-1/Table13[[#This Row],[temp(K)]])</f>
        <v>0.99950012497916929</v>
      </c>
      <c r="P296" s="3">
        <f>EXP(-1/Table13[[#This Row],[dens]])</f>
        <v>0.71017846102631543</v>
      </c>
      <c r="Q296" s="3">
        <f>EXP(1/Table13[[#This Row],[temp(K)]])</f>
        <v>1.0005001250208359</v>
      </c>
      <c r="R296" s="3">
        <f>EXP(1/Table13[[#This Row],[dens]])</f>
        <v>1.4080967740909076</v>
      </c>
      <c r="S296" s="3">
        <f>LN(Table13[[#This Row],[maxPress(bar)]])</f>
        <v>12.549332856990935</v>
      </c>
      <c r="T296" s="3">
        <f>LN(Table13[[#This Row],[dens]])</f>
        <v>1.072245993643661</v>
      </c>
    </row>
    <row r="297" spans="1:20" hidden="1" x14ac:dyDescent="0.3">
      <c r="A297">
        <v>2</v>
      </c>
      <c r="B297">
        <v>2500</v>
      </c>
      <c r="C297" t="s">
        <v>11</v>
      </c>
      <c r="D297">
        <v>3</v>
      </c>
      <c r="E297" t="s">
        <v>12</v>
      </c>
      <c r="F297">
        <v>6</v>
      </c>
      <c r="G297">
        <v>1112.37625</v>
      </c>
      <c r="H297">
        <v>247316.66875000001</v>
      </c>
      <c r="I297">
        <v>586.97500000000036</v>
      </c>
      <c r="J297">
        <v>221</v>
      </c>
      <c r="K297" t="s">
        <v>14</v>
      </c>
      <c r="L297">
        <f>Table13[[#This Row],[maxPHe]]/Table13[[#This Row],[nv]]</f>
        <v>2.6559954751131238</v>
      </c>
      <c r="M297">
        <f>1/Table13[[#This Row],[temp(K)]]</f>
        <v>4.0000000000000002E-4</v>
      </c>
      <c r="N297">
        <f>1/Table13[[#This Row],[dens]]</f>
        <v>0.37650666553089973</v>
      </c>
      <c r="O297" s="3">
        <f>EXP(-1/Table13[[#This Row],[temp(K)]])</f>
        <v>0.99960007998933442</v>
      </c>
      <c r="P297" s="3">
        <f>EXP(-1/Table13[[#This Row],[dens]])</f>
        <v>0.68625454342065995</v>
      </c>
      <c r="Q297" s="3">
        <f>EXP(1/Table13[[#This Row],[temp(K)]])</f>
        <v>1.0004000800106678</v>
      </c>
      <c r="R297" s="3">
        <f>EXP(1/Table13[[#This Row],[dens]])</f>
        <v>1.4571852523051649</v>
      </c>
      <c r="S297" s="3">
        <f>LN(Table13[[#This Row],[maxPress(bar)]])</f>
        <v>12.418424854189912</v>
      </c>
      <c r="T297" s="3">
        <f>LN(Table13[[#This Row],[dens]])</f>
        <v>0.97681952796556903</v>
      </c>
    </row>
    <row r="298" spans="1:20" hidden="1" x14ac:dyDescent="0.3">
      <c r="A298">
        <v>2</v>
      </c>
      <c r="B298">
        <v>500</v>
      </c>
      <c r="C298" t="s">
        <v>11</v>
      </c>
      <c r="D298">
        <v>3</v>
      </c>
      <c r="E298" t="s">
        <v>12</v>
      </c>
      <c r="F298">
        <v>6</v>
      </c>
      <c r="G298">
        <v>1526.23775</v>
      </c>
      <c r="H298">
        <v>417132.55249999999</v>
      </c>
      <c r="I298">
        <v>837.74500000000046</v>
      </c>
      <c r="J298">
        <v>229</v>
      </c>
      <c r="K298" t="s">
        <v>14</v>
      </c>
      <c r="L298">
        <f>Table13[[#This Row],[maxPHe]]/Table13[[#This Row],[nv]]</f>
        <v>3.6582751091703076</v>
      </c>
      <c r="M298">
        <f>1/Table13[[#This Row],[temp(K)]]</f>
        <v>2E-3</v>
      </c>
      <c r="N298">
        <f>1/Table13[[#This Row],[dens]]</f>
        <v>0.2733528699067137</v>
      </c>
      <c r="O298" s="3">
        <f>EXP(-1/Table13[[#This Row],[temp(K)]])</f>
        <v>0.99800199866733308</v>
      </c>
      <c r="P298" s="3">
        <f>EXP(-1/Table13[[#This Row],[dens]])</f>
        <v>0.7608242682669506</v>
      </c>
      <c r="Q298" s="3">
        <f>EXP(1/Table13[[#This Row],[temp(K)]])</f>
        <v>1.0020020013340003</v>
      </c>
      <c r="R298" s="3">
        <f>EXP(1/Table13[[#This Row],[dens]])</f>
        <v>1.314363962492755</v>
      </c>
      <c r="S298" s="3">
        <f>LN(Table13[[#This Row],[maxPress(bar)]])</f>
        <v>12.941159321973071</v>
      </c>
      <c r="T298" s="3">
        <f>LN(Table13[[#This Row],[dens]])</f>
        <v>1.2969917546777185</v>
      </c>
    </row>
    <row r="299" spans="1:20" hidden="1" x14ac:dyDescent="0.3">
      <c r="A299">
        <v>3</v>
      </c>
      <c r="B299">
        <v>1000</v>
      </c>
      <c r="C299" t="s">
        <v>11</v>
      </c>
      <c r="D299">
        <v>3</v>
      </c>
      <c r="E299" t="s">
        <v>12</v>
      </c>
      <c r="F299">
        <v>6</v>
      </c>
      <c r="G299">
        <v>1654.8512499999999</v>
      </c>
      <c r="H299">
        <v>372981.56144999998</v>
      </c>
      <c r="I299">
        <v>804.47499999999968</v>
      </c>
      <c r="J299">
        <v>226</v>
      </c>
      <c r="K299" t="s">
        <v>14</v>
      </c>
      <c r="L299">
        <f>Table13[[#This Row],[maxPHe]]/Table13[[#This Row],[nv]]</f>
        <v>3.5596238938053082</v>
      </c>
      <c r="M299">
        <f>1/Table13[[#This Row],[temp(K)]]</f>
        <v>1E-3</v>
      </c>
      <c r="N299">
        <f>1/Table13[[#This Row],[dens]]</f>
        <v>0.28092855589048771</v>
      </c>
      <c r="O299" s="3">
        <f>EXP(-1/Table13[[#This Row],[temp(K)]])</f>
        <v>0.99900049983337502</v>
      </c>
      <c r="P299" s="3">
        <f>EXP(-1/Table13[[#This Row],[dens]])</f>
        <v>0.75508227973426956</v>
      </c>
      <c r="Q299" s="3">
        <f>EXP(1/Table13[[#This Row],[temp(K)]])</f>
        <v>1.0010005001667084</v>
      </c>
      <c r="R299" s="3">
        <f>EXP(1/Table13[[#This Row],[dens]])</f>
        <v>1.3243589829070317</v>
      </c>
      <c r="S299" s="3">
        <f>LN(Table13[[#This Row],[maxPress(bar)]])</f>
        <v>12.829284264294177</v>
      </c>
      <c r="T299" s="3">
        <f>LN(Table13[[#This Row],[dens]])</f>
        <v>1.2696548914753187</v>
      </c>
    </row>
    <row r="300" spans="1:20" hidden="1" x14ac:dyDescent="0.3">
      <c r="A300">
        <v>3</v>
      </c>
      <c r="B300">
        <v>1500</v>
      </c>
      <c r="C300" t="s">
        <v>11</v>
      </c>
      <c r="D300">
        <v>3</v>
      </c>
      <c r="E300" t="s">
        <v>12</v>
      </c>
      <c r="F300">
        <v>6</v>
      </c>
      <c r="G300">
        <v>1444.8512499999999</v>
      </c>
      <c r="H300">
        <v>319649.27065000002</v>
      </c>
      <c r="I300">
        <v>721.47500000000002</v>
      </c>
      <c r="J300">
        <v>226</v>
      </c>
      <c r="K300" t="s">
        <v>14</v>
      </c>
      <c r="L300">
        <f>Table13[[#This Row],[maxPHe]]/Table13[[#This Row],[nv]]</f>
        <v>3.1923672566371684</v>
      </c>
      <c r="M300">
        <f>1/Table13[[#This Row],[temp(K)]]</f>
        <v>6.6666666666666664E-4</v>
      </c>
      <c r="N300">
        <f>1/Table13[[#This Row],[dens]]</f>
        <v>0.31324716726151286</v>
      </c>
      <c r="O300" s="3">
        <f>EXP(-1/Table13[[#This Row],[temp(K)]])</f>
        <v>0.99933355550618108</v>
      </c>
      <c r="P300" s="3">
        <f>EXP(-1/Table13[[#This Row],[dens]])</f>
        <v>0.73106919386530445</v>
      </c>
      <c r="Q300" s="3">
        <f>EXP(1/Table13[[#This Row],[temp(K)]])</f>
        <v>1.0006668889382799</v>
      </c>
      <c r="R300" s="3">
        <f>EXP(1/Table13[[#This Row],[dens]])</f>
        <v>1.3678595793550079</v>
      </c>
      <c r="S300" s="3">
        <f>LN(Table13[[#This Row],[maxPress(bar)]])</f>
        <v>12.674979644477895</v>
      </c>
      <c r="T300" s="3">
        <f>LN(Table13[[#This Row],[dens]])</f>
        <v>1.1607627283066635</v>
      </c>
    </row>
    <row r="301" spans="1:20" hidden="1" x14ac:dyDescent="0.3">
      <c r="A301">
        <v>3</v>
      </c>
      <c r="B301">
        <v>2000</v>
      </c>
      <c r="C301" t="s">
        <v>11</v>
      </c>
      <c r="D301">
        <v>3</v>
      </c>
      <c r="E301" t="s">
        <v>12</v>
      </c>
      <c r="F301">
        <v>6</v>
      </c>
      <c r="G301">
        <v>1117.37625</v>
      </c>
      <c r="H301">
        <v>270290.71260000003</v>
      </c>
      <c r="I301">
        <v>622.97499999999991</v>
      </c>
      <c r="J301">
        <v>226</v>
      </c>
      <c r="K301" t="s">
        <v>14</v>
      </c>
      <c r="L301">
        <f>Table13[[#This Row],[maxPHe]]/Table13[[#This Row],[nv]]</f>
        <v>2.7565265486725661</v>
      </c>
      <c r="M301">
        <f>1/Table13[[#This Row],[temp(K)]]</f>
        <v>5.0000000000000001E-4</v>
      </c>
      <c r="N301">
        <f>1/Table13[[#This Row],[dens]]</f>
        <v>0.36277539227095795</v>
      </c>
      <c r="O301" s="3">
        <f>EXP(-1/Table13[[#This Row],[temp(K)]])</f>
        <v>0.99950012497916929</v>
      </c>
      <c r="P301" s="3">
        <f>EXP(-1/Table13[[#This Row],[dens]])</f>
        <v>0.69574268513528148</v>
      </c>
      <c r="Q301" s="3">
        <f>EXP(1/Table13[[#This Row],[temp(K)]])</f>
        <v>1.0005001250208359</v>
      </c>
      <c r="R301" s="3">
        <f>EXP(1/Table13[[#This Row],[dens]])</f>
        <v>1.4373129913763423</v>
      </c>
      <c r="S301" s="3">
        <f>LN(Table13[[#This Row],[maxPress(bar)]])</f>
        <v>12.507253372073791</v>
      </c>
      <c r="T301" s="3">
        <f>LN(Table13[[#This Row],[dens]])</f>
        <v>1.0139713902990861</v>
      </c>
    </row>
    <row r="302" spans="1:20" hidden="1" x14ac:dyDescent="0.3">
      <c r="A302">
        <v>3</v>
      </c>
      <c r="B302">
        <v>2500</v>
      </c>
      <c r="C302" t="s">
        <v>11</v>
      </c>
      <c r="D302">
        <v>3</v>
      </c>
      <c r="E302" t="s">
        <v>12</v>
      </c>
      <c r="F302">
        <v>6</v>
      </c>
      <c r="G302">
        <v>1077.4257500000001</v>
      </c>
      <c r="H302">
        <v>247280.91560000001</v>
      </c>
      <c r="I302">
        <v>579.98499999999967</v>
      </c>
      <c r="J302">
        <v>221</v>
      </c>
      <c r="K302" t="s">
        <v>14</v>
      </c>
      <c r="L302">
        <f>Table13[[#This Row],[maxPHe]]/Table13[[#This Row],[nv]]</f>
        <v>2.6243665158371026</v>
      </c>
      <c r="M302">
        <f>1/Table13[[#This Row],[temp(K)]]</f>
        <v>4.0000000000000002E-4</v>
      </c>
      <c r="N302">
        <f>1/Table13[[#This Row],[dens]]</f>
        <v>0.38104433735355248</v>
      </c>
      <c r="O302" s="3">
        <f>EXP(-1/Table13[[#This Row],[temp(K)]])</f>
        <v>0.99960007998933442</v>
      </c>
      <c r="P302" s="3">
        <f>EXP(-1/Table13[[#This Row],[dens]])</f>
        <v>0.68314759999175434</v>
      </c>
      <c r="Q302" s="3">
        <f>EXP(1/Table13[[#This Row],[temp(K)]])</f>
        <v>1.0004000800106678</v>
      </c>
      <c r="R302" s="3">
        <f>EXP(1/Table13[[#This Row],[dens]])</f>
        <v>1.4638125055435607</v>
      </c>
      <c r="S302" s="3">
        <f>LN(Table13[[#This Row],[maxPress(bar)]])</f>
        <v>12.418280279484359</v>
      </c>
      <c r="T302" s="3">
        <f>LN(Table13[[#This Row],[dens]])</f>
        <v>0.96483953961931701</v>
      </c>
    </row>
    <row r="303" spans="1:20" hidden="1" x14ac:dyDescent="0.3">
      <c r="A303">
        <v>3</v>
      </c>
      <c r="B303">
        <v>500</v>
      </c>
      <c r="C303" t="s">
        <v>11</v>
      </c>
      <c r="D303">
        <v>3</v>
      </c>
      <c r="E303" t="s">
        <v>12</v>
      </c>
      <c r="F303">
        <v>6</v>
      </c>
      <c r="G303">
        <v>1562.07925</v>
      </c>
      <c r="H303">
        <v>420381.41165000002</v>
      </c>
      <c r="I303">
        <v>840.9150000000003</v>
      </c>
      <c r="J303">
        <v>227</v>
      </c>
      <c r="K303" t="s">
        <v>14</v>
      </c>
      <c r="L303">
        <f>Table13[[#This Row],[maxPHe]]/Table13[[#This Row],[nv]]</f>
        <v>3.704471365638768</v>
      </c>
      <c r="M303">
        <f>1/Table13[[#This Row],[temp(K)]]</f>
        <v>2E-3</v>
      </c>
      <c r="N303">
        <f>1/Table13[[#This Row],[dens]]</f>
        <v>0.26994404904181746</v>
      </c>
      <c r="O303" s="3">
        <f>EXP(-1/Table13[[#This Row],[temp(K)]])</f>
        <v>0.99800199866733308</v>
      </c>
      <c r="P303" s="3">
        <f>EXP(-1/Table13[[#This Row],[dens]])</f>
        <v>0.76342220734592403</v>
      </c>
      <c r="Q303" s="3">
        <f>EXP(1/Table13[[#This Row],[temp(K)]])</f>
        <v>1.0020020013340003</v>
      </c>
      <c r="R303" s="3">
        <f>EXP(1/Table13[[#This Row],[dens]])</f>
        <v>1.3098911590174338</v>
      </c>
      <c r="S303" s="3">
        <f>LN(Table13[[#This Row],[maxPress(bar)]])</f>
        <v>12.948917701141541</v>
      </c>
      <c r="T303" s="3">
        <f>LN(Table13[[#This Row],[dens]])</f>
        <v>1.3095405672290357</v>
      </c>
    </row>
    <row r="304" spans="1:20" hidden="1" x14ac:dyDescent="0.3">
      <c r="A304">
        <v>2</v>
      </c>
      <c r="B304">
        <v>1000</v>
      </c>
      <c r="C304" t="s">
        <v>11</v>
      </c>
      <c r="D304">
        <v>1</v>
      </c>
      <c r="E304" t="s">
        <v>12</v>
      </c>
      <c r="F304">
        <v>6</v>
      </c>
      <c r="G304">
        <v>96.386250000000004</v>
      </c>
      <c r="H304">
        <v>787636.68944999983</v>
      </c>
      <c r="I304">
        <v>43.77500000000002</v>
      </c>
      <c r="J304">
        <v>8</v>
      </c>
      <c r="K304" t="s">
        <v>14</v>
      </c>
      <c r="L304">
        <f>Table13[[#This Row],[maxPHe]]/Table13[[#This Row],[nv]]</f>
        <v>5.4718750000000025</v>
      </c>
      <c r="M304">
        <f>1/Table13[[#This Row],[temp(K)]]</f>
        <v>1E-3</v>
      </c>
      <c r="N304">
        <f>1/Table13[[#This Row],[dens]]</f>
        <v>0.18275271273557958</v>
      </c>
      <c r="O304" s="3">
        <f>EXP(-1/Table13[[#This Row],[temp(K)]])</f>
        <v>0.99900049983337502</v>
      </c>
      <c r="P304" s="3">
        <f>EXP(-1/Table13[[#This Row],[dens]])</f>
        <v>0.83297411416061762</v>
      </c>
      <c r="Q304" s="3">
        <f>EXP(1/Table13[[#This Row],[temp(K)]])</f>
        <v>1.0010005001667084</v>
      </c>
      <c r="R304" s="3">
        <f>EXP(1/Table13[[#This Row],[dens]])</f>
        <v>1.2005174986832492</v>
      </c>
      <c r="S304" s="3">
        <f>LN(Table13[[#This Row],[maxPress(bar)]])</f>
        <v>13.576792208524479</v>
      </c>
      <c r="T304" s="3">
        <f>LN(Table13[[#This Row],[dens]])</f>
        <v>1.69962133649208</v>
      </c>
    </row>
    <row r="305" spans="1:20" x14ac:dyDescent="0.3">
      <c r="A305">
        <v>2</v>
      </c>
      <c r="B305">
        <v>1000</v>
      </c>
      <c r="C305" t="s">
        <v>11</v>
      </c>
      <c r="D305">
        <v>2</v>
      </c>
      <c r="E305" t="s">
        <v>12</v>
      </c>
      <c r="F305">
        <v>6</v>
      </c>
      <c r="G305">
        <v>541.98024999999996</v>
      </c>
      <c r="H305">
        <v>473837.71214999992</v>
      </c>
      <c r="I305">
        <v>270.8950000000001</v>
      </c>
      <c r="J305">
        <v>68</v>
      </c>
      <c r="K305" t="s">
        <v>14</v>
      </c>
      <c r="L305">
        <f>Table13[[#This Row],[maxPHe]]/Table13[[#This Row],[nv]]</f>
        <v>3.9837500000000015</v>
      </c>
      <c r="M305">
        <f>1/Table13[[#This Row],[temp(K)]]</f>
        <v>1E-3</v>
      </c>
      <c r="N305">
        <f>1/Table13[[#This Row],[dens]]</f>
        <v>0.2510197678067147</v>
      </c>
      <c r="O305" s="3">
        <f>EXP(-1/Table13[[#This Row],[temp(K)]])</f>
        <v>0.99900049983337502</v>
      </c>
      <c r="P305" s="3">
        <f>EXP(-1/Table13[[#This Row],[dens]])</f>
        <v>0.77800699191510803</v>
      </c>
      <c r="Q305" s="3">
        <f>EXP(1/Table13[[#This Row],[temp(K)]])</f>
        <v>1.0010005001667084</v>
      </c>
      <c r="R305" s="3">
        <f>EXP(1/Table13[[#This Row],[dens]])</f>
        <v>1.2853354923436404</v>
      </c>
      <c r="S305" s="3">
        <f>LN(Table13[[#This Row],[maxPress(bar)]])</f>
        <v>13.068620162621615</v>
      </c>
      <c r="T305" s="3">
        <f>LN(Table13[[#This Row],[dens]])</f>
        <v>1.3822235867494095</v>
      </c>
    </row>
    <row r="306" spans="1:20" hidden="1" x14ac:dyDescent="0.3">
      <c r="A306">
        <v>2</v>
      </c>
      <c r="B306">
        <v>1500</v>
      </c>
      <c r="C306" t="s">
        <v>11</v>
      </c>
      <c r="D306">
        <v>1</v>
      </c>
      <c r="E306" t="s">
        <v>12</v>
      </c>
      <c r="F306">
        <v>6</v>
      </c>
      <c r="G306">
        <v>116.53475</v>
      </c>
      <c r="H306">
        <v>687719.07750000001</v>
      </c>
      <c r="I306">
        <v>47.804999999999993</v>
      </c>
      <c r="J306">
        <v>9</v>
      </c>
      <c r="K306" t="s">
        <v>14</v>
      </c>
      <c r="L306">
        <f>Table13[[#This Row],[maxPHe]]/Table13[[#This Row],[nv]]</f>
        <v>5.3116666666666656</v>
      </c>
      <c r="M306">
        <f>1/Table13[[#This Row],[temp(K)]]</f>
        <v>6.6666666666666664E-4</v>
      </c>
      <c r="N306">
        <f>1/Table13[[#This Row],[dens]]</f>
        <v>0.18826482585503612</v>
      </c>
      <c r="O306" s="3">
        <f>EXP(-1/Table13[[#This Row],[temp(K)]])</f>
        <v>0.99933355550618108</v>
      </c>
      <c r="P306" s="3">
        <f>EXP(-1/Table13[[#This Row],[dens]])</f>
        <v>0.82839529768828468</v>
      </c>
      <c r="Q306" s="3">
        <f>EXP(1/Table13[[#This Row],[temp(K)]])</f>
        <v>1.0006668889382799</v>
      </c>
      <c r="R306" s="3">
        <f>EXP(1/Table13[[#This Row],[dens]])</f>
        <v>1.2071531583901967</v>
      </c>
      <c r="S306" s="3">
        <f>LN(Table13[[#This Row],[maxPress(bar)]])</f>
        <v>13.441135715943947</v>
      </c>
      <c r="T306" s="3">
        <f>LN(Table13[[#This Row],[dens]])</f>
        <v>1.6699056592011898</v>
      </c>
    </row>
    <row r="307" spans="1:20" x14ac:dyDescent="0.3">
      <c r="A307">
        <v>2</v>
      </c>
      <c r="B307">
        <v>1500</v>
      </c>
      <c r="C307" t="s">
        <v>11</v>
      </c>
      <c r="D307">
        <v>2</v>
      </c>
      <c r="E307" t="s">
        <v>12</v>
      </c>
      <c r="F307">
        <v>6</v>
      </c>
      <c r="G307">
        <v>428.21775000000002</v>
      </c>
      <c r="H307">
        <v>402508.99279999989</v>
      </c>
      <c r="I307">
        <v>229.1450000000001</v>
      </c>
      <c r="J307">
        <v>65</v>
      </c>
      <c r="K307" t="s">
        <v>14</v>
      </c>
      <c r="L307">
        <f>Table13[[#This Row],[maxPHe]]/Table13[[#This Row],[nv]]</f>
        <v>3.5253076923076936</v>
      </c>
      <c r="M307">
        <f>1/Table13[[#This Row],[temp(K)]]</f>
        <v>6.6666666666666664E-4</v>
      </c>
      <c r="N307">
        <f>1/Table13[[#This Row],[dens]]</f>
        <v>0.28366318270090979</v>
      </c>
      <c r="O307" s="3">
        <f>EXP(-1/Table13[[#This Row],[temp(K)]])</f>
        <v>0.99933355550618108</v>
      </c>
      <c r="P307" s="3">
        <f>EXP(-1/Table13[[#This Row],[dens]])</f>
        <v>0.75302023223824777</v>
      </c>
      <c r="Q307" s="3">
        <f>EXP(1/Table13[[#This Row],[temp(K)]])</f>
        <v>1.0006668889382799</v>
      </c>
      <c r="R307" s="3">
        <f>EXP(1/Table13[[#This Row],[dens]])</f>
        <v>1.3279855669052067</v>
      </c>
      <c r="S307" s="3">
        <f>LN(Table13[[#This Row],[maxPress(bar)]])</f>
        <v>12.905472717951417</v>
      </c>
      <c r="T307" s="3">
        <f>LN(Table13[[#This Row],[dens]])</f>
        <v>1.2599677210527311</v>
      </c>
    </row>
    <row r="308" spans="1:20" hidden="1" x14ac:dyDescent="0.3">
      <c r="A308">
        <v>2</v>
      </c>
      <c r="B308">
        <v>2000</v>
      </c>
      <c r="C308" t="s">
        <v>11</v>
      </c>
      <c r="D308">
        <v>1</v>
      </c>
      <c r="E308" t="s">
        <v>12</v>
      </c>
      <c r="F308">
        <v>6</v>
      </c>
      <c r="G308">
        <v>82.871250000000003</v>
      </c>
      <c r="H308">
        <v>689590.74615000014</v>
      </c>
      <c r="I308">
        <v>35.075000000000003</v>
      </c>
      <c r="J308">
        <v>7</v>
      </c>
      <c r="K308" t="s">
        <v>14</v>
      </c>
      <c r="L308">
        <f>Table13[[#This Row],[maxPHe]]/Table13[[#This Row],[nv]]</f>
        <v>5.0107142857142861</v>
      </c>
      <c r="M308">
        <f>1/Table13[[#This Row],[temp(K)]]</f>
        <v>5.0000000000000001E-4</v>
      </c>
      <c r="N308">
        <f>1/Table13[[#This Row],[dens]]</f>
        <v>0.19957234497505344</v>
      </c>
      <c r="O308" s="3">
        <f>EXP(-1/Table13[[#This Row],[temp(K)]])</f>
        <v>0.99950012497916929</v>
      </c>
      <c r="P308" s="3">
        <f>EXP(-1/Table13[[#This Row],[dens]])</f>
        <v>0.81908096227763849</v>
      </c>
      <c r="Q308" s="3">
        <f>EXP(1/Table13[[#This Row],[temp(K)]])</f>
        <v>1.0005001250208359</v>
      </c>
      <c r="R308" s="3">
        <f>EXP(1/Table13[[#This Row],[dens]])</f>
        <v>1.220880530807694</v>
      </c>
      <c r="S308" s="3">
        <f>LN(Table13[[#This Row],[maxPress(bar)]])</f>
        <v>13.44385357908555</v>
      </c>
      <c r="T308" s="3">
        <f>LN(Table13[[#This Row],[dens]])</f>
        <v>1.6115784769332113</v>
      </c>
    </row>
    <row r="309" spans="1:20" x14ac:dyDescent="0.3">
      <c r="A309">
        <v>2</v>
      </c>
      <c r="B309">
        <v>2000</v>
      </c>
      <c r="C309" t="s">
        <v>11</v>
      </c>
      <c r="D309">
        <v>2</v>
      </c>
      <c r="E309" t="s">
        <v>12</v>
      </c>
      <c r="F309">
        <v>6</v>
      </c>
      <c r="G309">
        <v>463.61374999999998</v>
      </c>
      <c r="H309">
        <v>359862.8888999999</v>
      </c>
      <c r="I309">
        <v>235.22499999999999</v>
      </c>
      <c r="J309">
        <v>70</v>
      </c>
      <c r="K309" t="s">
        <v>14</v>
      </c>
      <c r="L309">
        <f>Table13[[#This Row],[maxPHe]]/Table13[[#This Row],[nv]]</f>
        <v>3.3603571428571426</v>
      </c>
      <c r="M309">
        <f>1/Table13[[#This Row],[temp(K)]]</f>
        <v>5.0000000000000001E-4</v>
      </c>
      <c r="N309">
        <f>1/Table13[[#This Row],[dens]]</f>
        <v>0.29758741630353919</v>
      </c>
      <c r="O309" s="3">
        <f>EXP(-1/Table13[[#This Row],[temp(K)]])</f>
        <v>0.99950012497916929</v>
      </c>
      <c r="P309" s="3">
        <f>EXP(-1/Table13[[#This Row],[dens]])</f>
        <v>0.74260766436634174</v>
      </c>
      <c r="Q309" s="3">
        <f>EXP(1/Table13[[#This Row],[temp(K)]])</f>
        <v>1.0005001250208359</v>
      </c>
      <c r="R309" s="3">
        <f>EXP(1/Table13[[#This Row],[dens]])</f>
        <v>1.3466060855341266</v>
      </c>
      <c r="S309" s="3">
        <f>LN(Table13[[#This Row],[maxPress(bar)]])</f>
        <v>12.793478373718449</v>
      </c>
      <c r="T309" s="3">
        <f>LN(Table13[[#This Row],[dens]])</f>
        <v>1.2120472608434703</v>
      </c>
    </row>
    <row r="310" spans="1:20" hidden="1" x14ac:dyDescent="0.3">
      <c r="A310">
        <v>2</v>
      </c>
      <c r="B310">
        <v>2500</v>
      </c>
      <c r="C310" t="s">
        <v>11</v>
      </c>
      <c r="D310">
        <v>1</v>
      </c>
      <c r="E310" t="s">
        <v>12</v>
      </c>
      <c r="F310">
        <v>6</v>
      </c>
      <c r="G310">
        <v>72.178249999999991</v>
      </c>
      <c r="H310">
        <v>596459.73530000006</v>
      </c>
      <c r="I310">
        <v>33.934999999999967</v>
      </c>
      <c r="J310">
        <v>8</v>
      </c>
      <c r="K310" t="s">
        <v>14</v>
      </c>
      <c r="L310">
        <f>Table13[[#This Row],[maxPHe]]/Table13[[#This Row],[nv]]</f>
        <v>4.2418749999999958</v>
      </c>
      <c r="M310">
        <f>1/Table13[[#This Row],[temp(K)]]</f>
        <v>4.0000000000000002E-4</v>
      </c>
      <c r="N310">
        <f>1/Table13[[#This Row],[dens]]</f>
        <v>0.23574480624723759</v>
      </c>
      <c r="O310" s="3">
        <f>EXP(-1/Table13[[#This Row],[temp(K)]])</f>
        <v>0.99960007998933442</v>
      </c>
      <c r="P310" s="3">
        <f>EXP(-1/Table13[[#This Row],[dens]])</f>
        <v>0.7899822467458103</v>
      </c>
      <c r="Q310" s="3">
        <f>EXP(1/Table13[[#This Row],[temp(K)]])</f>
        <v>1.0004000800106678</v>
      </c>
      <c r="R310" s="3">
        <f>EXP(1/Table13[[#This Row],[dens]])</f>
        <v>1.2658512316185839</v>
      </c>
      <c r="S310" s="3">
        <f>LN(Table13[[#This Row],[maxPress(bar)]])</f>
        <v>13.298767016649149</v>
      </c>
      <c r="T310" s="3">
        <f>LN(Table13[[#This Row],[dens]])</f>
        <v>1.4450053884758847</v>
      </c>
    </row>
    <row r="311" spans="1:20" x14ac:dyDescent="0.3">
      <c r="A311">
        <v>2</v>
      </c>
      <c r="B311">
        <v>2500</v>
      </c>
      <c r="C311" t="s">
        <v>11</v>
      </c>
      <c r="D311">
        <v>2</v>
      </c>
      <c r="E311" t="s">
        <v>12</v>
      </c>
      <c r="F311">
        <v>6</v>
      </c>
      <c r="G311">
        <v>379.25725000000011</v>
      </c>
      <c r="H311">
        <v>333255.74819999997</v>
      </c>
      <c r="I311">
        <v>198.35499999999999</v>
      </c>
      <c r="J311">
        <v>64</v>
      </c>
      <c r="K311" t="s">
        <v>14</v>
      </c>
      <c r="L311">
        <f>Table13[[#This Row],[maxPHe]]/Table13[[#This Row],[nv]]</f>
        <v>3.0992968749999998</v>
      </c>
      <c r="M311">
        <f>1/Table13[[#This Row],[temp(K)]]</f>
        <v>4.0000000000000002E-4</v>
      </c>
      <c r="N311">
        <f>1/Table13[[#This Row],[dens]]</f>
        <v>0.3226538277331048</v>
      </c>
      <c r="O311" s="3">
        <f>EXP(-1/Table13[[#This Row],[temp(K)]])</f>
        <v>0.99960007998933442</v>
      </c>
      <c r="P311" s="3">
        <f>EXP(-1/Table13[[#This Row],[dens]])</f>
        <v>0.7242245174220503</v>
      </c>
      <c r="Q311" s="3">
        <f>EXP(1/Table13[[#This Row],[temp(K)]])</f>
        <v>1.0004000800106678</v>
      </c>
      <c r="R311" s="3">
        <f>EXP(1/Table13[[#This Row],[dens]])</f>
        <v>1.3807872779005053</v>
      </c>
      <c r="S311" s="3">
        <f>LN(Table13[[#This Row],[maxPress(bar)]])</f>
        <v>12.716665486804422</v>
      </c>
      <c r="T311" s="3">
        <f>LN(Table13[[#This Row],[dens]])</f>
        <v>1.1311752712486689</v>
      </c>
    </row>
    <row r="312" spans="1:20" hidden="1" x14ac:dyDescent="0.3">
      <c r="A312">
        <v>2</v>
      </c>
      <c r="B312">
        <v>500</v>
      </c>
      <c r="C312" t="s">
        <v>11</v>
      </c>
      <c r="D312">
        <v>1</v>
      </c>
      <c r="E312" t="s">
        <v>12</v>
      </c>
      <c r="F312">
        <v>6</v>
      </c>
      <c r="G312">
        <v>47.376249999999999</v>
      </c>
      <c r="H312">
        <v>868478.19684999995</v>
      </c>
      <c r="I312">
        <v>35.975000000000023</v>
      </c>
      <c r="J312">
        <v>8</v>
      </c>
      <c r="K312" t="s">
        <v>14</v>
      </c>
      <c r="L312">
        <f>Table13[[#This Row],[maxPHe]]/Table13[[#This Row],[nv]]</f>
        <v>4.4968750000000028</v>
      </c>
      <c r="M312">
        <f>1/Table13[[#This Row],[temp(K)]]</f>
        <v>2E-3</v>
      </c>
      <c r="N312">
        <f>1/Table13[[#This Row],[dens]]</f>
        <v>0.22237665045170243</v>
      </c>
      <c r="O312" s="3">
        <f>EXP(-1/Table13[[#This Row],[temp(K)]])</f>
        <v>0.99800199866733308</v>
      </c>
      <c r="P312" s="3">
        <f>EXP(-1/Table13[[#This Row],[dens]])</f>
        <v>0.80061375600492957</v>
      </c>
      <c r="Q312" s="3">
        <f>EXP(1/Table13[[#This Row],[temp(K)]])</f>
        <v>1.0020020013340003</v>
      </c>
      <c r="R312" s="3">
        <f>EXP(1/Table13[[#This Row],[dens]])</f>
        <v>1.2490417414134998</v>
      </c>
      <c r="S312" s="3">
        <f>LN(Table13[[#This Row],[maxPress(bar)]])</f>
        <v>13.674497759972816</v>
      </c>
      <c r="T312" s="3">
        <f>LN(Table13[[#This Row],[dens]])</f>
        <v>1.5033827110935962</v>
      </c>
    </row>
    <row r="313" spans="1:20" x14ac:dyDescent="0.3">
      <c r="A313">
        <v>2</v>
      </c>
      <c r="B313">
        <v>500</v>
      </c>
      <c r="C313" t="s">
        <v>11</v>
      </c>
      <c r="D313">
        <v>2</v>
      </c>
      <c r="E313" t="s">
        <v>12</v>
      </c>
      <c r="F313">
        <v>6</v>
      </c>
      <c r="G313">
        <v>572.02975000000004</v>
      </c>
      <c r="H313">
        <v>559606.17255000002</v>
      </c>
      <c r="I313">
        <v>289.90499999999992</v>
      </c>
      <c r="J313">
        <v>66</v>
      </c>
      <c r="K313" t="s">
        <v>14</v>
      </c>
      <c r="L313">
        <f>Table13[[#This Row],[maxPHe]]/Table13[[#This Row],[nv]]</f>
        <v>4.3924999999999983</v>
      </c>
      <c r="M313">
        <f>1/Table13[[#This Row],[temp(K)]]</f>
        <v>2E-3</v>
      </c>
      <c r="N313">
        <f>1/Table13[[#This Row],[dens]]</f>
        <v>0.22766078542970983</v>
      </c>
      <c r="O313" s="3">
        <f>EXP(-1/Table13[[#This Row],[temp(K)]])</f>
        <v>0.99800199866733308</v>
      </c>
      <c r="P313" s="3">
        <f>EXP(-1/Table13[[#This Row],[dens]])</f>
        <v>0.79639436259295682</v>
      </c>
      <c r="Q313" s="3">
        <f>EXP(1/Table13[[#This Row],[temp(K)]])</f>
        <v>1.0020020013340003</v>
      </c>
      <c r="R313" s="3">
        <f>EXP(1/Table13[[#This Row],[dens]])</f>
        <v>1.2556593152469457</v>
      </c>
      <c r="S313" s="3">
        <f>LN(Table13[[#This Row],[maxPress(bar)]])</f>
        <v>13.234988552002122</v>
      </c>
      <c r="T313" s="3">
        <f>LN(Table13[[#This Row],[dens]])</f>
        <v>1.4798985410791148</v>
      </c>
    </row>
    <row r="314" spans="1:20" hidden="1" x14ac:dyDescent="0.3">
      <c r="A314">
        <v>3</v>
      </c>
      <c r="B314">
        <v>1000</v>
      </c>
      <c r="C314" t="s">
        <v>11</v>
      </c>
      <c r="D314">
        <v>1</v>
      </c>
      <c r="E314" t="s">
        <v>12</v>
      </c>
      <c r="F314">
        <v>6</v>
      </c>
      <c r="G314">
        <v>95.990250000000003</v>
      </c>
      <c r="H314">
        <v>696753.26284999994</v>
      </c>
      <c r="I314">
        <v>48.695000000000007</v>
      </c>
      <c r="J314">
        <v>10</v>
      </c>
      <c r="K314" t="s">
        <v>14</v>
      </c>
      <c r="L314">
        <f>Table13[[#This Row],[maxPHe]]/Table13[[#This Row],[nv]]</f>
        <v>4.8695000000000004</v>
      </c>
      <c r="M314">
        <f>1/Table13[[#This Row],[temp(K)]]</f>
        <v>1E-3</v>
      </c>
      <c r="N314">
        <f>1/Table13[[#This Row],[dens]]</f>
        <v>0.20535989321285553</v>
      </c>
      <c r="O314" s="3">
        <f>EXP(-1/Table13[[#This Row],[temp(K)]])</f>
        <v>0.99900049983337502</v>
      </c>
      <c r="P314" s="3">
        <f>EXP(-1/Table13[[#This Row],[dens]])</f>
        <v>0.81435418312287156</v>
      </c>
      <c r="Q314" s="3">
        <f>EXP(1/Table13[[#This Row],[temp(K)]])</f>
        <v>1.0010005001667084</v>
      </c>
      <c r="R314" s="3">
        <f>EXP(1/Table13[[#This Row],[dens]])</f>
        <v>1.2279669224086465</v>
      </c>
      <c r="S314" s="3">
        <f>LN(Table13[[#This Row],[maxPress(bar)]])</f>
        <v>13.454186628289813</v>
      </c>
      <c r="T314" s="3">
        <f>LN(Table13[[#This Row],[dens]])</f>
        <v>1.5829912624191169</v>
      </c>
    </row>
    <row r="315" spans="1:20" x14ac:dyDescent="0.3">
      <c r="A315">
        <v>3</v>
      </c>
      <c r="B315">
        <v>1000</v>
      </c>
      <c r="C315" t="s">
        <v>11</v>
      </c>
      <c r="D315">
        <v>2</v>
      </c>
      <c r="E315" t="s">
        <v>12</v>
      </c>
      <c r="F315">
        <v>6</v>
      </c>
      <c r="G315">
        <v>601.33675000000005</v>
      </c>
      <c r="H315">
        <v>487627.26809999999</v>
      </c>
      <c r="I315">
        <v>280.7650000000001</v>
      </c>
      <c r="J315">
        <v>67</v>
      </c>
      <c r="K315" t="s">
        <v>14</v>
      </c>
      <c r="L315">
        <f>Table13[[#This Row],[maxPHe]]/Table13[[#This Row],[nv]]</f>
        <v>4.1905223880597031</v>
      </c>
      <c r="M315">
        <f>1/Table13[[#This Row],[temp(K)]]</f>
        <v>1E-3</v>
      </c>
      <c r="N315">
        <f>1/Table13[[#This Row],[dens]]</f>
        <v>0.23863373283707007</v>
      </c>
      <c r="O315" s="3">
        <f>EXP(-1/Table13[[#This Row],[temp(K)]])</f>
        <v>0.99900049983337502</v>
      </c>
      <c r="P315" s="3">
        <f>EXP(-1/Table13[[#This Row],[dens]])</f>
        <v>0.78770333941064907</v>
      </c>
      <c r="Q315" s="3">
        <f>EXP(1/Table13[[#This Row],[temp(K)]])</f>
        <v>1.0010005001667084</v>
      </c>
      <c r="R315" s="3">
        <f>EXP(1/Table13[[#This Row],[dens]])</f>
        <v>1.2695134703227091</v>
      </c>
      <c r="S315" s="3">
        <f>LN(Table13[[#This Row],[maxPress(bar)]])</f>
        <v>13.097306598118315</v>
      </c>
      <c r="T315" s="3">
        <f>LN(Table13[[#This Row],[dens]])</f>
        <v>1.4328254011173531</v>
      </c>
    </row>
    <row r="316" spans="1:20" hidden="1" x14ac:dyDescent="0.3">
      <c r="A316">
        <v>3</v>
      </c>
      <c r="B316">
        <v>1500</v>
      </c>
      <c r="C316" t="s">
        <v>11</v>
      </c>
      <c r="D316">
        <v>1</v>
      </c>
      <c r="E316" t="s">
        <v>12</v>
      </c>
      <c r="F316">
        <v>6</v>
      </c>
      <c r="G316">
        <v>129.30674999999999</v>
      </c>
      <c r="H316">
        <v>697688.95085000002</v>
      </c>
      <c r="I316">
        <v>50.365000000000023</v>
      </c>
      <c r="J316">
        <v>9</v>
      </c>
      <c r="K316" t="s">
        <v>14</v>
      </c>
      <c r="L316">
        <f>Table13[[#This Row],[maxPHe]]/Table13[[#This Row],[nv]]</f>
        <v>5.5961111111111137</v>
      </c>
      <c r="M316">
        <f>1/Table13[[#This Row],[temp(K)]]</f>
        <v>6.6666666666666664E-4</v>
      </c>
      <c r="N316">
        <f>1/Table13[[#This Row],[dens]]</f>
        <v>0.17869552268440378</v>
      </c>
      <c r="O316" s="3">
        <f>EXP(-1/Table13[[#This Row],[temp(K)]])</f>
        <v>0.99933355550618108</v>
      </c>
      <c r="P316" s="3">
        <f>EXP(-1/Table13[[#This Row],[dens]])</f>
        <v>0.83636051343697071</v>
      </c>
      <c r="Q316" s="3">
        <f>EXP(1/Table13[[#This Row],[temp(K)]])</f>
        <v>1.0006668889382799</v>
      </c>
      <c r="R316" s="3">
        <f>EXP(1/Table13[[#This Row],[dens]])</f>
        <v>1.1956566384160858</v>
      </c>
      <c r="S316" s="3">
        <f>LN(Table13[[#This Row],[maxPress(bar)]])</f>
        <v>13.455528653267601</v>
      </c>
      <c r="T316" s="3">
        <f>LN(Table13[[#This Row],[dens]])</f>
        <v>1.7220719120584256</v>
      </c>
    </row>
    <row r="317" spans="1:20" x14ac:dyDescent="0.3">
      <c r="A317">
        <v>3</v>
      </c>
      <c r="B317">
        <v>1500</v>
      </c>
      <c r="C317" t="s">
        <v>11</v>
      </c>
      <c r="D317">
        <v>2</v>
      </c>
      <c r="E317" t="s">
        <v>12</v>
      </c>
      <c r="F317">
        <v>6</v>
      </c>
      <c r="G317">
        <v>509.10874999999999</v>
      </c>
      <c r="H317">
        <v>414617.27505</v>
      </c>
      <c r="I317">
        <v>245.3249999999999</v>
      </c>
      <c r="J317">
        <v>65</v>
      </c>
      <c r="K317" t="s">
        <v>14</v>
      </c>
      <c r="L317">
        <f>Table13[[#This Row],[maxPHe]]/Table13[[#This Row],[nv]]</f>
        <v>3.7742307692307677</v>
      </c>
      <c r="M317">
        <f>1/Table13[[#This Row],[temp(K)]]</f>
        <v>6.6666666666666664E-4</v>
      </c>
      <c r="N317">
        <f>1/Table13[[#This Row],[dens]]</f>
        <v>0.26495465199225526</v>
      </c>
      <c r="O317" s="3">
        <f>EXP(-1/Table13[[#This Row],[temp(K)]])</f>
        <v>0.99933355550618108</v>
      </c>
      <c r="P317" s="3">
        <f>EXP(-1/Table13[[#This Row],[dens]])</f>
        <v>0.76724074202608616</v>
      </c>
      <c r="Q317" s="3">
        <f>EXP(1/Table13[[#This Row],[temp(K)]])</f>
        <v>1.0006668889382799</v>
      </c>
      <c r="R317" s="3">
        <f>EXP(1/Table13[[#This Row],[dens]])</f>
        <v>1.3033718691205791</v>
      </c>
      <c r="S317" s="3">
        <f>LN(Table13[[#This Row],[maxPress(bar)]])</f>
        <v>12.935111144903045</v>
      </c>
      <c r="T317" s="3">
        <f>LN(Table13[[#This Row],[dens]])</f>
        <v>1.3281965921969199</v>
      </c>
    </row>
    <row r="318" spans="1:20" hidden="1" x14ac:dyDescent="0.3">
      <c r="A318">
        <v>3</v>
      </c>
      <c r="B318">
        <v>2000</v>
      </c>
      <c r="C318" t="s">
        <v>11</v>
      </c>
      <c r="D318">
        <v>1</v>
      </c>
      <c r="E318" t="s">
        <v>12</v>
      </c>
      <c r="F318">
        <v>6</v>
      </c>
      <c r="G318">
        <v>63.861250000000013</v>
      </c>
      <c r="H318">
        <v>683566.24439999985</v>
      </c>
      <c r="I318">
        <v>31.274999999999999</v>
      </c>
      <c r="J318">
        <v>7</v>
      </c>
      <c r="K318" t="s">
        <v>14</v>
      </c>
      <c r="L318">
        <f>Table13[[#This Row],[maxPHe]]/Table13[[#This Row],[nv]]</f>
        <v>4.4678571428571425</v>
      </c>
      <c r="M318">
        <f>1/Table13[[#This Row],[temp(K)]]</f>
        <v>5.0000000000000001E-4</v>
      </c>
      <c r="N318">
        <f>1/Table13[[#This Row],[dens]]</f>
        <v>0.22382094324540369</v>
      </c>
      <c r="O318" s="3">
        <f>EXP(-1/Table13[[#This Row],[temp(K)]])</f>
        <v>0.99950012497916929</v>
      </c>
      <c r="P318" s="3">
        <f>EXP(-1/Table13[[#This Row],[dens]])</f>
        <v>0.79945826995753955</v>
      </c>
      <c r="Q318" s="3">
        <f>EXP(1/Table13[[#This Row],[temp(K)]])</f>
        <v>1.0005001250208359</v>
      </c>
      <c r="R318" s="3">
        <f>EXP(1/Table13[[#This Row],[dens]])</f>
        <v>1.250847026766152</v>
      </c>
      <c r="S318" s="3">
        <f>LN(Table13[[#This Row],[maxPress(bar)]])</f>
        <v>13.435078849835277</v>
      </c>
      <c r="T318" s="3">
        <f>LN(Table13[[#This Row],[dens]])</f>
        <v>1.4969089072976614</v>
      </c>
    </row>
    <row r="319" spans="1:20" x14ac:dyDescent="0.3">
      <c r="A319">
        <v>3</v>
      </c>
      <c r="B319">
        <v>2000</v>
      </c>
      <c r="C319" t="s">
        <v>11</v>
      </c>
      <c r="D319">
        <v>2</v>
      </c>
      <c r="E319" t="s">
        <v>12</v>
      </c>
      <c r="F319">
        <v>6</v>
      </c>
      <c r="G319">
        <v>485.29725000000002</v>
      </c>
      <c r="H319">
        <v>365352.61450000008</v>
      </c>
      <c r="I319">
        <v>240.55500000000009</v>
      </c>
      <c r="J319">
        <v>71</v>
      </c>
      <c r="K319" t="s">
        <v>14</v>
      </c>
      <c r="L319">
        <f>Table13[[#This Row],[maxPHe]]/Table13[[#This Row],[nv]]</f>
        <v>3.3880985915492969</v>
      </c>
      <c r="M319">
        <f>1/Table13[[#This Row],[temp(K)]]</f>
        <v>5.0000000000000001E-4</v>
      </c>
      <c r="N319">
        <f>1/Table13[[#This Row],[dens]]</f>
        <v>0.2951507971150048</v>
      </c>
      <c r="O319" s="3">
        <f>EXP(-1/Table13[[#This Row],[temp(K)]])</f>
        <v>0.99950012497916929</v>
      </c>
      <c r="P319" s="3">
        <f>EXP(-1/Table13[[#This Row],[dens]])</f>
        <v>0.74441932271530253</v>
      </c>
      <c r="Q319" s="3">
        <f>EXP(1/Table13[[#This Row],[temp(K)]])</f>
        <v>1.0005001250208359</v>
      </c>
      <c r="R319" s="3">
        <f>EXP(1/Table13[[#This Row],[dens]])</f>
        <v>1.3433289135382134</v>
      </c>
      <c r="S319" s="3">
        <f>LN(Table13[[#This Row],[maxPress(bar)]])</f>
        <v>12.808618233345394</v>
      </c>
      <c r="T319" s="3">
        <f>LN(Table13[[#This Row],[dens]])</f>
        <v>1.2202688765875667</v>
      </c>
    </row>
    <row r="320" spans="1:20" hidden="1" x14ac:dyDescent="0.3">
      <c r="A320">
        <v>3</v>
      </c>
      <c r="B320">
        <v>2500</v>
      </c>
      <c r="C320" t="s">
        <v>11</v>
      </c>
      <c r="D320">
        <v>1</v>
      </c>
      <c r="E320" t="s">
        <v>12</v>
      </c>
      <c r="F320">
        <v>6</v>
      </c>
      <c r="G320">
        <v>58.415750000000003</v>
      </c>
      <c r="H320">
        <v>646059.49809999997</v>
      </c>
      <c r="I320">
        <v>26.185000000000009</v>
      </c>
      <c r="J320">
        <v>6</v>
      </c>
      <c r="K320" t="s">
        <v>14</v>
      </c>
      <c r="L320">
        <f>Table13[[#This Row],[maxPHe]]/Table13[[#This Row],[nv]]</f>
        <v>4.3641666666666685</v>
      </c>
      <c r="M320">
        <f>1/Table13[[#This Row],[temp(K)]]</f>
        <v>4.0000000000000002E-4</v>
      </c>
      <c r="N320">
        <f>1/Table13[[#This Row],[dens]]</f>
        <v>0.22913881993507723</v>
      </c>
      <c r="O320" s="3">
        <f>EXP(-1/Table13[[#This Row],[temp(K)]])</f>
        <v>0.99960007998933442</v>
      </c>
      <c r="P320" s="3">
        <f>EXP(-1/Table13[[#This Row],[dens]])</f>
        <v>0.79521813371273098</v>
      </c>
      <c r="Q320" s="3">
        <f>EXP(1/Table13[[#This Row],[temp(K)]])</f>
        <v>1.0004000800106678</v>
      </c>
      <c r="R320" s="3">
        <f>EXP(1/Table13[[#This Row],[dens]])</f>
        <v>1.2575165952657281</v>
      </c>
      <c r="S320" s="3">
        <f>LN(Table13[[#This Row],[maxPress(bar)]])</f>
        <v>13.378646880845562</v>
      </c>
      <c r="T320" s="3">
        <f>LN(Table13[[#This Row],[dens]])</f>
        <v>1.4734272585033965</v>
      </c>
    </row>
    <row r="321" spans="1:20" x14ac:dyDescent="0.3">
      <c r="A321">
        <v>3</v>
      </c>
      <c r="B321">
        <v>2500</v>
      </c>
      <c r="C321" t="s">
        <v>11</v>
      </c>
      <c r="D321">
        <v>2</v>
      </c>
      <c r="E321" t="s">
        <v>12</v>
      </c>
      <c r="F321">
        <v>6</v>
      </c>
      <c r="G321">
        <v>356.63375000000008</v>
      </c>
      <c r="H321">
        <v>324995.37075</v>
      </c>
      <c r="I321">
        <v>198.82499999999999</v>
      </c>
      <c r="J321">
        <v>67</v>
      </c>
      <c r="K321" t="s">
        <v>14</v>
      </c>
      <c r="L321">
        <f>Table13[[#This Row],[maxPHe]]/Table13[[#This Row],[nv]]</f>
        <v>2.9675373134328358</v>
      </c>
      <c r="M321">
        <f>1/Table13[[#This Row],[temp(K)]]</f>
        <v>4.0000000000000002E-4</v>
      </c>
      <c r="N321">
        <f>1/Table13[[#This Row],[dens]]</f>
        <v>0.33697975606689301</v>
      </c>
      <c r="O321" s="3">
        <f>EXP(-1/Table13[[#This Row],[temp(K)]])</f>
        <v>0.99960007998933442</v>
      </c>
      <c r="P321" s="3">
        <f>EXP(-1/Table13[[#This Row],[dens]])</f>
        <v>0.71392329237180652</v>
      </c>
      <c r="Q321" s="3">
        <f>EXP(1/Table13[[#This Row],[temp(K)]])</f>
        <v>1.0004000800106678</v>
      </c>
      <c r="R321" s="3">
        <f>EXP(1/Table13[[#This Row],[dens]])</f>
        <v>1.4007107075576499</v>
      </c>
      <c r="S321" s="3">
        <f>LN(Table13[[#This Row],[maxPress(bar)]])</f>
        <v>12.691566217364276</v>
      </c>
      <c r="T321" s="3">
        <f>LN(Table13[[#This Row],[dens]])</f>
        <v>1.0877324214522328</v>
      </c>
    </row>
    <row r="322" spans="1:20" hidden="1" x14ac:dyDescent="0.3">
      <c r="A322">
        <v>3</v>
      </c>
      <c r="B322">
        <v>500</v>
      </c>
      <c r="C322" t="s">
        <v>11</v>
      </c>
      <c r="D322">
        <v>1</v>
      </c>
      <c r="E322" t="s">
        <v>12</v>
      </c>
      <c r="F322">
        <v>6</v>
      </c>
      <c r="G322">
        <v>69.504750000000001</v>
      </c>
      <c r="H322">
        <v>863564.55889999995</v>
      </c>
      <c r="I322">
        <v>40.404999999999987</v>
      </c>
      <c r="J322">
        <v>8</v>
      </c>
      <c r="K322" t="s">
        <v>14</v>
      </c>
      <c r="L322">
        <f>Table13[[#This Row],[maxPHe]]/Table13[[#This Row],[nv]]</f>
        <v>5.0506249999999984</v>
      </c>
      <c r="M322">
        <f>1/Table13[[#This Row],[temp(K)]]</f>
        <v>2E-3</v>
      </c>
      <c r="N322">
        <f>1/Table13[[#This Row],[dens]]</f>
        <v>0.19799529761168178</v>
      </c>
      <c r="O322" s="3">
        <f>EXP(-1/Table13[[#This Row],[temp(K)]])</f>
        <v>0.99800199866733308</v>
      </c>
      <c r="P322" s="3">
        <f>EXP(-1/Table13[[#This Row],[dens]])</f>
        <v>0.82037371084451527</v>
      </c>
      <c r="Q322" s="3">
        <f>EXP(1/Table13[[#This Row],[temp(K)]])</f>
        <v>1.0020020013340003</v>
      </c>
      <c r="R322" s="3">
        <f>EXP(1/Table13[[#This Row],[dens]])</f>
        <v>1.2189566618005987</v>
      </c>
      <c r="S322" s="3">
        <f>LN(Table13[[#This Row],[maxPress(bar)]])</f>
        <v>13.668823937989568</v>
      </c>
      <c r="T322" s="3">
        <f>LN(Table13[[#This Row],[dens]])</f>
        <v>1.6195119980055748</v>
      </c>
    </row>
    <row r="323" spans="1:20" x14ac:dyDescent="0.3">
      <c r="A323">
        <v>3</v>
      </c>
      <c r="B323">
        <v>500</v>
      </c>
      <c r="C323" t="s">
        <v>11</v>
      </c>
      <c r="D323">
        <v>2</v>
      </c>
      <c r="E323" t="s">
        <v>12</v>
      </c>
      <c r="F323">
        <v>6</v>
      </c>
      <c r="G323">
        <v>605.44575000000009</v>
      </c>
      <c r="H323">
        <v>555452.63609999989</v>
      </c>
      <c r="I323">
        <v>298.58499999999992</v>
      </c>
      <c r="J323">
        <v>67</v>
      </c>
      <c r="K323" t="s">
        <v>14</v>
      </c>
      <c r="L323">
        <f>Table13[[#This Row],[maxPHe]]/Table13[[#This Row],[nv]]</f>
        <v>4.4564925373134319</v>
      </c>
      <c r="M323">
        <f>1/Table13[[#This Row],[temp(K)]]</f>
        <v>2E-3</v>
      </c>
      <c r="N323">
        <f>1/Table13[[#This Row],[dens]]</f>
        <v>0.22439171425222304</v>
      </c>
      <c r="O323" s="3">
        <f>EXP(-1/Table13[[#This Row],[temp(K)]])</f>
        <v>0.99800199866733308</v>
      </c>
      <c r="P323" s="3">
        <f>EXP(-1/Table13[[#This Row],[dens]])</f>
        <v>0.79900209255468801</v>
      </c>
      <c r="Q323" s="3">
        <f>EXP(1/Table13[[#This Row],[temp(K)]])</f>
        <v>1.0020020013340003</v>
      </c>
      <c r="R323" s="3">
        <f>EXP(1/Table13[[#This Row],[dens]])</f>
        <v>1.2515611777719526</v>
      </c>
      <c r="S323" s="3">
        <f>LN(Table13[[#This Row],[maxPress(bar)]])</f>
        <v>13.227538620880324</v>
      </c>
      <c r="T323" s="3">
        <f>LN(Table13[[#This Row],[dens]])</f>
        <v>1.4943620300250051</v>
      </c>
    </row>
    <row r="324" spans="1:20" hidden="1" x14ac:dyDescent="0.3">
      <c r="A324">
        <v>4</v>
      </c>
      <c r="B324">
        <v>1000</v>
      </c>
      <c r="C324" t="s">
        <v>11</v>
      </c>
      <c r="D324">
        <v>1</v>
      </c>
      <c r="E324" t="s">
        <v>12</v>
      </c>
      <c r="F324">
        <v>6</v>
      </c>
      <c r="G324">
        <v>153.01974999999999</v>
      </c>
      <c r="H324">
        <v>778101.92825</v>
      </c>
      <c r="I324">
        <v>57.104999999999997</v>
      </c>
      <c r="J324">
        <v>9</v>
      </c>
      <c r="K324" t="s">
        <v>14</v>
      </c>
      <c r="L324">
        <f>Table13[[#This Row],[maxPHe]]/Table13[[#This Row],[nv]]</f>
        <v>6.3449999999999998</v>
      </c>
      <c r="M324">
        <f>1/Table13[[#This Row],[temp(K)]]</f>
        <v>1E-3</v>
      </c>
      <c r="N324">
        <f>1/Table13[[#This Row],[dens]]</f>
        <v>0.15760441292356187</v>
      </c>
      <c r="O324" s="3">
        <f>EXP(-1/Table13[[#This Row],[temp(K)]])</f>
        <v>0.99900049983337502</v>
      </c>
      <c r="P324" s="3">
        <f>EXP(-1/Table13[[#This Row],[dens]])</f>
        <v>0.85418762072536536</v>
      </c>
      <c r="Q324" s="3">
        <f>EXP(1/Table13[[#This Row],[temp(K)]])</f>
        <v>1.0010005001667084</v>
      </c>
      <c r="R324" s="3">
        <f>EXP(1/Table13[[#This Row],[dens]])</f>
        <v>1.1707029881219919</v>
      </c>
      <c r="S324" s="3">
        <f>LN(Table13[[#This Row],[maxPress(bar)]])</f>
        <v>13.564612807753859</v>
      </c>
      <c r="T324" s="3">
        <f>LN(Table13[[#This Row],[dens]])</f>
        <v>1.847667101166351</v>
      </c>
    </row>
    <row r="325" spans="1:20" hidden="1" x14ac:dyDescent="0.3">
      <c r="A325">
        <v>4</v>
      </c>
      <c r="B325">
        <v>1500</v>
      </c>
      <c r="C325" t="s">
        <v>11</v>
      </c>
      <c r="D325">
        <v>1</v>
      </c>
      <c r="E325" t="s">
        <v>12</v>
      </c>
      <c r="F325">
        <v>6</v>
      </c>
      <c r="G325">
        <v>125.69325000000001</v>
      </c>
      <c r="H325">
        <v>654652.5547000001</v>
      </c>
      <c r="I325">
        <v>52.635000000000034</v>
      </c>
      <c r="J325">
        <v>10</v>
      </c>
      <c r="K325" t="s">
        <v>14</v>
      </c>
      <c r="L325">
        <f>Table13[[#This Row],[maxPHe]]/Table13[[#This Row],[nv]]</f>
        <v>5.2635000000000032</v>
      </c>
      <c r="M325">
        <f>1/Table13[[#This Row],[temp(K)]]</f>
        <v>6.6666666666666664E-4</v>
      </c>
      <c r="N325">
        <f>1/Table13[[#This Row],[dens]]</f>
        <v>0.18998765080269772</v>
      </c>
      <c r="O325" s="3">
        <f>EXP(-1/Table13[[#This Row],[temp(K)]])</f>
        <v>0.99933355550618108</v>
      </c>
      <c r="P325" s="3">
        <f>EXP(-1/Table13[[#This Row],[dens]])</f>
        <v>0.82696934628792529</v>
      </c>
      <c r="Q325" s="3">
        <f>EXP(1/Table13[[#This Row],[temp(K)]])</f>
        <v>1.0006668889382799</v>
      </c>
      <c r="R325" s="3">
        <f>EXP(1/Table13[[#This Row],[dens]])</f>
        <v>1.2092346644875889</v>
      </c>
      <c r="S325" s="3">
        <f>LN(Table13[[#This Row],[maxPress(bar)]])</f>
        <v>13.391859923038876</v>
      </c>
      <c r="T325" s="3">
        <f>LN(Table13[[#This Row],[dens]])</f>
        <v>1.6607962047092431</v>
      </c>
    </row>
    <row r="326" spans="1:20" hidden="1" x14ac:dyDescent="0.3">
      <c r="A326">
        <v>4</v>
      </c>
      <c r="B326">
        <v>2000</v>
      </c>
      <c r="C326" t="s">
        <v>11</v>
      </c>
      <c r="D326">
        <v>1</v>
      </c>
      <c r="E326" t="s">
        <v>12</v>
      </c>
      <c r="F326">
        <v>6</v>
      </c>
      <c r="G326">
        <v>93.366249999999994</v>
      </c>
      <c r="H326">
        <v>664860.82699999982</v>
      </c>
      <c r="I326">
        <v>37.174999999999983</v>
      </c>
      <c r="J326">
        <v>7</v>
      </c>
      <c r="K326" t="s">
        <v>14</v>
      </c>
      <c r="L326">
        <f>Table13[[#This Row],[maxPHe]]/Table13[[#This Row],[nv]]</f>
        <v>5.3107142857142833</v>
      </c>
      <c r="M326">
        <f>1/Table13[[#This Row],[temp(K)]]</f>
        <v>5.0000000000000001E-4</v>
      </c>
      <c r="N326">
        <f>1/Table13[[#This Row],[dens]]</f>
        <v>0.18829858776059188</v>
      </c>
      <c r="O326" s="3">
        <f>EXP(-1/Table13[[#This Row],[temp(K)]])</f>
        <v>0.99950012497916929</v>
      </c>
      <c r="P326" s="3">
        <f>EXP(-1/Table13[[#This Row],[dens]])</f>
        <v>0.82836732995660589</v>
      </c>
      <c r="Q326" s="3">
        <f>EXP(1/Table13[[#This Row],[temp(K)]])</f>
        <v>1.0005001250208359</v>
      </c>
      <c r="R326" s="3">
        <f>EXP(1/Table13[[#This Row],[dens]])</f>
        <v>1.207193914869126</v>
      </c>
      <c r="S326" s="3">
        <f>LN(Table13[[#This Row],[maxPress(bar)]])</f>
        <v>13.407333015028543</v>
      </c>
      <c r="T326" s="3">
        <f>LN(Table13[[#This Row],[dens]])</f>
        <v>1.6697263432909051</v>
      </c>
    </row>
    <row r="327" spans="1:20" hidden="1" x14ac:dyDescent="0.3">
      <c r="A327">
        <v>4</v>
      </c>
      <c r="B327">
        <v>2500</v>
      </c>
      <c r="C327" t="s">
        <v>11</v>
      </c>
      <c r="D327">
        <v>1</v>
      </c>
      <c r="E327" t="s">
        <v>12</v>
      </c>
      <c r="F327">
        <v>6</v>
      </c>
      <c r="G327">
        <v>49.900750000000002</v>
      </c>
      <c r="H327">
        <v>651834.48635000014</v>
      </c>
      <c r="I327">
        <v>24.484999999999999</v>
      </c>
      <c r="J327">
        <v>6</v>
      </c>
      <c r="K327" t="s">
        <v>14</v>
      </c>
      <c r="L327">
        <f>Table13[[#This Row],[maxPHe]]/Table13[[#This Row],[nv]]</f>
        <v>4.0808333333333335</v>
      </c>
      <c r="M327">
        <f>1/Table13[[#This Row],[temp(K)]]</f>
        <v>4.0000000000000002E-4</v>
      </c>
      <c r="N327">
        <f>1/Table13[[#This Row],[dens]]</f>
        <v>0.24504798856442719</v>
      </c>
      <c r="O327" s="3">
        <f>EXP(-1/Table13[[#This Row],[temp(K)]])</f>
        <v>0.99960007998933442</v>
      </c>
      <c r="P327" s="3">
        <f>EXP(-1/Table13[[#This Row],[dens]])</f>
        <v>0.7826669782759389</v>
      </c>
      <c r="Q327" s="3">
        <f>EXP(1/Table13[[#This Row],[temp(K)]])</f>
        <v>1.0004000800106678</v>
      </c>
      <c r="R327" s="3">
        <f>EXP(1/Table13[[#This Row],[dens]])</f>
        <v>1.277682625888731</v>
      </c>
      <c r="S327" s="3">
        <f>LN(Table13[[#This Row],[maxPress(bar)]])</f>
        <v>13.387545953390671</v>
      </c>
      <c r="T327" s="3">
        <f>LN(Table13[[#This Row],[dens]])</f>
        <v>1.4063012159262258</v>
      </c>
    </row>
    <row r="328" spans="1:20" hidden="1" x14ac:dyDescent="0.3">
      <c r="A328">
        <v>4</v>
      </c>
      <c r="B328">
        <v>500</v>
      </c>
      <c r="C328" t="s">
        <v>11</v>
      </c>
      <c r="D328">
        <v>1</v>
      </c>
      <c r="E328" t="s">
        <v>12</v>
      </c>
      <c r="F328">
        <v>6</v>
      </c>
      <c r="G328">
        <v>75.29725000000002</v>
      </c>
      <c r="H328">
        <v>837217.03699999989</v>
      </c>
      <c r="I328">
        <v>44.554999999999993</v>
      </c>
      <c r="J328">
        <v>9</v>
      </c>
      <c r="K328" t="s">
        <v>14</v>
      </c>
      <c r="L328">
        <f>Table13[[#This Row],[maxPHe]]/Table13[[#This Row],[nv]]</f>
        <v>4.9505555555555549</v>
      </c>
      <c r="M328">
        <f>1/Table13[[#This Row],[temp(K)]]</f>
        <v>2E-3</v>
      </c>
      <c r="N328">
        <f>1/Table13[[#This Row],[dens]]</f>
        <v>0.20199753114128607</v>
      </c>
      <c r="O328" s="3">
        <f>EXP(-1/Table13[[#This Row],[temp(K)]])</f>
        <v>0.99800199866733308</v>
      </c>
      <c r="P328" s="3">
        <f>EXP(-1/Table13[[#This Row],[dens]])</f>
        <v>0.81709694523665977</v>
      </c>
      <c r="Q328" s="3">
        <f>EXP(1/Table13[[#This Row],[temp(K)]])</f>
        <v>1.0020020013340003</v>
      </c>
      <c r="R328" s="3">
        <f>EXP(1/Table13[[#This Row],[dens]])</f>
        <v>1.2238449866072685</v>
      </c>
      <c r="S328" s="3">
        <f>LN(Table13[[#This Row],[maxPress(bar)]])</f>
        <v>13.637838619323034</v>
      </c>
      <c r="T328" s="3">
        <f>LN(Table13[[#This Row],[dens]])</f>
        <v>1.5994998037284636</v>
      </c>
    </row>
    <row r="329" spans="1:20" hidden="1" x14ac:dyDescent="0.3">
      <c r="A329">
        <v>5</v>
      </c>
      <c r="B329">
        <v>1000</v>
      </c>
      <c r="C329" t="s">
        <v>11</v>
      </c>
      <c r="D329">
        <v>1</v>
      </c>
      <c r="E329" t="s">
        <v>12</v>
      </c>
      <c r="F329">
        <v>6</v>
      </c>
      <c r="G329">
        <v>106.03975</v>
      </c>
      <c r="H329">
        <v>719550.68380000012</v>
      </c>
      <c r="I329">
        <v>47.704999999999991</v>
      </c>
      <c r="J329">
        <v>9</v>
      </c>
      <c r="K329" t="s">
        <v>13</v>
      </c>
      <c r="L329">
        <f>Table13[[#This Row],[maxPHe]]/Table13[[#This Row],[nv]]</f>
        <v>5.3005555555555546</v>
      </c>
      <c r="M329">
        <f>1/Table13[[#This Row],[temp(K)]]</f>
        <v>1E-3</v>
      </c>
      <c r="N329">
        <f>1/Table13[[#This Row],[dens]]</f>
        <v>0.18865946965726865</v>
      </c>
      <c r="O329" s="3">
        <f>EXP(-1/Table13[[#This Row],[temp(K)]])</f>
        <v>0.99900049983337502</v>
      </c>
      <c r="P329" s="3">
        <f>EXP(-1/Table13[[#This Row],[dens]])</f>
        <v>0.82806844111845535</v>
      </c>
      <c r="Q329" s="3">
        <f>EXP(1/Table13[[#This Row],[temp(K)]])</f>
        <v>1.0010005001667084</v>
      </c>
      <c r="R329" s="3">
        <f>EXP(1/Table13[[#This Row],[dens]])</f>
        <v>1.2076296479181361</v>
      </c>
      <c r="S329" s="3">
        <f>LN(Table13[[#This Row],[maxPress(bar)]])</f>
        <v>13.486382245914038</v>
      </c>
      <c r="T329" s="3">
        <f>LN(Table13[[#This Row],[dens]])</f>
        <v>1.6678116368675897</v>
      </c>
    </row>
    <row r="330" spans="1:20" hidden="1" x14ac:dyDescent="0.3">
      <c r="A330">
        <v>5</v>
      </c>
      <c r="B330">
        <v>1500</v>
      </c>
      <c r="C330" t="s">
        <v>11</v>
      </c>
      <c r="D330">
        <v>1</v>
      </c>
      <c r="E330" t="s">
        <v>12</v>
      </c>
      <c r="F330">
        <v>6</v>
      </c>
      <c r="G330">
        <v>81.188249999999996</v>
      </c>
      <c r="H330">
        <v>776484.87884999986</v>
      </c>
      <c r="I330">
        <v>33.734999999999971</v>
      </c>
      <c r="J330">
        <v>6</v>
      </c>
      <c r="K330" t="s">
        <v>14</v>
      </c>
      <c r="L330">
        <f>Table13[[#This Row],[maxPHe]]/Table13[[#This Row],[nv]]</f>
        <v>5.6224999999999952</v>
      </c>
      <c r="M330">
        <f>1/Table13[[#This Row],[temp(K)]]</f>
        <v>6.6666666666666664E-4</v>
      </c>
      <c r="N330">
        <f>1/Table13[[#This Row],[dens]]</f>
        <v>0.17785682525566934</v>
      </c>
      <c r="O330" s="3">
        <f>EXP(-1/Table13[[#This Row],[temp(K)]])</f>
        <v>0.99933355550618108</v>
      </c>
      <c r="P330" s="3">
        <f>EXP(-1/Table13[[#This Row],[dens]])</f>
        <v>0.83706226108492443</v>
      </c>
      <c r="Q330" s="3">
        <f>EXP(1/Table13[[#This Row],[temp(K)]])</f>
        <v>1.0006668889382799</v>
      </c>
      <c r="R330" s="3">
        <f>EXP(1/Table13[[#This Row],[dens]])</f>
        <v>1.1946542646706952</v>
      </c>
      <c r="S330" s="3">
        <f>LN(Table13[[#This Row],[maxPress(bar)]])</f>
        <v>13.562532447910566</v>
      </c>
      <c r="T330" s="3">
        <f>LN(Table13[[#This Row],[dens]])</f>
        <v>1.7267764048513328</v>
      </c>
    </row>
    <row r="331" spans="1:20" hidden="1" x14ac:dyDescent="0.3">
      <c r="A331">
        <v>5</v>
      </c>
      <c r="B331">
        <v>2000</v>
      </c>
      <c r="C331" t="s">
        <v>11</v>
      </c>
      <c r="D331">
        <v>1</v>
      </c>
      <c r="E331" t="s">
        <v>12</v>
      </c>
      <c r="F331">
        <v>6</v>
      </c>
      <c r="G331">
        <v>85.396249999999995</v>
      </c>
      <c r="H331">
        <v>652394.50615000003</v>
      </c>
      <c r="I331">
        <v>37.575000000000003</v>
      </c>
      <c r="J331">
        <v>8</v>
      </c>
      <c r="K331" t="s">
        <v>14</v>
      </c>
      <c r="L331">
        <f>Table13[[#This Row],[maxPHe]]/Table13[[#This Row],[nv]]</f>
        <v>4.6968750000000004</v>
      </c>
      <c r="M331">
        <f>1/Table13[[#This Row],[temp(K)]]</f>
        <v>5.0000000000000001E-4</v>
      </c>
      <c r="N331">
        <f>1/Table13[[#This Row],[dens]]</f>
        <v>0.21290751829673984</v>
      </c>
      <c r="O331" s="3">
        <f>EXP(-1/Table13[[#This Row],[temp(K)]])</f>
        <v>0.99950012497916929</v>
      </c>
      <c r="P331" s="3">
        <f>EXP(-1/Table13[[#This Row],[dens]])</f>
        <v>0.80823088032869017</v>
      </c>
      <c r="Q331" s="3">
        <f>EXP(1/Table13[[#This Row],[temp(K)]])</f>
        <v>1.0005001250208359</v>
      </c>
      <c r="R331" s="3">
        <f>EXP(1/Table13[[#This Row],[dens]])</f>
        <v>1.2372702210948949</v>
      </c>
      <c r="S331" s="3">
        <f>LN(Table13[[#This Row],[maxPress(bar)]])</f>
        <v>13.38840472870948</v>
      </c>
      <c r="T331" s="3">
        <f>LN(Table13[[#This Row],[dens]])</f>
        <v>1.5468973939592023</v>
      </c>
    </row>
    <row r="332" spans="1:20" hidden="1" x14ac:dyDescent="0.3">
      <c r="A332">
        <v>5</v>
      </c>
      <c r="B332">
        <v>2500</v>
      </c>
      <c r="C332" t="s">
        <v>11</v>
      </c>
      <c r="D332">
        <v>1</v>
      </c>
      <c r="E332" t="s">
        <v>12</v>
      </c>
      <c r="F332">
        <v>6</v>
      </c>
      <c r="G332">
        <v>55.297249999999998</v>
      </c>
      <c r="H332">
        <v>677487.86739999999</v>
      </c>
      <c r="I332">
        <v>25.555</v>
      </c>
      <c r="J332">
        <v>6</v>
      </c>
      <c r="K332" t="s">
        <v>14</v>
      </c>
      <c r="L332">
        <f>Table13[[#This Row],[maxPHe]]/Table13[[#This Row],[nv]]</f>
        <v>4.2591666666666663</v>
      </c>
      <c r="M332">
        <f>1/Table13[[#This Row],[temp(K)]]</f>
        <v>4.0000000000000002E-4</v>
      </c>
      <c r="N332">
        <f>1/Table13[[#This Row],[dens]]</f>
        <v>0.23478771277636473</v>
      </c>
      <c r="O332" s="3">
        <f>EXP(-1/Table13[[#This Row],[temp(K)]])</f>
        <v>0.99960007998933442</v>
      </c>
      <c r="P332" s="3">
        <f>EXP(-1/Table13[[#This Row],[dens]])</f>
        <v>0.7907386955346305</v>
      </c>
      <c r="Q332" s="3">
        <f>EXP(1/Table13[[#This Row],[temp(K)]])</f>
        <v>1.0004000800106678</v>
      </c>
      <c r="R332" s="3">
        <f>EXP(1/Table13[[#This Row],[dens]])</f>
        <v>1.264640273262313</v>
      </c>
      <c r="S332" s="3">
        <f>LN(Table13[[#This Row],[maxPress(bar)]])</f>
        <v>13.426146923678965</v>
      </c>
      <c r="T332" s="3">
        <f>LN(Table13[[#This Row],[dens]])</f>
        <v>1.4490735229921878</v>
      </c>
    </row>
    <row r="333" spans="1:20" hidden="1" x14ac:dyDescent="0.3">
      <c r="A333">
        <v>5</v>
      </c>
      <c r="B333">
        <v>500</v>
      </c>
      <c r="C333" t="s">
        <v>11</v>
      </c>
      <c r="D333">
        <v>1</v>
      </c>
      <c r="E333" t="s">
        <v>12</v>
      </c>
      <c r="F333">
        <v>6</v>
      </c>
      <c r="G333">
        <v>70.495249999999984</v>
      </c>
      <c r="H333">
        <v>904633.88809999998</v>
      </c>
      <c r="I333">
        <v>37.594999999999999</v>
      </c>
      <c r="J333">
        <v>7</v>
      </c>
      <c r="K333" t="s">
        <v>14</v>
      </c>
      <c r="L333">
        <f>Table13[[#This Row],[maxPHe]]/Table13[[#This Row],[nv]]</f>
        <v>5.3707142857142856</v>
      </c>
      <c r="M333">
        <f>1/Table13[[#This Row],[temp(K)]]</f>
        <v>2E-3</v>
      </c>
      <c r="N333">
        <f>1/Table13[[#This Row],[dens]]</f>
        <v>0.18619497273573615</v>
      </c>
      <c r="O333" s="3">
        <f>EXP(-1/Table13[[#This Row],[temp(K)]])</f>
        <v>0.99800199866733308</v>
      </c>
      <c r="P333" s="3">
        <f>EXP(-1/Table13[[#This Row],[dens]])</f>
        <v>0.83011173004784689</v>
      </c>
      <c r="Q333" s="3">
        <f>EXP(1/Table13[[#This Row],[temp(K)]])</f>
        <v>1.0020020013340003</v>
      </c>
      <c r="R333" s="3">
        <f>EXP(1/Table13[[#This Row],[dens]])</f>
        <v>1.2046571127748802</v>
      </c>
      <c r="S333" s="3">
        <f>LN(Table13[[#This Row],[maxPress(bar)]])</f>
        <v>13.71528559729634</v>
      </c>
      <c r="T333" s="3">
        <f>LN(Table13[[#This Row],[dens]])</f>
        <v>1.6809609137746768</v>
      </c>
    </row>
    <row r="334" spans="1:20" hidden="1" x14ac:dyDescent="0.3">
      <c r="A334">
        <v>1</v>
      </c>
      <c r="B334">
        <v>1000</v>
      </c>
      <c r="C334" t="s">
        <v>11</v>
      </c>
      <c r="D334">
        <v>1</v>
      </c>
      <c r="E334" t="s">
        <v>12</v>
      </c>
      <c r="F334">
        <v>7</v>
      </c>
      <c r="G334">
        <v>159.85124999999999</v>
      </c>
      <c r="H334">
        <v>728967.78134999995</v>
      </c>
      <c r="I334">
        <v>61.475000000000023</v>
      </c>
      <c r="J334">
        <v>10</v>
      </c>
      <c r="K334" t="s">
        <v>14</v>
      </c>
      <c r="L334">
        <f>Table13[[#This Row],[maxPHe]]/Table13[[#This Row],[nv]]</f>
        <v>6.1475000000000026</v>
      </c>
      <c r="M334">
        <f>1/Table13[[#This Row],[temp(K)]]</f>
        <v>1E-3</v>
      </c>
      <c r="N334">
        <f>1/Table13[[#This Row],[dens]]</f>
        <v>0.16266775111834073</v>
      </c>
      <c r="O334" s="3">
        <f>EXP(-1/Table13[[#This Row],[temp(K)]])</f>
        <v>0.99900049983337502</v>
      </c>
      <c r="P334" s="3">
        <f>EXP(-1/Table13[[#This Row],[dens]])</f>
        <v>0.84987351103489894</v>
      </c>
      <c r="Q334" s="3">
        <f>EXP(1/Table13[[#This Row],[temp(K)]])</f>
        <v>1.0010005001667084</v>
      </c>
      <c r="R334" s="3">
        <f>EXP(1/Table13[[#This Row],[dens]])</f>
        <v>1.1766456855235912</v>
      </c>
      <c r="S334" s="3">
        <f>LN(Table13[[#This Row],[maxPress(bar)]])</f>
        <v>13.499384814335125</v>
      </c>
      <c r="T334" s="3">
        <f>LN(Table13[[#This Row],[dens]])</f>
        <v>1.816045495108211</v>
      </c>
    </row>
    <row r="335" spans="1:20" x14ac:dyDescent="0.3">
      <c r="A335">
        <v>1</v>
      </c>
      <c r="B335">
        <v>1000</v>
      </c>
      <c r="C335" t="s">
        <v>11</v>
      </c>
      <c r="D335">
        <v>2</v>
      </c>
      <c r="E335" t="s">
        <v>12</v>
      </c>
      <c r="F335">
        <v>7</v>
      </c>
      <c r="G335">
        <v>515.39625000000012</v>
      </c>
      <c r="H335">
        <v>479362.39425000001</v>
      </c>
      <c r="I335">
        <v>261.57499999999999</v>
      </c>
      <c r="J335">
        <v>66</v>
      </c>
      <c r="K335" t="s">
        <v>14</v>
      </c>
      <c r="L335">
        <f>Table13[[#This Row],[maxPHe]]/Table13[[#This Row],[nv]]</f>
        <v>3.9632575757575754</v>
      </c>
      <c r="M335">
        <f>1/Table13[[#This Row],[temp(K)]]</f>
        <v>1E-3</v>
      </c>
      <c r="N335">
        <f>1/Table13[[#This Row],[dens]]</f>
        <v>0.25231769091082867</v>
      </c>
      <c r="O335" s="3">
        <f>EXP(-1/Table13[[#This Row],[temp(K)]])</f>
        <v>0.99900049983337502</v>
      </c>
      <c r="P335" s="3">
        <f>EXP(-1/Table13[[#This Row],[dens]])</f>
        <v>0.77699785369870888</v>
      </c>
      <c r="Q335" s="3">
        <f>EXP(1/Table13[[#This Row],[temp(K)]])</f>
        <v>1.0010005001667084</v>
      </c>
      <c r="R335" s="3">
        <f>EXP(1/Table13[[#This Row],[dens]])</f>
        <v>1.2870048420851405</v>
      </c>
      <c r="S335" s="3">
        <f>LN(Table13[[#This Row],[maxPress(bar)]])</f>
        <v>13.08021215453887</v>
      </c>
      <c r="T335" s="3">
        <f>LN(Table13[[#This Row],[dens]])</f>
        <v>1.3770663072406855</v>
      </c>
    </row>
    <row r="336" spans="1:20" hidden="1" x14ac:dyDescent="0.3">
      <c r="A336">
        <v>1</v>
      </c>
      <c r="B336">
        <v>1500</v>
      </c>
      <c r="C336" t="s">
        <v>11</v>
      </c>
      <c r="D336">
        <v>1</v>
      </c>
      <c r="E336" t="s">
        <v>12</v>
      </c>
      <c r="F336">
        <v>7</v>
      </c>
      <c r="G336">
        <v>74.851249999999993</v>
      </c>
      <c r="H336">
        <v>589483.99609999999</v>
      </c>
      <c r="I336">
        <v>42.475000000000023</v>
      </c>
      <c r="J336">
        <v>10</v>
      </c>
      <c r="K336" t="s">
        <v>14</v>
      </c>
      <c r="L336">
        <f>Table13[[#This Row],[maxPHe]]/Table13[[#This Row],[nv]]</f>
        <v>4.2475000000000023</v>
      </c>
      <c r="M336">
        <f>1/Table13[[#This Row],[temp(K)]]</f>
        <v>6.6666666666666664E-4</v>
      </c>
      <c r="N336">
        <f>1/Table13[[#This Row],[dens]]</f>
        <v>0.23543260741612701</v>
      </c>
      <c r="O336" s="3">
        <f>EXP(-1/Table13[[#This Row],[temp(K)]])</f>
        <v>0.99933355550618108</v>
      </c>
      <c r="P336" s="3">
        <f>EXP(-1/Table13[[#This Row],[dens]])</f>
        <v>0.79022891678288754</v>
      </c>
      <c r="Q336" s="3">
        <f>EXP(1/Table13[[#This Row],[temp(K)]])</f>
        <v>1.0006668889382799</v>
      </c>
      <c r="R336" s="3">
        <f>EXP(1/Table13[[#This Row],[dens]])</f>
        <v>1.2654560960273571</v>
      </c>
      <c r="S336" s="3">
        <f>LN(Table13[[#This Row],[maxPress(bar)]])</f>
        <v>13.287002850329804</v>
      </c>
      <c r="T336" s="3">
        <f>LN(Table13[[#This Row],[dens]])</f>
        <v>1.4463305745639505</v>
      </c>
    </row>
    <row r="337" spans="1:20" x14ac:dyDescent="0.3">
      <c r="A337">
        <v>1</v>
      </c>
      <c r="B337">
        <v>1500</v>
      </c>
      <c r="C337" t="s">
        <v>11</v>
      </c>
      <c r="D337">
        <v>2</v>
      </c>
      <c r="E337" t="s">
        <v>12</v>
      </c>
      <c r="F337">
        <v>7</v>
      </c>
      <c r="G337">
        <v>542.17824999999993</v>
      </c>
      <c r="H337">
        <v>414526.092</v>
      </c>
      <c r="I337">
        <v>267.93500000000017</v>
      </c>
      <c r="J337">
        <v>73</v>
      </c>
      <c r="K337" t="s">
        <v>13</v>
      </c>
      <c r="L337">
        <f>Table13[[#This Row],[maxPHe]]/Table13[[#This Row],[nv]]</f>
        <v>3.6703424657534272</v>
      </c>
      <c r="M337">
        <f>1/Table13[[#This Row],[temp(K)]]</f>
        <v>6.6666666666666664E-4</v>
      </c>
      <c r="N337">
        <f>1/Table13[[#This Row],[dens]]</f>
        <v>0.27245413999664081</v>
      </c>
      <c r="O337" s="3">
        <f>EXP(-1/Table13[[#This Row],[temp(K)]])</f>
        <v>0.99933355550618108</v>
      </c>
      <c r="P337" s="3">
        <f>EXP(-1/Table13[[#This Row],[dens]])</f>
        <v>0.76150835114998006</v>
      </c>
      <c r="Q337" s="3">
        <f>EXP(1/Table13[[#This Row],[temp(K)]])</f>
        <v>1.0006668889382799</v>
      </c>
      <c r="R337" s="3">
        <f>EXP(1/Table13[[#This Row],[dens]])</f>
        <v>1.3131832349439971</v>
      </c>
      <c r="S337" s="3">
        <f>LN(Table13[[#This Row],[maxPress(bar)]])</f>
        <v>12.934891199706614</v>
      </c>
      <c r="T337" s="3">
        <f>LN(Table13[[#This Row],[dens]])</f>
        <v>1.3002849726321026</v>
      </c>
    </row>
    <row r="338" spans="1:20" hidden="1" x14ac:dyDescent="0.3">
      <c r="A338">
        <v>1</v>
      </c>
      <c r="B338">
        <v>2000</v>
      </c>
      <c r="C338" t="s">
        <v>11</v>
      </c>
      <c r="D338">
        <v>1</v>
      </c>
      <c r="E338" t="s">
        <v>12</v>
      </c>
      <c r="F338">
        <v>7</v>
      </c>
      <c r="G338">
        <v>101.13875</v>
      </c>
      <c r="H338">
        <v>653193.61399999994</v>
      </c>
      <c r="I338">
        <v>38.725000000000037</v>
      </c>
      <c r="J338">
        <v>7</v>
      </c>
      <c r="K338" t="s">
        <v>14</v>
      </c>
      <c r="L338">
        <f>Table13[[#This Row],[maxPHe]]/Table13[[#This Row],[nv]]</f>
        <v>5.5321428571428628</v>
      </c>
      <c r="M338">
        <f>1/Table13[[#This Row],[temp(K)]]</f>
        <v>5.0000000000000001E-4</v>
      </c>
      <c r="N338">
        <f>1/Table13[[#This Row],[dens]]</f>
        <v>0.18076178179470609</v>
      </c>
      <c r="O338" s="3">
        <f>EXP(-1/Table13[[#This Row],[temp(K)]])</f>
        <v>0.99950012497916929</v>
      </c>
      <c r="P338" s="3">
        <f>EXP(-1/Table13[[#This Row],[dens]])</f>
        <v>0.8346341600674847</v>
      </c>
      <c r="Q338" s="3">
        <f>EXP(1/Table13[[#This Row],[temp(K)]])</f>
        <v>1.0005001250208359</v>
      </c>
      <c r="R338" s="3">
        <f>EXP(1/Table13[[#This Row],[dens]])</f>
        <v>1.198129728981072</v>
      </c>
      <c r="S338" s="3">
        <f>LN(Table13[[#This Row],[maxPress(bar)]])</f>
        <v>13.38962886354566</v>
      </c>
      <c r="T338" s="3">
        <f>LN(Table13[[#This Row],[dens]])</f>
        <v>1.71057523724762</v>
      </c>
    </row>
    <row r="339" spans="1:20" x14ac:dyDescent="0.3">
      <c r="A339">
        <v>1</v>
      </c>
      <c r="B339">
        <v>2000</v>
      </c>
      <c r="C339" t="s">
        <v>11</v>
      </c>
      <c r="D339">
        <v>2</v>
      </c>
      <c r="E339" t="s">
        <v>12</v>
      </c>
      <c r="F339">
        <v>7</v>
      </c>
      <c r="G339">
        <v>391.03975000000003</v>
      </c>
      <c r="H339">
        <v>356061.85314999998</v>
      </c>
      <c r="I339">
        <v>218.70500000000001</v>
      </c>
      <c r="J339">
        <v>69</v>
      </c>
      <c r="K339" t="s">
        <v>14</v>
      </c>
      <c r="L339">
        <f>Table13[[#This Row],[maxPHe]]/Table13[[#This Row],[nv]]</f>
        <v>3.1696376811594207</v>
      </c>
      <c r="M339">
        <f>1/Table13[[#This Row],[temp(K)]]</f>
        <v>5.0000000000000001E-4</v>
      </c>
      <c r="N339">
        <f>1/Table13[[#This Row],[dens]]</f>
        <v>0.31549347294300539</v>
      </c>
      <c r="O339" s="3">
        <f>EXP(-1/Table13[[#This Row],[temp(K)]])</f>
        <v>0.99950012497916929</v>
      </c>
      <c r="P339" s="3">
        <f>EXP(-1/Table13[[#This Row],[dens]])</f>
        <v>0.72942883204835207</v>
      </c>
      <c r="Q339" s="3">
        <f>EXP(1/Table13[[#This Row],[temp(K)]])</f>
        <v>1.0005001250208359</v>
      </c>
      <c r="R339" s="3">
        <f>EXP(1/Table13[[#This Row],[dens]])</f>
        <v>1.370935663719024</v>
      </c>
      <c r="S339" s="3">
        <f>LN(Table13[[#This Row],[maxPress(bar)]])</f>
        <v>12.782859739545659</v>
      </c>
      <c r="T339" s="3">
        <f>LN(Table13[[#This Row],[dens]])</f>
        <v>1.1536172851926643</v>
      </c>
    </row>
    <row r="340" spans="1:20" hidden="1" x14ac:dyDescent="0.3">
      <c r="A340">
        <v>1</v>
      </c>
      <c r="B340">
        <v>2500</v>
      </c>
      <c r="C340" t="s">
        <v>11</v>
      </c>
      <c r="D340">
        <v>1</v>
      </c>
      <c r="E340" t="s">
        <v>12</v>
      </c>
      <c r="F340">
        <v>7</v>
      </c>
      <c r="G340">
        <v>112.62375</v>
      </c>
      <c r="H340">
        <v>521766.37359999999</v>
      </c>
      <c r="I340">
        <v>44.025000000000013</v>
      </c>
      <c r="J340">
        <v>9</v>
      </c>
      <c r="K340" t="s">
        <v>14</v>
      </c>
      <c r="L340">
        <f>Table13[[#This Row],[maxPHe]]/Table13[[#This Row],[nv]]</f>
        <v>4.8916666666666684</v>
      </c>
      <c r="M340">
        <f>1/Table13[[#This Row],[temp(K)]]</f>
        <v>4.0000000000000002E-4</v>
      </c>
      <c r="N340">
        <f>1/Table13[[#This Row],[dens]]</f>
        <v>0.2044293015332197</v>
      </c>
      <c r="O340" s="3">
        <f>EXP(-1/Table13[[#This Row],[temp(K)]])</f>
        <v>0.99960007998933442</v>
      </c>
      <c r="P340" s="3">
        <f>EXP(-1/Table13[[#This Row],[dens]])</f>
        <v>0.8151123670750855</v>
      </c>
      <c r="Q340" s="3">
        <f>EXP(1/Table13[[#This Row],[temp(K)]])</f>
        <v>1.0004000800106678</v>
      </c>
      <c r="R340" s="3">
        <f>EXP(1/Table13[[#This Row],[dens]])</f>
        <v>1.2268247181531025</v>
      </c>
      <c r="S340" s="3">
        <f>LN(Table13[[#This Row],[maxPress(bar)]])</f>
        <v>13.164975206526581</v>
      </c>
      <c r="T340" s="3">
        <f>LN(Table13[[#This Row],[dens]])</f>
        <v>1.5875330770460507</v>
      </c>
    </row>
    <row r="341" spans="1:20" x14ac:dyDescent="0.3">
      <c r="A341">
        <v>1</v>
      </c>
      <c r="B341">
        <v>2500</v>
      </c>
      <c r="C341" t="s">
        <v>11</v>
      </c>
      <c r="D341">
        <v>2</v>
      </c>
      <c r="E341" t="s">
        <v>12</v>
      </c>
      <c r="F341">
        <v>7</v>
      </c>
      <c r="G341">
        <v>405.44574999999998</v>
      </c>
      <c r="H341">
        <v>329717.61145000003</v>
      </c>
      <c r="I341">
        <v>208.58500000000009</v>
      </c>
      <c r="J341">
        <v>67</v>
      </c>
      <c r="K341" t="s">
        <v>14</v>
      </c>
      <c r="L341">
        <f>Table13[[#This Row],[maxPHe]]/Table13[[#This Row],[nv]]</f>
        <v>3.113208955223882</v>
      </c>
      <c r="M341">
        <f>1/Table13[[#This Row],[temp(K)]]</f>
        <v>4.0000000000000002E-4</v>
      </c>
      <c r="N341">
        <f>1/Table13[[#This Row],[dens]]</f>
        <v>0.32121197593307271</v>
      </c>
      <c r="O341" s="3">
        <f>EXP(-1/Table13[[#This Row],[temp(K)]])</f>
        <v>0.99960007998933442</v>
      </c>
      <c r="P341" s="3">
        <f>EXP(-1/Table13[[#This Row],[dens]])</f>
        <v>0.72526949501649862</v>
      </c>
      <c r="Q341" s="3">
        <f>EXP(1/Table13[[#This Row],[temp(K)]])</f>
        <v>1.0004000800106678</v>
      </c>
      <c r="R341" s="3">
        <f>EXP(1/Table13[[#This Row],[dens]])</f>
        <v>1.3787978218734427</v>
      </c>
      <c r="S341" s="3">
        <f>LN(Table13[[#This Row],[maxPress(bar)]])</f>
        <v>12.705991844224048</v>
      </c>
      <c r="T341" s="3">
        <f>LN(Table13[[#This Row],[dens]])</f>
        <v>1.1356540126323913</v>
      </c>
    </row>
    <row r="342" spans="1:20" hidden="1" x14ac:dyDescent="0.3">
      <c r="A342">
        <v>1</v>
      </c>
      <c r="B342">
        <v>500</v>
      </c>
      <c r="C342" t="s">
        <v>11</v>
      </c>
      <c r="D342">
        <v>1</v>
      </c>
      <c r="E342" t="s">
        <v>12</v>
      </c>
      <c r="F342">
        <v>7</v>
      </c>
      <c r="G342">
        <v>144.15825000000001</v>
      </c>
      <c r="H342">
        <v>832360.35374999989</v>
      </c>
      <c r="I342">
        <v>58.335000000000008</v>
      </c>
      <c r="J342">
        <v>9</v>
      </c>
      <c r="K342" t="s">
        <v>14</v>
      </c>
      <c r="L342">
        <f>Table13[[#This Row],[maxPHe]]/Table13[[#This Row],[nv]]</f>
        <v>6.4816666666666674</v>
      </c>
      <c r="M342">
        <f>1/Table13[[#This Row],[temp(K)]]</f>
        <v>2E-3</v>
      </c>
      <c r="N342">
        <f>1/Table13[[#This Row],[dens]]</f>
        <v>0.1542813062483929</v>
      </c>
      <c r="O342" s="3">
        <f>EXP(-1/Table13[[#This Row],[temp(K)]])</f>
        <v>0.99800199866733308</v>
      </c>
      <c r="P342" s="3">
        <f>EXP(-1/Table13[[#This Row],[dens]])</f>
        <v>0.85703089895153561</v>
      </c>
      <c r="Q342" s="3">
        <f>EXP(1/Table13[[#This Row],[temp(K)]])</f>
        <v>1.0020020013340003</v>
      </c>
      <c r="R342" s="3">
        <f>EXP(1/Table13[[#This Row],[dens]])</f>
        <v>1.1668190741119933</v>
      </c>
      <c r="S342" s="3">
        <f>LN(Table13[[#This Row],[maxPress(bar)]])</f>
        <v>13.632020743523022</v>
      </c>
      <c r="T342" s="3">
        <f>LN(Table13[[#This Row],[dens]])</f>
        <v>1.8689776789396011</v>
      </c>
    </row>
    <row r="343" spans="1:20" x14ac:dyDescent="0.3">
      <c r="A343">
        <v>1</v>
      </c>
      <c r="B343">
        <v>500</v>
      </c>
      <c r="C343" t="s">
        <v>11</v>
      </c>
      <c r="D343">
        <v>2</v>
      </c>
      <c r="E343" t="s">
        <v>12</v>
      </c>
      <c r="F343">
        <v>7</v>
      </c>
      <c r="G343">
        <v>658.41575000000012</v>
      </c>
      <c r="H343">
        <v>556249.2649500001</v>
      </c>
      <c r="I343">
        <v>318.18500000000017</v>
      </c>
      <c r="J343">
        <v>71</v>
      </c>
      <c r="K343" t="s">
        <v>14</v>
      </c>
      <c r="L343">
        <f>Table13[[#This Row],[maxPHe]]/Table13[[#This Row],[nv]]</f>
        <v>4.4814788732394391</v>
      </c>
      <c r="M343">
        <f>1/Table13[[#This Row],[temp(K)]]</f>
        <v>2E-3</v>
      </c>
      <c r="N343">
        <f>1/Table13[[#This Row],[dens]]</f>
        <v>0.22314062573659965</v>
      </c>
      <c r="O343" s="3">
        <f>EXP(-1/Table13[[#This Row],[temp(K)]])</f>
        <v>0.99800199866733308</v>
      </c>
      <c r="P343" s="3">
        <f>EXP(-1/Table13[[#This Row],[dens]])</f>
        <v>0.80000234046551166</v>
      </c>
      <c r="Q343" s="3">
        <f>EXP(1/Table13[[#This Row],[temp(K)]])</f>
        <v>1.0020020013340003</v>
      </c>
      <c r="R343" s="3">
        <f>EXP(1/Table13[[#This Row],[dens]])</f>
        <v>1.2499963430333367</v>
      </c>
      <c r="S343" s="3">
        <f>LN(Table13[[#This Row],[maxPress(bar)]])</f>
        <v>13.228971791023511</v>
      </c>
      <c r="T343" s="3">
        <f>LN(Table13[[#This Row],[dens]])</f>
        <v>1.4999530975878199</v>
      </c>
    </row>
    <row r="344" spans="1:20" hidden="1" x14ac:dyDescent="0.3">
      <c r="A344">
        <v>1</v>
      </c>
      <c r="B344">
        <v>1000</v>
      </c>
      <c r="C344" t="s">
        <v>11</v>
      </c>
      <c r="D344">
        <v>3</v>
      </c>
      <c r="E344" t="s">
        <v>12</v>
      </c>
      <c r="F344">
        <v>7</v>
      </c>
      <c r="G344">
        <v>1610.24775</v>
      </c>
      <c r="H344">
        <v>375424.57049999997</v>
      </c>
      <c r="I344">
        <v>799.54499999999996</v>
      </c>
      <c r="J344">
        <v>228</v>
      </c>
      <c r="K344" t="s">
        <v>13</v>
      </c>
      <c r="L344">
        <f>Table13[[#This Row],[maxPHe]]/Table13[[#This Row],[nv]]</f>
        <v>3.5067763157894736</v>
      </c>
      <c r="M344">
        <f>1/Table13[[#This Row],[temp(K)]]</f>
        <v>1E-3</v>
      </c>
      <c r="N344">
        <f>1/Table13[[#This Row],[dens]]</f>
        <v>0.28516218599328369</v>
      </c>
      <c r="O344" s="3">
        <f>EXP(-1/Table13[[#This Row],[temp(K)]])</f>
        <v>0.99900049983337502</v>
      </c>
      <c r="P344" s="3">
        <f>EXP(-1/Table13[[#This Row],[dens]])</f>
        <v>0.75189229803065061</v>
      </c>
      <c r="Q344" s="3">
        <f>EXP(1/Table13[[#This Row],[temp(K)]])</f>
        <v>1.0010005001667084</v>
      </c>
      <c r="R344" s="3">
        <f>EXP(1/Table13[[#This Row],[dens]])</f>
        <v>1.3299777143870084</v>
      </c>
      <c r="S344" s="3">
        <f>LN(Table13[[#This Row],[maxPress(bar)]])</f>
        <v>12.835812852511069</v>
      </c>
      <c r="T344" s="3">
        <f>LN(Table13[[#This Row],[dens]])</f>
        <v>1.2546971869138532</v>
      </c>
    </row>
    <row r="345" spans="1:20" hidden="1" x14ac:dyDescent="0.3">
      <c r="A345">
        <v>1</v>
      </c>
      <c r="B345">
        <v>1500</v>
      </c>
      <c r="C345" t="s">
        <v>11</v>
      </c>
      <c r="D345">
        <v>3</v>
      </c>
      <c r="E345" t="s">
        <v>12</v>
      </c>
      <c r="F345">
        <v>7</v>
      </c>
      <c r="G345">
        <v>1489.8017500000001</v>
      </c>
      <c r="H345">
        <v>325334.95730000001</v>
      </c>
      <c r="I345">
        <v>727.46500000000003</v>
      </c>
      <c r="J345">
        <v>224</v>
      </c>
      <c r="K345" t="s">
        <v>13</v>
      </c>
      <c r="L345">
        <f>Table13[[#This Row],[maxPHe]]/Table13[[#This Row],[nv]]</f>
        <v>3.2476116071428573</v>
      </c>
      <c r="M345">
        <f>1/Table13[[#This Row],[temp(K)]]</f>
        <v>6.6666666666666664E-4</v>
      </c>
      <c r="N345">
        <f>1/Table13[[#This Row],[dens]]</f>
        <v>0.30791859402170552</v>
      </c>
      <c r="O345" s="3">
        <f>EXP(-1/Table13[[#This Row],[temp(K)]])</f>
        <v>0.99933355550618108</v>
      </c>
      <c r="P345" s="3">
        <f>EXP(-1/Table13[[#This Row],[dens]])</f>
        <v>0.73497514694467836</v>
      </c>
      <c r="Q345" s="3">
        <f>EXP(1/Table13[[#This Row],[temp(K)]])</f>
        <v>1.0006668889382799</v>
      </c>
      <c r="R345" s="3">
        <f>EXP(1/Table13[[#This Row],[dens]])</f>
        <v>1.3605902242504944</v>
      </c>
      <c r="S345" s="3">
        <f>LN(Table13[[#This Row],[maxPress(bar)]])</f>
        <v>12.69261056841548</v>
      </c>
      <c r="T345" s="3">
        <f>LN(Table13[[#This Row],[dens]])</f>
        <v>1.1779198360676506</v>
      </c>
    </row>
    <row r="346" spans="1:20" hidden="1" x14ac:dyDescent="0.3">
      <c r="A346">
        <v>1</v>
      </c>
      <c r="B346">
        <v>2000</v>
      </c>
      <c r="C346" t="s">
        <v>11</v>
      </c>
      <c r="D346">
        <v>3</v>
      </c>
      <c r="E346" t="s">
        <v>12</v>
      </c>
      <c r="F346">
        <v>7</v>
      </c>
      <c r="G346">
        <v>1334.6532500000001</v>
      </c>
      <c r="H346">
        <v>283826.20220000012</v>
      </c>
      <c r="I346">
        <v>667.43500000000051</v>
      </c>
      <c r="J346">
        <v>227</v>
      </c>
      <c r="K346" t="s">
        <v>14</v>
      </c>
      <c r="L346">
        <f>Table13[[#This Row],[maxPHe]]/Table13[[#This Row],[nv]]</f>
        <v>2.940242290748901</v>
      </c>
      <c r="M346">
        <f>1/Table13[[#This Row],[temp(K)]]</f>
        <v>5.0000000000000001E-4</v>
      </c>
      <c r="N346">
        <f>1/Table13[[#This Row],[dens]]</f>
        <v>0.34010802550061026</v>
      </c>
      <c r="O346" s="3">
        <f>EXP(-1/Table13[[#This Row],[temp(K)]])</f>
        <v>0.99950012497916929</v>
      </c>
      <c r="P346" s="3">
        <f>EXP(-1/Table13[[#This Row],[dens]])</f>
        <v>0.71169343757002923</v>
      </c>
      <c r="Q346" s="3">
        <f>EXP(1/Table13[[#This Row],[temp(K)]])</f>
        <v>1.0005001250208359</v>
      </c>
      <c r="R346" s="3">
        <f>EXP(1/Table13[[#This Row],[dens]])</f>
        <v>1.405099368928215</v>
      </c>
      <c r="S346" s="3">
        <f>LN(Table13[[#This Row],[maxPress(bar)]])</f>
        <v>12.556117365732387</v>
      </c>
      <c r="T346" s="3">
        <f>LN(Table13[[#This Row],[dens]])</f>
        <v>1.0784919897742768</v>
      </c>
    </row>
    <row r="347" spans="1:20" hidden="1" x14ac:dyDescent="0.3">
      <c r="A347">
        <v>1</v>
      </c>
      <c r="B347">
        <v>2500</v>
      </c>
      <c r="C347" t="s">
        <v>11</v>
      </c>
      <c r="D347">
        <v>3</v>
      </c>
      <c r="E347" t="s">
        <v>12</v>
      </c>
      <c r="F347">
        <v>7</v>
      </c>
      <c r="G347">
        <v>1186.9802500000001</v>
      </c>
      <c r="H347">
        <v>255295.7812</v>
      </c>
      <c r="I347">
        <v>605.89499999999975</v>
      </c>
      <c r="J347">
        <v>224</v>
      </c>
      <c r="K347" t="s">
        <v>14</v>
      </c>
      <c r="L347">
        <f>Table13[[#This Row],[maxPHe]]/Table13[[#This Row],[nv]]</f>
        <v>2.7048883928571419</v>
      </c>
      <c r="M347">
        <f>1/Table13[[#This Row],[temp(K)]]</f>
        <v>4.0000000000000002E-4</v>
      </c>
      <c r="N347">
        <f>1/Table13[[#This Row],[dens]]</f>
        <v>0.3697010208039348</v>
      </c>
      <c r="O347" s="3">
        <f>EXP(-1/Table13[[#This Row],[temp(K)]])</f>
        <v>0.99960007998933442</v>
      </c>
      <c r="P347" s="3">
        <f>EXP(-1/Table13[[#This Row],[dens]])</f>
        <v>0.69094087670717363</v>
      </c>
      <c r="Q347" s="3">
        <f>EXP(1/Table13[[#This Row],[temp(K)]])</f>
        <v>1.0004000800106678</v>
      </c>
      <c r="R347" s="3">
        <f>EXP(1/Table13[[#This Row],[dens]])</f>
        <v>1.4473018368311246</v>
      </c>
      <c r="S347" s="3">
        <f>LN(Table13[[#This Row],[maxPress(bar)]])</f>
        <v>12.45017807822034</v>
      </c>
      <c r="T347" s="3">
        <f>LN(Table13[[#This Row],[dens]])</f>
        <v>0.99506065187502413</v>
      </c>
    </row>
    <row r="348" spans="1:20" hidden="1" x14ac:dyDescent="0.3">
      <c r="A348">
        <v>1</v>
      </c>
      <c r="B348">
        <v>500</v>
      </c>
      <c r="C348" t="s">
        <v>11</v>
      </c>
      <c r="D348">
        <v>3</v>
      </c>
      <c r="E348" t="s">
        <v>12</v>
      </c>
      <c r="F348">
        <v>7</v>
      </c>
      <c r="G348">
        <v>1648.6632500000001</v>
      </c>
      <c r="H348">
        <v>431380.85470000003</v>
      </c>
      <c r="I348">
        <v>860.23499999999956</v>
      </c>
      <c r="J348">
        <v>228</v>
      </c>
      <c r="K348" t="s">
        <v>14</v>
      </c>
      <c r="L348">
        <f>Table13[[#This Row],[maxPHe]]/Table13[[#This Row],[nv]]</f>
        <v>3.7729605263157877</v>
      </c>
      <c r="M348">
        <f>1/Table13[[#This Row],[temp(K)]]</f>
        <v>2E-3</v>
      </c>
      <c r="N348">
        <f>1/Table13[[#This Row],[dens]]</f>
        <v>0.26504385429562866</v>
      </c>
      <c r="O348" s="3">
        <f>EXP(-1/Table13[[#This Row],[temp(K)]])</f>
        <v>0.99800199866733308</v>
      </c>
      <c r="P348" s="3">
        <f>EXP(-1/Table13[[#This Row],[dens]])</f>
        <v>0.76717230543705162</v>
      </c>
      <c r="Q348" s="3">
        <f>EXP(1/Table13[[#This Row],[temp(K)]])</f>
        <v>1.0020020013340003</v>
      </c>
      <c r="R348" s="3">
        <f>EXP(1/Table13[[#This Row],[dens]])</f>
        <v>1.3034881380791092</v>
      </c>
      <c r="S348" s="3">
        <f>LN(Table13[[#This Row],[maxPress(bar)]])</f>
        <v>12.974746632490179</v>
      </c>
      <c r="T348" s="3">
        <f>LN(Table13[[#This Row],[dens]])</f>
        <v>1.3278599787794956</v>
      </c>
    </row>
    <row r="349" spans="1:20" hidden="1" x14ac:dyDescent="0.3">
      <c r="A349">
        <v>2</v>
      </c>
      <c r="B349">
        <v>1000</v>
      </c>
      <c r="C349" t="s">
        <v>11</v>
      </c>
      <c r="D349">
        <v>1</v>
      </c>
      <c r="E349" t="s">
        <v>12</v>
      </c>
      <c r="F349">
        <v>7</v>
      </c>
      <c r="G349">
        <v>134.00975</v>
      </c>
      <c r="H349">
        <v>763229.56329999992</v>
      </c>
      <c r="I349">
        <v>53.305000000000021</v>
      </c>
      <c r="J349">
        <v>9</v>
      </c>
      <c r="K349" t="s">
        <v>14</v>
      </c>
      <c r="L349">
        <f>Table13[[#This Row],[maxPHe]]/Table13[[#This Row],[nv]]</f>
        <v>5.9227777777777799</v>
      </c>
      <c r="M349">
        <f>1/Table13[[#This Row],[temp(K)]]</f>
        <v>1E-3</v>
      </c>
      <c r="N349">
        <f>1/Table13[[#This Row],[dens]]</f>
        <v>0.16883969608854699</v>
      </c>
      <c r="O349" s="3">
        <f>EXP(-1/Table13[[#This Row],[temp(K)]])</f>
        <v>0.99900049983337502</v>
      </c>
      <c r="P349" s="3">
        <f>EXP(-1/Table13[[#This Row],[dens]])</f>
        <v>0.84464429231790172</v>
      </c>
      <c r="Q349" s="3">
        <f>EXP(1/Table13[[#This Row],[temp(K)]])</f>
        <v>1.0010005001667084</v>
      </c>
      <c r="R349" s="3">
        <f>EXP(1/Table13[[#This Row],[dens]])</f>
        <v>1.183930335047628</v>
      </c>
      <c r="S349" s="3">
        <f>LN(Table13[[#This Row],[maxPress(bar)]])</f>
        <v>13.545314134346079</v>
      </c>
      <c r="T349" s="3">
        <f>LN(Table13[[#This Row],[dens]])</f>
        <v>1.7788055580662194</v>
      </c>
    </row>
    <row r="350" spans="1:20" x14ac:dyDescent="0.3">
      <c r="A350">
        <v>2</v>
      </c>
      <c r="B350">
        <v>1000</v>
      </c>
      <c r="C350" t="s">
        <v>11</v>
      </c>
      <c r="D350">
        <v>2</v>
      </c>
      <c r="E350" t="s">
        <v>12</v>
      </c>
      <c r="F350">
        <v>7</v>
      </c>
      <c r="G350">
        <v>619.85125000000005</v>
      </c>
      <c r="H350">
        <v>491852.66004999989</v>
      </c>
      <c r="I350">
        <v>284.47500000000008</v>
      </c>
      <c r="J350">
        <v>67</v>
      </c>
      <c r="K350" t="s">
        <v>14</v>
      </c>
      <c r="L350">
        <f>Table13[[#This Row],[maxPHe]]/Table13[[#This Row],[nv]]</f>
        <v>4.2458955223880608</v>
      </c>
      <c r="M350">
        <f>1/Table13[[#This Row],[temp(K)]]</f>
        <v>1E-3</v>
      </c>
      <c r="N350">
        <f>1/Table13[[#This Row],[dens]]</f>
        <v>0.23552157483082867</v>
      </c>
      <c r="O350" s="3">
        <f>EXP(-1/Table13[[#This Row],[temp(K)]])</f>
        <v>0.99900049983337502</v>
      </c>
      <c r="P350" s="3">
        <f>EXP(-1/Table13[[#This Row],[dens]])</f>
        <v>0.79015861528645637</v>
      </c>
      <c r="Q350" s="3">
        <f>EXP(1/Table13[[#This Row],[temp(K)]])</f>
        <v>1.0010005001667084</v>
      </c>
      <c r="R350" s="3">
        <f>EXP(1/Table13[[#This Row],[dens]])</f>
        <v>1.2655686853929571</v>
      </c>
      <c r="S350" s="3">
        <f>LN(Table13[[#This Row],[maxPress(bar)]])</f>
        <v>13.105934479180828</v>
      </c>
      <c r="T350" s="3">
        <f>LN(Table13[[#This Row],[dens]])</f>
        <v>1.4459527568521064</v>
      </c>
    </row>
    <row r="351" spans="1:20" hidden="1" x14ac:dyDescent="0.3">
      <c r="A351">
        <v>2</v>
      </c>
      <c r="B351">
        <v>1000</v>
      </c>
      <c r="C351" t="s">
        <v>11</v>
      </c>
      <c r="D351">
        <v>3</v>
      </c>
      <c r="E351" t="s">
        <v>12</v>
      </c>
      <c r="F351">
        <v>7</v>
      </c>
      <c r="G351">
        <v>1449.15825</v>
      </c>
      <c r="H351">
        <v>365079.91440000013</v>
      </c>
      <c r="I351">
        <v>765.33500000000015</v>
      </c>
      <c r="J351">
        <v>227</v>
      </c>
      <c r="K351" t="s">
        <v>14</v>
      </c>
      <c r="L351">
        <f>Table13[[#This Row],[maxPHe]]/Table13[[#This Row],[nv]]</f>
        <v>3.3715198237885469</v>
      </c>
      <c r="M351">
        <f>1/Table13[[#This Row],[temp(K)]]</f>
        <v>1E-3</v>
      </c>
      <c r="N351">
        <f>1/Table13[[#This Row],[dens]]</f>
        <v>0.29660214154585895</v>
      </c>
      <c r="O351" s="3">
        <f>EXP(-1/Table13[[#This Row],[temp(K)]])</f>
        <v>0.99900049983337502</v>
      </c>
      <c r="P351" s="3">
        <f>EXP(-1/Table13[[#This Row],[dens]])</f>
        <v>0.7433396975205766</v>
      </c>
      <c r="Q351" s="3">
        <f>EXP(1/Table13[[#This Row],[temp(K)]])</f>
        <v>1.0010005001667084</v>
      </c>
      <c r="R351" s="3">
        <f>EXP(1/Table13[[#This Row],[dens]])</f>
        <v>1.3452799619548352</v>
      </c>
      <c r="S351" s="3">
        <f>LN(Table13[[#This Row],[maxPress(bar)]])</f>
        <v>12.807871552161629</v>
      </c>
      <c r="T351" s="3">
        <f>LN(Table13[[#This Row],[dens]])</f>
        <v>1.2153636289879222</v>
      </c>
    </row>
    <row r="352" spans="1:20" hidden="1" x14ac:dyDescent="0.3">
      <c r="A352">
        <v>2</v>
      </c>
      <c r="B352">
        <v>1500</v>
      </c>
      <c r="C352" t="s">
        <v>11</v>
      </c>
      <c r="D352">
        <v>3</v>
      </c>
      <c r="E352" t="s">
        <v>12</v>
      </c>
      <c r="F352">
        <v>7</v>
      </c>
      <c r="G352">
        <v>1430.64375</v>
      </c>
      <c r="H352">
        <v>327921.07349999988</v>
      </c>
      <c r="I352">
        <v>708.62499999999989</v>
      </c>
      <c r="J352">
        <v>220</v>
      </c>
      <c r="K352" t="s">
        <v>14</v>
      </c>
      <c r="L352">
        <f>Table13[[#This Row],[maxPHe]]/Table13[[#This Row],[nv]]</f>
        <v>3.2210227272727265</v>
      </c>
      <c r="M352">
        <f>1/Table13[[#This Row],[temp(K)]]</f>
        <v>6.6666666666666664E-4</v>
      </c>
      <c r="N352">
        <f>1/Table13[[#This Row],[dens]]</f>
        <v>0.31046039865937564</v>
      </c>
      <c r="O352" s="3">
        <f>EXP(-1/Table13[[#This Row],[temp(K)]])</f>
        <v>0.99933355550618108</v>
      </c>
      <c r="P352" s="3">
        <f>EXP(-1/Table13[[#This Row],[dens]])</f>
        <v>0.73310935595024063</v>
      </c>
      <c r="Q352" s="3">
        <f>EXP(1/Table13[[#This Row],[temp(K)]])</f>
        <v>1.0006668889382799</v>
      </c>
      <c r="R352" s="3">
        <f>EXP(1/Table13[[#This Row],[dens]])</f>
        <v>1.3640529777495767</v>
      </c>
      <c r="S352" s="3">
        <f>LN(Table13[[#This Row],[maxPress(bar)]])</f>
        <v>12.700528228837168</v>
      </c>
      <c r="T352" s="3">
        <f>LN(Table13[[#This Row],[dens]])</f>
        <v>1.169698926292106</v>
      </c>
    </row>
    <row r="353" spans="1:20" hidden="1" x14ac:dyDescent="0.3">
      <c r="A353">
        <v>2</v>
      </c>
      <c r="B353">
        <v>2000</v>
      </c>
      <c r="C353" t="s">
        <v>11</v>
      </c>
      <c r="D353">
        <v>3</v>
      </c>
      <c r="E353" t="s">
        <v>12</v>
      </c>
      <c r="F353">
        <v>7</v>
      </c>
      <c r="G353">
        <v>1288.4157499999999</v>
      </c>
      <c r="H353">
        <v>276896.65005000011</v>
      </c>
      <c r="I353">
        <v>665.18500000000017</v>
      </c>
      <c r="J353">
        <v>231</v>
      </c>
      <c r="K353" t="s">
        <v>14</v>
      </c>
      <c r="L353">
        <f>Table13[[#This Row],[maxPHe]]/Table13[[#This Row],[nv]]</f>
        <v>2.8795887445887454</v>
      </c>
      <c r="M353">
        <f>1/Table13[[#This Row],[temp(K)]]</f>
        <v>5.0000000000000001E-4</v>
      </c>
      <c r="N353">
        <f>1/Table13[[#This Row],[dens]]</f>
        <v>0.34727181160128379</v>
      </c>
      <c r="O353" s="3">
        <f>EXP(-1/Table13[[#This Row],[temp(K)]])</f>
        <v>0.99950012497916929</v>
      </c>
      <c r="P353" s="3">
        <f>EXP(-1/Table13[[#This Row],[dens]])</f>
        <v>0.70661323647724972</v>
      </c>
      <c r="Q353" s="3">
        <f>EXP(1/Table13[[#This Row],[temp(K)]])</f>
        <v>1.0005001250208359</v>
      </c>
      <c r="R353" s="3">
        <f>EXP(1/Table13[[#This Row],[dens]])</f>
        <v>1.4152013412392344</v>
      </c>
      <c r="S353" s="3">
        <f>LN(Table13[[#This Row],[maxPress(bar)]])</f>
        <v>12.531399611036035</v>
      </c>
      <c r="T353" s="3">
        <f>LN(Table13[[#This Row],[dens]])</f>
        <v>1.057647486933593</v>
      </c>
    </row>
    <row r="354" spans="1:20" hidden="1" x14ac:dyDescent="0.3">
      <c r="A354">
        <v>2</v>
      </c>
      <c r="B354">
        <v>2500</v>
      </c>
      <c r="C354" t="s">
        <v>11</v>
      </c>
      <c r="D354">
        <v>3</v>
      </c>
      <c r="E354" t="s">
        <v>12</v>
      </c>
      <c r="F354">
        <v>7</v>
      </c>
      <c r="G354">
        <v>1165.7427499999999</v>
      </c>
      <c r="H354">
        <v>251283.9587499999</v>
      </c>
      <c r="I354">
        <v>601.64499999999998</v>
      </c>
      <c r="J354">
        <v>224</v>
      </c>
      <c r="K354" t="s">
        <v>14</v>
      </c>
      <c r="L354">
        <f>Table13[[#This Row],[maxPHe]]/Table13[[#This Row],[nv]]</f>
        <v>2.6859151785714284</v>
      </c>
      <c r="M354">
        <f>1/Table13[[#This Row],[temp(K)]]</f>
        <v>4.0000000000000002E-4</v>
      </c>
      <c r="N354">
        <f>1/Table13[[#This Row],[dens]]</f>
        <v>0.37231257635316511</v>
      </c>
      <c r="O354" s="3">
        <f>EXP(-1/Table13[[#This Row],[temp(K)]])</f>
        <v>0.99960007998933442</v>
      </c>
      <c r="P354" s="3">
        <f>EXP(-1/Table13[[#This Row],[dens]])</f>
        <v>0.68913880036187214</v>
      </c>
      <c r="Q354" s="3">
        <f>EXP(1/Table13[[#This Row],[temp(K)]])</f>
        <v>1.0004000800106678</v>
      </c>
      <c r="R354" s="3">
        <f>EXP(1/Table13[[#This Row],[dens]])</f>
        <v>1.4510864857339221</v>
      </c>
      <c r="S354" s="3">
        <f>LN(Table13[[#This Row],[maxPress(bar)]])</f>
        <v>12.43433888842622</v>
      </c>
      <c r="T354" s="3">
        <f>LN(Table13[[#This Row],[dens]])</f>
        <v>0.9880215185150848</v>
      </c>
    </row>
    <row r="355" spans="1:20" hidden="1" x14ac:dyDescent="0.3">
      <c r="A355">
        <v>2</v>
      </c>
      <c r="B355">
        <v>500</v>
      </c>
      <c r="C355" t="s">
        <v>11</v>
      </c>
      <c r="D355">
        <v>3</v>
      </c>
      <c r="E355" t="s">
        <v>12</v>
      </c>
      <c r="F355">
        <v>7</v>
      </c>
      <c r="G355">
        <v>1624.8017500000001</v>
      </c>
      <c r="H355">
        <v>425731.26100000012</v>
      </c>
      <c r="I355">
        <v>851.4649999999998</v>
      </c>
      <c r="J355">
        <v>226</v>
      </c>
      <c r="K355" t="s">
        <v>14</v>
      </c>
      <c r="L355">
        <f>Table13[[#This Row],[maxPHe]]/Table13[[#This Row],[nv]]</f>
        <v>3.7675442477876095</v>
      </c>
      <c r="M355">
        <f>1/Table13[[#This Row],[temp(K)]]</f>
        <v>2E-3</v>
      </c>
      <c r="N355">
        <f>1/Table13[[#This Row],[dens]]</f>
        <v>0.26542488534467074</v>
      </c>
      <c r="O355" s="3">
        <f>EXP(-1/Table13[[#This Row],[temp(K)]])</f>
        <v>0.99800199866733308</v>
      </c>
      <c r="P355" s="3">
        <f>EXP(-1/Table13[[#This Row],[dens]])</f>
        <v>0.76688004465246751</v>
      </c>
      <c r="Q355" s="3">
        <f>EXP(1/Table13[[#This Row],[temp(K)]])</f>
        <v>1.0020020013340003</v>
      </c>
      <c r="R355" s="3">
        <f>EXP(1/Table13[[#This Row],[dens]])</f>
        <v>1.303984902167036</v>
      </c>
      <c r="S355" s="3">
        <f>LN(Table13[[#This Row],[maxPress(bar)]])</f>
        <v>12.961563583463509</v>
      </c>
      <c r="T355" s="3">
        <f>LN(Table13[[#This Row],[dens]])</f>
        <v>1.3264233960514333</v>
      </c>
    </row>
    <row r="356" spans="1:20" hidden="1" x14ac:dyDescent="0.3">
      <c r="A356">
        <v>3</v>
      </c>
      <c r="B356">
        <v>1000</v>
      </c>
      <c r="C356" t="s">
        <v>11</v>
      </c>
      <c r="D356">
        <v>3</v>
      </c>
      <c r="E356" t="s">
        <v>12</v>
      </c>
      <c r="F356">
        <v>7</v>
      </c>
      <c r="G356">
        <v>1585.9902500000001</v>
      </c>
      <c r="H356">
        <v>373418.7672</v>
      </c>
      <c r="I356">
        <v>788.69500000000028</v>
      </c>
      <c r="J356">
        <v>225</v>
      </c>
      <c r="K356" t="s">
        <v>14</v>
      </c>
      <c r="L356">
        <f>Table13[[#This Row],[maxPHe]]/Table13[[#This Row],[nv]]</f>
        <v>3.5053111111111122</v>
      </c>
      <c r="M356">
        <f>1/Table13[[#This Row],[temp(K)]]</f>
        <v>1E-3</v>
      </c>
      <c r="N356">
        <f>1/Table13[[#This Row],[dens]]</f>
        <v>0.28528138253697555</v>
      </c>
      <c r="O356" s="3">
        <f>EXP(-1/Table13[[#This Row],[temp(K)]])</f>
        <v>0.99900049983337502</v>
      </c>
      <c r="P356" s="3">
        <f>EXP(-1/Table13[[#This Row],[dens]])</f>
        <v>0.75180268040865827</v>
      </c>
      <c r="Q356" s="3">
        <f>EXP(1/Table13[[#This Row],[temp(K)]])</f>
        <v>1.0010005001667084</v>
      </c>
      <c r="R356" s="3">
        <f>EXP(1/Table13[[#This Row],[dens]])</f>
        <v>1.3301362525821652</v>
      </c>
      <c r="S356" s="3">
        <f>LN(Table13[[#This Row],[maxPress(bar)]])</f>
        <v>12.83045576913741</v>
      </c>
      <c r="T356" s="3">
        <f>LN(Table13[[#This Row],[dens]])</f>
        <v>1.2542792786333419</v>
      </c>
    </row>
    <row r="357" spans="1:20" hidden="1" x14ac:dyDescent="0.3">
      <c r="A357">
        <v>3</v>
      </c>
      <c r="B357">
        <v>1500</v>
      </c>
      <c r="C357" t="s">
        <v>11</v>
      </c>
      <c r="D357">
        <v>3</v>
      </c>
      <c r="E357" t="s">
        <v>12</v>
      </c>
      <c r="F357">
        <v>7</v>
      </c>
      <c r="G357">
        <v>1440.64375</v>
      </c>
      <c r="H357">
        <v>325592.1029</v>
      </c>
      <c r="I357">
        <v>722.62500000000011</v>
      </c>
      <c r="J357">
        <v>227</v>
      </c>
      <c r="K357" t="s">
        <v>14</v>
      </c>
      <c r="L357">
        <f>Table13[[#This Row],[maxPHe]]/Table13[[#This Row],[nv]]</f>
        <v>3.1833700440528641</v>
      </c>
      <c r="M357">
        <f>1/Table13[[#This Row],[temp(K)]]</f>
        <v>6.6666666666666664E-4</v>
      </c>
      <c r="N357">
        <f>1/Table13[[#This Row],[dens]]</f>
        <v>0.31413250302715789</v>
      </c>
      <c r="O357" s="3">
        <f>EXP(-1/Table13[[#This Row],[temp(K)]])</f>
        <v>0.99933355550618108</v>
      </c>
      <c r="P357" s="3">
        <f>EXP(-1/Table13[[#This Row],[dens]])</f>
        <v>0.73042223858939448</v>
      </c>
      <c r="Q357" s="3">
        <f>EXP(1/Table13[[#This Row],[temp(K)]])</f>
        <v>1.0006668889382799</v>
      </c>
      <c r="R357" s="3">
        <f>EXP(1/Table13[[#This Row],[dens]])</f>
        <v>1.3690711305986787</v>
      </c>
      <c r="S357" s="3">
        <f>LN(Table13[[#This Row],[maxPress(bar)]])</f>
        <v>12.69340065882376</v>
      </c>
      <c r="T357" s="3">
        <f>LN(Table13[[#This Row],[dens]])</f>
        <v>1.1579403979212377</v>
      </c>
    </row>
    <row r="358" spans="1:20" hidden="1" x14ac:dyDescent="0.3">
      <c r="A358">
        <v>3</v>
      </c>
      <c r="B358">
        <v>2000</v>
      </c>
      <c r="C358" t="s">
        <v>11</v>
      </c>
      <c r="D358">
        <v>3</v>
      </c>
      <c r="E358" t="s">
        <v>12</v>
      </c>
      <c r="F358">
        <v>7</v>
      </c>
      <c r="G358">
        <v>1311.5842500000001</v>
      </c>
      <c r="H358">
        <v>282473.29710000003</v>
      </c>
      <c r="I358">
        <v>662.8150000000004</v>
      </c>
      <c r="J358">
        <v>227</v>
      </c>
      <c r="K358" t="s">
        <v>14</v>
      </c>
      <c r="L358">
        <f>Table13[[#This Row],[maxPHe]]/Table13[[#This Row],[nv]]</f>
        <v>2.9198898678414116</v>
      </c>
      <c r="M358">
        <f>1/Table13[[#This Row],[temp(K)]]</f>
        <v>5.0000000000000001E-4</v>
      </c>
      <c r="N358">
        <f>1/Table13[[#This Row],[dens]]</f>
        <v>0.34247867051892283</v>
      </c>
      <c r="O358" s="3">
        <f>EXP(-1/Table13[[#This Row],[temp(K)]])</f>
        <v>0.99950012497916929</v>
      </c>
      <c r="P358" s="3">
        <f>EXP(-1/Table13[[#This Row],[dens]])</f>
        <v>0.71000826333186173</v>
      </c>
      <c r="Q358" s="3">
        <f>EXP(1/Table13[[#This Row],[temp(K)]])</f>
        <v>1.0005001250208359</v>
      </c>
      <c r="R358" s="3">
        <f>EXP(1/Table13[[#This Row],[dens]])</f>
        <v>1.4084343121688354</v>
      </c>
      <c r="S358" s="3">
        <f>LN(Table13[[#This Row],[maxPress(bar)]])</f>
        <v>12.551339301561178</v>
      </c>
      <c r="T358" s="3">
        <f>LN(Table13[[#This Row],[dens]])</f>
        <v>1.0715458990762383</v>
      </c>
    </row>
    <row r="359" spans="1:20" hidden="1" x14ac:dyDescent="0.3">
      <c r="A359">
        <v>3</v>
      </c>
      <c r="B359">
        <v>2500</v>
      </c>
      <c r="C359" t="s">
        <v>11</v>
      </c>
      <c r="D359">
        <v>3</v>
      </c>
      <c r="E359" t="s">
        <v>12</v>
      </c>
      <c r="F359">
        <v>7</v>
      </c>
      <c r="G359">
        <v>1040.2972500000001</v>
      </c>
      <c r="H359">
        <v>242478.98420000001</v>
      </c>
      <c r="I359">
        <v>579.55499999999972</v>
      </c>
      <c r="J359">
        <v>226</v>
      </c>
      <c r="K359" t="s">
        <v>14</v>
      </c>
      <c r="L359">
        <f>Table13[[#This Row],[maxPHe]]/Table13[[#This Row],[nv]]</f>
        <v>2.5644026548672554</v>
      </c>
      <c r="M359">
        <f>1/Table13[[#This Row],[temp(K)]]</f>
        <v>4.0000000000000002E-4</v>
      </c>
      <c r="N359">
        <f>1/Table13[[#This Row],[dens]]</f>
        <v>0.38995436153600627</v>
      </c>
      <c r="O359" s="3">
        <f>EXP(-1/Table13[[#This Row],[temp(K)]])</f>
        <v>0.99960007998933442</v>
      </c>
      <c r="P359" s="3">
        <f>EXP(-1/Table13[[#This Row],[dens]])</f>
        <v>0.67708777503907447</v>
      </c>
      <c r="Q359" s="3">
        <f>EXP(1/Table13[[#This Row],[temp(K)]])</f>
        <v>1.0004000800106678</v>
      </c>
      <c r="R359" s="3">
        <f>EXP(1/Table13[[#This Row],[dens]])</f>
        <v>1.4769133882860173</v>
      </c>
      <c r="S359" s="3">
        <f>LN(Table13[[#This Row],[maxPress(bar)]])</f>
        <v>12.398670322511428</v>
      </c>
      <c r="T359" s="3">
        <f>LN(Table13[[#This Row],[dens]])</f>
        <v>0.94172556840856658</v>
      </c>
    </row>
    <row r="360" spans="1:20" hidden="1" x14ac:dyDescent="0.3">
      <c r="A360">
        <v>3</v>
      </c>
      <c r="B360">
        <v>500</v>
      </c>
      <c r="C360" t="s">
        <v>11</v>
      </c>
      <c r="D360">
        <v>3</v>
      </c>
      <c r="E360" t="s">
        <v>12</v>
      </c>
      <c r="F360">
        <v>7</v>
      </c>
      <c r="G360">
        <v>1610.94075</v>
      </c>
      <c r="H360">
        <v>422722.71125000011</v>
      </c>
      <c r="I360">
        <v>858.68499999999972</v>
      </c>
      <c r="J360">
        <v>231</v>
      </c>
      <c r="K360" t="s">
        <v>13</v>
      </c>
      <c r="L360">
        <f>Table13[[#This Row],[maxPHe]]/Table13[[#This Row],[nv]]</f>
        <v>3.7172510822510811</v>
      </c>
      <c r="M360">
        <f>1/Table13[[#This Row],[temp(K)]]</f>
        <v>2E-3</v>
      </c>
      <c r="N360">
        <f>1/Table13[[#This Row],[dens]]</f>
        <v>0.26901599538829729</v>
      </c>
      <c r="O360" s="3">
        <f>EXP(-1/Table13[[#This Row],[temp(K)]])</f>
        <v>0.99800199866733308</v>
      </c>
      <c r="P360" s="3">
        <f>EXP(-1/Table13[[#This Row],[dens]])</f>
        <v>0.76413103297786356</v>
      </c>
      <c r="Q360" s="3">
        <f>EXP(1/Table13[[#This Row],[temp(K)]])</f>
        <v>1.0020020013340003</v>
      </c>
      <c r="R360" s="3">
        <f>EXP(1/Table13[[#This Row],[dens]])</f>
        <v>1.308676073661007</v>
      </c>
      <c r="S360" s="3">
        <f>LN(Table13[[#This Row],[maxPress(bar)]])</f>
        <v>12.954471714115552</v>
      </c>
      <c r="T360" s="3">
        <f>LN(Table13[[#This Row],[dens]])</f>
        <v>1.3129844387380898</v>
      </c>
    </row>
    <row r="361" spans="1:20" hidden="1" x14ac:dyDescent="0.3">
      <c r="A361">
        <v>2</v>
      </c>
      <c r="B361">
        <v>1500</v>
      </c>
      <c r="C361" t="s">
        <v>11</v>
      </c>
      <c r="D361">
        <v>1</v>
      </c>
      <c r="E361" t="s">
        <v>12</v>
      </c>
      <c r="F361">
        <v>7</v>
      </c>
      <c r="G361">
        <v>56.237750000000013</v>
      </c>
      <c r="H361">
        <v>753434.0731500003</v>
      </c>
      <c r="I361">
        <v>30.745000000000001</v>
      </c>
      <c r="J361">
        <v>7</v>
      </c>
      <c r="K361" t="s">
        <v>14</v>
      </c>
      <c r="L361">
        <f>Table13[[#This Row],[maxPHe]]/Table13[[#This Row],[nv]]</f>
        <v>4.3921428571428569</v>
      </c>
      <c r="M361">
        <f>1/Table13[[#This Row],[temp(K)]]</f>
        <v>6.6666666666666664E-4</v>
      </c>
      <c r="N361">
        <f>1/Table13[[#This Row],[dens]]</f>
        <v>0.22767929744673931</v>
      </c>
      <c r="O361" s="3">
        <f>EXP(-1/Table13[[#This Row],[temp(K)]])</f>
        <v>0.99933355550618108</v>
      </c>
      <c r="P361" s="3">
        <f>EXP(-1/Table13[[#This Row],[dens]])</f>
        <v>0.79637961986341355</v>
      </c>
      <c r="Q361" s="3">
        <f>EXP(1/Table13[[#This Row],[temp(K)]])</f>
        <v>1.0006668889382799</v>
      </c>
      <c r="R361" s="3">
        <f>EXP(1/Table13[[#This Row],[dens]])</f>
        <v>1.255682560248728</v>
      </c>
      <c r="S361" s="3">
        <f>LN(Table13[[#This Row],[maxPress(bar)]])</f>
        <v>13.532396799060267</v>
      </c>
      <c r="T361" s="3">
        <f>LN(Table13[[#This Row],[dens]])</f>
        <v>1.4798172303501196</v>
      </c>
    </row>
    <row r="362" spans="1:20" x14ac:dyDescent="0.3">
      <c r="A362">
        <v>2</v>
      </c>
      <c r="B362">
        <v>1500</v>
      </c>
      <c r="C362" t="s">
        <v>11</v>
      </c>
      <c r="D362">
        <v>2</v>
      </c>
      <c r="E362" t="s">
        <v>12</v>
      </c>
      <c r="F362">
        <v>7</v>
      </c>
      <c r="G362">
        <v>561.78225000000009</v>
      </c>
      <c r="H362">
        <v>416160.96500000003</v>
      </c>
      <c r="I362">
        <v>263.8549999999999</v>
      </c>
      <c r="J362">
        <v>69</v>
      </c>
      <c r="K362" t="s">
        <v>14</v>
      </c>
      <c r="L362">
        <f>Table13[[#This Row],[maxPHe]]/Table13[[#This Row],[nv]]</f>
        <v>3.8239855072463755</v>
      </c>
      <c r="M362">
        <f>1/Table13[[#This Row],[temp(K)]]</f>
        <v>6.6666666666666664E-4</v>
      </c>
      <c r="N362">
        <f>1/Table13[[#This Row],[dens]]</f>
        <v>0.26150726724905732</v>
      </c>
      <c r="O362" s="3">
        <f>EXP(-1/Table13[[#This Row],[temp(K)]])</f>
        <v>0.99933355550618108</v>
      </c>
      <c r="P362" s="3">
        <f>EXP(-1/Table13[[#This Row],[dens]])</f>
        <v>0.76989028041959628</v>
      </c>
      <c r="Q362" s="3">
        <f>EXP(1/Table13[[#This Row],[temp(K)]])</f>
        <v>1.0006668889382799</v>
      </c>
      <c r="R362" s="3">
        <f>EXP(1/Table13[[#This Row],[dens]])</f>
        <v>1.2988863808684428</v>
      </c>
      <c r="S362" s="3">
        <f>LN(Table13[[#This Row],[maxPress(bar)]])</f>
        <v>12.938827399499475</v>
      </c>
      <c r="T362" s="3">
        <f>LN(Table13[[#This Row],[dens]])</f>
        <v>1.3412932052359414</v>
      </c>
    </row>
    <row r="363" spans="1:20" hidden="1" x14ac:dyDescent="0.3">
      <c r="A363">
        <v>2</v>
      </c>
      <c r="B363">
        <v>2000</v>
      </c>
      <c r="C363" t="s">
        <v>11</v>
      </c>
      <c r="D363">
        <v>1</v>
      </c>
      <c r="E363" t="s">
        <v>12</v>
      </c>
      <c r="F363">
        <v>7</v>
      </c>
      <c r="G363">
        <v>62.772250000000007</v>
      </c>
      <c r="H363">
        <v>734016.36090000009</v>
      </c>
      <c r="I363">
        <v>28.055</v>
      </c>
      <c r="J363">
        <v>6</v>
      </c>
      <c r="K363" t="s">
        <v>14</v>
      </c>
      <c r="L363">
        <f>Table13[[#This Row],[maxPHe]]/Table13[[#This Row],[nv]]</f>
        <v>4.6758333333333333</v>
      </c>
      <c r="M363">
        <f>1/Table13[[#This Row],[temp(K)]]</f>
        <v>5.0000000000000001E-4</v>
      </c>
      <c r="N363">
        <f>1/Table13[[#This Row],[dens]]</f>
        <v>0.21386562110140794</v>
      </c>
      <c r="O363" s="3">
        <f>EXP(-1/Table13[[#This Row],[temp(K)]])</f>
        <v>0.99950012497916929</v>
      </c>
      <c r="P363" s="3">
        <f>EXP(-1/Table13[[#This Row],[dens]])</f>
        <v>0.80745688289919015</v>
      </c>
      <c r="Q363" s="3">
        <f>EXP(1/Table13[[#This Row],[temp(K)]])</f>
        <v>1.0005001250208359</v>
      </c>
      <c r="R363" s="3">
        <f>EXP(1/Table13[[#This Row],[dens]])</f>
        <v>1.23845622122816</v>
      </c>
      <c r="S363" s="3">
        <f>LN(Table13[[#This Row],[maxPress(bar)]])</f>
        <v>13.506286597402729</v>
      </c>
      <c r="T363" s="3">
        <f>LN(Table13[[#This Row],[dens]])</f>
        <v>1.5424073999748804</v>
      </c>
    </row>
    <row r="364" spans="1:20" x14ac:dyDescent="0.3">
      <c r="A364">
        <v>2</v>
      </c>
      <c r="B364">
        <v>2000</v>
      </c>
      <c r="C364" t="s">
        <v>11</v>
      </c>
      <c r="D364">
        <v>2</v>
      </c>
      <c r="E364" t="s">
        <v>12</v>
      </c>
      <c r="F364">
        <v>7</v>
      </c>
      <c r="G364">
        <v>495.74275</v>
      </c>
      <c r="H364">
        <v>377047.07410000003</v>
      </c>
      <c r="I364">
        <v>237.6449999999999</v>
      </c>
      <c r="J364">
        <v>68</v>
      </c>
      <c r="K364" t="s">
        <v>14</v>
      </c>
      <c r="L364">
        <f>Table13[[#This Row],[maxPHe]]/Table13[[#This Row],[nv]]</f>
        <v>3.4947794117647044</v>
      </c>
      <c r="M364">
        <f>1/Table13[[#This Row],[temp(K)]]</f>
        <v>5.0000000000000001E-4</v>
      </c>
      <c r="N364">
        <f>1/Table13[[#This Row],[dens]]</f>
        <v>0.28614109280649719</v>
      </c>
      <c r="O364" s="3">
        <f>EXP(-1/Table13[[#This Row],[temp(K)]])</f>
        <v>0.99950012497916929</v>
      </c>
      <c r="P364" s="3">
        <f>EXP(-1/Table13[[#This Row],[dens]])</f>
        <v>0.75115662567339403</v>
      </c>
      <c r="Q364" s="3">
        <f>EXP(1/Table13[[#This Row],[temp(K)]])</f>
        <v>1.0005001250208359</v>
      </c>
      <c r="R364" s="3">
        <f>EXP(1/Table13[[#This Row],[dens]])</f>
        <v>1.3312802760722822</v>
      </c>
      <c r="S364" s="3">
        <f>LN(Table13[[#This Row],[maxPress(bar)]])</f>
        <v>12.840125323621901</v>
      </c>
      <c r="T364" s="3">
        <f>LN(Table13[[#This Row],[dens]])</f>
        <v>1.2512702583190087</v>
      </c>
    </row>
    <row r="365" spans="1:20" hidden="1" x14ac:dyDescent="0.3">
      <c r="A365">
        <v>2</v>
      </c>
      <c r="B365">
        <v>2500</v>
      </c>
      <c r="C365" t="s">
        <v>11</v>
      </c>
      <c r="D365">
        <v>1</v>
      </c>
      <c r="E365" t="s">
        <v>12</v>
      </c>
      <c r="F365">
        <v>7</v>
      </c>
      <c r="G365">
        <v>66.782250000000005</v>
      </c>
      <c r="H365">
        <v>588458.52329999988</v>
      </c>
      <c r="I365">
        <v>32.855000000000011</v>
      </c>
      <c r="J365">
        <v>8</v>
      </c>
      <c r="K365" t="s">
        <v>14</v>
      </c>
      <c r="L365">
        <f>Table13[[#This Row],[maxPHe]]/Table13[[#This Row],[nv]]</f>
        <v>4.1068750000000014</v>
      </c>
      <c r="M365">
        <f>1/Table13[[#This Row],[temp(K)]]</f>
        <v>4.0000000000000002E-4</v>
      </c>
      <c r="N365">
        <f>1/Table13[[#This Row],[dens]]</f>
        <v>0.24349414092223398</v>
      </c>
      <c r="O365" s="3">
        <f>EXP(-1/Table13[[#This Row],[temp(K)]])</f>
        <v>0.99960007998933442</v>
      </c>
      <c r="P365" s="3">
        <f>EXP(-1/Table13[[#This Row],[dens]])</f>
        <v>0.78388406885653705</v>
      </c>
      <c r="Q365" s="3">
        <f>EXP(1/Table13[[#This Row],[temp(K)]])</f>
        <v>1.0004000800106678</v>
      </c>
      <c r="R365" s="3">
        <f>EXP(1/Table13[[#This Row],[dens]])</f>
        <v>1.275698843400038</v>
      </c>
      <c r="S365" s="3">
        <f>LN(Table13[[#This Row],[maxPress(bar)]])</f>
        <v>13.285261724524133</v>
      </c>
      <c r="T365" s="3">
        <f>LN(Table13[[#This Row],[dens]])</f>
        <v>1.4126623986699955</v>
      </c>
    </row>
    <row r="366" spans="1:20" x14ac:dyDescent="0.3">
      <c r="A366">
        <v>2</v>
      </c>
      <c r="B366">
        <v>2500</v>
      </c>
      <c r="C366" t="s">
        <v>11</v>
      </c>
      <c r="D366">
        <v>2</v>
      </c>
      <c r="E366" t="s">
        <v>12</v>
      </c>
      <c r="F366">
        <v>7</v>
      </c>
      <c r="G366">
        <v>433.36624999999998</v>
      </c>
      <c r="H366">
        <v>333274.29109999997</v>
      </c>
      <c r="I366">
        <v>219.17500000000001</v>
      </c>
      <c r="J366">
        <v>70</v>
      </c>
      <c r="K366" t="s">
        <v>14</v>
      </c>
      <c r="L366">
        <f>Table13[[#This Row],[maxPHe]]/Table13[[#This Row],[nv]]</f>
        <v>3.1310714285714289</v>
      </c>
      <c r="M366">
        <f>1/Table13[[#This Row],[temp(K)]]</f>
        <v>4.0000000000000002E-4</v>
      </c>
      <c r="N366">
        <f>1/Table13[[#This Row],[dens]]</f>
        <v>0.31937949127409598</v>
      </c>
      <c r="O366" s="3">
        <f>EXP(-1/Table13[[#This Row],[temp(K)]])</f>
        <v>0.99960007998933442</v>
      </c>
      <c r="P366" s="3">
        <f>EXP(-1/Table13[[#This Row],[dens]])</f>
        <v>0.72659975871139471</v>
      </c>
      <c r="Q366" s="3">
        <f>EXP(1/Table13[[#This Row],[temp(K)]])</f>
        <v>1.0004000800106678</v>
      </c>
      <c r="R366" s="3">
        <f>EXP(1/Table13[[#This Row],[dens]])</f>
        <v>1.3762735096051688</v>
      </c>
      <c r="S366" s="3">
        <f>LN(Table13[[#This Row],[maxPress(bar)]])</f>
        <v>12.716721126907379</v>
      </c>
      <c r="T366" s="3">
        <f>LN(Table13[[#This Row],[dens]])</f>
        <v>1.1413752554252905</v>
      </c>
    </row>
    <row r="367" spans="1:20" hidden="1" x14ac:dyDescent="0.3">
      <c r="A367">
        <v>2</v>
      </c>
      <c r="B367">
        <v>500</v>
      </c>
      <c r="C367" t="s">
        <v>11</v>
      </c>
      <c r="D367">
        <v>1</v>
      </c>
      <c r="E367" t="s">
        <v>12</v>
      </c>
      <c r="F367">
        <v>7</v>
      </c>
      <c r="G367">
        <v>153.61375000000001</v>
      </c>
      <c r="H367">
        <v>838410.48035000009</v>
      </c>
      <c r="I367">
        <v>60.225000000000009</v>
      </c>
      <c r="J367">
        <v>9</v>
      </c>
      <c r="K367" t="s">
        <v>14</v>
      </c>
      <c r="L367">
        <f>Table13[[#This Row],[maxPHe]]/Table13[[#This Row],[nv]]</f>
        <v>6.6916666666666673</v>
      </c>
      <c r="M367">
        <f>1/Table13[[#This Row],[temp(K)]]</f>
        <v>2E-3</v>
      </c>
      <c r="N367">
        <f>1/Table13[[#This Row],[dens]]</f>
        <v>0.149439601494396</v>
      </c>
      <c r="O367" s="3">
        <f>EXP(-1/Table13[[#This Row],[temp(K)]])</f>
        <v>0.99800199866733308</v>
      </c>
      <c r="P367" s="3">
        <f>EXP(-1/Table13[[#This Row],[dens]])</f>
        <v>0.86119045106521486</v>
      </c>
      <c r="Q367" s="3">
        <f>EXP(1/Table13[[#This Row],[temp(K)]])</f>
        <v>1.0020020013340003</v>
      </c>
      <c r="R367" s="3">
        <f>EXP(1/Table13[[#This Row],[dens]])</f>
        <v>1.1611833349558047</v>
      </c>
      <c r="S367" s="3">
        <f>LN(Table13[[#This Row],[maxPress(bar)]])</f>
        <v>13.639263092888248</v>
      </c>
      <c r="T367" s="3">
        <f>LN(Table13[[#This Row],[dens]])</f>
        <v>1.9008629711647158</v>
      </c>
    </row>
    <row r="368" spans="1:20" x14ac:dyDescent="0.3">
      <c r="A368">
        <v>2</v>
      </c>
      <c r="B368">
        <v>500</v>
      </c>
      <c r="C368" t="s">
        <v>11</v>
      </c>
      <c r="D368">
        <v>2</v>
      </c>
      <c r="E368" t="s">
        <v>12</v>
      </c>
      <c r="F368">
        <v>7</v>
      </c>
      <c r="G368">
        <v>640.14874999999995</v>
      </c>
      <c r="H368">
        <v>561011.59279999987</v>
      </c>
      <c r="I368">
        <v>307.52500000000009</v>
      </c>
      <c r="J368">
        <v>68</v>
      </c>
      <c r="K368" t="s">
        <v>14</v>
      </c>
      <c r="L368">
        <f>Table13[[#This Row],[maxPHe]]/Table13[[#This Row],[nv]]</f>
        <v>4.5224264705882362</v>
      </c>
      <c r="M368">
        <f>1/Table13[[#This Row],[temp(K)]]</f>
        <v>2E-3</v>
      </c>
      <c r="N368">
        <f>1/Table13[[#This Row],[dens]]</f>
        <v>0.22112023412730669</v>
      </c>
      <c r="O368" s="3">
        <f>EXP(-1/Table13[[#This Row],[temp(K)]])</f>
        <v>0.99800199866733308</v>
      </c>
      <c r="P368" s="3">
        <f>EXP(-1/Table13[[#This Row],[dens]])</f>
        <v>0.80162029237946764</v>
      </c>
      <c r="Q368" s="3">
        <f>EXP(1/Table13[[#This Row],[temp(K)]])</f>
        <v>1.0020020013340003</v>
      </c>
      <c r="R368" s="3">
        <f>EXP(1/Table13[[#This Row],[dens]])</f>
        <v>1.2474734104243761</v>
      </c>
      <c r="S368" s="3">
        <f>LN(Table13[[#This Row],[maxPress(bar)]])</f>
        <v>13.237496848818955</v>
      </c>
      <c r="T368" s="3">
        <f>LN(Table13[[#This Row],[dens]])</f>
        <v>1.5090486795787421</v>
      </c>
    </row>
    <row r="369" spans="1:20" hidden="1" x14ac:dyDescent="0.3">
      <c r="A369">
        <v>3</v>
      </c>
      <c r="B369">
        <v>1000</v>
      </c>
      <c r="C369" t="s">
        <v>11</v>
      </c>
      <c r="D369">
        <v>1</v>
      </c>
      <c r="E369" t="s">
        <v>12</v>
      </c>
      <c r="F369">
        <v>7</v>
      </c>
      <c r="G369">
        <v>77.623750000000015</v>
      </c>
      <c r="H369">
        <v>831701.40739999991</v>
      </c>
      <c r="I369">
        <v>37.024999999999977</v>
      </c>
      <c r="J369">
        <v>7</v>
      </c>
      <c r="K369" t="s">
        <v>14</v>
      </c>
      <c r="L369">
        <f>Table13[[#This Row],[maxPHe]]/Table13[[#This Row],[nv]]</f>
        <v>5.289285714285711</v>
      </c>
      <c r="M369">
        <f>1/Table13[[#This Row],[temp(K)]]</f>
        <v>1E-3</v>
      </c>
      <c r="N369">
        <f>1/Table13[[#This Row],[dens]]</f>
        <v>0.18906144496961524</v>
      </c>
      <c r="O369" s="3">
        <f>EXP(-1/Table13[[#This Row],[temp(K)]])</f>
        <v>0.99900049983337502</v>
      </c>
      <c r="P369" s="3">
        <f>EXP(-1/Table13[[#This Row],[dens]])</f>
        <v>0.82773564494059737</v>
      </c>
      <c r="Q369" s="3">
        <f>EXP(1/Table13[[#This Row],[temp(K)]])</f>
        <v>1.0010005001667084</v>
      </c>
      <c r="R369" s="3">
        <f>EXP(1/Table13[[#This Row],[dens]])</f>
        <v>1.2081151828030376</v>
      </c>
      <c r="S369" s="3">
        <f>LN(Table13[[#This Row],[maxPress(bar)]])</f>
        <v>13.631228770052052</v>
      </c>
      <c r="T369" s="3">
        <f>LN(Table13[[#This Row],[dens]])</f>
        <v>1.6656832110985487</v>
      </c>
    </row>
    <row r="370" spans="1:20" x14ac:dyDescent="0.3">
      <c r="A370">
        <v>3</v>
      </c>
      <c r="B370">
        <v>1000</v>
      </c>
      <c r="C370" t="s">
        <v>11</v>
      </c>
      <c r="D370">
        <v>2</v>
      </c>
      <c r="E370" t="s">
        <v>12</v>
      </c>
      <c r="F370">
        <v>7</v>
      </c>
      <c r="G370">
        <v>576.23775000000012</v>
      </c>
      <c r="H370">
        <v>472152.30310000002</v>
      </c>
      <c r="I370">
        <v>275.745</v>
      </c>
      <c r="J370">
        <v>67</v>
      </c>
      <c r="K370" t="s">
        <v>14</v>
      </c>
      <c r="L370">
        <f>Table13[[#This Row],[maxPHe]]/Table13[[#This Row],[nv]]</f>
        <v>4.1155970149253731</v>
      </c>
      <c r="M370">
        <f>1/Table13[[#This Row],[temp(K)]]</f>
        <v>1E-3</v>
      </c>
      <c r="N370">
        <f>1/Table13[[#This Row],[dens]]</f>
        <v>0.24297811383705961</v>
      </c>
      <c r="O370" s="3">
        <f>EXP(-1/Table13[[#This Row],[temp(K)]])</f>
        <v>0.99900049983337502</v>
      </c>
      <c r="P370" s="3">
        <f>EXP(-1/Table13[[#This Row],[dens]])</f>
        <v>0.78428867865353236</v>
      </c>
      <c r="Q370" s="3">
        <f>EXP(1/Table13[[#This Row],[temp(K)]])</f>
        <v>1.0010005001667084</v>
      </c>
      <c r="R370" s="3">
        <f>EXP(1/Table13[[#This Row],[dens]])</f>
        <v>1.2750407180641712</v>
      </c>
      <c r="S370" s="3">
        <f>LN(Table13[[#This Row],[maxPress(bar)]])</f>
        <v>13.06505688857829</v>
      </c>
      <c r="T370" s="3">
        <f>LN(Table13[[#This Row],[dens]])</f>
        <v>1.4147839062119787</v>
      </c>
    </row>
    <row r="371" spans="1:20" hidden="1" x14ac:dyDescent="0.3">
      <c r="A371">
        <v>3</v>
      </c>
      <c r="B371">
        <v>1500</v>
      </c>
      <c r="C371" t="s">
        <v>11</v>
      </c>
      <c r="D371">
        <v>1</v>
      </c>
      <c r="E371" t="s">
        <v>12</v>
      </c>
      <c r="F371">
        <v>7</v>
      </c>
      <c r="G371">
        <v>82.22775</v>
      </c>
      <c r="H371">
        <v>710899.91194999998</v>
      </c>
      <c r="I371">
        <v>38.945000000000029</v>
      </c>
      <c r="J371">
        <v>8</v>
      </c>
      <c r="K371" t="s">
        <v>14</v>
      </c>
      <c r="L371">
        <f>Table13[[#This Row],[maxPHe]]/Table13[[#This Row],[nv]]</f>
        <v>4.8681250000000036</v>
      </c>
      <c r="M371">
        <f>1/Table13[[#This Row],[temp(K)]]</f>
        <v>6.6666666666666664E-4</v>
      </c>
      <c r="N371">
        <f>1/Table13[[#This Row],[dens]]</f>
        <v>0.20541789703427896</v>
      </c>
      <c r="O371" s="3">
        <f>EXP(-1/Table13[[#This Row],[temp(K)]])</f>
        <v>0.99933355550618108</v>
      </c>
      <c r="P371" s="3">
        <f>EXP(-1/Table13[[#This Row],[dens]])</f>
        <v>0.81430694883815602</v>
      </c>
      <c r="Q371" s="3">
        <f>EXP(1/Table13[[#This Row],[temp(K)]])</f>
        <v>1.0006668889382799</v>
      </c>
      <c r="R371" s="3">
        <f>EXP(1/Table13[[#This Row],[dens]])</f>
        <v>1.2280381512484804</v>
      </c>
      <c r="S371" s="3">
        <f>LN(Table13[[#This Row],[maxPress(bar)]])</f>
        <v>13.474286928060485</v>
      </c>
      <c r="T371" s="3">
        <f>LN(Table13[[#This Row],[dens]])</f>
        <v>1.5827088526920767</v>
      </c>
    </row>
    <row r="372" spans="1:20" x14ac:dyDescent="0.3">
      <c r="A372">
        <v>3</v>
      </c>
      <c r="B372">
        <v>1500</v>
      </c>
      <c r="C372" t="s">
        <v>11</v>
      </c>
      <c r="D372">
        <v>2</v>
      </c>
      <c r="E372" t="s">
        <v>12</v>
      </c>
      <c r="F372">
        <v>7</v>
      </c>
      <c r="G372">
        <v>442.87124999999997</v>
      </c>
      <c r="H372">
        <v>401292.19994999998</v>
      </c>
      <c r="I372">
        <v>238.07499999999999</v>
      </c>
      <c r="J372">
        <v>68</v>
      </c>
      <c r="K372" t="s">
        <v>14</v>
      </c>
      <c r="L372">
        <f>Table13[[#This Row],[maxPHe]]/Table13[[#This Row],[nv]]</f>
        <v>3.5011029411764705</v>
      </c>
      <c r="M372">
        <f>1/Table13[[#This Row],[temp(K)]]</f>
        <v>6.6666666666666664E-4</v>
      </c>
      <c r="N372">
        <f>1/Table13[[#This Row],[dens]]</f>
        <v>0.28562427806363544</v>
      </c>
      <c r="O372" s="3">
        <f>EXP(-1/Table13[[#This Row],[temp(K)]])</f>
        <v>0.99933355550618108</v>
      </c>
      <c r="P372" s="3">
        <f>EXP(-1/Table13[[#This Row],[dens]])</f>
        <v>0.75154493482504447</v>
      </c>
      <c r="Q372" s="3">
        <f>EXP(1/Table13[[#This Row],[temp(K)]])</f>
        <v>1.0006668889382799</v>
      </c>
      <c r="R372" s="3">
        <f>EXP(1/Table13[[#This Row],[dens]])</f>
        <v>1.330592428558905</v>
      </c>
      <c r="S372" s="3">
        <f>LN(Table13[[#This Row],[maxPress(bar)]])</f>
        <v>12.902445119111212</v>
      </c>
      <c r="T372" s="3">
        <f>LN(Table13[[#This Row],[dens]])</f>
        <v>1.2530780449040029</v>
      </c>
    </row>
    <row r="373" spans="1:20" hidden="1" x14ac:dyDescent="0.3">
      <c r="A373">
        <v>3</v>
      </c>
      <c r="B373">
        <v>2000</v>
      </c>
      <c r="C373" t="s">
        <v>11</v>
      </c>
      <c r="D373">
        <v>1</v>
      </c>
      <c r="E373" t="s">
        <v>12</v>
      </c>
      <c r="F373">
        <v>7</v>
      </c>
      <c r="G373">
        <v>92.920749999999998</v>
      </c>
      <c r="H373">
        <v>614299.02984999993</v>
      </c>
      <c r="I373">
        <v>41.085000000000022</v>
      </c>
      <c r="J373">
        <v>9</v>
      </c>
      <c r="K373" t="s">
        <v>14</v>
      </c>
      <c r="L373">
        <f>Table13[[#This Row],[maxPHe]]/Table13[[#This Row],[nv]]</f>
        <v>4.5650000000000022</v>
      </c>
      <c r="M373">
        <f>1/Table13[[#This Row],[temp(K)]]</f>
        <v>5.0000000000000001E-4</v>
      </c>
      <c r="N373">
        <f>1/Table13[[#This Row],[dens]]</f>
        <v>0.21905805038335149</v>
      </c>
      <c r="O373" s="3">
        <f>EXP(-1/Table13[[#This Row],[temp(K)]])</f>
        <v>0.99950012497916929</v>
      </c>
      <c r="P373" s="3">
        <f>EXP(-1/Table13[[#This Row],[dens]])</f>
        <v>0.80327508637344258</v>
      </c>
      <c r="Q373" s="3">
        <f>EXP(1/Table13[[#This Row],[temp(K)]])</f>
        <v>1.0005001250208359</v>
      </c>
      <c r="R373" s="3">
        <f>EXP(1/Table13[[#This Row],[dens]])</f>
        <v>1.2449035417178369</v>
      </c>
      <c r="S373" s="3">
        <f>LN(Table13[[#This Row],[maxPress(bar)]])</f>
        <v>13.328237107873546</v>
      </c>
      <c r="T373" s="3">
        <f>LN(Table13[[#This Row],[dens]])</f>
        <v>1.5184185140469322</v>
      </c>
    </row>
    <row r="374" spans="1:20" x14ac:dyDescent="0.3">
      <c r="A374">
        <v>3</v>
      </c>
      <c r="B374">
        <v>2000</v>
      </c>
      <c r="C374" t="s">
        <v>11</v>
      </c>
      <c r="D374">
        <v>2</v>
      </c>
      <c r="E374" t="s">
        <v>12</v>
      </c>
      <c r="F374">
        <v>7</v>
      </c>
      <c r="G374">
        <v>492.27724999999998</v>
      </c>
      <c r="H374">
        <v>376535.43060000002</v>
      </c>
      <c r="I374">
        <v>234.9550000000001</v>
      </c>
      <c r="J374">
        <v>67</v>
      </c>
      <c r="K374" t="s">
        <v>14</v>
      </c>
      <c r="L374">
        <f>Table13[[#This Row],[maxPHe]]/Table13[[#This Row],[nv]]</f>
        <v>3.5067910447761208</v>
      </c>
      <c r="M374">
        <f>1/Table13[[#This Row],[temp(K)]]</f>
        <v>5.0000000000000001E-4</v>
      </c>
      <c r="N374">
        <f>1/Table13[[#This Row],[dens]]</f>
        <v>0.28516098827435027</v>
      </c>
      <c r="O374" s="3">
        <f>EXP(-1/Table13[[#This Row],[temp(K)]])</f>
        <v>0.99950012497916929</v>
      </c>
      <c r="P374" s="3">
        <f>EXP(-1/Table13[[#This Row],[dens]])</f>
        <v>0.75189319858683112</v>
      </c>
      <c r="Q374" s="3">
        <f>EXP(1/Table13[[#This Row],[temp(K)]])</f>
        <v>1.0005001250208359</v>
      </c>
      <c r="R374" s="3">
        <f>EXP(1/Table13[[#This Row],[dens]])</f>
        <v>1.3299761214484729</v>
      </c>
      <c r="S374" s="3">
        <f>LN(Table13[[#This Row],[maxPress(bar)]])</f>
        <v>12.838767426973753</v>
      </c>
      <c r="T374" s="3">
        <f>LN(Table13[[#This Row],[dens]])</f>
        <v>1.2547013870550625</v>
      </c>
    </row>
    <row r="375" spans="1:20" hidden="1" x14ac:dyDescent="0.3">
      <c r="A375">
        <v>3</v>
      </c>
      <c r="B375">
        <v>2500</v>
      </c>
      <c r="C375" t="s">
        <v>11</v>
      </c>
      <c r="D375">
        <v>1</v>
      </c>
      <c r="E375" t="s">
        <v>12</v>
      </c>
      <c r="F375">
        <v>7</v>
      </c>
      <c r="G375">
        <v>87.673249999999996</v>
      </c>
      <c r="H375">
        <v>555219.69580000022</v>
      </c>
      <c r="I375">
        <v>41.035000000000011</v>
      </c>
      <c r="J375">
        <v>10</v>
      </c>
      <c r="K375" t="s">
        <v>14</v>
      </c>
      <c r="L375">
        <f>Table13[[#This Row],[maxPHe]]/Table13[[#This Row],[nv]]</f>
        <v>4.1035000000000013</v>
      </c>
      <c r="M375">
        <f>1/Table13[[#This Row],[temp(K)]]</f>
        <v>4.0000000000000002E-4</v>
      </c>
      <c r="N375">
        <f>1/Table13[[#This Row],[dens]]</f>
        <v>0.24369440721335439</v>
      </c>
      <c r="O375" s="3">
        <f>EXP(-1/Table13[[#This Row],[temp(K)]])</f>
        <v>0.99960007998933442</v>
      </c>
      <c r="P375" s="3">
        <f>EXP(-1/Table13[[#This Row],[dens]])</f>
        <v>0.78372709901980686</v>
      </c>
      <c r="Q375" s="3">
        <f>EXP(1/Table13[[#This Row],[temp(K)]])</f>
        <v>1.0004000800106678</v>
      </c>
      <c r="R375" s="3">
        <f>EXP(1/Table13[[#This Row],[dens]])</f>
        <v>1.2759543484596636</v>
      </c>
      <c r="S375" s="3">
        <f>LN(Table13[[#This Row],[maxPress(bar)]])</f>
        <v>13.227119162689597</v>
      </c>
      <c r="T375" s="3">
        <f>LN(Table13[[#This Row],[dens]])</f>
        <v>1.4118402680876296</v>
      </c>
    </row>
    <row r="376" spans="1:20" x14ac:dyDescent="0.3">
      <c r="A376">
        <v>3</v>
      </c>
      <c r="B376">
        <v>2500</v>
      </c>
      <c r="C376" t="s">
        <v>11</v>
      </c>
      <c r="D376">
        <v>2</v>
      </c>
      <c r="E376" t="s">
        <v>12</v>
      </c>
      <c r="F376">
        <v>7</v>
      </c>
      <c r="G376">
        <v>444.45524999999998</v>
      </c>
      <c r="H376">
        <v>329813.12174999999</v>
      </c>
      <c r="I376">
        <v>216.39500000000021</v>
      </c>
      <c r="J376">
        <v>67</v>
      </c>
      <c r="K376" t="s">
        <v>14</v>
      </c>
      <c r="L376">
        <f>Table13[[#This Row],[maxPHe]]/Table13[[#This Row],[nv]]</f>
        <v>3.2297761194029881</v>
      </c>
      <c r="M376">
        <f>1/Table13[[#This Row],[temp(K)]]</f>
        <v>4.0000000000000002E-4</v>
      </c>
      <c r="N376">
        <f>1/Table13[[#This Row],[dens]]</f>
        <v>0.30961898380276781</v>
      </c>
      <c r="O376" s="3">
        <f>EXP(-1/Table13[[#This Row],[temp(K)]])</f>
        <v>0.99960007998933442</v>
      </c>
      <c r="P376" s="3">
        <f>EXP(-1/Table13[[#This Row],[dens]])</f>
        <v>0.73372646463965674</v>
      </c>
      <c r="Q376" s="3">
        <f>EXP(1/Table13[[#This Row],[temp(K)]])</f>
        <v>1.0004000800106678</v>
      </c>
      <c r="R376" s="3">
        <f>EXP(1/Table13[[#This Row],[dens]])</f>
        <v>1.3629057260339028</v>
      </c>
      <c r="S376" s="3">
        <f>LN(Table13[[#This Row],[maxPress(bar)]])</f>
        <v>12.70628147530827</v>
      </c>
      <c r="T376" s="3">
        <f>LN(Table13[[#This Row],[dens]])</f>
        <v>1.1724128219539847</v>
      </c>
    </row>
    <row r="377" spans="1:20" hidden="1" x14ac:dyDescent="0.3">
      <c r="A377">
        <v>3</v>
      </c>
      <c r="B377">
        <v>500</v>
      </c>
      <c r="C377" t="s">
        <v>11</v>
      </c>
      <c r="D377">
        <v>1</v>
      </c>
      <c r="E377" t="s">
        <v>12</v>
      </c>
      <c r="F377">
        <v>7</v>
      </c>
      <c r="G377">
        <v>116.28725</v>
      </c>
      <c r="H377">
        <v>806141.59455000027</v>
      </c>
      <c r="I377">
        <v>52.755000000000017</v>
      </c>
      <c r="J377">
        <v>9</v>
      </c>
      <c r="K377" t="s">
        <v>14</v>
      </c>
      <c r="L377">
        <f>Table13[[#This Row],[maxPHe]]/Table13[[#This Row],[nv]]</f>
        <v>5.8616666666666681</v>
      </c>
      <c r="M377">
        <f>1/Table13[[#This Row],[temp(K)]]</f>
        <v>2E-3</v>
      </c>
      <c r="N377">
        <f>1/Table13[[#This Row],[dens]]</f>
        <v>0.17059994313335225</v>
      </c>
      <c r="O377" s="3">
        <f>EXP(-1/Table13[[#This Row],[temp(K)]])</f>
        <v>0.99800199866733308</v>
      </c>
      <c r="P377" s="3">
        <f>EXP(-1/Table13[[#This Row],[dens]])</f>
        <v>0.84315881748333954</v>
      </c>
      <c r="Q377" s="3">
        <f>EXP(1/Table13[[#This Row],[temp(K)]])</f>
        <v>1.0020020013340003</v>
      </c>
      <c r="R377" s="3">
        <f>EXP(1/Table13[[#This Row],[dens]])</f>
        <v>1.1860161801839422</v>
      </c>
      <c r="S377" s="3">
        <f>LN(Table13[[#This Row],[maxPress(bar)]])</f>
        <v>13.600014681679959</v>
      </c>
      <c r="T377" s="3">
        <f>LN(Table13[[#This Row],[dens]])</f>
        <v>1.7684339772578364</v>
      </c>
    </row>
    <row r="378" spans="1:20" x14ac:dyDescent="0.3">
      <c r="A378">
        <v>3</v>
      </c>
      <c r="B378">
        <v>500</v>
      </c>
      <c r="C378" t="s">
        <v>11</v>
      </c>
      <c r="D378">
        <v>2</v>
      </c>
      <c r="E378" t="s">
        <v>12</v>
      </c>
      <c r="F378">
        <v>7</v>
      </c>
      <c r="G378">
        <v>656.23775000000012</v>
      </c>
      <c r="H378">
        <v>570647.54409999994</v>
      </c>
      <c r="I378">
        <v>306.74500000000012</v>
      </c>
      <c r="J378">
        <v>66</v>
      </c>
      <c r="K378" t="s">
        <v>14</v>
      </c>
      <c r="L378">
        <f>Table13[[#This Row],[maxPHe]]/Table13[[#This Row],[nv]]</f>
        <v>4.6476515151515168</v>
      </c>
      <c r="M378">
        <f>1/Table13[[#This Row],[temp(K)]]</f>
        <v>2E-3</v>
      </c>
      <c r="N378">
        <f>1/Table13[[#This Row],[dens]]</f>
        <v>0.21516243133547402</v>
      </c>
      <c r="O378" s="3">
        <f>EXP(-1/Table13[[#This Row],[temp(K)]])</f>
        <v>0.99800199866733308</v>
      </c>
      <c r="P378" s="3">
        <f>EXP(-1/Table13[[#This Row],[dens]])</f>
        <v>0.80641044321337763</v>
      </c>
      <c r="Q378" s="3">
        <f>EXP(1/Table13[[#This Row],[temp(K)]])</f>
        <v>1.0020020013340003</v>
      </c>
      <c r="R378" s="3">
        <f>EXP(1/Table13[[#This Row],[dens]])</f>
        <v>1.2400633057468953</v>
      </c>
      <c r="S378" s="3">
        <f>LN(Table13[[#This Row],[maxPress(bar)]])</f>
        <v>13.25452703728371</v>
      </c>
      <c r="T378" s="3">
        <f>LN(Table13[[#This Row],[dens]])</f>
        <v>1.5363620415132502</v>
      </c>
    </row>
    <row r="379" spans="1:20" hidden="1" x14ac:dyDescent="0.3">
      <c r="A379">
        <v>4</v>
      </c>
      <c r="B379">
        <v>1000</v>
      </c>
      <c r="C379" t="s">
        <v>11</v>
      </c>
      <c r="D379">
        <v>1</v>
      </c>
      <c r="E379" t="s">
        <v>12</v>
      </c>
      <c r="F379">
        <v>7</v>
      </c>
      <c r="G379">
        <v>136.48525000000001</v>
      </c>
      <c r="H379">
        <v>774710.17989999987</v>
      </c>
      <c r="I379">
        <v>51.795000000000002</v>
      </c>
      <c r="J379">
        <v>8</v>
      </c>
      <c r="K379" t="s">
        <v>14</v>
      </c>
      <c r="L379">
        <f>Table13[[#This Row],[maxPHe]]/Table13[[#This Row],[nv]]</f>
        <v>6.4743750000000002</v>
      </c>
      <c r="M379">
        <f>1/Table13[[#This Row],[temp(K)]]</f>
        <v>1E-3</v>
      </c>
      <c r="N379">
        <f>1/Table13[[#This Row],[dens]]</f>
        <v>0.15445506323004152</v>
      </c>
      <c r="O379" s="3">
        <f>EXP(-1/Table13[[#This Row],[temp(K)]])</f>
        <v>0.99900049983337502</v>
      </c>
      <c r="P379" s="3">
        <f>EXP(-1/Table13[[#This Row],[dens]])</f>
        <v>0.8568819967861242</v>
      </c>
      <c r="Q379" s="3">
        <f>EXP(1/Table13[[#This Row],[temp(K)]])</f>
        <v>1.0010005001667084</v>
      </c>
      <c r="R379" s="3">
        <f>EXP(1/Table13[[#This Row],[dens]])</f>
        <v>1.1670218346874637</v>
      </c>
      <c r="S379" s="3">
        <f>LN(Table13[[#This Row],[maxPress(bar)]])</f>
        <v>13.560244276975119</v>
      </c>
      <c r="T379" s="3">
        <f>LN(Table13[[#This Row],[dens]])</f>
        <v>1.8678520778302294</v>
      </c>
    </row>
    <row r="380" spans="1:20" hidden="1" x14ac:dyDescent="0.3">
      <c r="A380">
        <v>4</v>
      </c>
      <c r="B380">
        <v>1500</v>
      </c>
      <c r="C380" t="s">
        <v>11</v>
      </c>
      <c r="D380">
        <v>1</v>
      </c>
      <c r="E380" t="s">
        <v>12</v>
      </c>
      <c r="F380">
        <v>7</v>
      </c>
      <c r="G380">
        <v>50.594250000000009</v>
      </c>
      <c r="H380">
        <v>805093.09769999993</v>
      </c>
      <c r="I380">
        <v>27.614999999999991</v>
      </c>
      <c r="J380">
        <v>6</v>
      </c>
      <c r="K380" t="s">
        <v>14</v>
      </c>
      <c r="L380">
        <f>Table13[[#This Row],[maxPHe]]/Table13[[#This Row],[nv]]</f>
        <v>4.6024999999999983</v>
      </c>
      <c r="M380">
        <f>1/Table13[[#This Row],[temp(K)]]</f>
        <v>6.6666666666666664E-4</v>
      </c>
      <c r="N380">
        <f>1/Table13[[#This Row],[dens]]</f>
        <v>0.21727322107550254</v>
      </c>
      <c r="O380" s="3">
        <f>EXP(-1/Table13[[#This Row],[temp(K)]])</f>
        <v>0.99933355550618108</v>
      </c>
      <c r="P380" s="3">
        <f>EXP(-1/Table13[[#This Row],[dens]])</f>
        <v>0.80471007551426066</v>
      </c>
      <c r="Q380" s="3">
        <f>EXP(1/Table13[[#This Row],[temp(K)]])</f>
        <v>1.0006668889382799</v>
      </c>
      <c r="R380" s="3">
        <f>EXP(1/Table13[[#This Row],[dens]])</f>
        <v>1.2426835831040599</v>
      </c>
      <c r="S380" s="3">
        <f>LN(Table13[[#This Row],[maxPress(bar)]])</f>
        <v>13.598713199030604</v>
      </c>
      <c r="T380" s="3">
        <f>LN(Table13[[#This Row],[dens]])</f>
        <v>1.5265996341250956</v>
      </c>
    </row>
    <row r="381" spans="1:20" hidden="1" x14ac:dyDescent="0.3">
      <c r="A381">
        <v>4</v>
      </c>
      <c r="B381">
        <v>2000</v>
      </c>
      <c r="C381" t="s">
        <v>11</v>
      </c>
      <c r="D381">
        <v>1</v>
      </c>
      <c r="E381" t="s">
        <v>12</v>
      </c>
      <c r="F381">
        <v>7</v>
      </c>
      <c r="G381">
        <v>94.950250000000011</v>
      </c>
      <c r="H381">
        <v>597376.39214999985</v>
      </c>
      <c r="I381">
        <v>44.495000000000019</v>
      </c>
      <c r="J381">
        <v>10</v>
      </c>
      <c r="K381" t="s">
        <v>14</v>
      </c>
      <c r="L381">
        <f>Table13[[#This Row],[maxPHe]]/Table13[[#This Row],[nv]]</f>
        <v>4.4495000000000022</v>
      </c>
      <c r="M381">
        <f>1/Table13[[#This Row],[temp(K)]]</f>
        <v>5.0000000000000001E-4</v>
      </c>
      <c r="N381">
        <f>1/Table13[[#This Row],[dens]]</f>
        <v>0.22474435329812328</v>
      </c>
      <c r="O381" s="3">
        <f>EXP(-1/Table13[[#This Row],[temp(K)]])</f>
        <v>0.99950012497916929</v>
      </c>
      <c r="P381" s="3">
        <f>EXP(-1/Table13[[#This Row],[dens]])</f>
        <v>0.79872038289292968</v>
      </c>
      <c r="Q381" s="3">
        <f>EXP(1/Table13[[#This Row],[temp(K)]])</f>
        <v>1.0005001250208359</v>
      </c>
      <c r="R381" s="3">
        <f>EXP(1/Table13[[#This Row],[dens]])</f>
        <v>1.252002604939221</v>
      </c>
      <c r="S381" s="3">
        <f>LN(Table13[[#This Row],[maxPress(bar)]])</f>
        <v>13.300302666323443</v>
      </c>
      <c r="T381" s="3">
        <f>LN(Table13[[#This Row],[dens]])</f>
        <v>1.4927917303147804</v>
      </c>
    </row>
    <row r="382" spans="1:20" hidden="1" x14ac:dyDescent="0.3">
      <c r="A382">
        <v>4</v>
      </c>
      <c r="B382">
        <v>2500</v>
      </c>
      <c r="C382" t="s">
        <v>11</v>
      </c>
      <c r="D382">
        <v>1</v>
      </c>
      <c r="E382" t="s">
        <v>12</v>
      </c>
      <c r="F382">
        <v>7</v>
      </c>
      <c r="G382">
        <v>121.28725</v>
      </c>
      <c r="H382">
        <v>530084.57640000002</v>
      </c>
      <c r="I382">
        <v>45.755000000000003</v>
      </c>
      <c r="J382">
        <v>9</v>
      </c>
      <c r="K382" t="s">
        <v>14</v>
      </c>
      <c r="L382">
        <f>Table13[[#This Row],[maxPHe]]/Table13[[#This Row],[nv]]</f>
        <v>5.0838888888888896</v>
      </c>
      <c r="M382">
        <f>1/Table13[[#This Row],[temp(K)]]</f>
        <v>4.0000000000000002E-4</v>
      </c>
      <c r="N382">
        <f>1/Table13[[#This Row],[dens]]</f>
        <v>0.19669981422795321</v>
      </c>
      <c r="O382" s="3">
        <f>EXP(-1/Table13[[#This Row],[temp(K)]])</f>
        <v>0.99960007998933442</v>
      </c>
      <c r="P382" s="3">
        <f>EXP(-1/Table13[[#This Row],[dens]])</f>
        <v>0.8214371800599779</v>
      </c>
      <c r="Q382" s="3">
        <f>EXP(1/Table13[[#This Row],[temp(K)]])</f>
        <v>1.0004000800106678</v>
      </c>
      <c r="R382" s="3">
        <f>EXP(1/Table13[[#This Row],[dens]])</f>
        <v>1.2173785461317739</v>
      </c>
      <c r="S382" s="3">
        <f>LN(Table13[[#This Row],[maxPress(bar)]])</f>
        <v>13.18079185091028</v>
      </c>
      <c r="T382" s="3">
        <f>LN(Table13[[#This Row],[dens]])</f>
        <v>1.6260764980311222</v>
      </c>
    </row>
    <row r="383" spans="1:20" hidden="1" x14ac:dyDescent="0.3">
      <c r="A383">
        <v>4</v>
      </c>
      <c r="B383">
        <v>500</v>
      </c>
      <c r="C383" t="s">
        <v>11</v>
      </c>
      <c r="D383">
        <v>1</v>
      </c>
      <c r="E383" t="s">
        <v>12</v>
      </c>
      <c r="F383">
        <v>7</v>
      </c>
      <c r="G383">
        <v>147.72274999999999</v>
      </c>
      <c r="H383">
        <v>828866.36275000009</v>
      </c>
      <c r="I383">
        <v>59.044999999999973</v>
      </c>
      <c r="J383">
        <v>9</v>
      </c>
      <c r="K383" t="s">
        <v>14</v>
      </c>
      <c r="L383">
        <f>Table13[[#This Row],[maxPHe]]/Table13[[#This Row],[nv]]</f>
        <v>6.5605555555555526</v>
      </c>
      <c r="M383">
        <f>1/Table13[[#This Row],[temp(K)]]</f>
        <v>2E-3</v>
      </c>
      <c r="N383">
        <f>1/Table13[[#This Row],[dens]]</f>
        <v>0.15242611567448563</v>
      </c>
      <c r="O383" s="3">
        <f>EXP(-1/Table13[[#This Row],[temp(K)]])</f>
        <v>0.99800199866733308</v>
      </c>
      <c r="P383" s="3">
        <f>EXP(-1/Table13[[#This Row],[dens]])</f>
        <v>0.85862233034463753</v>
      </c>
      <c r="Q383" s="3">
        <f>EXP(1/Table13[[#This Row],[temp(K)]])</f>
        <v>1.0020020013340003</v>
      </c>
      <c r="R383" s="3">
        <f>EXP(1/Table13[[#This Row],[dens]])</f>
        <v>1.1646564090624287</v>
      </c>
      <c r="S383" s="3">
        <f>LN(Table13[[#This Row],[maxPress(bar)]])</f>
        <v>13.627814218167471</v>
      </c>
      <c r="T383" s="3">
        <f>LN(Table13[[#This Row],[dens]])</f>
        <v>1.8810752877170251</v>
      </c>
    </row>
    <row r="384" spans="1:20" hidden="1" x14ac:dyDescent="0.3">
      <c r="A384">
        <v>5</v>
      </c>
      <c r="B384">
        <v>1000</v>
      </c>
      <c r="C384" t="s">
        <v>11</v>
      </c>
      <c r="D384">
        <v>1</v>
      </c>
      <c r="E384" t="s">
        <v>12</v>
      </c>
      <c r="F384">
        <v>7</v>
      </c>
      <c r="G384">
        <v>118.81175</v>
      </c>
      <c r="H384">
        <v>768305.74085000006</v>
      </c>
      <c r="I384">
        <v>50.265000000000008</v>
      </c>
      <c r="J384">
        <v>9</v>
      </c>
      <c r="K384" t="s">
        <v>14</v>
      </c>
      <c r="L384">
        <f>Table13[[#This Row],[maxPHe]]/Table13[[#This Row],[nv]]</f>
        <v>5.5850000000000009</v>
      </c>
      <c r="M384">
        <f>1/Table13[[#This Row],[temp(K)]]</f>
        <v>1E-3</v>
      </c>
      <c r="N384">
        <f>1/Table13[[#This Row],[dens]]</f>
        <v>0.17905102954341984</v>
      </c>
      <c r="O384" s="3">
        <f>EXP(-1/Table13[[#This Row],[temp(K)]])</f>
        <v>0.99900049983337502</v>
      </c>
      <c r="P384" s="3">
        <f>EXP(-1/Table13[[#This Row],[dens]])</f>
        <v>0.83606323438333596</v>
      </c>
      <c r="Q384" s="3">
        <f>EXP(1/Table13[[#This Row],[temp(K)]])</f>
        <v>1.0010005001667084</v>
      </c>
      <c r="R384" s="3">
        <f>EXP(1/Table13[[#This Row],[dens]])</f>
        <v>1.1960817781176332</v>
      </c>
      <c r="S384" s="3">
        <f>LN(Table13[[#This Row],[maxPress(bar)]])</f>
        <v>13.551943032974107</v>
      </c>
      <c r="T384" s="3">
        <f>LN(Table13[[#This Row],[dens]])</f>
        <v>1.7200844325211642</v>
      </c>
    </row>
    <row r="385" spans="1:20" hidden="1" x14ac:dyDescent="0.3">
      <c r="A385">
        <v>5</v>
      </c>
      <c r="B385">
        <v>1500</v>
      </c>
      <c r="C385" t="s">
        <v>11</v>
      </c>
      <c r="D385">
        <v>1</v>
      </c>
      <c r="E385" t="s">
        <v>12</v>
      </c>
      <c r="F385">
        <v>7</v>
      </c>
      <c r="G385">
        <v>92.67325000000001</v>
      </c>
      <c r="H385">
        <v>748702.96639999992</v>
      </c>
      <c r="I385">
        <v>38.034999999999997</v>
      </c>
      <c r="J385">
        <v>7</v>
      </c>
      <c r="K385" t="s">
        <v>14</v>
      </c>
      <c r="L385">
        <f>Table13[[#This Row],[maxPHe]]/Table13[[#This Row],[nv]]</f>
        <v>5.4335714285714278</v>
      </c>
      <c r="M385">
        <f>1/Table13[[#This Row],[temp(K)]]</f>
        <v>6.6666666666666664E-4</v>
      </c>
      <c r="N385">
        <f>1/Table13[[#This Row],[dens]]</f>
        <v>0.18404101485473909</v>
      </c>
      <c r="O385" s="3">
        <f>EXP(-1/Table13[[#This Row],[temp(K)]])</f>
        <v>0.99933355550618108</v>
      </c>
      <c r="P385" s="3">
        <f>EXP(-1/Table13[[#This Row],[dens]])</f>
        <v>0.83190168280026477</v>
      </c>
      <c r="Q385" s="3">
        <f>EXP(1/Table13[[#This Row],[temp(K)]])</f>
        <v>1.0006668889382799</v>
      </c>
      <c r="R385" s="3">
        <f>EXP(1/Table13[[#This Row],[dens]])</f>
        <v>1.2020651246117202</v>
      </c>
      <c r="S385" s="3">
        <f>LN(Table13[[#This Row],[maxPress(bar)]])</f>
        <v>13.52609761027851</v>
      </c>
      <c r="T385" s="3">
        <f>LN(Table13[[#This Row],[dens]])</f>
        <v>1.6925966393939511</v>
      </c>
    </row>
    <row r="386" spans="1:20" hidden="1" x14ac:dyDescent="0.3">
      <c r="A386">
        <v>5</v>
      </c>
      <c r="B386">
        <v>2000</v>
      </c>
      <c r="C386" t="s">
        <v>11</v>
      </c>
      <c r="D386">
        <v>1</v>
      </c>
      <c r="E386" t="s">
        <v>12</v>
      </c>
      <c r="F386">
        <v>7</v>
      </c>
      <c r="G386">
        <v>100.94074999999999</v>
      </c>
      <c r="H386">
        <v>648781.34884999983</v>
      </c>
      <c r="I386">
        <v>40.685000000000009</v>
      </c>
      <c r="J386">
        <v>8</v>
      </c>
      <c r="K386" t="s">
        <v>14</v>
      </c>
      <c r="L386">
        <f>Table13[[#This Row],[maxPHe]]/Table13[[#This Row],[nv]]</f>
        <v>5.0856250000000012</v>
      </c>
      <c r="M386">
        <f>1/Table13[[#This Row],[temp(K)]]</f>
        <v>5.0000000000000001E-4</v>
      </c>
      <c r="N386">
        <f>1/Table13[[#This Row],[dens]]</f>
        <v>0.19663266560157303</v>
      </c>
      <c r="O386" s="3">
        <f>EXP(-1/Table13[[#This Row],[temp(K)]])</f>
        <v>0.99950012497916929</v>
      </c>
      <c r="P386" s="3">
        <f>EXP(-1/Table13[[#This Row],[dens]])</f>
        <v>0.82149234029022267</v>
      </c>
      <c r="Q386" s="3">
        <f>EXP(1/Table13[[#This Row],[temp(K)]])</f>
        <v>1.0005001250208359</v>
      </c>
      <c r="R386" s="3">
        <f>EXP(1/Table13[[#This Row],[dens]])</f>
        <v>1.2172968035790972</v>
      </c>
      <c r="S386" s="3">
        <f>LN(Table13[[#This Row],[maxPress(bar)]])</f>
        <v>13.382851034221551</v>
      </c>
      <c r="T386" s="3">
        <f>LN(Table13[[#This Row],[dens]])</f>
        <v>1.6264179324687849</v>
      </c>
    </row>
    <row r="387" spans="1:20" hidden="1" x14ac:dyDescent="0.3">
      <c r="A387">
        <v>5</v>
      </c>
      <c r="B387">
        <v>2500</v>
      </c>
      <c r="C387" t="s">
        <v>11</v>
      </c>
      <c r="D387">
        <v>1</v>
      </c>
      <c r="E387" t="s">
        <v>12</v>
      </c>
      <c r="F387">
        <v>7</v>
      </c>
      <c r="G387">
        <v>58.16825</v>
      </c>
      <c r="H387">
        <v>577276.74884999997</v>
      </c>
      <c r="I387">
        <v>31.135000000000002</v>
      </c>
      <c r="J387">
        <v>8</v>
      </c>
      <c r="K387" t="s">
        <v>14</v>
      </c>
      <c r="L387">
        <f>Table13[[#This Row],[maxPHe]]/Table13[[#This Row],[nv]]</f>
        <v>3.8918750000000002</v>
      </c>
      <c r="M387">
        <f>1/Table13[[#This Row],[temp(K)]]</f>
        <v>4.0000000000000002E-4</v>
      </c>
      <c r="N387">
        <f>1/Table13[[#This Row],[dens]]</f>
        <v>0.25694555965954713</v>
      </c>
      <c r="O387" s="3">
        <f>EXP(-1/Table13[[#This Row],[temp(K)]])</f>
        <v>0.99960007998933442</v>
      </c>
      <c r="P387" s="3">
        <f>EXP(-1/Table13[[#This Row],[dens]])</f>
        <v>0.77341031734035803</v>
      </c>
      <c r="Q387" s="3">
        <f>EXP(1/Table13[[#This Row],[temp(K)]])</f>
        <v>1.0004000800106678</v>
      </c>
      <c r="R387" s="3">
        <f>EXP(1/Table13[[#This Row],[dens]])</f>
        <v>1.2929747348585288</v>
      </c>
      <c r="S387" s="3">
        <f>LN(Table13[[#This Row],[maxPress(bar)]])</f>
        <v>13.266077064558049</v>
      </c>
      <c r="T387" s="3">
        <f>LN(Table13[[#This Row],[dens]])</f>
        <v>1.3588910466445794</v>
      </c>
    </row>
    <row r="388" spans="1:20" hidden="1" x14ac:dyDescent="0.3">
      <c r="A388">
        <v>5</v>
      </c>
      <c r="B388">
        <v>500</v>
      </c>
      <c r="C388" t="s">
        <v>11</v>
      </c>
      <c r="D388">
        <v>1</v>
      </c>
      <c r="E388" t="s">
        <v>12</v>
      </c>
      <c r="F388">
        <v>7</v>
      </c>
      <c r="G388">
        <v>43.613750000000003</v>
      </c>
      <c r="H388">
        <v>850317.60744999989</v>
      </c>
      <c r="I388">
        <v>35.224999999999987</v>
      </c>
      <c r="J388">
        <v>8</v>
      </c>
      <c r="K388" t="s">
        <v>14</v>
      </c>
      <c r="L388">
        <f>Table13[[#This Row],[maxPHe]]/Table13[[#This Row],[nv]]</f>
        <v>4.4031249999999984</v>
      </c>
      <c r="M388">
        <f>1/Table13[[#This Row],[temp(K)]]</f>
        <v>2E-3</v>
      </c>
      <c r="N388">
        <f>1/Table13[[#This Row],[dens]]</f>
        <v>0.22711142654364805</v>
      </c>
      <c r="O388" s="3">
        <f>EXP(-1/Table13[[#This Row],[temp(K)]])</f>
        <v>0.99800199866733308</v>
      </c>
      <c r="P388" s="3">
        <f>EXP(-1/Table13[[#This Row],[dens]])</f>
        <v>0.79683198910885822</v>
      </c>
      <c r="Q388" s="3">
        <f>EXP(1/Table13[[#This Row],[temp(K)]])</f>
        <v>1.0020020013340003</v>
      </c>
      <c r="R388" s="3">
        <f>EXP(1/Table13[[#This Row],[dens]])</f>
        <v>1.2549696970855246</v>
      </c>
      <c r="S388" s="3">
        <f>LN(Table13[[#This Row],[maxPress(bar)]])</f>
        <v>13.653365214498075</v>
      </c>
      <c r="T388" s="3">
        <f>LN(Table13[[#This Row],[dens]])</f>
        <v>1.4823145161049076</v>
      </c>
    </row>
    <row r="389" spans="1:20" hidden="1" x14ac:dyDescent="0.3">
      <c r="A389">
        <v>1</v>
      </c>
      <c r="B389">
        <v>1000</v>
      </c>
      <c r="C389" t="s">
        <v>11</v>
      </c>
      <c r="D389">
        <v>1</v>
      </c>
      <c r="E389" t="s">
        <v>12</v>
      </c>
      <c r="F389">
        <v>8</v>
      </c>
      <c r="G389">
        <v>100.09925</v>
      </c>
      <c r="H389">
        <v>774804.98320000013</v>
      </c>
      <c r="I389">
        <v>44.515000000000008</v>
      </c>
      <c r="J389">
        <v>8</v>
      </c>
      <c r="K389" t="s">
        <v>13</v>
      </c>
      <c r="L389">
        <f>Table13[[#This Row],[maxPHe]]/Table13[[#This Row],[nv]]</f>
        <v>5.564375000000001</v>
      </c>
      <c r="M389">
        <f>1/Table13[[#This Row],[temp(K)]]</f>
        <v>1E-3</v>
      </c>
      <c r="N389">
        <f>1/Table13[[#This Row],[dens]]</f>
        <v>0.17971470290913172</v>
      </c>
      <c r="O389" s="3">
        <f>EXP(-1/Table13[[#This Row],[temp(K)]])</f>
        <v>0.99900049983337502</v>
      </c>
      <c r="P389" s="3">
        <f>EXP(-1/Table13[[#This Row],[dens]])</f>
        <v>0.83550854556908094</v>
      </c>
      <c r="Q389" s="3">
        <f>EXP(1/Table13[[#This Row],[temp(K)]])</f>
        <v>1.0010005001667084</v>
      </c>
      <c r="R389" s="3">
        <f>EXP(1/Table13[[#This Row],[dens]])</f>
        <v>1.1968758492097538</v>
      </c>
      <c r="S389" s="3">
        <f>LN(Table13[[#This Row],[maxPress(bar)]])</f>
        <v>13.560366642089546</v>
      </c>
      <c r="T389" s="3">
        <f>LN(Table13[[#This Row],[dens]])</f>
        <v>1.7163846693457987</v>
      </c>
    </row>
    <row r="390" spans="1:20" x14ac:dyDescent="0.3">
      <c r="A390">
        <v>1</v>
      </c>
      <c r="B390">
        <v>1000</v>
      </c>
      <c r="C390" t="s">
        <v>11</v>
      </c>
      <c r="D390">
        <v>2</v>
      </c>
      <c r="E390" t="s">
        <v>12</v>
      </c>
      <c r="F390">
        <v>8</v>
      </c>
      <c r="G390">
        <v>530.64374999999995</v>
      </c>
      <c r="H390">
        <v>477920.56095000007</v>
      </c>
      <c r="I390">
        <v>268.62500000000023</v>
      </c>
      <c r="J390">
        <v>68</v>
      </c>
      <c r="K390" t="s">
        <v>14</v>
      </c>
      <c r="L390">
        <f>Table13[[#This Row],[maxPHe]]/Table13[[#This Row],[nv]]</f>
        <v>3.9503676470588269</v>
      </c>
      <c r="M390">
        <f>1/Table13[[#This Row],[temp(K)]]</f>
        <v>1E-3</v>
      </c>
      <c r="N390">
        <f>1/Table13[[#This Row],[dens]]</f>
        <v>0.25314099581200539</v>
      </c>
      <c r="O390" s="3">
        <f>EXP(-1/Table13[[#This Row],[temp(K)]])</f>
        <v>0.99900049983337502</v>
      </c>
      <c r="P390" s="3">
        <f>EXP(-1/Table13[[#This Row],[dens]])</f>
        <v>0.77635841082190171</v>
      </c>
      <c r="Q390" s="3">
        <f>EXP(1/Table13[[#This Row],[temp(K)]])</f>
        <v>1.0010005001667084</v>
      </c>
      <c r="R390" s="3">
        <f>EXP(1/Table13[[#This Row],[dens]])</f>
        <v>1.2880648757850608</v>
      </c>
      <c r="S390" s="3">
        <f>LN(Table13[[#This Row],[maxPress(bar)]])</f>
        <v>13.077199807181254</v>
      </c>
      <c r="T390" s="3">
        <f>LN(Table13[[#This Row],[dens]])</f>
        <v>1.3738086497865687</v>
      </c>
    </row>
    <row r="391" spans="1:20" hidden="1" x14ac:dyDescent="0.3">
      <c r="A391">
        <v>1</v>
      </c>
      <c r="B391">
        <v>1500</v>
      </c>
      <c r="C391" t="s">
        <v>11</v>
      </c>
      <c r="D391">
        <v>1</v>
      </c>
      <c r="E391" t="s">
        <v>12</v>
      </c>
      <c r="F391">
        <v>8</v>
      </c>
      <c r="G391">
        <v>54.603750000000012</v>
      </c>
      <c r="H391">
        <v>733486.71534999995</v>
      </c>
      <c r="I391">
        <v>30.425000000000011</v>
      </c>
      <c r="J391">
        <v>7</v>
      </c>
      <c r="K391" t="s">
        <v>13</v>
      </c>
      <c r="L391">
        <f>Table13[[#This Row],[maxPHe]]/Table13[[#This Row],[nv]]</f>
        <v>4.3464285714285733</v>
      </c>
      <c r="M391">
        <f>1/Table13[[#This Row],[temp(K)]]</f>
        <v>6.6666666666666664E-4</v>
      </c>
      <c r="N391">
        <f>1/Table13[[#This Row],[dens]]</f>
        <v>0.23007395234182407</v>
      </c>
      <c r="O391" s="3">
        <f>EXP(-1/Table13[[#This Row],[temp(K)]])</f>
        <v>0.99933355550618108</v>
      </c>
      <c r="P391" s="3">
        <f>EXP(-1/Table13[[#This Row],[dens]])</f>
        <v>0.79447484705534921</v>
      </c>
      <c r="Q391" s="3">
        <f>EXP(1/Table13[[#This Row],[temp(K)]])</f>
        <v>1.0006668889382799</v>
      </c>
      <c r="R391" s="3">
        <f>EXP(1/Table13[[#This Row],[dens]])</f>
        <v>1.2586930897893263</v>
      </c>
      <c r="S391" s="3">
        <f>LN(Table13[[#This Row],[maxPress(bar)]])</f>
        <v>13.505564765085552</v>
      </c>
      <c r="T391" s="3">
        <f>LN(Table13[[#This Row],[dens]])</f>
        <v>1.469354489818278</v>
      </c>
    </row>
    <row r="392" spans="1:20" x14ac:dyDescent="0.3">
      <c r="A392">
        <v>1</v>
      </c>
      <c r="B392">
        <v>1500</v>
      </c>
      <c r="C392" t="s">
        <v>11</v>
      </c>
      <c r="D392">
        <v>2</v>
      </c>
      <c r="E392" t="s">
        <v>12</v>
      </c>
      <c r="F392">
        <v>8</v>
      </c>
      <c r="G392">
        <v>479.35624999999999</v>
      </c>
      <c r="H392">
        <v>412555.86164999998</v>
      </c>
      <c r="I392">
        <v>243.37500000000011</v>
      </c>
      <c r="J392">
        <v>67</v>
      </c>
      <c r="K392" t="s">
        <v>14</v>
      </c>
      <c r="L392">
        <f>Table13[[#This Row],[maxPHe]]/Table13[[#This Row],[nv]]</f>
        <v>3.6324626865671661</v>
      </c>
      <c r="M392">
        <f>1/Table13[[#This Row],[temp(K)]]</f>
        <v>6.6666666666666664E-4</v>
      </c>
      <c r="N392">
        <f>1/Table13[[#This Row],[dens]]</f>
        <v>0.27529532614278363</v>
      </c>
      <c r="O392" s="3">
        <f>EXP(-1/Table13[[#This Row],[temp(K)]])</f>
        <v>0.99933355550618108</v>
      </c>
      <c r="P392" s="3">
        <f>EXP(-1/Table13[[#This Row],[dens]])</f>
        <v>0.75934783484039237</v>
      </c>
      <c r="Q392" s="3">
        <f>EXP(1/Table13[[#This Row],[temp(K)]])</f>
        <v>1.0006668889382799</v>
      </c>
      <c r="R392" s="3">
        <f>EXP(1/Table13[[#This Row],[dens]])</f>
        <v>1.3169195382116161</v>
      </c>
      <c r="S392" s="3">
        <f>LN(Table13[[#This Row],[maxPress(bar)]])</f>
        <v>12.930126897769934</v>
      </c>
      <c r="T392" s="3">
        <f>LN(Table13[[#This Row],[dens]])</f>
        <v>1.2899108443013982</v>
      </c>
    </row>
    <row r="393" spans="1:20" hidden="1" x14ac:dyDescent="0.3">
      <c r="A393">
        <v>1</v>
      </c>
      <c r="B393">
        <v>2000</v>
      </c>
      <c r="C393" t="s">
        <v>11</v>
      </c>
      <c r="D393">
        <v>1</v>
      </c>
      <c r="E393" t="s">
        <v>12</v>
      </c>
      <c r="F393">
        <v>8</v>
      </c>
      <c r="G393">
        <v>93.415750000000003</v>
      </c>
      <c r="H393">
        <v>652724.27069999999</v>
      </c>
      <c r="I393">
        <v>39.185000000000016</v>
      </c>
      <c r="J393">
        <v>8</v>
      </c>
      <c r="K393" t="s">
        <v>14</v>
      </c>
      <c r="L393">
        <f>Table13[[#This Row],[maxPHe]]/Table13[[#This Row],[nv]]</f>
        <v>4.8981250000000021</v>
      </c>
      <c r="M393">
        <f>1/Table13[[#This Row],[temp(K)]]</f>
        <v>5.0000000000000001E-4</v>
      </c>
      <c r="N393">
        <f>1/Table13[[#This Row],[dens]]</f>
        <v>0.20415975500829389</v>
      </c>
      <c r="O393" s="3">
        <f>EXP(-1/Table13[[#This Row],[temp(K)]])</f>
        <v>0.99950012497916929</v>
      </c>
      <c r="P393" s="3">
        <f>EXP(-1/Table13[[#This Row],[dens]])</f>
        <v>0.81533210739484396</v>
      </c>
      <c r="Q393" s="3">
        <f>EXP(1/Table13[[#This Row],[temp(K)]])</f>
        <v>1.0005001250208359</v>
      </c>
      <c r="R393" s="3">
        <f>EXP(1/Table13[[#This Row],[dens]])</f>
        <v>1.226494076377304</v>
      </c>
      <c r="S393" s="3">
        <f>LN(Table13[[#This Row],[maxPress(bar)]])</f>
        <v>13.388910069009333</v>
      </c>
      <c r="T393" s="3">
        <f>LN(Table13[[#This Row],[dens]])</f>
        <v>1.5888524788249925</v>
      </c>
    </row>
    <row r="394" spans="1:20" x14ac:dyDescent="0.3">
      <c r="A394">
        <v>1</v>
      </c>
      <c r="B394">
        <v>2000</v>
      </c>
      <c r="C394" t="s">
        <v>11</v>
      </c>
      <c r="D394">
        <v>2</v>
      </c>
      <c r="E394" t="s">
        <v>12</v>
      </c>
      <c r="F394">
        <v>8</v>
      </c>
      <c r="G394">
        <v>405.74275000000011</v>
      </c>
      <c r="H394">
        <v>359971.46740000002</v>
      </c>
      <c r="I394">
        <v>214.6450000000001</v>
      </c>
      <c r="J394">
        <v>65</v>
      </c>
      <c r="K394" t="s">
        <v>13</v>
      </c>
      <c r="L394">
        <f>Table13[[#This Row],[maxPHe]]/Table13[[#This Row],[nv]]</f>
        <v>3.3022307692307709</v>
      </c>
      <c r="M394">
        <f>1/Table13[[#This Row],[temp(K)]]</f>
        <v>5.0000000000000001E-4</v>
      </c>
      <c r="N394">
        <f>1/Table13[[#This Row],[dens]]</f>
        <v>0.30282559575112378</v>
      </c>
      <c r="O394" s="3">
        <f>EXP(-1/Table13[[#This Row],[temp(K)]])</f>
        <v>0.99950012497916929</v>
      </c>
      <c r="P394" s="3">
        <f>EXP(-1/Table13[[#This Row],[dens]])</f>
        <v>0.73872792242468477</v>
      </c>
      <c r="Q394" s="3">
        <f>EXP(1/Table13[[#This Row],[temp(K)]])</f>
        <v>1.0005001250208359</v>
      </c>
      <c r="R394" s="3">
        <f>EXP(1/Table13[[#This Row],[dens]])</f>
        <v>1.3536783565967789</v>
      </c>
      <c r="S394" s="3">
        <f>LN(Table13[[#This Row],[maxPress(bar)]])</f>
        <v>12.793780050069051</v>
      </c>
      <c r="T394" s="3">
        <f>LN(Table13[[#This Row],[dens]])</f>
        <v>1.1945982307696441</v>
      </c>
    </row>
    <row r="395" spans="1:20" hidden="1" x14ac:dyDescent="0.3">
      <c r="A395">
        <v>1</v>
      </c>
      <c r="B395">
        <v>2500</v>
      </c>
      <c r="C395" t="s">
        <v>11</v>
      </c>
      <c r="D395">
        <v>1</v>
      </c>
      <c r="E395" t="s">
        <v>12</v>
      </c>
      <c r="F395">
        <v>8</v>
      </c>
      <c r="G395">
        <v>87.77225</v>
      </c>
      <c r="H395">
        <v>531533.57345000003</v>
      </c>
      <c r="I395">
        <v>41.055000000000007</v>
      </c>
      <c r="J395">
        <v>10</v>
      </c>
      <c r="K395" t="s">
        <v>14</v>
      </c>
      <c r="L395">
        <f>Table13[[#This Row],[maxPHe]]/Table13[[#This Row],[nv]]</f>
        <v>4.105500000000001</v>
      </c>
      <c r="M395">
        <f>1/Table13[[#This Row],[temp(K)]]</f>
        <v>4.0000000000000002E-4</v>
      </c>
      <c r="N395">
        <f>1/Table13[[#This Row],[dens]]</f>
        <v>0.24357569114602357</v>
      </c>
      <c r="O395" s="3">
        <f>EXP(-1/Table13[[#This Row],[temp(K)]])</f>
        <v>0.99960007998933442</v>
      </c>
      <c r="P395" s="3">
        <f>EXP(-1/Table13[[#This Row],[dens]])</f>
        <v>0.78382014554181245</v>
      </c>
      <c r="Q395" s="3">
        <f>EXP(1/Table13[[#This Row],[temp(K)]])</f>
        <v>1.0004000800106678</v>
      </c>
      <c r="R395" s="3">
        <f>EXP(1/Table13[[#This Row],[dens]])</f>
        <v>1.2758028811682993</v>
      </c>
      <c r="S395" s="3">
        <f>LN(Table13[[#This Row],[maxPress(bar)]])</f>
        <v>13.183521642125704</v>
      </c>
      <c r="T395" s="3">
        <f>LN(Table13[[#This Row],[dens]])</f>
        <v>1.4123275381667066</v>
      </c>
    </row>
    <row r="396" spans="1:20" x14ac:dyDescent="0.3">
      <c r="A396">
        <v>1</v>
      </c>
      <c r="B396">
        <v>2500</v>
      </c>
      <c r="C396" t="s">
        <v>11</v>
      </c>
      <c r="D396">
        <v>2</v>
      </c>
      <c r="E396" t="s">
        <v>12</v>
      </c>
      <c r="F396">
        <v>8</v>
      </c>
      <c r="G396">
        <v>441.83175000000011</v>
      </c>
      <c r="H396">
        <v>342996.93235000002</v>
      </c>
      <c r="I396">
        <v>213.8649999999999</v>
      </c>
      <c r="J396">
        <v>66</v>
      </c>
      <c r="K396" t="s">
        <v>14</v>
      </c>
      <c r="L396">
        <f>Table13[[#This Row],[maxPHe]]/Table13[[#This Row],[nv]]</f>
        <v>3.2403787878787864</v>
      </c>
      <c r="M396">
        <f>1/Table13[[#This Row],[temp(K)]]</f>
        <v>4.0000000000000002E-4</v>
      </c>
      <c r="N396">
        <f>1/Table13[[#This Row],[dens]]</f>
        <v>0.30860589624295715</v>
      </c>
      <c r="O396" s="3">
        <f>EXP(-1/Table13[[#This Row],[temp(K)]])</f>
        <v>0.99960007998933442</v>
      </c>
      <c r="P396" s="3">
        <f>EXP(-1/Table13[[#This Row],[dens]])</f>
        <v>0.73447017044923057</v>
      </c>
      <c r="Q396" s="3">
        <f>EXP(1/Table13[[#This Row],[temp(K)]])</f>
        <v>1.0004000800106678</v>
      </c>
      <c r="R396" s="3">
        <f>EXP(1/Table13[[#This Row],[dens]])</f>
        <v>1.3615256823682316</v>
      </c>
      <c r="S396" s="3">
        <f>LN(Table13[[#This Row],[maxPress(bar)]])</f>
        <v>12.745476782522077</v>
      </c>
      <c r="T396" s="3">
        <f>LN(Table13[[#This Row],[dens]])</f>
        <v>1.175690232809947</v>
      </c>
    </row>
    <row r="397" spans="1:20" hidden="1" x14ac:dyDescent="0.3">
      <c r="A397">
        <v>1</v>
      </c>
      <c r="B397">
        <v>500</v>
      </c>
      <c r="C397" t="s">
        <v>11</v>
      </c>
      <c r="D397">
        <v>1</v>
      </c>
      <c r="E397" t="s">
        <v>12</v>
      </c>
      <c r="F397">
        <v>8</v>
      </c>
      <c r="G397">
        <v>95.396250000000009</v>
      </c>
      <c r="H397">
        <v>798453.47310000006</v>
      </c>
      <c r="I397">
        <v>48.57500000000001</v>
      </c>
      <c r="J397">
        <v>9</v>
      </c>
      <c r="K397" t="s">
        <v>13</v>
      </c>
      <c r="L397">
        <f>Table13[[#This Row],[maxPHe]]/Table13[[#This Row],[nv]]</f>
        <v>5.397222222222223</v>
      </c>
      <c r="M397">
        <f>1/Table13[[#This Row],[temp(K)]]</f>
        <v>2E-3</v>
      </c>
      <c r="N397">
        <f>1/Table13[[#This Row],[dens]]</f>
        <v>0.18528049408131753</v>
      </c>
      <c r="O397" s="3">
        <f>EXP(-1/Table13[[#This Row],[temp(K)]])</f>
        <v>0.99800199866733308</v>
      </c>
      <c r="P397" s="3">
        <f>EXP(-1/Table13[[#This Row],[dens]])</f>
        <v>0.83087119671085752</v>
      </c>
      <c r="Q397" s="3">
        <f>EXP(1/Table13[[#This Row],[temp(K)]])</f>
        <v>1.0020020013340003</v>
      </c>
      <c r="R397" s="3">
        <f>EXP(1/Table13[[#This Row],[dens]])</f>
        <v>1.2035559831158755</v>
      </c>
      <c r="S397" s="3">
        <f>LN(Table13[[#This Row],[maxPress(bar)]])</f>
        <v>13.590431977062297</v>
      </c>
      <c r="T397" s="3">
        <f>LN(Table13[[#This Row],[dens]])</f>
        <v>1.6858844179272845</v>
      </c>
    </row>
    <row r="398" spans="1:20" x14ac:dyDescent="0.3">
      <c r="A398">
        <v>1</v>
      </c>
      <c r="B398">
        <v>500</v>
      </c>
      <c r="C398" t="s">
        <v>11</v>
      </c>
      <c r="D398">
        <v>2</v>
      </c>
      <c r="E398" t="s">
        <v>12</v>
      </c>
      <c r="F398">
        <v>8</v>
      </c>
      <c r="G398">
        <v>717.22775000000013</v>
      </c>
      <c r="H398">
        <v>552793.10879999993</v>
      </c>
      <c r="I398">
        <v>329.94499999999982</v>
      </c>
      <c r="J398">
        <v>71</v>
      </c>
      <c r="K398" t="s">
        <v>14</v>
      </c>
      <c r="L398">
        <f>Table13[[#This Row],[maxPHe]]/Table13[[#This Row],[nv]]</f>
        <v>4.6471126760563353</v>
      </c>
      <c r="M398">
        <f>1/Table13[[#This Row],[temp(K)]]</f>
        <v>2E-3</v>
      </c>
      <c r="N398">
        <f>1/Table13[[#This Row],[dens]]</f>
        <v>0.21518737971480109</v>
      </c>
      <c r="O398" s="3">
        <f>EXP(-1/Table13[[#This Row],[temp(K)]])</f>
        <v>0.99800199866733308</v>
      </c>
      <c r="P398" s="3">
        <f>EXP(-1/Table13[[#This Row],[dens]])</f>
        <v>0.8063903248307086</v>
      </c>
      <c r="Q398" s="3">
        <f>EXP(1/Table13[[#This Row],[temp(K)]])</f>
        <v>1.0020020013340003</v>
      </c>
      <c r="R398" s="3">
        <f>EXP(1/Table13[[#This Row],[dens]])</f>
        <v>1.2400942437025608</v>
      </c>
      <c r="S398" s="3">
        <f>LN(Table13[[#This Row],[maxPress(bar)]])</f>
        <v>13.222739085366578</v>
      </c>
      <c r="T398" s="3">
        <f>LN(Table13[[#This Row],[dens]])</f>
        <v>1.536246096862111</v>
      </c>
    </row>
    <row r="399" spans="1:20" hidden="1" x14ac:dyDescent="0.3">
      <c r="A399">
        <v>2</v>
      </c>
      <c r="B399">
        <v>1000</v>
      </c>
      <c r="C399" t="s">
        <v>11</v>
      </c>
      <c r="D399">
        <v>1</v>
      </c>
      <c r="E399" t="s">
        <v>12</v>
      </c>
      <c r="F399">
        <v>8</v>
      </c>
      <c r="G399">
        <v>88.861250000000013</v>
      </c>
      <c r="H399">
        <v>750792.71494999994</v>
      </c>
      <c r="I399">
        <v>44.275000000000013</v>
      </c>
      <c r="J399">
        <v>9</v>
      </c>
      <c r="K399" t="s">
        <v>13</v>
      </c>
      <c r="L399">
        <f>Table13[[#This Row],[maxPHe]]/Table13[[#This Row],[nv]]</f>
        <v>4.9194444444444461</v>
      </c>
      <c r="M399">
        <f>1/Table13[[#This Row],[temp(K)]]</f>
        <v>1E-3</v>
      </c>
      <c r="N399">
        <f>1/Table13[[#This Row],[dens]]</f>
        <v>0.20327498588368148</v>
      </c>
      <c r="O399" s="3">
        <f>EXP(-1/Table13[[#This Row],[temp(K)]])</f>
        <v>0.99900049983337502</v>
      </c>
      <c r="P399" s="3">
        <f>EXP(-1/Table13[[#This Row],[dens]])</f>
        <v>0.81605380729158516</v>
      </c>
      <c r="Q399" s="3">
        <f>EXP(1/Table13[[#This Row],[temp(K)]])</f>
        <v>1.0010005001667084</v>
      </c>
      <c r="R399" s="3">
        <f>EXP(1/Table13[[#This Row],[dens]])</f>
        <v>1.2254093922052971</v>
      </c>
      <c r="S399" s="3">
        <f>LN(Table13[[#This Row],[maxPress(bar)]])</f>
        <v>13.528884880597335</v>
      </c>
      <c r="T399" s="3">
        <f>LN(Table13[[#This Row],[dens]])</f>
        <v>1.5931956063326782</v>
      </c>
    </row>
    <row r="400" spans="1:20" x14ac:dyDescent="0.3">
      <c r="A400">
        <v>2</v>
      </c>
      <c r="B400">
        <v>1000</v>
      </c>
      <c r="C400" t="s">
        <v>11</v>
      </c>
      <c r="D400">
        <v>2</v>
      </c>
      <c r="E400" t="s">
        <v>12</v>
      </c>
      <c r="F400">
        <v>8</v>
      </c>
      <c r="G400">
        <v>573.46524999999997</v>
      </c>
      <c r="H400">
        <v>468130.70695000008</v>
      </c>
      <c r="I400">
        <v>286.19500000000011</v>
      </c>
      <c r="J400">
        <v>72</v>
      </c>
      <c r="K400" t="s">
        <v>13</v>
      </c>
      <c r="L400">
        <f>Table13[[#This Row],[maxPHe]]/Table13[[#This Row],[nv]]</f>
        <v>3.9749305555555572</v>
      </c>
      <c r="M400">
        <f>1/Table13[[#This Row],[temp(K)]]</f>
        <v>1E-3</v>
      </c>
      <c r="N400">
        <f>1/Table13[[#This Row],[dens]]</f>
        <v>0.25157672216495736</v>
      </c>
      <c r="O400" s="3">
        <f>EXP(-1/Table13[[#This Row],[temp(K)]])</f>
        <v>0.99900049983337502</v>
      </c>
      <c r="P400" s="3">
        <f>EXP(-1/Table13[[#This Row],[dens]])</f>
        <v>0.77757379817598615</v>
      </c>
      <c r="Q400" s="3">
        <f>EXP(1/Table13[[#This Row],[temp(K)]])</f>
        <v>1.0010005001667084</v>
      </c>
      <c r="R400" s="3">
        <f>EXP(1/Table13[[#This Row],[dens]])</f>
        <v>1.2860515649392712</v>
      </c>
      <c r="S400" s="3">
        <f>LN(Table13[[#This Row],[maxPress(bar)]])</f>
        <v>13.056502824260752</v>
      </c>
      <c r="T400" s="3">
        <f>LN(Table13[[#This Row],[dens]])</f>
        <v>1.3800072776531991</v>
      </c>
    </row>
    <row r="401" spans="1:20" hidden="1" x14ac:dyDescent="0.3">
      <c r="A401">
        <v>1</v>
      </c>
      <c r="B401">
        <v>1000</v>
      </c>
      <c r="C401" t="s">
        <v>11</v>
      </c>
      <c r="D401">
        <v>3</v>
      </c>
      <c r="E401" t="s">
        <v>12</v>
      </c>
      <c r="F401">
        <v>8</v>
      </c>
      <c r="G401">
        <v>1450.09925</v>
      </c>
      <c r="H401">
        <v>370301.30900000012</v>
      </c>
      <c r="I401">
        <v>755.51499999999976</v>
      </c>
      <c r="J401">
        <v>222</v>
      </c>
      <c r="K401" t="s">
        <v>14</v>
      </c>
      <c r="L401">
        <f>Table13[[#This Row],[maxPHe]]/Table13[[#This Row],[nv]]</f>
        <v>3.4032207207207197</v>
      </c>
      <c r="M401">
        <f>1/Table13[[#This Row],[temp(K)]]</f>
        <v>1E-3</v>
      </c>
      <c r="N401">
        <f>1/Table13[[#This Row],[dens]]</f>
        <v>0.29383930166839844</v>
      </c>
      <c r="O401" s="3">
        <f>EXP(-1/Table13[[#This Row],[temp(K)]])</f>
        <v>0.99900049983337502</v>
      </c>
      <c r="P401" s="3">
        <f>EXP(-1/Table13[[#This Row],[dens]])</f>
        <v>0.74539626575555373</v>
      </c>
      <c r="Q401" s="3">
        <f>EXP(1/Table13[[#This Row],[temp(K)]])</f>
        <v>1.0010005001667084</v>
      </c>
      <c r="R401" s="3">
        <f>EXP(1/Table13[[#This Row],[dens]])</f>
        <v>1.341568298556437</v>
      </c>
      <c r="S401" s="3">
        <f>LN(Table13[[#This Row],[maxPress(bar)]])</f>
        <v>12.822072301867101</v>
      </c>
      <c r="T401" s="3">
        <f>LN(Table13[[#This Row],[dens]])</f>
        <v>1.2247222540444773</v>
      </c>
    </row>
    <row r="402" spans="1:20" hidden="1" x14ac:dyDescent="0.3">
      <c r="A402">
        <v>1</v>
      </c>
      <c r="B402">
        <v>1500</v>
      </c>
      <c r="C402" t="s">
        <v>11</v>
      </c>
      <c r="D402">
        <v>3</v>
      </c>
      <c r="E402" t="s">
        <v>12</v>
      </c>
      <c r="F402">
        <v>8</v>
      </c>
      <c r="G402">
        <v>1393.4157499999999</v>
      </c>
      <c r="H402">
        <v>321824.92174999992</v>
      </c>
      <c r="I402">
        <v>706.1849999999996</v>
      </c>
      <c r="J402">
        <v>223</v>
      </c>
      <c r="K402" t="s">
        <v>14</v>
      </c>
      <c r="L402">
        <f>Table13[[#This Row],[maxPHe]]/Table13[[#This Row],[nv]]</f>
        <v>3.166748878923765</v>
      </c>
      <c r="M402">
        <f>1/Table13[[#This Row],[temp(K)]]</f>
        <v>6.6666666666666664E-4</v>
      </c>
      <c r="N402">
        <f>1/Table13[[#This Row],[dens]]</f>
        <v>0.31578127544481988</v>
      </c>
      <c r="O402" s="3">
        <f>EXP(-1/Table13[[#This Row],[temp(K)]])</f>
        <v>0.99933355550618108</v>
      </c>
      <c r="P402" s="3">
        <f>EXP(-1/Table13[[#This Row],[dens]])</f>
        <v>0.72921893081209233</v>
      </c>
      <c r="Q402" s="3">
        <f>EXP(1/Table13[[#This Row],[temp(K)]])</f>
        <v>1.0006668889382799</v>
      </c>
      <c r="R402" s="3">
        <f>EXP(1/Table13[[#This Row],[dens]])</f>
        <v>1.3713302792158086</v>
      </c>
      <c r="S402" s="3">
        <f>LN(Table13[[#This Row],[maxPress(bar)]])</f>
        <v>12.68176295538324</v>
      </c>
      <c r="T402" s="3">
        <f>LN(Table13[[#This Row],[dens]])</f>
        <v>1.1527054713667841</v>
      </c>
    </row>
    <row r="403" spans="1:20" hidden="1" x14ac:dyDescent="0.3">
      <c r="A403">
        <v>1</v>
      </c>
      <c r="B403">
        <v>2000</v>
      </c>
      <c r="C403" t="s">
        <v>11</v>
      </c>
      <c r="D403">
        <v>3</v>
      </c>
      <c r="E403" t="s">
        <v>12</v>
      </c>
      <c r="F403">
        <v>8</v>
      </c>
      <c r="G403">
        <v>1270.64375</v>
      </c>
      <c r="H403">
        <v>284855.022</v>
      </c>
      <c r="I403">
        <v>651.625</v>
      </c>
      <c r="J403">
        <v>225</v>
      </c>
      <c r="K403" t="s">
        <v>14</v>
      </c>
      <c r="L403">
        <f>Table13[[#This Row],[maxPHe]]/Table13[[#This Row],[nv]]</f>
        <v>2.8961111111111113</v>
      </c>
      <c r="M403">
        <f>1/Table13[[#This Row],[temp(K)]]</f>
        <v>5.0000000000000001E-4</v>
      </c>
      <c r="N403">
        <f>1/Table13[[#This Row],[dens]]</f>
        <v>0.34529061960483404</v>
      </c>
      <c r="O403" s="3">
        <f>EXP(-1/Table13[[#This Row],[temp(K)]])</f>
        <v>0.99950012497916929</v>
      </c>
      <c r="P403" s="3">
        <f>EXP(-1/Table13[[#This Row],[dens]])</f>
        <v>0.70801456065370127</v>
      </c>
      <c r="Q403" s="3">
        <f>EXP(1/Table13[[#This Row],[temp(K)]])</f>
        <v>1.0005001250208359</v>
      </c>
      <c r="R403" s="3">
        <f>EXP(1/Table13[[#This Row],[dens]])</f>
        <v>1.4124003312540805</v>
      </c>
      <c r="S403" s="3">
        <f>LN(Table13[[#This Row],[maxPress(bar)]])</f>
        <v>12.559735635084882</v>
      </c>
      <c r="T403" s="3">
        <f>LN(Table13[[#This Row],[dens]])</f>
        <v>1.06336884088385</v>
      </c>
    </row>
    <row r="404" spans="1:20" hidden="1" x14ac:dyDescent="0.3">
      <c r="A404">
        <v>1</v>
      </c>
      <c r="B404">
        <v>2500</v>
      </c>
      <c r="C404" t="s">
        <v>11</v>
      </c>
      <c r="D404">
        <v>3</v>
      </c>
      <c r="E404" t="s">
        <v>12</v>
      </c>
      <c r="F404">
        <v>8</v>
      </c>
      <c r="G404">
        <v>1266.53475</v>
      </c>
      <c r="H404">
        <v>247801.0931</v>
      </c>
      <c r="I404">
        <v>628.80499999999972</v>
      </c>
      <c r="J404">
        <v>229</v>
      </c>
      <c r="K404" t="s">
        <v>14</v>
      </c>
      <c r="L404">
        <f>Table13[[#This Row],[maxPHe]]/Table13[[#This Row],[nv]]</f>
        <v>2.7458733624454137</v>
      </c>
      <c r="M404">
        <f>1/Table13[[#This Row],[temp(K)]]</f>
        <v>4.0000000000000002E-4</v>
      </c>
      <c r="N404">
        <f>1/Table13[[#This Row],[dens]]</f>
        <v>0.36418285478009893</v>
      </c>
      <c r="O404" s="3">
        <f>EXP(-1/Table13[[#This Row],[temp(K)]])</f>
        <v>0.99960007998933442</v>
      </c>
      <c r="P404" s="3">
        <f>EXP(-1/Table13[[#This Row],[dens]])</f>
        <v>0.69476414218274118</v>
      </c>
      <c r="Q404" s="3">
        <f>EXP(1/Table13[[#This Row],[temp(K)]])</f>
        <v>1.0004000800106678</v>
      </c>
      <c r="R404" s="3">
        <f>EXP(1/Table13[[#This Row],[dens]])</f>
        <v>1.4393373798168383</v>
      </c>
      <c r="S404" s="3">
        <f>LN(Table13[[#This Row],[maxPress(bar)]])</f>
        <v>12.420381659386175</v>
      </c>
      <c r="T404" s="3">
        <f>LN(Table13[[#This Row],[dens]])</f>
        <v>1.0100991891830866</v>
      </c>
    </row>
    <row r="405" spans="1:20" hidden="1" x14ac:dyDescent="0.3">
      <c r="A405">
        <v>1</v>
      </c>
      <c r="B405">
        <v>500</v>
      </c>
      <c r="C405" t="s">
        <v>11</v>
      </c>
      <c r="D405">
        <v>3</v>
      </c>
      <c r="E405" t="s">
        <v>12</v>
      </c>
      <c r="F405">
        <v>8</v>
      </c>
      <c r="G405">
        <v>1713.06925</v>
      </c>
      <c r="H405">
        <v>436583.56494999991</v>
      </c>
      <c r="I405">
        <v>865.11500000000024</v>
      </c>
      <c r="J405">
        <v>224</v>
      </c>
      <c r="K405" t="s">
        <v>14</v>
      </c>
      <c r="L405">
        <f>Table13[[#This Row],[maxPHe]]/Table13[[#This Row],[nv]]</f>
        <v>3.8621205357142867</v>
      </c>
      <c r="M405">
        <f>1/Table13[[#This Row],[temp(K)]]</f>
        <v>2E-3</v>
      </c>
      <c r="N405">
        <f>1/Table13[[#This Row],[dens]]</f>
        <v>0.2589251140021846</v>
      </c>
      <c r="O405" s="3">
        <f>EXP(-1/Table13[[#This Row],[temp(K)]])</f>
        <v>0.99800199866733308</v>
      </c>
      <c r="P405" s="3">
        <f>EXP(-1/Table13[[#This Row],[dens]])</f>
        <v>0.77188082394513313</v>
      </c>
      <c r="Q405" s="3">
        <f>EXP(1/Table13[[#This Row],[temp(K)]])</f>
        <v>1.0020020013340003</v>
      </c>
      <c r="R405" s="3">
        <f>EXP(1/Table13[[#This Row],[dens]])</f>
        <v>1.2955367836305804</v>
      </c>
      <c r="S405" s="3">
        <f>LN(Table13[[#This Row],[maxPress(bar)]])</f>
        <v>12.986735079123306</v>
      </c>
      <c r="T405" s="3">
        <f>LN(Table13[[#This Row],[dens]])</f>
        <v>1.3512163942169193</v>
      </c>
    </row>
    <row r="406" spans="1:20" hidden="1" x14ac:dyDescent="0.3">
      <c r="A406">
        <v>2</v>
      </c>
      <c r="B406">
        <v>1000</v>
      </c>
      <c r="C406" t="s">
        <v>11</v>
      </c>
      <c r="D406">
        <v>3</v>
      </c>
      <c r="E406" t="s">
        <v>12</v>
      </c>
      <c r="F406">
        <v>8</v>
      </c>
      <c r="G406">
        <v>1555.4952499999999</v>
      </c>
      <c r="H406">
        <v>372356.36245000002</v>
      </c>
      <c r="I406">
        <v>788.59500000000037</v>
      </c>
      <c r="J406">
        <v>228</v>
      </c>
      <c r="K406" t="s">
        <v>14</v>
      </c>
      <c r="L406">
        <f>Table13[[#This Row],[maxPHe]]/Table13[[#This Row],[nv]]</f>
        <v>3.4587500000000015</v>
      </c>
      <c r="M406">
        <f>1/Table13[[#This Row],[temp(K)]]</f>
        <v>1E-3</v>
      </c>
      <c r="N406">
        <f>1/Table13[[#This Row],[dens]]</f>
        <v>0.28912179255511372</v>
      </c>
      <c r="O406" s="3">
        <f>EXP(-1/Table13[[#This Row],[temp(K)]])</f>
        <v>0.99900049983337502</v>
      </c>
      <c r="P406" s="3">
        <f>EXP(-1/Table13[[#This Row],[dens]])</f>
        <v>0.7489209868473452</v>
      </c>
      <c r="Q406" s="3">
        <f>EXP(1/Table13[[#This Row],[temp(K)]])</f>
        <v>1.0010005001667084</v>
      </c>
      <c r="R406" s="3">
        <f>EXP(1/Table13[[#This Row],[dens]])</f>
        <v>1.3352543426638317</v>
      </c>
      <c r="S406" s="3">
        <f>LN(Table13[[#This Row],[maxPress(bar)]])</f>
        <v>12.827606638276276</v>
      </c>
      <c r="T406" s="3">
        <f>LN(Table13[[#This Row],[dens]])</f>
        <v>1.240907252118999</v>
      </c>
    </row>
    <row r="407" spans="1:20" hidden="1" x14ac:dyDescent="0.3">
      <c r="A407">
        <v>2</v>
      </c>
      <c r="B407">
        <v>1500</v>
      </c>
      <c r="C407" t="s">
        <v>11</v>
      </c>
      <c r="D407">
        <v>3</v>
      </c>
      <c r="E407" t="s">
        <v>12</v>
      </c>
      <c r="F407">
        <v>8</v>
      </c>
      <c r="G407">
        <v>1410.94075</v>
      </c>
      <c r="H407">
        <v>324003.66595</v>
      </c>
      <c r="I407">
        <v>713.68500000000029</v>
      </c>
      <c r="J407">
        <v>225</v>
      </c>
      <c r="K407" t="s">
        <v>13</v>
      </c>
      <c r="L407">
        <f>Table13[[#This Row],[maxPHe]]/Table13[[#This Row],[nv]]</f>
        <v>3.1719333333333348</v>
      </c>
      <c r="M407">
        <f>1/Table13[[#This Row],[temp(K)]]</f>
        <v>6.6666666666666664E-4</v>
      </c>
      <c r="N407">
        <f>1/Table13[[#This Row],[dens]]</f>
        <v>0.31526513798104189</v>
      </c>
      <c r="O407" s="3">
        <f>EXP(-1/Table13[[#This Row],[temp(K)]])</f>
        <v>0.99933355550618108</v>
      </c>
      <c r="P407" s="3">
        <f>EXP(-1/Table13[[#This Row],[dens]])</f>
        <v>0.72959540516948285</v>
      </c>
      <c r="Q407" s="3">
        <f>EXP(1/Table13[[#This Row],[temp(K)]])</f>
        <v>1.0006668889382799</v>
      </c>
      <c r="R407" s="3">
        <f>EXP(1/Table13[[#This Row],[dens]])</f>
        <v>1.3706226669118111</v>
      </c>
      <c r="S407" s="3">
        <f>LN(Table13[[#This Row],[maxPress(bar)]])</f>
        <v>12.68851010937095</v>
      </c>
      <c r="T407" s="3">
        <f>LN(Table13[[#This Row],[dens]])</f>
        <v>1.1543412863176048</v>
      </c>
    </row>
    <row r="408" spans="1:20" hidden="1" x14ac:dyDescent="0.3">
      <c r="A408">
        <v>2</v>
      </c>
      <c r="B408">
        <v>2000</v>
      </c>
      <c r="C408" t="s">
        <v>11</v>
      </c>
      <c r="D408">
        <v>3</v>
      </c>
      <c r="E408" t="s">
        <v>12</v>
      </c>
      <c r="F408">
        <v>8</v>
      </c>
      <c r="G408">
        <v>1308.0197499999999</v>
      </c>
      <c r="H408">
        <v>285429.73015000002</v>
      </c>
      <c r="I408">
        <v>662.10500000000036</v>
      </c>
      <c r="J408">
        <v>227</v>
      </c>
      <c r="K408" t="s">
        <v>13</v>
      </c>
      <c r="L408">
        <f>Table13[[#This Row],[maxPHe]]/Table13[[#This Row],[nv]]</f>
        <v>2.9167621145374465</v>
      </c>
      <c r="M408">
        <f>1/Table13[[#This Row],[temp(K)]]</f>
        <v>5.0000000000000001E-4</v>
      </c>
      <c r="N408">
        <f>1/Table13[[#This Row],[dens]]</f>
        <v>0.34284592322969903</v>
      </c>
      <c r="O408" s="3">
        <f>EXP(-1/Table13[[#This Row],[temp(K)]])</f>
        <v>0.99950012497916929</v>
      </c>
      <c r="P408" s="3">
        <f>EXP(-1/Table13[[#This Row],[dens]])</f>
        <v>0.70974755874764239</v>
      </c>
      <c r="Q408" s="3">
        <f>EXP(1/Table13[[#This Row],[temp(K)]])</f>
        <v>1.0005001250208359</v>
      </c>
      <c r="R408" s="3">
        <f>EXP(1/Table13[[#This Row],[dens]])</f>
        <v>1.4089516584805326</v>
      </c>
      <c r="S408" s="3">
        <f>LN(Table13[[#This Row],[maxPress(bar)]])</f>
        <v>12.561751148711668</v>
      </c>
      <c r="T408" s="3">
        <f>LN(Table13[[#This Row],[dens]])</f>
        <v>1.0704741361502301</v>
      </c>
    </row>
    <row r="409" spans="1:20" hidden="1" x14ac:dyDescent="0.3">
      <c r="A409">
        <v>2</v>
      </c>
      <c r="B409">
        <v>2500</v>
      </c>
      <c r="C409" t="s">
        <v>11</v>
      </c>
      <c r="D409">
        <v>3</v>
      </c>
      <c r="E409" t="s">
        <v>12</v>
      </c>
      <c r="F409">
        <v>8</v>
      </c>
      <c r="G409">
        <v>1255.39625</v>
      </c>
      <c r="H409">
        <v>259891.33124999999</v>
      </c>
      <c r="I409">
        <v>615.57500000000016</v>
      </c>
      <c r="J409">
        <v>221</v>
      </c>
      <c r="K409" t="s">
        <v>14</v>
      </c>
      <c r="L409">
        <f>Table13[[#This Row],[maxPHe]]/Table13[[#This Row],[nv]]</f>
        <v>2.7854072398190053</v>
      </c>
      <c r="M409">
        <f>1/Table13[[#This Row],[temp(K)]]</f>
        <v>4.0000000000000002E-4</v>
      </c>
      <c r="N409">
        <f>1/Table13[[#This Row],[dens]]</f>
        <v>0.3590139300653859</v>
      </c>
      <c r="O409" s="3">
        <f>EXP(-1/Table13[[#This Row],[temp(K)]])</f>
        <v>0.99960007998933442</v>
      </c>
      <c r="P409" s="3">
        <f>EXP(-1/Table13[[#This Row],[dens]])</f>
        <v>0.69836462301895375</v>
      </c>
      <c r="Q409" s="3">
        <f>EXP(1/Table13[[#This Row],[temp(K)]])</f>
        <v>1.0004000800106678</v>
      </c>
      <c r="R409" s="3">
        <f>EXP(1/Table13[[#This Row],[dens]])</f>
        <v>1.4319167481266586</v>
      </c>
      <c r="S409" s="3">
        <f>LN(Table13[[#This Row],[maxPress(bar)]])</f>
        <v>12.468018865898635</v>
      </c>
      <c r="T409" s="3">
        <f>LN(Table13[[#This Row],[dens]])</f>
        <v>1.0243940888361065</v>
      </c>
    </row>
    <row r="410" spans="1:20" hidden="1" x14ac:dyDescent="0.3">
      <c r="A410">
        <v>2</v>
      </c>
      <c r="B410">
        <v>500</v>
      </c>
      <c r="C410" t="s">
        <v>11</v>
      </c>
      <c r="D410">
        <v>3</v>
      </c>
      <c r="E410" t="s">
        <v>12</v>
      </c>
      <c r="F410">
        <v>8</v>
      </c>
      <c r="G410">
        <v>1630.39625</v>
      </c>
      <c r="H410">
        <v>428255.33925000002</v>
      </c>
      <c r="I410">
        <v>852.57499999999993</v>
      </c>
      <c r="J410">
        <v>226</v>
      </c>
      <c r="K410" t="s">
        <v>14</v>
      </c>
      <c r="L410">
        <f>Table13[[#This Row],[maxPHe]]/Table13[[#This Row],[nv]]</f>
        <v>3.7724557522123892</v>
      </c>
      <c r="M410">
        <f>1/Table13[[#This Row],[temp(K)]]</f>
        <v>2E-3</v>
      </c>
      <c r="N410">
        <f>1/Table13[[#This Row],[dens]]</f>
        <v>0.26507931853502625</v>
      </c>
      <c r="O410" s="3">
        <f>EXP(-1/Table13[[#This Row],[temp(K)]])</f>
        <v>0.99800199866733308</v>
      </c>
      <c r="P410" s="3">
        <f>EXP(-1/Table13[[#This Row],[dens]])</f>
        <v>0.76714509873718761</v>
      </c>
      <c r="Q410" s="3">
        <f>EXP(1/Table13[[#This Row],[temp(K)]])</f>
        <v>1.0020020013340003</v>
      </c>
      <c r="R410" s="3">
        <f>EXP(1/Table13[[#This Row],[dens]])</f>
        <v>1.3035343661142063</v>
      </c>
      <c r="S410" s="3">
        <f>LN(Table13[[#This Row],[maxPress(bar)]])</f>
        <v>12.967474883709347</v>
      </c>
      <c r="T410" s="3">
        <f>LN(Table13[[#This Row],[dens]])</f>
        <v>1.3277261825552666</v>
      </c>
    </row>
    <row r="411" spans="1:20" hidden="1" x14ac:dyDescent="0.3">
      <c r="A411">
        <v>2</v>
      </c>
      <c r="B411">
        <v>1500</v>
      </c>
      <c r="C411" t="s">
        <v>11</v>
      </c>
      <c r="D411">
        <v>1</v>
      </c>
      <c r="E411" t="s">
        <v>12</v>
      </c>
      <c r="F411">
        <v>8</v>
      </c>
      <c r="G411">
        <v>100.79225</v>
      </c>
      <c r="H411">
        <v>719660.24404999986</v>
      </c>
      <c r="I411">
        <v>42.654999999999987</v>
      </c>
      <c r="J411">
        <v>8</v>
      </c>
      <c r="K411" t="s">
        <v>14</v>
      </c>
      <c r="L411">
        <f>Table13[[#This Row],[maxPHe]]/Table13[[#This Row],[nv]]</f>
        <v>5.3318749999999984</v>
      </c>
      <c r="M411">
        <f>1/Table13[[#This Row],[temp(K)]]</f>
        <v>6.6666666666666664E-4</v>
      </c>
      <c r="N411">
        <f>1/Table13[[#This Row],[dens]]</f>
        <v>0.18755128355409689</v>
      </c>
      <c r="O411" s="3">
        <f>EXP(-1/Table13[[#This Row],[temp(K)]])</f>
        <v>0.99933355550618108</v>
      </c>
      <c r="P411" s="3">
        <f>EXP(-1/Table13[[#This Row],[dens]])</f>
        <v>0.82898660371092614</v>
      </c>
      <c r="Q411" s="3">
        <f>EXP(1/Table13[[#This Row],[temp(K)]])</f>
        <v>1.0006668889382799</v>
      </c>
      <c r="R411" s="3">
        <f>EXP(1/Table13[[#This Row],[dens]])</f>
        <v>1.2062921107814519</v>
      </c>
      <c r="S411" s="3">
        <f>LN(Table13[[#This Row],[maxPress(bar)]])</f>
        <v>13.486534496356404</v>
      </c>
      <c r="T411" s="3">
        <f>LN(Table13[[#This Row],[dens]])</f>
        <v>1.6737029586808219</v>
      </c>
    </row>
    <row r="412" spans="1:20" x14ac:dyDescent="0.3">
      <c r="A412">
        <v>2</v>
      </c>
      <c r="B412">
        <v>1500</v>
      </c>
      <c r="C412" t="s">
        <v>11</v>
      </c>
      <c r="D412">
        <v>2</v>
      </c>
      <c r="E412" t="s">
        <v>12</v>
      </c>
      <c r="F412">
        <v>8</v>
      </c>
      <c r="G412">
        <v>663.81174999999996</v>
      </c>
      <c r="H412">
        <v>417691.44449999998</v>
      </c>
      <c r="I412">
        <v>284.2650000000001</v>
      </c>
      <c r="J412">
        <v>69</v>
      </c>
      <c r="K412" t="s">
        <v>13</v>
      </c>
      <c r="L412">
        <f>Table13[[#This Row],[maxPHe]]/Table13[[#This Row],[nv]]</f>
        <v>4.1197826086956537</v>
      </c>
      <c r="M412">
        <f>1/Table13[[#This Row],[temp(K)]]</f>
        <v>6.6666666666666664E-4</v>
      </c>
      <c r="N412">
        <f>1/Table13[[#This Row],[dens]]</f>
        <v>0.24273125428737261</v>
      </c>
      <c r="O412" s="3">
        <f>EXP(-1/Table13[[#This Row],[temp(K)]])</f>
        <v>0.99933355550618108</v>
      </c>
      <c r="P412" s="3">
        <f>EXP(-1/Table13[[#This Row],[dens]])</f>
        <v>0.78448231170266969</v>
      </c>
      <c r="Q412" s="3">
        <f>EXP(1/Table13[[#This Row],[temp(K)]])</f>
        <v>1.0006668889382799</v>
      </c>
      <c r="R412" s="3">
        <f>EXP(1/Table13[[#This Row],[dens]])</f>
        <v>1.2747260009337402</v>
      </c>
      <c r="S412" s="3">
        <f>LN(Table13[[#This Row],[maxPress(bar)]])</f>
        <v>12.94249826787186</v>
      </c>
      <c r="T412" s="3">
        <f>LN(Table13[[#This Row],[dens]])</f>
        <v>1.415800397089624</v>
      </c>
    </row>
    <row r="413" spans="1:20" hidden="1" x14ac:dyDescent="0.3">
      <c r="A413">
        <v>3</v>
      </c>
      <c r="B413">
        <v>1000</v>
      </c>
      <c r="C413" t="s">
        <v>11</v>
      </c>
      <c r="D413">
        <v>3</v>
      </c>
      <c r="E413" t="s">
        <v>12</v>
      </c>
      <c r="F413">
        <v>8</v>
      </c>
      <c r="G413">
        <v>1653.91075</v>
      </c>
      <c r="H413">
        <v>375399.81129999988</v>
      </c>
      <c r="I413">
        <v>804.28499999999974</v>
      </c>
      <c r="J413">
        <v>226</v>
      </c>
      <c r="K413" t="s">
        <v>13</v>
      </c>
      <c r="L413">
        <f>Table13[[#This Row],[maxPHe]]/Table13[[#This Row],[nv]]</f>
        <v>3.5587831858407069</v>
      </c>
      <c r="M413">
        <f>1/Table13[[#This Row],[temp(K)]]</f>
        <v>1E-3</v>
      </c>
      <c r="N413">
        <f>1/Table13[[#This Row],[dens]]</f>
        <v>0.2809949209546368</v>
      </c>
      <c r="O413" s="3">
        <f>EXP(-1/Table13[[#This Row],[temp(K)]])</f>
        <v>0.99900049983337502</v>
      </c>
      <c r="P413" s="3">
        <f>EXP(-1/Table13[[#This Row],[dens]])</f>
        <v>0.75503217031311309</v>
      </c>
      <c r="Q413" s="3">
        <f>EXP(1/Table13[[#This Row],[temp(K)]])</f>
        <v>1.0010005001667084</v>
      </c>
      <c r="R413" s="3">
        <f>EXP(1/Table13[[#This Row],[dens]])</f>
        <v>1.3244468769924047</v>
      </c>
      <c r="S413" s="3">
        <f>LN(Table13[[#This Row],[maxPress(bar)]])</f>
        <v>12.835746900470594</v>
      </c>
      <c r="T413" s="3">
        <f>LN(Table13[[#This Row],[dens]])</f>
        <v>1.2694186847062752</v>
      </c>
    </row>
    <row r="414" spans="1:20" hidden="1" x14ac:dyDescent="0.3">
      <c r="A414">
        <v>3</v>
      </c>
      <c r="B414">
        <v>1500</v>
      </c>
      <c r="C414" t="s">
        <v>11</v>
      </c>
      <c r="D414">
        <v>3</v>
      </c>
      <c r="E414" t="s">
        <v>12</v>
      </c>
      <c r="F414">
        <v>8</v>
      </c>
      <c r="G414">
        <v>1377.22775</v>
      </c>
      <c r="H414">
        <v>322289.76055000001</v>
      </c>
      <c r="I414">
        <v>706.94499999999971</v>
      </c>
      <c r="J414">
        <v>225</v>
      </c>
      <c r="K414" t="s">
        <v>14</v>
      </c>
      <c r="L414">
        <f>Table13[[#This Row],[maxPHe]]/Table13[[#This Row],[nv]]</f>
        <v>3.1419777777777766</v>
      </c>
      <c r="M414">
        <f>1/Table13[[#This Row],[temp(K)]]</f>
        <v>6.6666666666666664E-4</v>
      </c>
      <c r="N414">
        <f>1/Table13[[#This Row],[dens]]</f>
        <v>0.31827086972819679</v>
      </c>
      <c r="O414" s="3">
        <f>EXP(-1/Table13[[#This Row],[temp(K)]])</f>
        <v>0.99933355550618108</v>
      </c>
      <c r="P414" s="3">
        <f>EXP(-1/Table13[[#This Row],[dens]])</f>
        <v>0.72740572953490978</v>
      </c>
      <c r="Q414" s="3">
        <f>EXP(1/Table13[[#This Row],[temp(K)]])</f>
        <v>1.0006668889382799</v>
      </c>
      <c r="R414" s="3">
        <f>EXP(1/Table13[[#This Row],[dens]])</f>
        <v>1.3747485885757074</v>
      </c>
      <c r="S414" s="3">
        <f>LN(Table13[[#This Row],[maxPress(bar)]])</f>
        <v>12.683206297364011</v>
      </c>
      <c r="T414" s="3">
        <f>LN(Table13[[#This Row],[dens]])</f>
        <v>1.1448524671724465</v>
      </c>
    </row>
    <row r="415" spans="1:20" hidden="1" x14ac:dyDescent="0.3">
      <c r="A415">
        <v>3</v>
      </c>
      <c r="B415">
        <v>2000</v>
      </c>
      <c r="C415" t="s">
        <v>11</v>
      </c>
      <c r="D415">
        <v>3</v>
      </c>
      <c r="E415" t="s">
        <v>12</v>
      </c>
      <c r="F415">
        <v>8</v>
      </c>
      <c r="G415">
        <v>1276.53475</v>
      </c>
      <c r="H415">
        <v>284191.28110000002</v>
      </c>
      <c r="I415">
        <v>651.80499999999995</v>
      </c>
      <c r="J415">
        <v>224</v>
      </c>
      <c r="K415" t="s">
        <v>14</v>
      </c>
      <c r="L415">
        <f>Table13[[#This Row],[maxPHe]]/Table13[[#This Row],[nv]]</f>
        <v>2.9098437499999998</v>
      </c>
      <c r="M415">
        <f>1/Table13[[#This Row],[temp(K)]]</f>
        <v>5.0000000000000001E-4</v>
      </c>
      <c r="N415">
        <f>1/Table13[[#This Row],[dens]]</f>
        <v>0.34366106427535847</v>
      </c>
      <c r="O415" s="3">
        <f>EXP(-1/Table13[[#This Row],[temp(K)]])</f>
        <v>0.99950012497916929</v>
      </c>
      <c r="P415" s="3">
        <f>EXP(-1/Table13[[#This Row],[dens]])</f>
        <v>0.70916925011402443</v>
      </c>
      <c r="Q415" s="3">
        <f>EXP(1/Table13[[#This Row],[temp(K)]])</f>
        <v>1.0005001250208359</v>
      </c>
      <c r="R415" s="3">
        <f>EXP(1/Table13[[#This Row],[dens]])</f>
        <v>1.4101006210283569</v>
      </c>
      <c r="S415" s="3">
        <f>LN(Table13[[#This Row],[maxPress(bar)]])</f>
        <v>12.557402815427174</v>
      </c>
      <c r="T415" s="3">
        <f>LN(Table13[[#This Row],[dens]])</f>
        <v>1.0680993855837426</v>
      </c>
    </row>
    <row r="416" spans="1:20" hidden="1" x14ac:dyDescent="0.3">
      <c r="A416">
        <v>3</v>
      </c>
      <c r="B416">
        <v>2500</v>
      </c>
      <c r="C416" t="s">
        <v>11</v>
      </c>
      <c r="D416">
        <v>3</v>
      </c>
      <c r="E416" t="s">
        <v>12</v>
      </c>
      <c r="F416">
        <v>8</v>
      </c>
      <c r="G416">
        <v>1007.52475</v>
      </c>
      <c r="H416">
        <v>246080.80115000001</v>
      </c>
      <c r="I416">
        <v>562.00500000000045</v>
      </c>
      <c r="J416">
        <v>218</v>
      </c>
      <c r="K416" t="s">
        <v>14</v>
      </c>
      <c r="L416">
        <f>Table13[[#This Row],[maxPHe]]/Table13[[#This Row],[nv]]</f>
        <v>2.5780045871559656</v>
      </c>
      <c r="M416">
        <f>1/Table13[[#This Row],[temp(K)]]</f>
        <v>4.0000000000000002E-4</v>
      </c>
      <c r="N416">
        <f>1/Table13[[#This Row],[dens]]</f>
        <v>0.38789690483180722</v>
      </c>
      <c r="O416" s="3">
        <f>EXP(-1/Table13[[#This Row],[temp(K)]])</f>
        <v>0.99960007998933442</v>
      </c>
      <c r="P416" s="3">
        <f>EXP(-1/Table13[[#This Row],[dens]])</f>
        <v>0.67848228790415221</v>
      </c>
      <c r="Q416" s="3">
        <f>EXP(1/Table13[[#This Row],[temp(K)]])</f>
        <v>1.0004000800106678</v>
      </c>
      <c r="R416" s="3">
        <f>EXP(1/Table13[[#This Row],[dens]])</f>
        <v>1.4738778267727866</v>
      </c>
      <c r="S416" s="3">
        <f>LN(Table13[[#This Row],[maxPress(bar)]])</f>
        <v>12.413415220942687</v>
      </c>
      <c r="T416" s="3">
        <f>LN(Table13[[#This Row],[dens]])</f>
        <v>0.94701568386217971</v>
      </c>
    </row>
    <row r="417" spans="1:20" hidden="1" x14ac:dyDescent="0.3">
      <c r="A417">
        <v>3</v>
      </c>
      <c r="B417">
        <v>500</v>
      </c>
      <c r="C417" t="s">
        <v>11</v>
      </c>
      <c r="D417">
        <v>3</v>
      </c>
      <c r="E417" t="s">
        <v>12</v>
      </c>
      <c r="F417">
        <v>8</v>
      </c>
      <c r="G417">
        <v>1567.22775</v>
      </c>
      <c r="H417">
        <v>428031.43770000013</v>
      </c>
      <c r="I417">
        <v>835.94499999999971</v>
      </c>
      <c r="J417">
        <v>224</v>
      </c>
      <c r="K417" t="s">
        <v>13</v>
      </c>
      <c r="L417">
        <f>Table13[[#This Row],[maxPHe]]/Table13[[#This Row],[nv]]</f>
        <v>3.73189732142857</v>
      </c>
      <c r="M417">
        <f>1/Table13[[#This Row],[temp(K)]]</f>
        <v>2E-3</v>
      </c>
      <c r="N417">
        <f>1/Table13[[#This Row],[dens]]</f>
        <v>0.26796021269341891</v>
      </c>
      <c r="O417" s="3">
        <f>EXP(-1/Table13[[#This Row],[temp(K)]])</f>
        <v>0.99800199866733308</v>
      </c>
      <c r="P417" s="3">
        <f>EXP(-1/Table13[[#This Row],[dens]])</f>
        <v>0.76493821532870099</v>
      </c>
      <c r="Q417" s="3">
        <f>EXP(1/Table13[[#This Row],[temp(K)]])</f>
        <v>1.0020020013340003</v>
      </c>
      <c r="R417" s="3">
        <f>EXP(1/Table13[[#This Row],[dens]])</f>
        <v>1.3072951252282394</v>
      </c>
      <c r="S417" s="3">
        <f>LN(Table13[[#This Row],[maxPress(bar)]])</f>
        <v>12.96695192443652</v>
      </c>
      <c r="T417" s="3">
        <f>LN(Table13[[#This Row],[dens]])</f>
        <v>1.3169167695917547</v>
      </c>
    </row>
    <row r="418" spans="1:20" hidden="1" x14ac:dyDescent="0.3">
      <c r="A418">
        <v>2</v>
      </c>
      <c r="B418">
        <v>2000</v>
      </c>
      <c r="C418" t="s">
        <v>11</v>
      </c>
      <c r="D418">
        <v>1</v>
      </c>
      <c r="E418" t="s">
        <v>12</v>
      </c>
      <c r="F418">
        <v>8</v>
      </c>
      <c r="G418">
        <v>72.029750000000007</v>
      </c>
      <c r="H418">
        <v>657487.77209999994</v>
      </c>
      <c r="I418">
        <v>34.905000000000001</v>
      </c>
      <c r="J418">
        <v>8</v>
      </c>
      <c r="K418" t="s">
        <v>14</v>
      </c>
      <c r="L418">
        <f>Table13[[#This Row],[maxPHe]]/Table13[[#This Row],[nv]]</f>
        <v>4.3631250000000001</v>
      </c>
      <c r="M418">
        <f>1/Table13[[#This Row],[temp(K)]]</f>
        <v>5.0000000000000001E-4</v>
      </c>
      <c r="N418">
        <f>1/Table13[[#This Row],[dens]]</f>
        <v>0.22919352528291076</v>
      </c>
      <c r="O418" s="3">
        <f>EXP(-1/Table13[[#This Row],[temp(K)]])</f>
        <v>0.99950012497916929</v>
      </c>
      <c r="P418" s="3">
        <f>EXP(-1/Table13[[#This Row],[dens]])</f>
        <v>0.79517463221801576</v>
      </c>
      <c r="Q418" s="3">
        <f>EXP(1/Table13[[#This Row],[temp(K)]])</f>
        <v>1.0005001250208359</v>
      </c>
      <c r="R418" s="3">
        <f>EXP(1/Table13[[#This Row],[dens]])</f>
        <v>1.2575853900301821</v>
      </c>
      <c r="S418" s="3">
        <f>LN(Table13[[#This Row],[maxPress(bar)]])</f>
        <v>13.39618144529458</v>
      </c>
      <c r="T418" s="3">
        <f>LN(Table13[[#This Row],[dens]])</f>
        <v>1.4731885437425289</v>
      </c>
    </row>
    <row r="419" spans="1:20" x14ac:dyDescent="0.3">
      <c r="A419">
        <v>2</v>
      </c>
      <c r="B419">
        <v>2000</v>
      </c>
      <c r="C419" t="s">
        <v>11</v>
      </c>
      <c r="D419">
        <v>2</v>
      </c>
      <c r="E419" t="s">
        <v>12</v>
      </c>
      <c r="F419">
        <v>8</v>
      </c>
      <c r="G419">
        <v>506.88125000000002</v>
      </c>
      <c r="H419">
        <v>371005.45104999997</v>
      </c>
      <c r="I419">
        <v>239.87500000000011</v>
      </c>
      <c r="J419">
        <v>68</v>
      </c>
      <c r="K419" t="s">
        <v>13</v>
      </c>
      <c r="L419">
        <f>Table13[[#This Row],[maxPHe]]/Table13[[#This Row],[nv]]</f>
        <v>3.5275735294117663</v>
      </c>
      <c r="M419">
        <f>1/Table13[[#This Row],[temp(K)]]</f>
        <v>5.0000000000000001E-4</v>
      </c>
      <c r="N419">
        <f>1/Table13[[#This Row],[dens]]</f>
        <v>0.28348097967691493</v>
      </c>
      <c r="O419" s="3">
        <f>EXP(-1/Table13[[#This Row],[temp(K)]])</f>
        <v>0.99950012497916929</v>
      </c>
      <c r="P419" s="3">
        <f>EXP(-1/Table13[[#This Row],[dens]])</f>
        <v>0.75315744730181111</v>
      </c>
      <c r="Q419" s="3">
        <f>EXP(1/Table13[[#This Row],[temp(K)]])</f>
        <v>1.0005001250208359</v>
      </c>
      <c r="R419" s="3">
        <f>EXP(1/Table13[[#This Row],[dens]])</f>
        <v>1.3277436259609503</v>
      </c>
      <c r="S419" s="3">
        <f>LN(Table13[[#This Row],[maxPress(bar)]])</f>
        <v>12.823972034338777</v>
      </c>
      <c r="T419" s="3">
        <f>LN(Table13[[#This Row],[dens]])</f>
        <v>1.2606102491517577</v>
      </c>
    </row>
    <row r="420" spans="1:20" hidden="1" x14ac:dyDescent="0.3">
      <c r="A420">
        <v>2</v>
      </c>
      <c r="B420">
        <v>2500</v>
      </c>
      <c r="C420" t="s">
        <v>11</v>
      </c>
      <c r="D420">
        <v>1</v>
      </c>
      <c r="E420" t="s">
        <v>12</v>
      </c>
      <c r="F420">
        <v>8</v>
      </c>
      <c r="G420">
        <v>61.633749999999999</v>
      </c>
      <c r="H420">
        <v>638303.21620000002</v>
      </c>
      <c r="I420">
        <v>29.82500000000001</v>
      </c>
      <c r="J420">
        <v>7</v>
      </c>
      <c r="K420" t="s">
        <v>13</v>
      </c>
      <c r="L420">
        <f>Table13[[#This Row],[maxPHe]]/Table13[[#This Row],[nv]]</f>
        <v>4.260714285714287</v>
      </c>
      <c r="M420">
        <f>1/Table13[[#This Row],[temp(K)]]</f>
        <v>4.0000000000000002E-4</v>
      </c>
      <c r="N420">
        <f>1/Table13[[#This Row],[dens]]</f>
        <v>0.23470243084660514</v>
      </c>
      <c r="O420" s="3">
        <f>EXP(-1/Table13[[#This Row],[temp(K)]])</f>
        <v>0.99960007998933442</v>
      </c>
      <c r="P420" s="3">
        <f>EXP(-1/Table13[[#This Row],[dens]])</f>
        <v>0.7908061341321273</v>
      </c>
      <c r="Q420" s="3">
        <f>EXP(1/Table13[[#This Row],[temp(K)]])</f>
        <v>1.0004000800106678</v>
      </c>
      <c r="R420" s="3">
        <f>EXP(1/Table13[[#This Row],[dens]])</f>
        <v>1.2645324268980958</v>
      </c>
      <c r="S420" s="3">
        <f>LN(Table13[[#This Row],[maxPress(bar)]])</f>
        <v>13.366568709927993</v>
      </c>
      <c r="T420" s="3">
        <f>LN(Table13[[#This Row],[dens]])</f>
        <v>1.4494368189286668</v>
      </c>
    </row>
    <row r="421" spans="1:20" x14ac:dyDescent="0.3">
      <c r="A421">
        <v>2</v>
      </c>
      <c r="B421">
        <v>2500</v>
      </c>
      <c r="C421" t="s">
        <v>11</v>
      </c>
      <c r="D421">
        <v>2</v>
      </c>
      <c r="E421" t="s">
        <v>12</v>
      </c>
      <c r="F421">
        <v>8</v>
      </c>
      <c r="G421">
        <v>430.24775000000011</v>
      </c>
      <c r="H421">
        <v>329185.19439999998</v>
      </c>
      <c r="I421">
        <v>218.54499999999999</v>
      </c>
      <c r="J421">
        <v>70</v>
      </c>
      <c r="K421" t="s">
        <v>13</v>
      </c>
      <c r="L421">
        <f>Table13[[#This Row],[maxPHe]]/Table13[[#This Row],[nv]]</f>
        <v>3.1220714285714286</v>
      </c>
      <c r="M421">
        <f>1/Table13[[#This Row],[temp(K)]]</f>
        <v>4.0000000000000002E-4</v>
      </c>
      <c r="N421">
        <f>1/Table13[[#This Row],[dens]]</f>
        <v>0.32030016701365849</v>
      </c>
      <c r="O421" s="3">
        <f>EXP(-1/Table13[[#This Row],[temp(K)]])</f>
        <v>0.99960007998933442</v>
      </c>
      <c r="P421" s="3">
        <f>EXP(-1/Table13[[#This Row],[dens]])</f>
        <v>0.72593110379558845</v>
      </c>
      <c r="Q421" s="3">
        <f>EXP(1/Table13[[#This Row],[temp(K)]])</f>
        <v>1.0004000800106678</v>
      </c>
      <c r="R421" s="3">
        <f>EXP(1/Table13[[#This Row],[dens]])</f>
        <v>1.3775411947103802</v>
      </c>
      <c r="S421" s="3">
        <f>LN(Table13[[#This Row],[maxPress(bar)]])</f>
        <v>12.704375772290073</v>
      </c>
      <c r="T421" s="3">
        <f>LN(Table13[[#This Row],[dens]])</f>
        <v>1.1384967009383173</v>
      </c>
    </row>
    <row r="422" spans="1:20" hidden="1" x14ac:dyDescent="0.3">
      <c r="A422">
        <v>2</v>
      </c>
      <c r="B422">
        <v>500</v>
      </c>
      <c r="C422" t="s">
        <v>11</v>
      </c>
      <c r="D422">
        <v>1</v>
      </c>
      <c r="E422" t="s">
        <v>12</v>
      </c>
      <c r="F422">
        <v>8</v>
      </c>
      <c r="G422">
        <v>106.63375000000001</v>
      </c>
      <c r="H422">
        <v>860144.34415000014</v>
      </c>
      <c r="I422">
        <v>47.824999999999989</v>
      </c>
      <c r="J422">
        <v>8</v>
      </c>
      <c r="K422" t="s">
        <v>13</v>
      </c>
      <c r="L422">
        <f>Table13[[#This Row],[maxPHe]]/Table13[[#This Row],[nv]]</f>
        <v>5.9781249999999986</v>
      </c>
      <c r="M422">
        <f>1/Table13[[#This Row],[temp(K)]]</f>
        <v>2E-3</v>
      </c>
      <c r="N422">
        <f>1/Table13[[#This Row],[dens]]</f>
        <v>0.16727652901202303</v>
      </c>
      <c r="O422" s="3">
        <f>EXP(-1/Table13[[#This Row],[temp(K)]])</f>
        <v>0.99800199866733308</v>
      </c>
      <c r="P422" s="3">
        <f>EXP(-1/Table13[[#This Row],[dens]])</f>
        <v>0.84596564494542947</v>
      </c>
      <c r="Q422" s="3">
        <f>EXP(1/Table13[[#This Row],[temp(K)]])</f>
        <v>1.0020020013340003</v>
      </c>
      <c r="R422" s="3">
        <f>EXP(1/Table13[[#This Row],[dens]])</f>
        <v>1.182081099835333</v>
      </c>
      <c r="S422" s="3">
        <f>LN(Table13[[#This Row],[maxPress(bar)]])</f>
        <v>13.664855496180676</v>
      </c>
      <c r="T422" s="3">
        <f>LN(Table13[[#This Row],[dens]])</f>
        <v>1.7881069736464803</v>
      </c>
    </row>
    <row r="423" spans="1:20" x14ac:dyDescent="0.3">
      <c r="A423">
        <v>2</v>
      </c>
      <c r="B423">
        <v>500</v>
      </c>
      <c r="C423" t="s">
        <v>11</v>
      </c>
      <c r="D423">
        <v>2</v>
      </c>
      <c r="E423" t="s">
        <v>12</v>
      </c>
      <c r="F423">
        <v>8</v>
      </c>
      <c r="G423">
        <v>585.64374999999995</v>
      </c>
      <c r="H423">
        <v>567141.67950000009</v>
      </c>
      <c r="I423">
        <v>294.62500000000023</v>
      </c>
      <c r="J423">
        <v>67</v>
      </c>
      <c r="K423" t="s">
        <v>14</v>
      </c>
      <c r="L423">
        <f>Table13[[#This Row],[maxPHe]]/Table13[[#This Row],[nv]]</f>
        <v>4.3973880597014956</v>
      </c>
      <c r="M423">
        <f>1/Table13[[#This Row],[temp(K)]]</f>
        <v>2E-3</v>
      </c>
      <c r="N423">
        <f>1/Table13[[#This Row],[dens]]</f>
        <v>0.22740772168010168</v>
      </c>
      <c r="O423" s="3">
        <f>EXP(-1/Table13[[#This Row],[temp(K)]])</f>
        <v>0.99800199866733308</v>
      </c>
      <c r="P423" s="3">
        <f>EXP(-1/Table13[[#This Row],[dens]])</f>
        <v>0.79659592663972245</v>
      </c>
      <c r="Q423" s="3">
        <f>EXP(1/Table13[[#This Row],[temp(K)]])</f>
        <v>1.0020020013340003</v>
      </c>
      <c r="R423" s="3">
        <f>EXP(1/Table13[[#This Row],[dens]])</f>
        <v>1.2553415935960108</v>
      </c>
      <c r="S423" s="3">
        <f>LN(Table13[[#This Row],[maxPress(bar)]])</f>
        <v>13.248364427157542</v>
      </c>
      <c r="T423" s="3">
        <f>LN(Table13[[#This Row],[dens]])</f>
        <v>1.4810107418653298</v>
      </c>
    </row>
    <row r="424" spans="1:20" hidden="1" x14ac:dyDescent="0.3">
      <c r="A424">
        <v>3</v>
      </c>
      <c r="B424">
        <v>1000</v>
      </c>
      <c r="C424" t="s">
        <v>11</v>
      </c>
      <c r="D424">
        <v>1</v>
      </c>
      <c r="E424" t="s">
        <v>12</v>
      </c>
      <c r="F424">
        <v>8</v>
      </c>
      <c r="G424">
        <v>80.495250000000013</v>
      </c>
      <c r="H424">
        <v>803437.63719999988</v>
      </c>
      <c r="I424">
        <v>40.595000000000013</v>
      </c>
      <c r="J424">
        <v>8</v>
      </c>
      <c r="K424" t="s">
        <v>14</v>
      </c>
      <c r="L424">
        <f>Table13[[#This Row],[maxPHe]]/Table13[[#This Row],[nv]]</f>
        <v>5.0743750000000016</v>
      </c>
      <c r="M424">
        <f>1/Table13[[#This Row],[temp(K)]]</f>
        <v>1E-3</v>
      </c>
      <c r="N424">
        <f>1/Table13[[#This Row],[dens]]</f>
        <v>0.19706860450794428</v>
      </c>
      <c r="O424" s="3">
        <f>EXP(-1/Table13[[#This Row],[temp(K)]])</f>
        <v>0.99900049983337502</v>
      </c>
      <c r="P424" s="3">
        <f>EXP(-1/Table13[[#This Row],[dens]])</f>
        <v>0.82113429786578596</v>
      </c>
      <c r="Q424" s="3">
        <f>EXP(1/Table13[[#This Row],[temp(K)]])</f>
        <v>1.0010005001667084</v>
      </c>
      <c r="R424" s="3">
        <f>EXP(1/Table13[[#This Row],[dens]])</f>
        <v>1.2178275863023926</v>
      </c>
      <c r="S424" s="3">
        <f>LN(Table13[[#This Row],[maxPress(bar)]])</f>
        <v>13.596654847208569</v>
      </c>
      <c r="T424" s="3">
        <f>LN(Table13[[#This Row],[dens]])</f>
        <v>1.6242033646345742</v>
      </c>
    </row>
    <row r="425" spans="1:20" x14ac:dyDescent="0.3">
      <c r="A425">
        <v>3</v>
      </c>
      <c r="B425">
        <v>1000</v>
      </c>
      <c r="C425" t="s">
        <v>11</v>
      </c>
      <c r="D425">
        <v>2</v>
      </c>
      <c r="E425" t="s">
        <v>12</v>
      </c>
      <c r="F425">
        <v>8</v>
      </c>
      <c r="G425">
        <v>539.85124999999994</v>
      </c>
      <c r="H425">
        <v>481086.32465000008</v>
      </c>
      <c r="I425">
        <v>270.47500000000008</v>
      </c>
      <c r="J425">
        <v>68</v>
      </c>
      <c r="K425" t="s">
        <v>13</v>
      </c>
      <c r="L425">
        <f>Table13[[#This Row],[maxPHe]]/Table13[[#This Row],[nv]]</f>
        <v>3.977573529411766</v>
      </c>
      <c r="M425">
        <f>1/Table13[[#This Row],[temp(K)]]</f>
        <v>1E-3</v>
      </c>
      <c r="N425">
        <f>1/Table13[[#This Row],[dens]]</f>
        <v>0.25140955726037517</v>
      </c>
      <c r="O425" s="3">
        <f>EXP(-1/Table13[[#This Row],[temp(K)]])</f>
        <v>0.99900049983337502</v>
      </c>
      <c r="P425" s="3">
        <f>EXP(-1/Table13[[#This Row],[dens]])</f>
        <v>0.77770379209067131</v>
      </c>
      <c r="Q425" s="3">
        <f>EXP(1/Table13[[#This Row],[temp(K)]])</f>
        <v>1.0010005001667084</v>
      </c>
      <c r="R425" s="3">
        <f>EXP(1/Table13[[#This Row],[dens]])</f>
        <v>1.2858366002199093</v>
      </c>
      <c r="S425" s="3">
        <f>LN(Table13[[#This Row],[maxPress(bar)]])</f>
        <v>13.08380200211206</v>
      </c>
      <c r="T425" s="3">
        <f>LN(Table13[[#This Row],[dens]])</f>
        <v>1.3806719673975307</v>
      </c>
    </row>
    <row r="426" spans="1:20" hidden="1" x14ac:dyDescent="0.3">
      <c r="A426">
        <v>3</v>
      </c>
      <c r="B426">
        <v>1500</v>
      </c>
      <c r="C426" t="s">
        <v>11</v>
      </c>
      <c r="D426">
        <v>1</v>
      </c>
      <c r="E426" t="s">
        <v>12</v>
      </c>
      <c r="F426">
        <v>8</v>
      </c>
      <c r="G426">
        <v>103.51475000000001</v>
      </c>
      <c r="H426">
        <v>693419.36659999983</v>
      </c>
      <c r="I426">
        <v>43.205000000000013</v>
      </c>
      <c r="J426">
        <v>8</v>
      </c>
      <c r="K426" t="s">
        <v>14</v>
      </c>
      <c r="L426">
        <f>Table13[[#This Row],[maxPHe]]/Table13[[#This Row],[nv]]</f>
        <v>5.4006250000000016</v>
      </c>
      <c r="M426">
        <f>1/Table13[[#This Row],[temp(K)]]</f>
        <v>6.6666666666666664E-4</v>
      </c>
      <c r="N426">
        <f>1/Table13[[#This Row],[dens]]</f>
        <v>0.18516375419511624</v>
      </c>
      <c r="O426" s="3">
        <f>EXP(-1/Table13[[#This Row],[temp(K)]])</f>
        <v>0.99933355550618108</v>
      </c>
      <c r="P426" s="3">
        <f>EXP(-1/Table13[[#This Row],[dens]])</f>
        <v>0.83096819818166956</v>
      </c>
      <c r="Q426" s="3">
        <f>EXP(1/Table13[[#This Row],[temp(K)]])</f>
        <v>1.0006668889382799</v>
      </c>
      <c r="R426" s="3">
        <f>EXP(1/Table13[[#This Row],[dens]])</f>
        <v>1.203415488328202</v>
      </c>
      <c r="S426" s="3">
        <f>LN(Table13[[#This Row],[maxPress(bar)]])</f>
        <v>13.449390241753612</v>
      </c>
      <c r="T426" s="3">
        <f>LN(Table13[[#This Row],[dens]])</f>
        <v>1.6865146876135271</v>
      </c>
    </row>
    <row r="427" spans="1:20" x14ac:dyDescent="0.3">
      <c r="A427">
        <v>3</v>
      </c>
      <c r="B427">
        <v>1500</v>
      </c>
      <c r="C427" t="s">
        <v>11</v>
      </c>
      <c r="D427">
        <v>2</v>
      </c>
      <c r="E427" t="s">
        <v>12</v>
      </c>
      <c r="F427">
        <v>8</v>
      </c>
      <c r="G427">
        <v>464.90075000000002</v>
      </c>
      <c r="H427">
        <v>403875.10985000012</v>
      </c>
      <c r="I427">
        <v>240.4850000000001</v>
      </c>
      <c r="J427">
        <v>67</v>
      </c>
      <c r="K427" t="s">
        <v>14</v>
      </c>
      <c r="L427">
        <f>Table13[[#This Row],[maxPHe]]/Table13[[#This Row],[nv]]</f>
        <v>3.5893283582089568</v>
      </c>
      <c r="M427">
        <f>1/Table13[[#This Row],[temp(K)]]</f>
        <v>6.6666666666666664E-4</v>
      </c>
      <c r="N427">
        <f>1/Table13[[#This Row],[dens]]</f>
        <v>0.27860365511362445</v>
      </c>
      <c r="O427" s="3">
        <f>EXP(-1/Table13[[#This Row],[temp(K)]])</f>
        <v>0.99933355550618108</v>
      </c>
      <c r="P427" s="3">
        <f>EXP(-1/Table13[[#This Row],[dens]])</f>
        <v>0.75683981336702721</v>
      </c>
      <c r="Q427" s="3">
        <f>EXP(1/Table13[[#This Row],[temp(K)]])</f>
        <v>1.0006668889382799</v>
      </c>
      <c r="R427" s="3">
        <f>EXP(1/Table13[[#This Row],[dens]])</f>
        <v>1.3212835560951826</v>
      </c>
      <c r="S427" s="3">
        <f>LN(Table13[[#This Row],[maxPress(bar)]])</f>
        <v>12.908860975116859</v>
      </c>
      <c r="T427" s="3">
        <f>LN(Table13[[#This Row],[dens]])</f>
        <v>1.2779650981473869</v>
      </c>
    </row>
    <row r="428" spans="1:20" hidden="1" x14ac:dyDescent="0.3">
      <c r="A428">
        <v>3</v>
      </c>
      <c r="B428">
        <v>2000</v>
      </c>
      <c r="C428" t="s">
        <v>11</v>
      </c>
      <c r="D428">
        <v>1</v>
      </c>
      <c r="E428" t="s">
        <v>12</v>
      </c>
      <c r="F428">
        <v>8</v>
      </c>
      <c r="G428">
        <v>64.752250000000004</v>
      </c>
      <c r="H428">
        <v>651395.6780999999</v>
      </c>
      <c r="I428">
        <v>33.455000000000013</v>
      </c>
      <c r="J428">
        <v>8</v>
      </c>
      <c r="K428" t="s">
        <v>13</v>
      </c>
      <c r="L428">
        <f>Table13[[#This Row],[maxPHe]]/Table13[[#This Row],[nv]]</f>
        <v>4.1818750000000016</v>
      </c>
      <c r="M428">
        <f>1/Table13[[#This Row],[temp(K)]]</f>
        <v>5.0000000000000001E-4</v>
      </c>
      <c r="N428">
        <f>1/Table13[[#This Row],[dens]]</f>
        <v>0.23912718577193234</v>
      </c>
      <c r="O428" s="3">
        <f>EXP(-1/Table13[[#This Row],[temp(K)]])</f>
        <v>0.99950012497916929</v>
      </c>
      <c r="P428" s="3">
        <f>EXP(-1/Table13[[#This Row],[dens]])</f>
        <v>0.78731474077147079</v>
      </c>
      <c r="Q428" s="3">
        <f>EXP(1/Table13[[#This Row],[temp(K)]])</f>
        <v>1.0005001250208359</v>
      </c>
      <c r="R428" s="3">
        <f>EXP(1/Table13[[#This Row],[dens]])</f>
        <v>1.2701400700565115</v>
      </c>
      <c r="S428" s="3">
        <f>LN(Table13[[#This Row],[maxPress(bar)]])</f>
        <v>13.386872537015647</v>
      </c>
      <c r="T428" s="3">
        <f>LN(Table13[[#This Row],[dens]])</f>
        <v>1.4307597105549448</v>
      </c>
    </row>
    <row r="429" spans="1:20" x14ac:dyDescent="0.3">
      <c r="A429">
        <v>3</v>
      </c>
      <c r="B429">
        <v>2000</v>
      </c>
      <c r="C429" t="s">
        <v>11</v>
      </c>
      <c r="D429">
        <v>2</v>
      </c>
      <c r="E429" t="s">
        <v>12</v>
      </c>
      <c r="F429">
        <v>8</v>
      </c>
      <c r="G429">
        <v>411.73275000000001</v>
      </c>
      <c r="H429">
        <v>368872.23515000002</v>
      </c>
      <c r="I429">
        <v>215.84500000000011</v>
      </c>
      <c r="J429">
        <v>65</v>
      </c>
      <c r="K429" t="s">
        <v>13</v>
      </c>
      <c r="L429">
        <f>Table13[[#This Row],[maxPHe]]/Table13[[#This Row],[nv]]</f>
        <v>3.3206923076923096</v>
      </c>
      <c r="M429">
        <f>1/Table13[[#This Row],[temp(K)]]</f>
        <v>5.0000000000000001E-4</v>
      </c>
      <c r="N429">
        <f>1/Table13[[#This Row],[dens]]</f>
        <v>0.3011420232111004</v>
      </c>
      <c r="O429" s="3">
        <f>EXP(-1/Table13[[#This Row],[temp(K)]])</f>
        <v>0.99950012497916929</v>
      </c>
      <c r="P429" s="3">
        <f>EXP(-1/Table13[[#This Row],[dens]])</f>
        <v>0.73997267198850836</v>
      </c>
      <c r="Q429" s="3">
        <f>EXP(1/Table13[[#This Row],[temp(K)]])</f>
        <v>1.0005001250208359</v>
      </c>
      <c r="R429" s="3">
        <f>EXP(1/Table13[[#This Row],[dens]])</f>
        <v>1.3514012582555615</v>
      </c>
      <c r="S429" s="3">
        <f>LN(Table13[[#This Row],[maxPress(bar)]])</f>
        <v>12.818205616859645</v>
      </c>
      <c r="T429" s="3">
        <f>LN(Table13[[#This Row],[dens]])</f>
        <v>1.2001732876031328</v>
      </c>
    </row>
    <row r="430" spans="1:20" hidden="1" x14ac:dyDescent="0.3">
      <c r="A430">
        <v>3</v>
      </c>
      <c r="B430">
        <v>2500</v>
      </c>
      <c r="C430" t="s">
        <v>11</v>
      </c>
      <c r="D430">
        <v>1</v>
      </c>
      <c r="E430" t="s">
        <v>12</v>
      </c>
      <c r="F430">
        <v>8</v>
      </c>
      <c r="G430">
        <v>105.14875000000001</v>
      </c>
      <c r="H430">
        <v>564615.72974999994</v>
      </c>
      <c r="I430">
        <v>42.52500000000002</v>
      </c>
      <c r="J430">
        <v>9</v>
      </c>
      <c r="K430" t="s">
        <v>14</v>
      </c>
      <c r="L430">
        <f>Table13[[#This Row],[maxPHe]]/Table13[[#This Row],[nv]]</f>
        <v>4.7250000000000023</v>
      </c>
      <c r="M430">
        <f>1/Table13[[#This Row],[temp(K)]]</f>
        <v>4.0000000000000002E-4</v>
      </c>
      <c r="N430">
        <f>1/Table13[[#This Row],[dens]]</f>
        <v>0.21164021164021155</v>
      </c>
      <c r="O430" s="3">
        <f>EXP(-1/Table13[[#This Row],[temp(K)]])</f>
        <v>0.99960007998933442</v>
      </c>
      <c r="P430" s="3">
        <f>EXP(-1/Table13[[#This Row],[dens]])</f>
        <v>0.80925580601373914</v>
      </c>
      <c r="Q430" s="3">
        <f>EXP(1/Table13[[#This Row],[temp(K)]])</f>
        <v>1.0004000800106678</v>
      </c>
      <c r="R430" s="3">
        <f>EXP(1/Table13[[#This Row],[dens]])</f>
        <v>1.2357032134571087</v>
      </c>
      <c r="S430" s="3">
        <f>LN(Table13[[#This Row],[maxPress(bar)]])</f>
        <v>13.243900654402816</v>
      </c>
      <c r="T430" s="3">
        <f>LN(Table13[[#This Row],[dens]])</f>
        <v>1.5528675609457065</v>
      </c>
    </row>
    <row r="431" spans="1:20" x14ac:dyDescent="0.3">
      <c r="A431">
        <v>3</v>
      </c>
      <c r="B431">
        <v>2500</v>
      </c>
      <c r="C431" t="s">
        <v>11</v>
      </c>
      <c r="D431">
        <v>2</v>
      </c>
      <c r="E431" t="s">
        <v>12</v>
      </c>
      <c r="F431">
        <v>8</v>
      </c>
      <c r="G431">
        <v>410.19824999999997</v>
      </c>
      <c r="H431">
        <v>333384.35389999999</v>
      </c>
      <c r="I431">
        <v>206.535</v>
      </c>
      <c r="J431">
        <v>65</v>
      </c>
      <c r="K431" t="s">
        <v>14</v>
      </c>
      <c r="L431">
        <f>Table13[[#This Row],[maxPHe]]/Table13[[#This Row],[nv]]</f>
        <v>3.1774615384615386</v>
      </c>
      <c r="M431">
        <f>1/Table13[[#This Row],[temp(K)]]</f>
        <v>4.0000000000000002E-4</v>
      </c>
      <c r="N431">
        <f>1/Table13[[#This Row],[dens]]</f>
        <v>0.31471663398455468</v>
      </c>
      <c r="O431" s="3">
        <f>EXP(-1/Table13[[#This Row],[temp(K)]])</f>
        <v>0.99960007998933442</v>
      </c>
      <c r="P431" s="3">
        <f>EXP(-1/Table13[[#This Row],[dens]])</f>
        <v>0.72999570093691513</v>
      </c>
      <c r="Q431" s="3">
        <f>EXP(1/Table13[[#This Row],[temp(K)]])</f>
        <v>1.0004000800106678</v>
      </c>
      <c r="R431" s="3">
        <f>EXP(1/Table13[[#This Row],[dens]])</f>
        <v>1.3698710810441035</v>
      </c>
      <c r="S431" s="3">
        <f>LN(Table13[[#This Row],[maxPress(bar)]])</f>
        <v>12.717051319283417</v>
      </c>
      <c r="T431" s="3">
        <f>LN(Table13[[#This Row],[dens]])</f>
        <v>1.1560826196688083</v>
      </c>
    </row>
    <row r="432" spans="1:20" hidden="1" x14ac:dyDescent="0.3">
      <c r="A432">
        <v>3</v>
      </c>
      <c r="B432">
        <v>500</v>
      </c>
      <c r="C432" t="s">
        <v>11</v>
      </c>
      <c r="D432">
        <v>1</v>
      </c>
      <c r="E432" t="s">
        <v>12</v>
      </c>
      <c r="F432">
        <v>8</v>
      </c>
      <c r="G432">
        <v>141.83175</v>
      </c>
      <c r="H432">
        <v>947103.40445000003</v>
      </c>
      <c r="I432">
        <v>48.865000000000009</v>
      </c>
      <c r="J432">
        <v>6</v>
      </c>
      <c r="K432" t="s">
        <v>14</v>
      </c>
      <c r="L432">
        <f>Table13[[#This Row],[maxPHe]]/Table13[[#This Row],[nv]]</f>
        <v>8.1441666666666688</v>
      </c>
      <c r="M432">
        <f>1/Table13[[#This Row],[temp(K)]]</f>
        <v>2E-3</v>
      </c>
      <c r="N432">
        <f>1/Table13[[#This Row],[dens]]</f>
        <v>0.12278727105290081</v>
      </c>
      <c r="O432" s="3">
        <f>EXP(-1/Table13[[#This Row],[temp(K)]])</f>
        <v>0.99800199866733308</v>
      </c>
      <c r="P432" s="3">
        <f>EXP(-1/Table13[[#This Row],[dens]])</f>
        <v>0.8844517910481936</v>
      </c>
      <c r="Q432" s="3">
        <f>EXP(1/Table13[[#This Row],[temp(K)]])</f>
        <v>1.0020020013340003</v>
      </c>
      <c r="R432" s="3">
        <f>EXP(1/Table13[[#This Row],[dens]])</f>
        <v>1.1306438746818144</v>
      </c>
      <c r="S432" s="3">
        <f>LN(Table13[[#This Row],[maxPress(bar)]])</f>
        <v>13.761163557812315</v>
      </c>
      <c r="T432" s="3">
        <f>LN(Table13[[#This Row],[dens]])</f>
        <v>2.0973019245627444</v>
      </c>
    </row>
    <row r="433" spans="1:20" x14ac:dyDescent="0.3">
      <c r="A433">
        <v>3</v>
      </c>
      <c r="B433">
        <v>500</v>
      </c>
      <c r="C433" t="s">
        <v>11</v>
      </c>
      <c r="D433">
        <v>2</v>
      </c>
      <c r="E433" t="s">
        <v>12</v>
      </c>
      <c r="F433">
        <v>8</v>
      </c>
      <c r="G433">
        <v>603.11875000000009</v>
      </c>
      <c r="H433">
        <v>565875.13884999999</v>
      </c>
      <c r="I433">
        <v>296.12500000000011</v>
      </c>
      <c r="J433">
        <v>66</v>
      </c>
      <c r="K433" t="s">
        <v>14</v>
      </c>
      <c r="L433">
        <f>Table13[[#This Row],[maxPHe]]/Table13[[#This Row],[nv]]</f>
        <v>4.4867424242424256</v>
      </c>
      <c r="M433">
        <f>1/Table13[[#This Row],[temp(K)]]</f>
        <v>2E-3</v>
      </c>
      <c r="N433">
        <f>1/Table13[[#This Row],[dens]]</f>
        <v>0.22287885183621775</v>
      </c>
      <c r="O433" s="3">
        <f>EXP(-1/Table13[[#This Row],[temp(K)]])</f>
        <v>0.99800199866733308</v>
      </c>
      <c r="P433" s="3">
        <f>EXP(-1/Table13[[#This Row],[dens]])</f>
        <v>0.80021178761119205</v>
      </c>
      <c r="Q433" s="3">
        <f>EXP(1/Table13[[#This Row],[temp(K)]])</f>
        <v>1.0020020013340003</v>
      </c>
      <c r="R433" s="3">
        <f>EXP(1/Table13[[#This Row],[dens]])</f>
        <v>1.2496691694397799</v>
      </c>
      <c r="S433" s="3">
        <f>LN(Table13[[#This Row],[maxPress(bar)]])</f>
        <v>13.24612873011044</v>
      </c>
      <c r="T433" s="3">
        <f>LN(Table13[[#This Row],[dens]])</f>
        <v>1.5011269204525244</v>
      </c>
    </row>
    <row r="434" spans="1:20" hidden="1" x14ac:dyDescent="0.3">
      <c r="A434">
        <v>4</v>
      </c>
      <c r="B434">
        <v>1000</v>
      </c>
      <c r="C434" t="s">
        <v>11</v>
      </c>
      <c r="D434">
        <v>1</v>
      </c>
      <c r="E434" t="s">
        <v>12</v>
      </c>
      <c r="F434">
        <v>8</v>
      </c>
      <c r="G434">
        <v>80.297250000000005</v>
      </c>
      <c r="H434">
        <v>799859.44990000024</v>
      </c>
      <c r="I434">
        <v>40.555</v>
      </c>
      <c r="J434">
        <v>8</v>
      </c>
      <c r="K434" t="s">
        <v>14</v>
      </c>
      <c r="L434">
        <f>Table13[[#This Row],[maxPHe]]/Table13[[#This Row],[nv]]</f>
        <v>5.069375</v>
      </c>
      <c r="M434">
        <f>1/Table13[[#This Row],[temp(K)]]</f>
        <v>1E-3</v>
      </c>
      <c r="N434">
        <f>1/Table13[[#This Row],[dens]]</f>
        <v>0.19726297620515348</v>
      </c>
      <c r="O434" s="3">
        <f>EXP(-1/Table13[[#This Row],[temp(K)]])</f>
        <v>0.99900049983337502</v>
      </c>
      <c r="P434" s="3">
        <f>EXP(-1/Table13[[#This Row],[dens]])</f>
        <v>0.8209747081090415</v>
      </c>
      <c r="Q434" s="3">
        <f>EXP(1/Table13[[#This Row],[temp(K)]])</f>
        <v>1.0010005001667084</v>
      </c>
      <c r="R434" s="3">
        <f>EXP(1/Table13[[#This Row],[dens]])</f>
        <v>1.2180643205237212</v>
      </c>
      <c r="S434" s="3">
        <f>LN(Table13[[#This Row],[maxPress(bar)]])</f>
        <v>13.592191303590186</v>
      </c>
      <c r="T434" s="3">
        <f>LN(Table13[[#This Row],[dens]])</f>
        <v>1.6232175358424721</v>
      </c>
    </row>
    <row r="435" spans="1:20" hidden="1" x14ac:dyDescent="0.3">
      <c r="A435">
        <v>4</v>
      </c>
      <c r="B435">
        <v>1500</v>
      </c>
      <c r="C435" t="s">
        <v>11</v>
      </c>
      <c r="D435">
        <v>1</v>
      </c>
      <c r="E435" t="s">
        <v>12</v>
      </c>
      <c r="F435">
        <v>8</v>
      </c>
      <c r="G435">
        <v>76.980249999999998</v>
      </c>
      <c r="H435">
        <v>670431.35700000008</v>
      </c>
      <c r="I435">
        <v>39.894999999999982</v>
      </c>
      <c r="J435">
        <v>9</v>
      </c>
      <c r="K435" t="s">
        <v>14</v>
      </c>
      <c r="L435">
        <f>Table13[[#This Row],[maxPHe]]/Table13[[#This Row],[nv]]</f>
        <v>4.4327777777777762</v>
      </c>
      <c r="M435">
        <f>1/Table13[[#This Row],[temp(K)]]</f>
        <v>6.6666666666666664E-4</v>
      </c>
      <c r="N435">
        <f>1/Table13[[#This Row],[dens]]</f>
        <v>0.22559217947111176</v>
      </c>
      <c r="O435" s="3">
        <f>EXP(-1/Table13[[#This Row],[temp(K)]])</f>
        <v>0.99933355550618108</v>
      </c>
      <c r="P435" s="3">
        <f>EXP(-1/Table13[[#This Row],[dens]])</f>
        <v>0.79804349383009177</v>
      </c>
      <c r="Q435" s="3">
        <f>EXP(1/Table13[[#This Row],[temp(K)]])</f>
        <v>1.0006668889382799</v>
      </c>
      <c r="R435" s="3">
        <f>EXP(1/Table13[[#This Row],[dens]])</f>
        <v>1.25306453561904</v>
      </c>
      <c r="S435" s="3">
        <f>LN(Table13[[#This Row],[maxPress(bar)]])</f>
        <v>13.415676600624181</v>
      </c>
      <c r="T435" s="3">
        <f>LN(Table13[[#This Row],[dens]])</f>
        <v>1.4890264254240244</v>
      </c>
    </row>
    <row r="436" spans="1:20" hidden="1" x14ac:dyDescent="0.3">
      <c r="A436">
        <v>4</v>
      </c>
      <c r="B436">
        <v>2000</v>
      </c>
      <c r="C436" t="s">
        <v>11</v>
      </c>
      <c r="D436">
        <v>1</v>
      </c>
      <c r="E436" t="s">
        <v>12</v>
      </c>
      <c r="F436">
        <v>8</v>
      </c>
      <c r="G436">
        <v>72.425750000000008</v>
      </c>
      <c r="H436">
        <v>730230.09770000016</v>
      </c>
      <c r="I436">
        <v>29.98500000000001</v>
      </c>
      <c r="J436">
        <v>6</v>
      </c>
      <c r="K436" t="s">
        <v>14</v>
      </c>
      <c r="L436">
        <f>Table13[[#This Row],[maxPHe]]/Table13[[#This Row],[nv]]</f>
        <v>4.9975000000000014</v>
      </c>
      <c r="M436">
        <f>1/Table13[[#This Row],[temp(K)]]</f>
        <v>5.0000000000000001E-4</v>
      </c>
      <c r="N436">
        <f>1/Table13[[#This Row],[dens]]</f>
        <v>0.20010005002501244</v>
      </c>
      <c r="O436" s="3">
        <f>EXP(-1/Table13[[#This Row],[temp(K)]])</f>
        <v>0.99950012497916929</v>
      </c>
      <c r="P436" s="3">
        <f>EXP(-1/Table13[[#This Row],[dens]])</f>
        <v>0.8186488431432718</v>
      </c>
      <c r="Q436" s="3">
        <f>EXP(1/Table13[[#This Row],[temp(K)]])</f>
        <v>1.0005001250208359</v>
      </c>
      <c r="R436" s="3">
        <f>EXP(1/Table13[[#This Row],[dens]])</f>
        <v>1.2215249656500033</v>
      </c>
      <c r="S436" s="3">
        <f>LN(Table13[[#This Row],[maxPress(bar)]])</f>
        <v>13.501114965787524</v>
      </c>
      <c r="T436" s="3">
        <f>LN(Table13[[#This Row],[dens]])</f>
        <v>1.6089377873924184</v>
      </c>
    </row>
    <row r="437" spans="1:20" hidden="1" x14ac:dyDescent="0.3">
      <c r="A437">
        <v>4</v>
      </c>
      <c r="B437">
        <v>2500</v>
      </c>
      <c r="C437" t="s">
        <v>11</v>
      </c>
      <c r="D437">
        <v>1</v>
      </c>
      <c r="E437" t="s">
        <v>12</v>
      </c>
      <c r="F437">
        <v>8</v>
      </c>
      <c r="G437">
        <v>105.24775</v>
      </c>
      <c r="H437">
        <v>595276.96079999988</v>
      </c>
      <c r="I437">
        <v>40.545000000000002</v>
      </c>
      <c r="J437">
        <v>8</v>
      </c>
      <c r="K437" t="s">
        <v>14</v>
      </c>
      <c r="L437">
        <f>Table13[[#This Row],[maxPHe]]/Table13[[#This Row],[nv]]</f>
        <v>5.0681250000000002</v>
      </c>
      <c r="M437">
        <f>1/Table13[[#This Row],[temp(K)]]</f>
        <v>4.0000000000000002E-4</v>
      </c>
      <c r="N437">
        <f>1/Table13[[#This Row],[dens]]</f>
        <v>0.19731162905413738</v>
      </c>
      <c r="O437" s="3">
        <f>EXP(-1/Table13[[#This Row],[temp(K)]])</f>
        <v>0.99960007998933442</v>
      </c>
      <c r="P437" s="3">
        <f>EXP(-1/Table13[[#This Row],[dens]])</f>
        <v>0.82093476632219697</v>
      </c>
      <c r="Q437" s="3">
        <f>EXP(1/Table13[[#This Row],[temp(K)]])</f>
        <v>1.0004000800106678</v>
      </c>
      <c r="R437" s="3">
        <f>EXP(1/Table13[[#This Row],[dens]])</f>
        <v>1.2181235842648237</v>
      </c>
      <c r="S437" s="3">
        <f>LN(Table13[[#This Row],[maxPress(bar)]])</f>
        <v>13.296782056561536</v>
      </c>
      <c r="T437" s="3">
        <f>LN(Table13[[#This Row],[dens]])</f>
        <v>1.6229709267166847</v>
      </c>
    </row>
    <row r="438" spans="1:20" hidden="1" x14ac:dyDescent="0.3">
      <c r="A438">
        <v>4</v>
      </c>
      <c r="B438">
        <v>500</v>
      </c>
      <c r="C438" t="s">
        <v>11</v>
      </c>
      <c r="D438">
        <v>1</v>
      </c>
      <c r="E438" t="s">
        <v>12</v>
      </c>
      <c r="F438">
        <v>8</v>
      </c>
      <c r="G438">
        <v>57.425750000000008</v>
      </c>
      <c r="H438">
        <v>902893.35725000012</v>
      </c>
      <c r="I438">
        <v>34.984999999999999</v>
      </c>
      <c r="J438">
        <v>7</v>
      </c>
      <c r="K438" t="s">
        <v>14</v>
      </c>
      <c r="L438">
        <f>Table13[[#This Row],[maxPHe]]/Table13[[#This Row],[nv]]</f>
        <v>4.9978571428571428</v>
      </c>
      <c r="M438">
        <f>1/Table13[[#This Row],[temp(K)]]</f>
        <v>2E-3</v>
      </c>
      <c r="N438">
        <f>1/Table13[[#This Row],[dens]]</f>
        <v>0.20008575103615836</v>
      </c>
      <c r="O438" s="3">
        <f>EXP(-1/Table13[[#This Row],[temp(K)]])</f>
        <v>0.99800199866733308</v>
      </c>
      <c r="P438" s="3">
        <f>EXP(-1/Table13[[#This Row],[dens]])</f>
        <v>0.81866054907764663</v>
      </c>
      <c r="Q438" s="3">
        <f>EXP(1/Table13[[#This Row],[temp(K)]])</f>
        <v>1.0020020013340003</v>
      </c>
      <c r="R438" s="3">
        <f>EXP(1/Table13[[#This Row],[dens]])</f>
        <v>1.221507499203011</v>
      </c>
      <c r="S438" s="3">
        <f>LN(Table13[[#This Row],[maxPress(bar)]])</f>
        <v>13.713359727141471</v>
      </c>
      <c r="T438" s="3">
        <f>LN(Table13[[#This Row],[dens]])</f>
        <v>1.6090092491425467</v>
      </c>
    </row>
    <row r="439" spans="1:20" hidden="1" x14ac:dyDescent="0.3">
      <c r="A439">
        <v>5</v>
      </c>
      <c r="B439">
        <v>1000</v>
      </c>
      <c r="C439" t="s">
        <v>11</v>
      </c>
      <c r="D439">
        <v>1</v>
      </c>
      <c r="E439" t="s">
        <v>12</v>
      </c>
      <c r="F439">
        <v>8</v>
      </c>
      <c r="G439">
        <v>56.732750000000003</v>
      </c>
      <c r="H439">
        <v>831548.51910000015</v>
      </c>
      <c r="I439">
        <v>32.845000000000013</v>
      </c>
      <c r="J439">
        <v>7</v>
      </c>
      <c r="K439" t="s">
        <v>14</v>
      </c>
      <c r="L439">
        <f>Table13[[#This Row],[maxPHe]]/Table13[[#This Row],[nv]]</f>
        <v>4.6921428571428594</v>
      </c>
      <c r="M439">
        <f>1/Table13[[#This Row],[temp(K)]]</f>
        <v>1E-3</v>
      </c>
      <c r="N439">
        <f>1/Table13[[#This Row],[dens]]</f>
        <v>0.21312224082813203</v>
      </c>
      <c r="O439" s="3">
        <f>EXP(-1/Table13[[#This Row],[temp(K)]])</f>
        <v>0.99900049983337502</v>
      </c>
      <c r="P439" s="3">
        <f>EXP(-1/Table13[[#This Row],[dens]])</f>
        <v>0.8080573535788349</v>
      </c>
      <c r="Q439" s="3">
        <f>EXP(1/Table13[[#This Row],[temp(K)]])</f>
        <v>1.0010005001667084</v>
      </c>
      <c r="R439" s="3">
        <f>EXP(1/Table13[[#This Row],[dens]])</f>
        <v>1.2375359194134714</v>
      </c>
      <c r="S439" s="3">
        <f>LN(Table13[[#This Row],[maxPress(bar)]])</f>
        <v>13.631044927205593</v>
      </c>
      <c r="T439" s="3">
        <f>LN(Table13[[#This Row],[dens]])</f>
        <v>1.5458893772891233</v>
      </c>
    </row>
    <row r="440" spans="1:20" hidden="1" x14ac:dyDescent="0.3">
      <c r="A440">
        <v>5</v>
      </c>
      <c r="B440">
        <v>1500</v>
      </c>
      <c r="C440" t="s">
        <v>11</v>
      </c>
      <c r="D440">
        <v>1</v>
      </c>
      <c r="E440" t="s">
        <v>12</v>
      </c>
      <c r="F440">
        <v>8</v>
      </c>
      <c r="G440">
        <v>108.86125</v>
      </c>
      <c r="H440">
        <v>742664.28975</v>
      </c>
      <c r="I440">
        <v>41.275000000000013</v>
      </c>
      <c r="J440">
        <v>7</v>
      </c>
      <c r="K440" t="s">
        <v>14</v>
      </c>
      <c r="L440">
        <f>Table13[[#This Row],[maxPHe]]/Table13[[#This Row],[nv]]</f>
        <v>5.8964285714285731</v>
      </c>
      <c r="M440">
        <f>1/Table13[[#This Row],[temp(K)]]</f>
        <v>6.6666666666666664E-4</v>
      </c>
      <c r="N440">
        <f>1/Table13[[#This Row],[dens]]</f>
        <v>0.16959418534221679</v>
      </c>
      <c r="O440" s="3">
        <f>EXP(-1/Table13[[#This Row],[temp(K)]])</f>
        <v>0.99933355550618108</v>
      </c>
      <c r="P440" s="3">
        <f>EXP(-1/Table13[[#This Row],[dens]])</f>
        <v>0.84400725762430917</v>
      </c>
      <c r="Q440" s="3">
        <f>EXP(1/Table13[[#This Row],[temp(K)]])</f>
        <v>1.0006668889382799</v>
      </c>
      <c r="R440" s="3">
        <f>EXP(1/Table13[[#This Row],[dens]])</f>
        <v>1.1848239348258396</v>
      </c>
      <c r="S440" s="3">
        <f>LN(Table13[[#This Row],[maxPress(bar)]])</f>
        <v>13.517999390839922</v>
      </c>
      <c r="T440" s="3">
        <f>LN(Table13[[#This Row],[dens]])</f>
        <v>1.7743468407508787</v>
      </c>
    </row>
    <row r="441" spans="1:20" hidden="1" x14ac:dyDescent="0.3">
      <c r="A441">
        <v>5</v>
      </c>
      <c r="B441">
        <v>2000</v>
      </c>
      <c r="C441" t="s">
        <v>11</v>
      </c>
      <c r="D441">
        <v>1</v>
      </c>
      <c r="E441" t="s">
        <v>12</v>
      </c>
      <c r="F441">
        <v>8</v>
      </c>
      <c r="G441">
        <v>69.158249999999995</v>
      </c>
      <c r="H441">
        <v>622490.50905000023</v>
      </c>
      <c r="I441">
        <v>34.33499999999998</v>
      </c>
      <c r="J441">
        <v>8</v>
      </c>
      <c r="K441" t="s">
        <v>14</v>
      </c>
      <c r="L441">
        <f>Table13[[#This Row],[maxPHe]]/Table13[[#This Row],[nv]]</f>
        <v>4.2918749999999974</v>
      </c>
      <c r="M441">
        <f>1/Table13[[#This Row],[temp(K)]]</f>
        <v>5.0000000000000001E-4</v>
      </c>
      <c r="N441">
        <f>1/Table13[[#This Row],[dens]]</f>
        <v>0.23299839813601295</v>
      </c>
      <c r="O441" s="3">
        <f>EXP(-1/Table13[[#This Row],[temp(K)]])</f>
        <v>0.99950012497916929</v>
      </c>
      <c r="P441" s="3">
        <f>EXP(-1/Table13[[#This Row],[dens]])</f>
        <v>0.79215484244761192</v>
      </c>
      <c r="Q441" s="3">
        <f>EXP(1/Table13[[#This Row],[temp(K)]])</f>
        <v>1.0005001250208359</v>
      </c>
      <c r="R441" s="3">
        <f>EXP(1/Table13[[#This Row],[dens]])</f>
        <v>1.2623794571654514</v>
      </c>
      <c r="S441" s="3">
        <f>LN(Table13[[#This Row],[maxPress(bar)]])</f>
        <v>13.341483660698747</v>
      </c>
      <c r="T441" s="3">
        <f>LN(Table13[[#This Row],[dens]])</f>
        <v>1.4567237003928031</v>
      </c>
    </row>
    <row r="442" spans="1:20" hidden="1" x14ac:dyDescent="0.3">
      <c r="A442">
        <v>5</v>
      </c>
      <c r="B442">
        <v>2500</v>
      </c>
      <c r="C442" t="s">
        <v>11</v>
      </c>
      <c r="D442">
        <v>1</v>
      </c>
      <c r="E442" t="s">
        <v>12</v>
      </c>
      <c r="F442">
        <v>8</v>
      </c>
      <c r="G442">
        <v>68.465249999999997</v>
      </c>
      <c r="H442">
        <v>636871.00760000013</v>
      </c>
      <c r="I442">
        <v>31.195</v>
      </c>
      <c r="J442">
        <v>7</v>
      </c>
      <c r="K442" t="s">
        <v>14</v>
      </c>
      <c r="L442">
        <f>Table13[[#This Row],[maxPHe]]/Table13[[#This Row],[nv]]</f>
        <v>4.4564285714285718</v>
      </c>
      <c r="M442">
        <f>1/Table13[[#This Row],[temp(K)]]</f>
        <v>4.0000000000000002E-4</v>
      </c>
      <c r="N442">
        <f>1/Table13[[#This Row],[dens]]</f>
        <v>0.2243949350857509</v>
      </c>
      <c r="O442" s="3">
        <f>EXP(-1/Table13[[#This Row],[temp(K)]])</f>
        <v>0.99960007998933442</v>
      </c>
      <c r="P442" s="3">
        <f>EXP(-1/Table13[[#This Row],[dens]])</f>
        <v>0.79899951910610378</v>
      </c>
      <c r="Q442" s="3">
        <f>EXP(1/Table13[[#This Row],[temp(K)]])</f>
        <v>1.0004000800106678</v>
      </c>
      <c r="R442" s="3">
        <f>EXP(1/Table13[[#This Row],[dens]])</f>
        <v>1.2515652088486477</v>
      </c>
      <c r="S442" s="3">
        <f>LN(Table13[[#This Row],[maxPress(bar)]])</f>
        <v>13.364322414205425</v>
      </c>
      <c r="T442" s="3">
        <f>LN(Table13[[#This Row],[dens]])</f>
        <v>1.4943476765074364</v>
      </c>
    </row>
    <row r="443" spans="1:20" hidden="1" x14ac:dyDescent="0.3">
      <c r="A443">
        <v>5</v>
      </c>
      <c r="B443">
        <v>500</v>
      </c>
      <c r="C443" t="s">
        <v>11</v>
      </c>
      <c r="D443">
        <v>1</v>
      </c>
      <c r="E443" t="s">
        <v>12</v>
      </c>
      <c r="F443">
        <v>8</v>
      </c>
      <c r="G443">
        <v>86.782250000000005</v>
      </c>
      <c r="H443">
        <v>864102.60355000012</v>
      </c>
      <c r="I443">
        <v>43.855000000000018</v>
      </c>
      <c r="J443">
        <v>8</v>
      </c>
      <c r="K443" t="s">
        <v>14</v>
      </c>
      <c r="L443">
        <f>Table13[[#This Row],[maxPHe]]/Table13[[#This Row],[nv]]</f>
        <v>5.4818750000000023</v>
      </c>
      <c r="M443">
        <f>1/Table13[[#This Row],[temp(K)]]</f>
        <v>2E-3</v>
      </c>
      <c r="N443">
        <f>1/Table13[[#This Row],[dens]]</f>
        <v>0.1824193364496636</v>
      </c>
      <c r="O443" s="3">
        <f>EXP(-1/Table13[[#This Row],[temp(K)]])</f>
        <v>0.99800199866733308</v>
      </c>
      <c r="P443" s="3">
        <f>EXP(-1/Table13[[#This Row],[dens]])</f>
        <v>0.83325185427047144</v>
      </c>
      <c r="Q443" s="3">
        <f>EXP(1/Table13[[#This Row],[temp(K)]])</f>
        <v>1.0020020013340003</v>
      </c>
      <c r="R443" s="3">
        <f>EXP(1/Table13[[#This Row],[dens]])</f>
        <v>1.2001173413235544</v>
      </c>
      <c r="S443" s="3">
        <f>LN(Table13[[#This Row],[maxPress(bar)]])</f>
        <v>13.669446794844278</v>
      </c>
      <c r="T443" s="3">
        <f>LN(Table13[[#This Row],[dens]])</f>
        <v>1.7014471957235093</v>
      </c>
    </row>
    <row r="444" spans="1:20" hidden="1" x14ac:dyDescent="0.3">
      <c r="A444">
        <v>1</v>
      </c>
      <c r="B444">
        <v>1000</v>
      </c>
      <c r="C444" t="s">
        <v>11</v>
      </c>
      <c r="D444">
        <v>1</v>
      </c>
      <c r="E444" t="s">
        <v>12</v>
      </c>
      <c r="F444">
        <v>9</v>
      </c>
      <c r="G444">
        <v>92.871250000000003</v>
      </c>
      <c r="H444">
        <v>705850.18900000001</v>
      </c>
      <c r="I444">
        <v>45.074999999999967</v>
      </c>
      <c r="J444">
        <v>9</v>
      </c>
      <c r="K444" t="s">
        <v>14</v>
      </c>
      <c r="L444">
        <f>Table13[[#This Row],[maxPHe]]/Table13[[#This Row],[nv]]</f>
        <v>5.0083333333333293</v>
      </c>
      <c r="M444">
        <f>1/Table13[[#This Row],[temp(K)]]</f>
        <v>1E-3</v>
      </c>
      <c r="N444">
        <f>1/Table13[[#This Row],[dens]]</f>
        <v>0.19966722129783709</v>
      </c>
      <c r="O444" s="3">
        <f>EXP(-1/Table13[[#This Row],[temp(K)]])</f>
        <v>0.99900049983337502</v>
      </c>
      <c r="P444" s="3">
        <f>EXP(-1/Table13[[#This Row],[dens]])</f>
        <v>0.81900325457424439</v>
      </c>
      <c r="Q444" s="3">
        <f>EXP(1/Table13[[#This Row],[temp(K)]])</f>
        <v>1.0010005001667084</v>
      </c>
      <c r="R444" s="3">
        <f>EXP(1/Table13[[#This Row],[dens]])</f>
        <v>1.2209963689580772</v>
      </c>
      <c r="S444" s="3">
        <f>LN(Table13[[#This Row],[maxPress(bar)]])</f>
        <v>13.467158297074583</v>
      </c>
      <c r="T444" s="3">
        <f>LN(Table13[[#This Row],[dens]])</f>
        <v>1.6111031917531609</v>
      </c>
    </row>
    <row r="445" spans="1:20" x14ac:dyDescent="0.3">
      <c r="A445">
        <v>1</v>
      </c>
      <c r="B445">
        <v>1000</v>
      </c>
      <c r="C445" t="s">
        <v>11</v>
      </c>
      <c r="D445">
        <v>2</v>
      </c>
      <c r="E445" t="s">
        <v>12</v>
      </c>
      <c r="F445">
        <v>9</v>
      </c>
      <c r="G445">
        <v>532.57425000000001</v>
      </c>
      <c r="H445">
        <v>480903.71840000001</v>
      </c>
      <c r="I445">
        <v>269.01500000000021</v>
      </c>
      <c r="J445">
        <v>68</v>
      </c>
      <c r="K445" t="s">
        <v>13</v>
      </c>
      <c r="L445">
        <f>Table13[[#This Row],[maxPHe]]/Table13[[#This Row],[nv]]</f>
        <v>3.9561029411764737</v>
      </c>
      <c r="M445">
        <f>1/Table13[[#This Row],[temp(K)]]</f>
        <v>1E-3</v>
      </c>
      <c r="N445">
        <f>1/Table13[[#This Row],[dens]]</f>
        <v>0.25277400888426277</v>
      </c>
      <c r="O445" s="3">
        <f>EXP(-1/Table13[[#This Row],[temp(K)]])</f>
        <v>0.99900049983337502</v>
      </c>
      <c r="P445" s="3">
        <f>EXP(-1/Table13[[#This Row],[dens]])</f>
        <v>0.77664337649605675</v>
      </c>
      <c r="Q445" s="3">
        <f>EXP(1/Table13[[#This Row],[temp(K)]])</f>
        <v>1.0010005001667084</v>
      </c>
      <c r="R445" s="3">
        <f>EXP(1/Table13[[#This Row],[dens]])</f>
        <v>1.2875922595408593</v>
      </c>
      <c r="S445" s="3">
        <f>LN(Table13[[#This Row],[maxPress(bar)]])</f>
        <v>13.083422359404711</v>
      </c>
      <c r="T445" s="3">
        <f>LN(Table13[[#This Row],[dens]])</f>
        <v>1.3752594349528704</v>
      </c>
    </row>
    <row r="446" spans="1:20" hidden="1" x14ac:dyDescent="0.3">
      <c r="A446">
        <v>1</v>
      </c>
      <c r="B446">
        <v>1500</v>
      </c>
      <c r="C446" t="s">
        <v>11</v>
      </c>
      <c r="D446">
        <v>1</v>
      </c>
      <c r="E446" t="s">
        <v>12</v>
      </c>
      <c r="F446">
        <v>9</v>
      </c>
      <c r="G446">
        <v>95.346750000000014</v>
      </c>
      <c r="H446">
        <v>757007.98924999987</v>
      </c>
      <c r="I446">
        <v>38.565000000000019</v>
      </c>
      <c r="J446">
        <v>7</v>
      </c>
      <c r="K446" t="s">
        <v>13</v>
      </c>
      <c r="L446">
        <f>Table13[[#This Row],[maxPHe]]/Table13[[#This Row],[nv]]</f>
        <v>5.509285714285717</v>
      </c>
      <c r="M446">
        <f>1/Table13[[#This Row],[temp(K)]]</f>
        <v>6.6666666666666664E-4</v>
      </c>
      <c r="N446">
        <f>1/Table13[[#This Row],[dens]]</f>
        <v>0.18151173343705423</v>
      </c>
      <c r="O446" s="3">
        <f>EXP(-1/Table13[[#This Row],[temp(K)]])</f>
        <v>0.99933355550618108</v>
      </c>
      <c r="P446" s="3">
        <f>EXP(-1/Table13[[#This Row],[dens]])</f>
        <v>0.83400845946030711</v>
      </c>
      <c r="Q446" s="3">
        <f>EXP(1/Table13[[#This Row],[temp(K)]])</f>
        <v>1.0006668889382799</v>
      </c>
      <c r="R446" s="3">
        <f>EXP(1/Table13[[#This Row],[dens]])</f>
        <v>1.1990286053538439</v>
      </c>
      <c r="S446" s="3">
        <f>LN(Table13[[#This Row],[maxPress(bar)]])</f>
        <v>13.537129086194806</v>
      </c>
      <c r="T446" s="3">
        <f>LN(Table13[[#This Row],[dens]])</f>
        <v>1.7064349803306498</v>
      </c>
    </row>
    <row r="447" spans="1:20" x14ac:dyDescent="0.3">
      <c r="A447">
        <v>1</v>
      </c>
      <c r="B447">
        <v>1500</v>
      </c>
      <c r="C447" t="s">
        <v>11</v>
      </c>
      <c r="D447">
        <v>2</v>
      </c>
      <c r="E447" t="s">
        <v>12</v>
      </c>
      <c r="F447">
        <v>9</v>
      </c>
      <c r="G447">
        <v>534.50475000000006</v>
      </c>
      <c r="H447">
        <v>421392.81315</v>
      </c>
      <c r="I447">
        <v>256.40499999999997</v>
      </c>
      <c r="J447">
        <v>68</v>
      </c>
      <c r="K447" t="s">
        <v>14</v>
      </c>
      <c r="L447">
        <f>Table13[[#This Row],[maxPHe]]/Table13[[#This Row],[nv]]</f>
        <v>3.7706617647058818</v>
      </c>
      <c r="M447">
        <f>1/Table13[[#This Row],[temp(K)]]</f>
        <v>6.6666666666666664E-4</v>
      </c>
      <c r="N447">
        <f>1/Table13[[#This Row],[dens]]</f>
        <v>0.26520543671145264</v>
      </c>
      <c r="O447" s="3">
        <f>EXP(-1/Table13[[#This Row],[temp(K)]])</f>
        <v>0.99933355550618108</v>
      </c>
      <c r="P447" s="3">
        <f>EXP(-1/Table13[[#This Row],[dens]])</f>
        <v>0.76704835389705006</v>
      </c>
      <c r="Q447" s="3">
        <f>EXP(1/Table13[[#This Row],[temp(K)]])</f>
        <v>1.0006668889382799</v>
      </c>
      <c r="R447" s="3">
        <f>EXP(1/Table13[[#This Row],[dens]])</f>
        <v>1.3036987758586802</v>
      </c>
      <c r="S447" s="3">
        <f>LN(Table13[[#This Row],[maxPress(bar)]])</f>
        <v>12.95132072550817</v>
      </c>
      <c r="T447" s="3">
        <f>LN(Table13[[#This Row],[dens]])</f>
        <v>1.3272505204603016</v>
      </c>
    </row>
    <row r="448" spans="1:20" hidden="1" x14ac:dyDescent="0.3">
      <c r="A448">
        <v>1</v>
      </c>
      <c r="B448">
        <v>2000</v>
      </c>
      <c r="C448" t="s">
        <v>11</v>
      </c>
      <c r="D448">
        <v>1</v>
      </c>
      <c r="E448" t="s">
        <v>12</v>
      </c>
      <c r="F448">
        <v>9</v>
      </c>
      <c r="G448">
        <v>65.34675</v>
      </c>
      <c r="H448">
        <v>617307.95884999994</v>
      </c>
      <c r="I448">
        <v>35.565000000000012</v>
      </c>
      <c r="J448">
        <v>9</v>
      </c>
      <c r="K448" t="s">
        <v>14</v>
      </c>
      <c r="L448">
        <f>Table13[[#This Row],[maxPHe]]/Table13[[#This Row],[nv]]</f>
        <v>3.951666666666668</v>
      </c>
      <c r="M448">
        <f>1/Table13[[#This Row],[temp(K)]]</f>
        <v>5.0000000000000001E-4</v>
      </c>
      <c r="N448">
        <f>1/Table13[[#This Row],[dens]]</f>
        <v>0.25305778152678188</v>
      </c>
      <c r="O448" s="3">
        <f>EXP(-1/Table13[[#This Row],[temp(K)]])</f>
        <v>0.99950012497916929</v>
      </c>
      <c r="P448" s="3">
        <f>EXP(-1/Table13[[#This Row],[dens]])</f>
        <v>0.77642301762020249</v>
      </c>
      <c r="Q448" s="3">
        <f>EXP(1/Table13[[#This Row],[temp(K)]])</f>
        <v>1.0005001250208359</v>
      </c>
      <c r="R448" s="3">
        <f>EXP(1/Table13[[#This Row],[dens]])</f>
        <v>1.2879576948466551</v>
      </c>
      <c r="S448" s="3">
        <f>LN(Table13[[#This Row],[maxPress(bar)]])</f>
        <v>13.333123301300654</v>
      </c>
      <c r="T448" s="3">
        <f>LN(Table13[[#This Row],[dens]])</f>
        <v>1.3741374308492595</v>
      </c>
    </row>
    <row r="449" spans="1:20" x14ac:dyDescent="0.3">
      <c r="A449">
        <v>1</v>
      </c>
      <c r="B449">
        <v>2000</v>
      </c>
      <c r="C449" t="s">
        <v>11</v>
      </c>
      <c r="D449">
        <v>2</v>
      </c>
      <c r="E449" t="s">
        <v>12</v>
      </c>
      <c r="F449">
        <v>9</v>
      </c>
      <c r="G449">
        <v>398.96024999999997</v>
      </c>
      <c r="H449">
        <v>358061.88874999998</v>
      </c>
      <c r="I449">
        <v>216.2950000000001</v>
      </c>
      <c r="J449">
        <v>67</v>
      </c>
      <c r="K449" t="s">
        <v>14</v>
      </c>
      <c r="L449">
        <f>Table13[[#This Row],[maxPHe]]/Table13[[#This Row],[nv]]</f>
        <v>3.2282835820895537</v>
      </c>
      <c r="M449">
        <f>1/Table13[[#This Row],[temp(K)]]</f>
        <v>5.0000000000000001E-4</v>
      </c>
      <c r="N449">
        <f>1/Table13[[#This Row],[dens]]</f>
        <v>0.30976213042372669</v>
      </c>
      <c r="O449" s="3">
        <f>EXP(-1/Table13[[#This Row],[temp(K)]])</f>
        <v>0.99950012497916929</v>
      </c>
      <c r="P449" s="3">
        <f>EXP(-1/Table13[[#This Row],[dens]])</f>
        <v>0.73362144169255472</v>
      </c>
      <c r="Q449" s="3">
        <f>EXP(1/Table13[[#This Row],[temp(K)]])</f>
        <v>1.0005001250208359</v>
      </c>
      <c r="R449" s="3">
        <f>EXP(1/Table13[[#This Row],[dens]])</f>
        <v>1.3631008353475564</v>
      </c>
      <c r="S449" s="3">
        <f>LN(Table13[[#This Row],[maxPress(bar)]])</f>
        <v>12.78846112404527</v>
      </c>
      <c r="T449" s="3">
        <f>LN(Table13[[#This Row],[dens]])</f>
        <v>1.1719505972583342</v>
      </c>
    </row>
    <row r="450" spans="1:20" hidden="1" x14ac:dyDescent="0.3">
      <c r="A450">
        <v>1</v>
      </c>
      <c r="B450">
        <v>2500</v>
      </c>
      <c r="C450" t="s">
        <v>11</v>
      </c>
      <c r="D450">
        <v>1</v>
      </c>
      <c r="E450" t="s">
        <v>12</v>
      </c>
      <c r="F450">
        <v>9</v>
      </c>
      <c r="G450">
        <v>122.02975000000001</v>
      </c>
      <c r="H450">
        <v>538927.81070000003</v>
      </c>
      <c r="I450">
        <v>45.904999999999987</v>
      </c>
      <c r="J450">
        <v>9</v>
      </c>
      <c r="K450" t="s">
        <v>14</v>
      </c>
      <c r="L450">
        <f>Table13[[#This Row],[maxPHe]]/Table13[[#This Row],[nv]]</f>
        <v>5.1005555555555544</v>
      </c>
      <c r="M450">
        <f>1/Table13[[#This Row],[temp(K)]]</f>
        <v>4.0000000000000002E-4</v>
      </c>
      <c r="N450">
        <f>1/Table13[[#This Row],[dens]]</f>
        <v>0.19605707439276771</v>
      </c>
      <c r="O450" s="3">
        <f>EXP(-1/Table13[[#This Row],[temp(K)]])</f>
        <v>0.99960007998933442</v>
      </c>
      <c r="P450" s="3">
        <f>EXP(-1/Table13[[#This Row],[dens]])</f>
        <v>0.82196532016786605</v>
      </c>
      <c r="Q450" s="3">
        <f>EXP(1/Table13[[#This Row],[temp(K)]])</f>
        <v>1.0004000800106678</v>
      </c>
      <c r="R450" s="3">
        <f>EXP(1/Table13[[#This Row],[dens]])</f>
        <v>1.2165963398501713</v>
      </c>
      <c r="S450" s="3">
        <f>LN(Table13[[#This Row],[maxPress(bar)]])</f>
        <v>13.197336909010509</v>
      </c>
      <c r="T450" s="3">
        <f>LN(Table13[[#This Row],[dens]])</f>
        <v>1.6293494662594437</v>
      </c>
    </row>
    <row r="451" spans="1:20" x14ac:dyDescent="0.3">
      <c r="A451">
        <v>1</v>
      </c>
      <c r="B451">
        <v>2500</v>
      </c>
      <c r="C451" t="s">
        <v>11</v>
      </c>
      <c r="D451">
        <v>2</v>
      </c>
      <c r="E451" t="s">
        <v>12</v>
      </c>
      <c r="F451">
        <v>9</v>
      </c>
      <c r="G451">
        <v>365.19824999999997</v>
      </c>
      <c r="H451">
        <v>326067.94404999999</v>
      </c>
      <c r="I451">
        <v>200.535</v>
      </c>
      <c r="J451">
        <v>67</v>
      </c>
      <c r="K451" t="s">
        <v>14</v>
      </c>
      <c r="L451">
        <f>Table13[[#This Row],[maxPHe]]/Table13[[#This Row],[nv]]</f>
        <v>2.9930597014925371</v>
      </c>
      <c r="M451">
        <f>1/Table13[[#This Row],[temp(K)]]</f>
        <v>4.0000000000000002E-4</v>
      </c>
      <c r="N451">
        <f>1/Table13[[#This Row],[dens]]</f>
        <v>0.33410626573914781</v>
      </c>
      <c r="O451" s="3">
        <f>EXP(-1/Table13[[#This Row],[temp(K)]])</f>
        <v>0.99960007998933442</v>
      </c>
      <c r="P451" s="3">
        <f>EXP(-1/Table13[[#This Row],[dens]])</f>
        <v>0.71597769428561275</v>
      </c>
      <c r="Q451" s="3">
        <f>EXP(1/Table13[[#This Row],[temp(K)]])</f>
        <v>1.0004000800106678</v>
      </c>
      <c r="R451" s="3">
        <f>EXP(1/Table13[[#This Row],[dens]])</f>
        <v>1.3966915561493554</v>
      </c>
      <c r="S451" s="3">
        <f>LN(Table13[[#This Row],[maxPress(bar)]])</f>
        <v>12.694861055964259</v>
      </c>
      <c r="T451" s="3">
        <f>LN(Table13[[#This Row],[dens]])</f>
        <v>1.0962961757122294</v>
      </c>
    </row>
    <row r="452" spans="1:20" hidden="1" x14ac:dyDescent="0.3">
      <c r="A452">
        <v>1</v>
      </c>
      <c r="B452">
        <v>500</v>
      </c>
      <c r="C452" t="s">
        <v>11</v>
      </c>
      <c r="D452">
        <v>1</v>
      </c>
      <c r="E452" t="s">
        <v>12</v>
      </c>
      <c r="F452">
        <v>9</v>
      </c>
      <c r="G452">
        <v>105.59425</v>
      </c>
      <c r="H452">
        <v>863196.64110000012</v>
      </c>
      <c r="I452">
        <v>47.614999999999988</v>
      </c>
      <c r="J452">
        <v>8</v>
      </c>
      <c r="K452" t="s">
        <v>13</v>
      </c>
      <c r="L452">
        <f>Table13[[#This Row],[maxPHe]]/Table13[[#This Row],[nv]]</f>
        <v>5.9518749999999985</v>
      </c>
      <c r="M452">
        <f>1/Table13[[#This Row],[temp(K)]]</f>
        <v>2E-3</v>
      </c>
      <c r="N452">
        <f>1/Table13[[#This Row],[dens]]</f>
        <v>0.16801428121390322</v>
      </c>
      <c r="O452" s="3">
        <f>EXP(-1/Table13[[#This Row],[temp(K)]])</f>
        <v>0.99800199866733308</v>
      </c>
      <c r="P452" s="3">
        <f>EXP(-1/Table13[[#This Row],[dens]])</f>
        <v>0.84534176209192757</v>
      </c>
      <c r="Q452" s="3">
        <f>EXP(1/Table13[[#This Row],[temp(K)]])</f>
        <v>1.0020020013340003</v>
      </c>
      <c r="R452" s="3">
        <f>EXP(1/Table13[[#This Row],[dens]])</f>
        <v>1.1829535045392139</v>
      </c>
      <c r="S452" s="3">
        <f>LN(Table13[[#This Row],[maxPress(bar)]])</f>
        <v>13.66839780169977</v>
      </c>
      <c r="T452" s="3">
        <f>LN(Table13[[#This Row],[dens]])</f>
        <v>1.7837062959661731</v>
      </c>
    </row>
    <row r="453" spans="1:20" x14ac:dyDescent="0.3">
      <c r="A453">
        <v>1</v>
      </c>
      <c r="B453">
        <v>500</v>
      </c>
      <c r="C453" t="s">
        <v>11</v>
      </c>
      <c r="D453">
        <v>2</v>
      </c>
      <c r="E453" t="s">
        <v>12</v>
      </c>
      <c r="F453">
        <v>9</v>
      </c>
      <c r="G453">
        <v>617.37625000000003</v>
      </c>
      <c r="H453">
        <v>573352.46114999987</v>
      </c>
      <c r="I453">
        <v>298.97500000000002</v>
      </c>
      <c r="J453">
        <v>66</v>
      </c>
      <c r="K453" t="s">
        <v>14</v>
      </c>
      <c r="L453">
        <f>Table13[[#This Row],[maxPHe]]/Table13[[#This Row],[nv]]</f>
        <v>4.5299242424242427</v>
      </c>
      <c r="M453">
        <f>1/Table13[[#This Row],[temp(K)]]</f>
        <v>2E-3</v>
      </c>
      <c r="N453">
        <f>1/Table13[[#This Row],[dens]]</f>
        <v>0.22075424366585833</v>
      </c>
      <c r="O453" s="3">
        <f>EXP(-1/Table13[[#This Row],[temp(K)]])</f>
        <v>0.99800199866733308</v>
      </c>
      <c r="P453" s="3">
        <f>EXP(-1/Table13[[#This Row],[dens]])</f>
        <v>0.80191373145485778</v>
      </c>
      <c r="Q453" s="3">
        <f>EXP(1/Table13[[#This Row],[temp(K)]])</f>
        <v>1.0020020013340003</v>
      </c>
      <c r="R453" s="3">
        <f>EXP(1/Table13[[#This Row],[dens]])</f>
        <v>1.2470169305939776</v>
      </c>
      <c r="S453" s="3">
        <f>LN(Table13[[#This Row],[maxPress(bar)]])</f>
        <v>13.259255922035941</v>
      </c>
      <c r="T453" s="3">
        <f>LN(Table13[[#This Row],[dens]])</f>
        <v>1.5107052158284457</v>
      </c>
    </row>
    <row r="454" spans="1:20" hidden="1" x14ac:dyDescent="0.3">
      <c r="A454">
        <v>2</v>
      </c>
      <c r="B454">
        <v>1000</v>
      </c>
      <c r="C454" t="s">
        <v>11</v>
      </c>
      <c r="D454">
        <v>1</v>
      </c>
      <c r="E454" t="s">
        <v>12</v>
      </c>
      <c r="F454">
        <v>9</v>
      </c>
      <c r="G454">
        <v>144.90074999999999</v>
      </c>
      <c r="H454">
        <v>769183.67229999998</v>
      </c>
      <c r="I454">
        <v>55.484999999999992</v>
      </c>
      <c r="J454">
        <v>9</v>
      </c>
      <c r="K454" t="s">
        <v>14</v>
      </c>
      <c r="L454">
        <f>Table13[[#This Row],[maxPHe]]/Table13[[#This Row],[nv]]</f>
        <v>6.1649999999999991</v>
      </c>
      <c r="M454">
        <f>1/Table13[[#This Row],[temp(K)]]</f>
        <v>1E-3</v>
      </c>
      <c r="N454">
        <f>1/Table13[[#This Row],[dens]]</f>
        <v>0.16220600162206003</v>
      </c>
      <c r="O454" s="3">
        <f>EXP(-1/Table13[[#This Row],[temp(K)]])</f>
        <v>0.99900049983337502</v>
      </c>
      <c r="P454" s="3">
        <f>EXP(-1/Table13[[#This Row],[dens]])</f>
        <v>0.85026603031633763</v>
      </c>
      <c r="Q454" s="3">
        <f>EXP(1/Table13[[#This Row],[temp(K)]])</f>
        <v>1.0010005001667084</v>
      </c>
      <c r="R454" s="3">
        <f>EXP(1/Table13[[#This Row],[dens]])</f>
        <v>1.1761024953895365</v>
      </c>
      <c r="S454" s="3">
        <f>LN(Table13[[#This Row],[maxPress(bar)]])</f>
        <v>13.553085065612395</v>
      </c>
      <c r="T454" s="3">
        <f>LN(Table13[[#This Row],[dens]])</f>
        <v>1.8188881366163074</v>
      </c>
    </row>
    <row r="455" spans="1:20" x14ac:dyDescent="0.3">
      <c r="A455">
        <v>2</v>
      </c>
      <c r="B455">
        <v>1000</v>
      </c>
      <c r="C455" t="s">
        <v>11</v>
      </c>
      <c r="D455">
        <v>2</v>
      </c>
      <c r="E455" t="s">
        <v>12</v>
      </c>
      <c r="F455">
        <v>9</v>
      </c>
      <c r="G455">
        <v>555.34675000000004</v>
      </c>
      <c r="H455">
        <v>492792.72189999989</v>
      </c>
      <c r="I455">
        <v>265.56499999999983</v>
      </c>
      <c r="J455">
        <v>64</v>
      </c>
      <c r="K455" t="s">
        <v>13</v>
      </c>
      <c r="L455">
        <f>Table13[[#This Row],[maxPHe]]/Table13[[#This Row],[nv]]</f>
        <v>4.1494531249999973</v>
      </c>
      <c r="M455">
        <f>1/Table13[[#This Row],[temp(K)]]</f>
        <v>1E-3</v>
      </c>
      <c r="N455">
        <f>1/Table13[[#This Row],[dens]]</f>
        <v>0.24099561312672996</v>
      </c>
      <c r="O455" s="3">
        <f>EXP(-1/Table13[[#This Row],[temp(K)]])</f>
        <v>0.99900049983337502</v>
      </c>
      <c r="P455" s="3">
        <f>EXP(-1/Table13[[#This Row],[dens]])</f>
        <v>0.78584507378353241</v>
      </c>
      <c r="Q455" s="3">
        <f>EXP(1/Table13[[#This Row],[temp(K)]])</f>
        <v>1.0010005001667084</v>
      </c>
      <c r="R455" s="3">
        <f>EXP(1/Table13[[#This Row],[dens]])</f>
        <v>1.2725154529319582</v>
      </c>
      <c r="S455" s="3">
        <f>LN(Table13[[#This Row],[maxPress(bar)]])</f>
        <v>13.107843922220633</v>
      </c>
      <c r="T455" s="3">
        <f>LN(Table13[[#This Row],[dens]])</f>
        <v>1.4229765484508066</v>
      </c>
    </row>
    <row r="456" spans="1:20" hidden="1" x14ac:dyDescent="0.3">
      <c r="A456">
        <v>2</v>
      </c>
      <c r="B456">
        <v>1500</v>
      </c>
      <c r="C456" t="s">
        <v>11</v>
      </c>
      <c r="D456">
        <v>1</v>
      </c>
      <c r="E456" t="s">
        <v>12</v>
      </c>
      <c r="F456">
        <v>9</v>
      </c>
      <c r="G456">
        <v>107.77225</v>
      </c>
      <c r="H456">
        <v>694861.40034999978</v>
      </c>
      <c r="I456">
        <v>46.054999999999993</v>
      </c>
      <c r="J456">
        <v>9</v>
      </c>
      <c r="K456" t="s">
        <v>14</v>
      </c>
      <c r="L456">
        <f>Table13[[#This Row],[maxPHe]]/Table13[[#This Row],[nv]]</f>
        <v>5.117222222222221</v>
      </c>
      <c r="M456">
        <f>1/Table13[[#This Row],[temp(K)]]</f>
        <v>6.6666666666666664E-4</v>
      </c>
      <c r="N456">
        <f>1/Table13[[#This Row],[dens]]</f>
        <v>0.19541852133318863</v>
      </c>
      <c r="O456" s="3">
        <f>EXP(-1/Table13[[#This Row],[temp(K)]])</f>
        <v>0.99933355550618108</v>
      </c>
      <c r="P456" s="3">
        <f>EXP(-1/Table13[[#This Row],[dens]])</f>
        <v>0.82249035625178568</v>
      </c>
      <c r="Q456" s="3">
        <f>EXP(1/Table13[[#This Row],[temp(K)]])</f>
        <v>1.0006668889382799</v>
      </c>
      <c r="R456" s="3">
        <f>EXP(1/Table13[[#This Row],[dens]])</f>
        <v>1.2158197265158863</v>
      </c>
      <c r="S456" s="3">
        <f>LN(Table13[[#This Row],[maxPress(bar)]])</f>
        <v>13.451467680702493</v>
      </c>
      <c r="T456" s="3">
        <f>LN(Table13[[#This Row],[dens]])</f>
        <v>1.6326117571039793</v>
      </c>
    </row>
    <row r="457" spans="1:20" x14ac:dyDescent="0.3">
      <c r="A457">
        <v>2</v>
      </c>
      <c r="B457">
        <v>1500</v>
      </c>
      <c r="C457" t="s">
        <v>11</v>
      </c>
      <c r="D457">
        <v>2</v>
      </c>
      <c r="E457" t="s">
        <v>12</v>
      </c>
      <c r="F457">
        <v>9</v>
      </c>
      <c r="G457">
        <v>504.55425000000002</v>
      </c>
      <c r="H457">
        <v>414209.81774999999</v>
      </c>
      <c r="I457">
        <v>252.41499999999991</v>
      </c>
      <c r="J457">
        <v>69</v>
      </c>
      <c r="K457" t="s">
        <v>14</v>
      </c>
      <c r="L457">
        <f>Table13[[#This Row],[maxPHe]]/Table13[[#This Row],[nv]]</f>
        <v>3.6581884057970999</v>
      </c>
      <c r="M457">
        <f>1/Table13[[#This Row],[temp(K)]]</f>
        <v>6.6666666666666664E-4</v>
      </c>
      <c r="N457">
        <f>1/Table13[[#This Row],[dens]]</f>
        <v>0.27335934869163886</v>
      </c>
      <c r="O457" s="3">
        <f>EXP(-1/Table13[[#This Row],[temp(K)]])</f>
        <v>0.99933355550618108</v>
      </c>
      <c r="P457" s="3">
        <f>EXP(-1/Table13[[#This Row],[dens]])</f>
        <v>0.76081933906611821</v>
      </c>
      <c r="Q457" s="3">
        <f>EXP(1/Table13[[#This Row],[temp(K)]])</f>
        <v>1.0006668889382799</v>
      </c>
      <c r="R457" s="3">
        <f>EXP(1/Table13[[#This Row],[dens]])</f>
        <v>1.3143724780017665</v>
      </c>
      <c r="S457" s="3">
        <f>LN(Table13[[#This Row],[maxPress(bar)]])</f>
        <v>12.934127930584005</v>
      </c>
      <c r="T457" s="3">
        <f>LN(Table13[[#This Row],[dens]])</f>
        <v>1.2969680537809576</v>
      </c>
    </row>
    <row r="458" spans="1:20" hidden="1" x14ac:dyDescent="0.3">
      <c r="A458">
        <v>1</v>
      </c>
      <c r="B458">
        <v>1000</v>
      </c>
      <c r="C458" t="s">
        <v>11</v>
      </c>
      <c r="D458">
        <v>3</v>
      </c>
      <c r="E458" t="s">
        <v>12</v>
      </c>
      <c r="F458">
        <v>9</v>
      </c>
      <c r="G458">
        <v>1551.0397499999999</v>
      </c>
      <c r="H458">
        <v>369194.35965</v>
      </c>
      <c r="I458">
        <v>787.70500000000038</v>
      </c>
      <c r="J458">
        <v>228</v>
      </c>
      <c r="K458" t="s">
        <v>14</v>
      </c>
      <c r="L458">
        <f>Table13[[#This Row],[maxPHe]]/Table13[[#This Row],[nv]]</f>
        <v>3.4548464912280719</v>
      </c>
      <c r="M458">
        <f>1/Table13[[#This Row],[temp(K)]]</f>
        <v>1E-3</v>
      </c>
      <c r="N458">
        <f>1/Table13[[#This Row],[dens]]</f>
        <v>0.28944846103553984</v>
      </c>
      <c r="O458" s="3">
        <f>EXP(-1/Table13[[#This Row],[temp(K)]])</f>
        <v>0.99900049983337502</v>
      </c>
      <c r="P458" s="3">
        <f>EXP(-1/Table13[[#This Row],[dens]])</f>
        <v>0.74867637792180075</v>
      </c>
      <c r="Q458" s="3">
        <f>EXP(1/Table13[[#This Row],[temp(K)]])</f>
        <v>1.0010005001667084</v>
      </c>
      <c r="R458" s="3">
        <f>EXP(1/Table13[[#This Row],[dens]])</f>
        <v>1.3356905994227186</v>
      </c>
      <c r="S458" s="3">
        <f>LN(Table13[[#This Row],[maxPress(bar)]])</f>
        <v>12.819078504273119</v>
      </c>
      <c r="T458" s="3">
        <f>LN(Table13[[#This Row],[dens]])</f>
        <v>1.2397780253289543</v>
      </c>
    </row>
    <row r="459" spans="1:20" hidden="1" x14ac:dyDescent="0.3">
      <c r="A459">
        <v>1</v>
      </c>
      <c r="B459">
        <v>1500</v>
      </c>
      <c r="C459" t="s">
        <v>11</v>
      </c>
      <c r="D459">
        <v>3</v>
      </c>
      <c r="E459" t="s">
        <v>12</v>
      </c>
      <c r="F459">
        <v>9</v>
      </c>
      <c r="G459">
        <v>1470.1487500000001</v>
      </c>
      <c r="H459">
        <v>325205.30489999987</v>
      </c>
      <c r="I459">
        <v>731.52499999999952</v>
      </c>
      <c r="J459">
        <v>229</v>
      </c>
      <c r="K459" t="s">
        <v>14</v>
      </c>
      <c r="L459">
        <f>Table13[[#This Row],[maxPHe]]/Table13[[#This Row],[nv]]</f>
        <v>3.1944323144104785</v>
      </c>
      <c r="M459">
        <f>1/Table13[[#This Row],[temp(K)]]</f>
        <v>6.6666666666666664E-4</v>
      </c>
      <c r="N459">
        <f>1/Table13[[#This Row],[dens]]</f>
        <v>0.31304466696285177</v>
      </c>
      <c r="O459" s="3">
        <f>EXP(-1/Table13[[#This Row],[temp(K)]])</f>
        <v>0.99933355550618108</v>
      </c>
      <c r="P459" s="3">
        <f>EXP(-1/Table13[[#This Row],[dens]])</f>
        <v>0.73121725058566311</v>
      </c>
      <c r="Q459" s="3">
        <f>EXP(1/Table13[[#This Row],[temp(K)]])</f>
        <v>1.0006668889382799</v>
      </c>
      <c r="R459" s="3">
        <f>EXP(1/Table13[[#This Row],[dens]])</f>
        <v>1.3675826154252477</v>
      </c>
      <c r="S459" s="3">
        <f>LN(Table13[[#This Row],[maxPress(bar)]])</f>
        <v>12.692211969253368</v>
      </c>
      <c r="T459" s="3">
        <f>LN(Table13[[#This Row],[dens]])</f>
        <v>1.1614093926719065</v>
      </c>
    </row>
    <row r="460" spans="1:20" hidden="1" x14ac:dyDescent="0.3">
      <c r="A460">
        <v>1</v>
      </c>
      <c r="B460">
        <v>2000</v>
      </c>
      <c r="C460" t="s">
        <v>11</v>
      </c>
      <c r="D460">
        <v>3</v>
      </c>
      <c r="E460" t="s">
        <v>12</v>
      </c>
      <c r="F460">
        <v>9</v>
      </c>
      <c r="G460">
        <v>1407.47525</v>
      </c>
      <c r="H460">
        <v>292719.94785</v>
      </c>
      <c r="I460">
        <v>677.995</v>
      </c>
      <c r="J460">
        <v>224</v>
      </c>
      <c r="K460" t="s">
        <v>14</v>
      </c>
      <c r="L460">
        <f>Table13[[#This Row],[maxPHe]]/Table13[[#This Row],[nv]]</f>
        <v>3.0267633928571427</v>
      </c>
      <c r="M460">
        <f>1/Table13[[#This Row],[temp(K)]]</f>
        <v>5.0000000000000001E-4</v>
      </c>
      <c r="N460">
        <f>1/Table13[[#This Row],[dens]]</f>
        <v>0.33038591730027511</v>
      </c>
      <c r="O460" s="3">
        <f>EXP(-1/Table13[[#This Row],[temp(K)]])</f>
        <v>0.99950012497916929</v>
      </c>
      <c r="P460" s="3">
        <f>EXP(-1/Table13[[#This Row],[dens]])</f>
        <v>0.71864634185416354</v>
      </c>
      <c r="Q460" s="3">
        <f>EXP(1/Table13[[#This Row],[temp(K)]])</f>
        <v>1.0005001250208359</v>
      </c>
      <c r="R460" s="3">
        <f>EXP(1/Table13[[#This Row],[dens]])</f>
        <v>1.3915050307219572</v>
      </c>
      <c r="S460" s="3">
        <f>LN(Table13[[#This Row],[maxPress(bar)]])</f>
        <v>12.586971621536472</v>
      </c>
      <c r="T460" s="3">
        <f>LN(Table13[[#This Row],[dens]])</f>
        <v>1.1074938614268945</v>
      </c>
    </row>
    <row r="461" spans="1:20" hidden="1" x14ac:dyDescent="0.3">
      <c r="A461">
        <v>1</v>
      </c>
      <c r="B461">
        <v>2500</v>
      </c>
      <c r="C461" t="s">
        <v>11</v>
      </c>
      <c r="D461">
        <v>3</v>
      </c>
      <c r="E461" t="s">
        <v>12</v>
      </c>
      <c r="F461">
        <v>9</v>
      </c>
      <c r="G461">
        <v>1127.37625</v>
      </c>
      <c r="H461">
        <v>252410.97725</v>
      </c>
      <c r="I461">
        <v>593.97500000000014</v>
      </c>
      <c r="J461">
        <v>224</v>
      </c>
      <c r="K461" t="s">
        <v>14</v>
      </c>
      <c r="L461">
        <f>Table13[[#This Row],[maxPHe]]/Table13[[#This Row],[nv]]</f>
        <v>2.6516741071428576</v>
      </c>
      <c r="M461">
        <f>1/Table13[[#This Row],[temp(K)]]</f>
        <v>4.0000000000000002E-4</v>
      </c>
      <c r="N461">
        <f>1/Table13[[#This Row],[dens]]</f>
        <v>0.37712024916873599</v>
      </c>
      <c r="O461" s="3">
        <f>EXP(-1/Table13[[#This Row],[temp(K)]])</f>
        <v>0.99960007998933442</v>
      </c>
      <c r="P461" s="3">
        <f>EXP(-1/Table13[[#This Row],[dens]])</f>
        <v>0.68583359801723875</v>
      </c>
      <c r="Q461" s="3">
        <f>EXP(1/Table13[[#This Row],[temp(K)]])</f>
        <v>1.0004000800106678</v>
      </c>
      <c r="R461" s="3">
        <f>EXP(1/Table13[[#This Row],[dens]])</f>
        <v>1.458079631693495</v>
      </c>
      <c r="S461" s="3">
        <f>LN(Table13[[#This Row],[maxPress(bar)]])</f>
        <v>12.438813900185243</v>
      </c>
      <c r="T461" s="3">
        <f>LN(Table13[[#This Row],[dens]])</f>
        <v>0.97519117907981223</v>
      </c>
    </row>
    <row r="462" spans="1:20" hidden="1" x14ac:dyDescent="0.3">
      <c r="A462">
        <v>1</v>
      </c>
      <c r="B462">
        <v>500</v>
      </c>
      <c r="C462" t="s">
        <v>11</v>
      </c>
      <c r="D462">
        <v>3</v>
      </c>
      <c r="E462" t="s">
        <v>12</v>
      </c>
      <c r="F462">
        <v>9</v>
      </c>
      <c r="G462">
        <v>1732.1782499999999</v>
      </c>
      <c r="H462">
        <v>436968.054</v>
      </c>
      <c r="I462">
        <v>872.93499999999995</v>
      </c>
      <c r="J462">
        <v>226</v>
      </c>
      <c r="K462" t="s">
        <v>14</v>
      </c>
      <c r="L462">
        <f>Table13[[#This Row],[maxPHe]]/Table13[[#This Row],[nv]]</f>
        <v>3.8625442477876102</v>
      </c>
      <c r="M462">
        <f>1/Table13[[#This Row],[temp(K)]]</f>
        <v>2E-3</v>
      </c>
      <c r="N462">
        <f>1/Table13[[#This Row],[dens]]</f>
        <v>0.25889671052254754</v>
      </c>
      <c r="O462" s="3">
        <f>EXP(-1/Table13[[#This Row],[temp(K)]])</f>
        <v>0.99800199866733308</v>
      </c>
      <c r="P462" s="3">
        <f>EXP(-1/Table13[[#This Row],[dens]])</f>
        <v>0.77190274835776163</v>
      </c>
      <c r="Q462" s="3">
        <f>EXP(1/Table13[[#This Row],[temp(K)]])</f>
        <v>1.0020020013340003</v>
      </c>
      <c r="R462" s="3">
        <f>EXP(1/Table13[[#This Row],[dens]])</f>
        <v>1.2954999864005146</v>
      </c>
      <c r="S462" s="3">
        <f>LN(Table13[[#This Row],[maxPress(bar)]])</f>
        <v>12.987615368430745</v>
      </c>
      <c r="T462" s="3">
        <f>LN(Table13[[#This Row],[dens]])</f>
        <v>1.3513260978961399</v>
      </c>
    </row>
    <row r="463" spans="1:20" hidden="1" x14ac:dyDescent="0.3">
      <c r="A463">
        <v>2</v>
      </c>
      <c r="B463">
        <v>1000</v>
      </c>
      <c r="C463" t="s">
        <v>11</v>
      </c>
      <c r="D463">
        <v>3</v>
      </c>
      <c r="E463" t="s">
        <v>12</v>
      </c>
      <c r="F463">
        <v>9</v>
      </c>
      <c r="G463">
        <v>1545.4952499999999</v>
      </c>
      <c r="H463">
        <v>372835.23460000003</v>
      </c>
      <c r="I463">
        <v>780.59499999999991</v>
      </c>
      <c r="J463">
        <v>225</v>
      </c>
      <c r="K463" t="s">
        <v>14</v>
      </c>
      <c r="L463">
        <f>Table13[[#This Row],[maxPHe]]/Table13[[#This Row],[nv]]</f>
        <v>3.4693111111111108</v>
      </c>
      <c r="M463">
        <f>1/Table13[[#This Row],[temp(K)]]</f>
        <v>1E-3</v>
      </c>
      <c r="N463">
        <f>1/Table13[[#This Row],[dens]]</f>
        <v>0.28824166180926092</v>
      </c>
      <c r="O463" s="3">
        <f>EXP(-1/Table13[[#This Row],[temp(K)]])</f>
        <v>0.99900049983337502</v>
      </c>
      <c r="P463" s="3">
        <f>EXP(-1/Table13[[#This Row],[dens]])</f>
        <v>0.74958042538758274</v>
      </c>
      <c r="Q463" s="3">
        <f>EXP(1/Table13[[#This Row],[temp(K)]])</f>
        <v>1.0010005001667084</v>
      </c>
      <c r="R463" s="3">
        <f>EXP(1/Table13[[#This Row],[dens]])</f>
        <v>1.3340796612757515</v>
      </c>
      <c r="S463" s="3">
        <f>LN(Table13[[#This Row],[maxPress(bar)]])</f>
        <v>12.828891870739479</v>
      </c>
      <c r="T463" s="3">
        <f>LN(Table13[[#This Row],[dens]])</f>
        <v>1.2439560471923463</v>
      </c>
    </row>
    <row r="464" spans="1:20" hidden="1" x14ac:dyDescent="0.3">
      <c r="A464">
        <v>2</v>
      </c>
      <c r="B464">
        <v>1500</v>
      </c>
      <c r="C464" t="s">
        <v>11</v>
      </c>
      <c r="D464">
        <v>3</v>
      </c>
      <c r="E464" t="s">
        <v>12</v>
      </c>
      <c r="F464">
        <v>9</v>
      </c>
      <c r="G464">
        <v>1493.51475</v>
      </c>
      <c r="H464">
        <v>330257.73284999991</v>
      </c>
      <c r="I464">
        <v>731.20499999999959</v>
      </c>
      <c r="J464">
        <v>226</v>
      </c>
      <c r="K464" t="s">
        <v>13</v>
      </c>
      <c r="L464">
        <f>Table13[[#This Row],[maxPHe]]/Table13[[#This Row],[nv]]</f>
        <v>3.235420353982299</v>
      </c>
      <c r="M464">
        <f>1/Table13[[#This Row],[temp(K)]]</f>
        <v>6.6666666666666664E-4</v>
      </c>
      <c r="N464">
        <f>1/Table13[[#This Row],[dens]]</f>
        <v>0.30907884929670904</v>
      </c>
      <c r="O464" s="3">
        <f>EXP(-1/Table13[[#This Row],[temp(K)]])</f>
        <v>0.99933355550618108</v>
      </c>
      <c r="P464" s="3">
        <f>EXP(-1/Table13[[#This Row],[dens]])</f>
        <v>0.73412288267110815</v>
      </c>
      <c r="Q464" s="3">
        <f>EXP(1/Table13[[#This Row],[temp(K)]])</f>
        <v>1.0006668889382799</v>
      </c>
      <c r="R464" s="3">
        <f>EXP(1/Table13[[#This Row],[dens]])</f>
        <v>1.3621697723976363</v>
      </c>
      <c r="S464" s="3">
        <f>LN(Table13[[#This Row],[maxPress(bar)]])</f>
        <v>12.707628637250487</v>
      </c>
      <c r="T464" s="3">
        <f>LN(Table13[[#This Row],[dens]])</f>
        <v>1.1741588589186724</v>
      </c>
    </row>
    <row r="465" spans="1:20" hidden="1" x14ac:dyDescent="0.3">
      <c r="A465">
        <v>2</v>
      </c>
      <c r="B465">
        <v>2000</v>
      </c>
      <c r="C465" t="s">
        <v>11</v>
      </c>
      <c r="D465">
        <v>3</v>
      </c>
      <c r="E465" t="s">
        <v>12</v>
      </c>
      <c r="F465">
        <v>9</v>
      </c>
      <c r="G465">
        <v>1281.48525</v>
      </c>
      <c r="H465">
        <v>284634.54830000002</v>
      </c>
      <c r="I465">
        <v>655.79499999999973</v>
      </c>
      <c r="J465">
        <v>226</v>
      </c>
      <c r="K465" t="s">
        <v>14</v>
      </c>
      <c r="L465">
        <f>Table13[[#This Row],[maxPHe]]/Table13[[#This Row],[nv]]</f>
        <v>2.9017477876106184</v>
      </c>
      <c r="M465">
        <f>1/Table13[[#This Row],[temp(K)]]</f>
        <v>5.0000000000000001E-4</v>
      </c>
      <c r="N465">
        <f>1/Table13[[#This Row],[dens]]</f>
        <v>0.34461988883721301</v>
      </c>
      <c r="O465" s="3">
        <f>EXP(-1/Table13[[#This Row],[temp(K)]])</f>
        <v>0.99950012497916929</v>
      </c>
      <c r="P465" s="3">
        <f>EXP(-1/Table13[[#This Row],[dens]])</f>
        <v>0.70848960709977971</v>
      </c>
      <c r="Q465" s="3">
        <f>EXP(1/Table13[[#This Row],[temp(K)]])</f>
        <v>1.0005001250208359</v>
      </c>
      <c r="R465" s="3">
        <f>EXP(1/Table13[[#This Row],[dens]])</f>
        <v>1.4114533085298535</v>
      </c>
      <c r="S465" s="3">
        <f>LN(Table13[[#This Row],[maxPress(bar)]])</f>
        <v>12.558961349751092</v>
      </c>
      <c r="T465" s="3">
        <f>LN(Table13[[#This Row],[dens]])</f>
        <v>1.0653132408335029</v>
      </c>
    </row>
    <row r="466" spans="1:20" hidden="1" x14ac:dyDescent="0.3">
      <c r="A466">
        <v>2</v>
      </c>
      <c r="B466">
        <v>2500</v>
      </c>
      <c r="C466" t="s">
        <v>11</v>
      </c>
      <c r="D466">
        <v>3</v>
      </c>
      <c r="E466" t="s">
        <v>12</v>
      </c>
      <c r="F466">
        <v>9</v>
      </c>
      <c r="G466">
        <v>1087.22775</v>
      </c>
      <c r="H466">
        <v>249949.55420000001</v>
      </c>
      <c r="I466">
        <v>587.9450000000005</v>
      </c>
      <c r="J466">
        <v>225</v>
      </c>
      <c r="K466" t="s">
        <v>14</v>
      </c>
      <c r="L466">
        <f>Table13[[#This Row],[maxPHe]]/Table13[[#This Row],[nv]]</f>
        <v>2.6130888888888912</v>
      </c>
      <c r="M466">
        <f>1/Table13[[#This Row],[temp(K)]]</f>
        <v>4.0000000000000002E-4</v>
      </c>
      <c r="N466">
        <f>1/Table13[[#This Row],[dens]]</f>
        <v>0.38268885695090493</v>
      </c>
      <c r="O466" s="3">
        <f>EXP(-1/Table13[[#This Row],[temp(K)]])</f>
        <v>0.99960007998933442</v>
      </c>
      <c r="P466" s="3">
        <f>EXP(-1/Table13[[#This Row],[dens]])</f>
        <v>0.6820250736369623</v>
      </c>
      <c r="Q466" s="3">
        <f>EXP(1/Table13[[#This Row],[temp(K)]])</f>
        <v>1.0004000800106678</v>
      </c>
      <c r="R466" s="3">
        <f>EXP(1/Table13[[#This Row],[dens]])</f>
        <v>1.4662217543812675</v>
      </c>
      <c r="S466" s="3">
        <f>LN(Table13[[#This Row],[maxPress(bar)]])</f>
        <v>12.429014393283415</v>
      </c>
      <c r="T466" s="3">
        <f>LN(Table13[[#This Row],[dens]])</f>
        <v>0.96053300390434493</v>
      </c>
    </row>
    <row r="467" spans="1:20" hidden="1" x14ac:dyDescent="0.3">
      <c r="A467">
        <v>2</v>
      </c>
      <c r="B467">
        <v>500</v>
      </c>
      <c r="C467" t="s">
        <v>11</v>
      </c>
      <c r="D467">
        <v>3</v>
      </c>
      <c r="E467" t="s">
        <v>12</v>
      </c>
      <c r="F467">
        <v>9</v>
      </c>
      <c r="G467">
        <v>1769.30675</v>
      </c>
      <c r="H467">
        <v>434060.2675999999</v>
      </c>
      <c r="I467">
        <v>888.36500000000046</v>
      </c>
      <c r="J467">
        <v>230</v>
      </c>
      <c r="K467" t="s">
        <v>14</v>
      </c>
      <c r="L467">
        <f>Table13[[#This Row],[maxPHe]]/Table13[[#This Row],[nv]]</f>
        <v>3.8624565217391322</v>
      </c>
      <c r="M467">
        <f>1/Table13[[#This Row],[temp(K)]]</f>
        <v>2E-3</v>
      </c>
      <c r="N467">
        <f>1/Table13[[#This Row],[dens]]</f>
        <v>0.25890259071440219</v>
      </c>
      <c r="O467" s="3">
        <f>EXP(-1/Table13[[#This Row],[temp(K)]])</f>
        <v>0.99800199866733308</v>
      </c>
      <c r="P467" s="3">
        <f>EXP(-1/Table13[[#This Row],[dens]])</f>
        <v>0.77189820943485299</v>
      </c>
      <c r="Q467" s="3">
        <f>EXP(1/Table13[[#This Row],[temp(K)]])</f>
        <v>1.0020020013340003</v>
      </c>
      <c r="R467" s="3">
        <f>EXP(1/Table13[[#This Row],[dens]])</f>
        <v>1.2955076042113793</v>
      </c>
      <c r="S467" s="3">
        <f>LN(Table13[[#This Row],[maxPress(bar)]])</f>
        <v>12.980938668879418</v>
      </c>
      <c r="T467" s="3">
        <f>LN(Table13[[#This Row],[dens]])</f>
        <v>1.3513033856528409</v>
      </c>
    </row>
    <row r="468" spans="1:20" hidden="1" x14ac:dyDescent="0.3">
      <c r="A468">
        <v>3</v>
      </c>
      <c r="B468">
        <v>1000</v>
      </c>
      <c r="C468" t="s">
        <v>11</v>
      </c>
      <c r="D468">
        <v>3</v>
      </c>
      <c r="E468" t="s">
        <v>12</v>
      </c>
      <c r="F468">
        <v>9</v>
      </c>
      <c r="G468">
        <v>1609.75225</v>
      </c>
      <c r="H468">
        <v>374588.60190000001</v>
      </c>
      <c r="I468">
        <v>802.45500000000004</v>
      </c>
      <c r="J468">
        <v>230</v>
      </c>
      <c r="K468" t="s">
        <v>14</v>
      </c>
      <c r="L468">
        <f>Table13[[#This Row],[maxPHe]]/Table13[[#This Row],[nv]]</f>
        <v>3.4889347826086961</v>
      </c>
      <c r="M468">
        <f>1/Table13[[#This Row],[temp(K)]]</f>
        <v>1E-3</v>
      </c>
      <c r="N468">
        <f>1/Table13[[#This Row],[dens]]</f>
        <v>0.28662043354456007</v>
      </c>
      <c r="O468" s="3">
        <f>EXP(-1/Table13[[#This Row],[temp(K)]])</f>
        <v>0.99900049983337502</v>
      </c>
      <c r="P468" s="3">
        <f>EXP(-1/Table13[[#This Row],[dens]])</f>
        <v>0.7507966519839625</v>
      </c>
      <c r="Q468" s="3">
        <f>EXP(1/Table13[[#This Row],[temp(K)]])</f>
        <v>1.0010005001667084</v>
      </c>
      <c r="R468" s="3">
        <f>EXP(1/Table13[[#This Row],[dens]])</f>
        <v>1.3319185659093224</v>
      </c>
      <c r="S468" s="3">
        <f>LN(Table13[[#This Row],[maxPress(bar)]])</f>
        <v>12.833583641139988</v>
      </c>
      <c r="T468" s="3">
        <f>LN(Table13[[#This Row],[dens]])</f>
        <v>1.249596469742372</v>
      </c>
    </row>
    <row r="469" spans="1:20" hidden="1" x14ac:dyDescent="0.3">
      <c r="A469">
        <v>3</v>
      </c>
      <c r="B469">
        <v>1500</v>
      </c>
      <c r="C469" t="s">
        <v>11</v>
      </c>
      <c r="D469">
        <v>3</v>
      </c>
      <c r="E469" t="s">
        <v>12</v>
      </c>
      <c r="F469">
        <v>9</v>
      </c>
      <c r="G469">
        <v>1462.77225</v>
      </c>
      <c r="H469">
        <v>326309.33234999998</v>
      </c>
      <c r="I469">
        <v>725.05500000000006</v>
      </c>
      <c r="J469">
        <v>226</v>
      </c>
      <c r="K469" t="s">
        <v>14</v>
      </c>
      <c r="L469">
        <f>Table13[[#This Row],[maxPHe]]/Table13[[#This Row],[nv]]</f>
        <v>3.2082079646017703</v>
      </c>
      <c r="M469">
        <f>1/Table13[[#This Row],[temp(K)]]</f>
        <v>6.6666666666666664E-4</v>
      </c>
      <c r="N469">
        <f>1/Table13[[#This Row],[dens]]</f>
        <v>0.3117004916868375</v>
      </c>
      <c r="O469" s="3">
        <f>EXP(-1/Table13[[#This Row],[temp(K)]])</f>
        <v>0.99933355550618108</v>
      </c>
      <c r="P469" s="3">
        <f>EXP(-1/Table13[[#This Row],[dens]])</f>
        <v>0.73220079561566198</v>
      </c>
      <c r="Q469" s="3">
        <f>EXP(1/Table13[[#This Row],[temp(K)]])</f>
        <v>1.0006668889382799</v>
      </c>
      <c r="R469" s="3">
        <f>EXP(1/Table13[[#This Row],[dens]])</f>
        <v>1.3657455796113447</v>
      </c>
      <c r="S469" s="3">
        <f>LN(Table13[[#This Row],[maxPress(bar)]])</f>
        <v>12.695601082693418</v>
      </c>
      <c r="T469" s="3">
        <f>LN(Table13[[#This Row],[dens]])</f>
        <v>1.1657125147739733</v>
      </c>
    </row>
    <row r="470" spans="1:20" hidden="1" x14ac:dyDescent="0.3">
      <c r="A470">
        <v>3</v>
      </c>
      <c r="B470">
        <v>2000</v>
      </c>
      <c r="C470" t="s">
        <v>11</v>
      </c>
      <c r="D470">
        <v>3</v>
      </c>
      <c r="E470" t="s">
        <v>12</v>
      </c>
      <c r="F470">
        <v>9</v>
      </c>
      <c r="G470">
        <v>1313.06925</v>
      </c>
      <c r="H470">
        <v>287119.89035000012</v>
      </c>
      <c r="I470">
        <v>665.11500000000012</v>
      </c>
      <c r="J470">
        <v>228</v>
      </c>
      <c r="K470" t="s">
        <v>14</v>
      </c>
      <c r="L470">
        <f>Table13[[#This Row],[maxPHe]]/Table13[[#This Row],[nv]]</f>
        <v>2.9171710526315793</v>
      </c>
      <c r="M470">
        <f>1/Table13[[#This Row],[temp(K)]]</f>
        <v>5.0000000000000001E-4</v>
      </c>
      <c r="N470">
        <f>1/Table13[[#This Row],[dens]]</f>
        <v>0.34279786202386048</v>
      </c>
      <c r="O470" s="3">
        <f>EXP(-1/Table13[[#This Row],[temp(K)]])</f>
        <v>0.99950012497916929</v>
      </c>
      <c r="P470" s="3">
        <f>EXP(-1/Table13[[#This Row],[dens]])</f>
        <v>0.70978167089088562</v>
      </c>
      <c r="Q470" s="3">
        <f>EXP(1/Table13[[#This Row],[temp(K)]])</f>
        <v>1.0005001250208359</v>
      </c>
      <c r="R470" s="3">
        <f>EXP(1/Table13[[#This Row],[dens]])</f>
        <v>1.408883944192086</v>
      </c>
      <c r="S470" s="3">
        <f>LN(Table13[[#This Row],[maxPress(bar)]])</f>
        <v>12.567655143925345</v>
      </c>
      <c r="T470" s="3">
        <f>LN(Table13[[#This Row],[dens]])</f>
        <v>1.0706143290811687</v>
      </c>
    </row>
    <row r="471" spans="1:20" hidden="1" x14ac:dyDescent="0.3">
      <c r="A471">
        <v>3</v>
      </c>
      <c r="B471">
        <v>2500</v>
      </c>
      <c r="C471" t="s">
        <v>11</v>
      </c>
      <c r="D471">
        <v>3</v>
      </c>
      <c r="E471" t="s">
        <v>12</v>
      </c>
      <c r="F471">
        <v>9</v>
      </c>
      <c r="G471">
        <v>1135.39625</v>
      </c>
      <c r="H471">
        <v>252459.3316</v>
      </c>
      <c r="I471">
        <v>594.57500000000039</v>
      </c>
      <c r="J471">
        <v>223</v>
      </c>
      <c r="K471" t="s">
        <v>14</v>
      </c>
      <c r="L471">
        <f>Table13[[#This Row],[maxPHe]]/Table13[[#This Row],[nv]]</f>
        <v>2.6662556053811675</v>
      </c>
      <c r="M471">
        <f>1/Table13[[#This Row],[temp(K)]]</f>
        <v>4.0000000000000002E-4</v>
      </c>
      <c r="N471">
        <f>1/Table13[[#This Row],[dens]]</f>
        <v>0.37505781440524721</v>
      </c>
      <c r="O471" s="3">
        <f>EXP(-1/Table13[[#This Row],[temp(K)]])</f>
        <v>0.99960007998933442</v>
      </c>
      <c r="P471" s="3">
        <f>EXP(-1/Table13[[#This Row],[dens]])</f>
        <v>0.68724954471869804</v>
      </c>
      <c r="Q471" s="3">
        <f>EXP(1/Table13[[#This Row],[temp(K)]])</f>
        <v>1.0004000800106678</v>
      </c>
      <c r="R471" s="3">
        <f>EXP(1/Table13[[#This Row],[dens]])</f>
        <v>1.4550755365131824</v>
      </c>
      <c r="S471" s="3">
        <f>LN(Table13[[#This Row],[maxPress(bar)]])</f>
        <v>12.439005451755222</v>
      </c>
      <c r="T471" s="3">
        <f>LN(Table13[[#This Row],[dens]])</f>
        <v>0.98067509314764278</v>
      </c>
    </row>
    <row r="472" spans="1:20" hidden="1" x14ac:dyDescent="0.3">
      <c r="A472">
        <v>3</v>
      </c>
      <c r="B472">
        <v>500</v>
      </c>
      <c r="C472" t="s">
        <v>11</v>
      </c>
      <c r="D472">
        <v>3</v>
      </c>
      <c r="E472" t="s">
        <v>12</v>
      </c>
      <c r="F472">
        <v>9</v>
      </c>
      <c r="G472">
        <v>1640.5942500000001</v>
      </c>
      <c r="H472">
        <v>431795.50884999998</v>
      </c>
      <c r="I472">
        <v>850.61500000000012</v>
      </c>
      <c r="J472">
        <v>224</v>
      </c>
      <c r="K472" t="s">
        <v>14</v>
      </c>
      <c r="L472">
        <f>Table13[[#This Row],[maxPHe]]/Table13[[#This Row],[nv]]</f>
        <v>3.7973883928571435</v>
      </c>
      <c r="M472">
        <f>1/Table13[[#This Row],[temp(K)]]</f>
        <v>2E-3</v>
      </c>
      <c r="N472">
        <f>1/Table13[[#This Row],[dens]]</f>
        <v>0.26333887834096503</v>
      </c>
      <c r="O472" s="3">
        <f>EXP(-1/Table13[[#This Row],[temp(K)]])</f>
        <v>0.99800199866733308</v>
      </c>
      <c r="P472" s="3">
        <f>EXP(-1/Table13[[#This Row],[dens]])</f>
        <v>0.7684814314679782</v>
      </c>
      <c r="Q472" s="3">
        <f>EXP(1/Table13[[#This Row],[temp(K)]])</f>
        <v>1.0020020013340003</v>
      </c>
      <c r="R472" s="3">
        <f>EXP(1/Table13[[#This Row],[dens]])</f>
        <v>1.3012676156530776</v>
      </c>
      <c r="S472" s="3">
        <f>LN(Table13[[#This Row],[maxPress(bar)]])</f>
        <v>12.975707396012922</v>
      </c>
      <c r="T472" s="3">
        <f>LN(Table13[[#This Row],[dens]])</f>
        <v>1.3343135654198686</v>
      </c>
    </row>
    <row r="473" spans="1:20" hidden="1" x14ac:dyDescent="0.3">
      <c r="A473">
        <v>2</v>
      </c>
      <c r="B473">
        <v>2000</v>
      </c>
      <c r="C473" t="s">
        <v>11</v>
      </c>
      <c r="D473">
        <v>1</v>
      </c>
      <c r="E473" t="s">
        <v>12</v>
      </c>
      <c r="F473">
        <v>9</v>
      </c>
      <c r="G473">
        <v>96.485250000000008</v>
      </c>
      <c r="H473">
        <v>671938.21390000021</v>
      </c>
      <c r="I473">
        <v>39.79499999999998</v>
      </c>
      <c r="J473">
        <v>8</v>
      </c>
      <c r="K473" t="s">
        <v>14</v>
      </c>
      <c r="L473">
        <f>Table13[[#This Row],[maxPHe]]/Table13[[#This Row],[nv]]</f>
        <v>4.9743749999999975</v>
      </c>
      <c r="M473">
        <f>1/Table13[[#This Row],[temp(K)]]</f>
        <v>5.0000000000000001E-4</v>
      </c>
      <c r="N473">
        <f>1/Table13[[#This Row],[dens]]</f>
        <v>0.20103028018595312</v>
      </c>
      <c r="O473" s="3">
        <f>EXP(-1/Table13[[#This Row],[temp(K)]])</f>
        <v>0.99950012497916929</v>
      </c>
      <c r="P473" s="3">
        <f>EXP(-1/Table13[[#This Row],[dens]])</f>
        <v>0.81788766538830249</v>
      </c>
      <c r="Q473" s="3">
        <f>EXP(1/Table13[[#This Row],[temp(K)]])</f>
        <v>1.0005001250208359</v>
      </c>
      <c r="R473" s="3">
        <f>EXP(1/Table13[[#This Row],[dens]])</f>
        <v>1.2226617936892805</v>
      </c>
      <c r="S473" s="3">
        <f>LN(Table13[[#This Row],[maxPress(bar)]])</f>
        <v>13.417921671677025</v>
      </c>
      <c r="T473" s="3">
        <f>LN(Table13[[#This Row],[dens]])</f>
        <v>1.6042997345779761</v>
      </c>
    </row>
    <row r="474" spans="1:20" x14ac:dyDescent="0.3">
      <c r="A474">
        <v>2</v>
      </c>
      <c r="B474">
        <v>2000</v>
      </c>
      <c r="C474" t="s">
        <v>11</v>
      </c>
      <c r="D474">
        <v>2</v>
      </c>
      <c r="E474" t="s">
        <v>12</v>
      </c>
      <c r="F474">
        <v>9</v>
      </c>
      <c r="G474">
        <v>423.91075000000001</v>
      </c>
      <c r="H474">
        <v>366280.85830000002</v>
      </c>
      <c r="I474">
        <v>219.28499999999991</v>
      </c>
      <c r="J474">
        <v>66</v>
      </c>
      <c r="K474" t="s">
        <v>14</v>
      </c>
      <c r="L474">
        <f>Table13[[#This Row],[maxPHe]]/Table13[[#This Row],[nv]]</f>
        <v>3.3224999999999985</v>
      </c>
      <c r="M474">
        <f>1/Table13[[#This Row],[temp(K)]]</f>
        <v>5.0000000000000001E-4</v>
      </c>
      <c r="N474">
        <f>1/Table13[[#This Row],[dens]]</f>
        <v>0.30097817908201668</v>
      </c>
      <c r="O474" s="3">
        <f>EXP(-1/Table13[[#This Row],[temp(K)]])</f>
        <v>0.99950012497916929</v>
      </c>
      <c r="P474" s="3">
        <f>EXP(-1/Table13[[#This Row],[dens]])</f>
        <v>0.74009392209928426</v>
      </c>
      <c r="Q474" s="3">
        <f>EXP(1/Table13[[#This Row],[temp(K)]])</f>
        <v>1.0005001250208359</v>
      </c>
      <c r="R474" s="3">
        <f>EXP(1/Table13[[#This Row],[dens]])</f>
        <v>1.3511798572314841</v>
      </c>
      <c r="S474" s="3">
        <f>LN(Table13[[#This Row],[maxPress(bar)]])</f>
        <v>12.81115569050821</v>
      </c>
      <c r="T474" s="3">
        <f>LN(Table13[[#This Row],[dens]])</f>
        <v>1.2007175116052629</v>
      </c>
    </row>
    <row r="475" spans="1:20" hidden="1" x14ac:dyDescent="0.3">
      <c r="A475">
        <v>2</v>
      </c>
      <c r="B475">
        <v>2500</v>
      </c>
      <c r="C475" t="s">
        <v>11</v>
      </c>
      <c r="D475">
        <v>1</v>
      </c>
      <c r="E475" t="s">
        <v>12</v>
      </c>
      <c r="F475">
        <v>9</v>
      </c>
      <c r="G475">
        <v>60.693250000000013</v>
      </c>
      <c r="H475">
        <v>620225.98629999999</v>
      </c>
      <c r="I475">
        <v>29.635000000000002</v>
      </c>
      <c r="J475">
        <v>7</v>
      </c>
      <c r="K475" t="s">
        <v>14</v>
      </c>
      <c r="L475">
        <f>Table13[[#This Row],[maxPHe]]/Table13[[#This Row],[nv]]</f>
        <v>4.2335714285714285</v>
      </c>
      <c r="M475">
        <f>1/Table13[[#This Row],[temp(K)]]</f>
        <v>4.0000000000000002E-4</v>
      </c>
      <c r="N475">
        <f>1/Table13[[#This Row],[dens]]</f>
        <v>0.23620718744727517</v>
      </c>
      <c r="O475" s="3">
        <f>EXP(-1/Table13[[#This Row],[temp(K)]])</f>
        <v>0.99960007998933442</v>
      </c>
      <c r="P475" s="3">
        <f>EXP(-1/Table13[[#This Row],[dens]])</f>
        <v>0.78961705824120743</v>
      </c>
      <c r="Q475" s="3">
        <f>EXP(1/Table13[[#This Row],[temp(K)]])</f>
        <v>1.0004000800106678</v>
      </c>
      <c r="R475" s="3">
        <f>EXP(1/Table13[[#This Row],[dens]])</f>
        <v>1.2664366727681891</v>
      </c>
      <c r="S475" s="3">
        <f>LN(Table13[[#This Row],[maxPress(bar)]])</f>
        <v>13.337839184641719</v>
      </c>
      <c r="T475" s="3">
        <f>LN(Table13[[#This Row],[dens]])</f>
        <v>1.4430459461844882</v>
      </c>
    </row>
    <row r="476" spans="1:20" x14ac:dyDescent="0.3">
      <c r="A476">
        <v>2</v>
      </c>
      <c r="B476">
        <v>2500</v>
      </c>
      <c r="C476" t="s">
        <v>11</v>
      </c>
      <c r="D476">
        <v>2</v>
      </c>
      <c r="E476" t="s">
        <v>12</v>
      </c>
      <c r="F476">
        <v>9</v>
      </c>
      <c r="G476">
        <v>414.30675000000002</v>
      </c>
      <c r="H476">
        <v>341369.39409999998</v>
      </c>
      <c r="I476">
        <v>210.36500000000001</v>
      </c>
      <c r="J476">
        <v>67</v>
      </c>
      <c r="K476" t="s">
        <v>13</v>
      </c>
      <c r="L476">
        <f>Table13[[#This Row],[maxPHe]]/Table13[[#This Row],[nv]]</f>
        <v>3.1397761194029852</v>
      </c>
      <c r="M476">
        <f>1/Table13[[#This Row],[temp(K)]]</f>
        <v>4.0000000000000002E-4</v>
      </c>
      <c r="N476">
        <f>1/Table13[[#This Row],[dens]]</f>
        <v>0.31849404606279563</v>
      </c>
      <c r="O476" s="3">
        <f>EXP(-1/Table13[[#This Row],[temp(K)]])</f>
        <v>0.99960007998933442</v>
      </c>
      <c r="P476" s="3">
        <f>EXP(-1/Table13[[#This Row],[dens]])</f>
        <v>0.727243407904273</v>
      </c>
      <c r="Q476" s="3">
        <f>EXP(1/Table13[[#This Row],[temp(K)]])</f>
        <v>1.0004000800106678</v>
      </c>
      <c r="R476" s="3">
        <f>EXP(1/Table13[[#This Row],[dens]])</f>
        <v>1.3750554341657641</v>
      </c>
      <c r="S476" s="3">
        <f>LN(Table13[[#This Row],[maxPress(bar)]])</f>
        <v>12.740720437110596</v>
      </c>
      <c r="T476" s="3">
        <f>LN(Table13[[#This Row],[dens]])</f>
        <v>1.1441514978250387</v>
      </c>
    </row>
    <row r="477" spans="1:20" hidden="1" x14ac:dyDescent="0.3">
      <c r="A477">
        <v>2</v>
      </c>
      <c r="B477">
        <v>500</v>
      </c>
      <c r="C477" t="s">
        <v>11</v>
      </c>
      <c r="D477">
        <v>1</v>
      </c>
      <c r="E477" t="s">
        <v>12</v>
      </c>
      <c r="F477">
        <v>9</v>
      </c>
      <c r="G477">
        <v>82.079249999999988</v>
      </c>
      <c r="H477">
        <v>909156.04640000011</v>
      </c>
      <c r="I477">
        <v>39.914999999999978</v>
      </c>
      <c r="J477">
        <v>7</v>
      </c>
      <c r="K477" t="s">
        <v>13</v>
      </c>
      <c r="L477">
        <f>Table13[[#This Row],[maxPHe]]/Table13[[#This Row],[nv]]</f>
        <v>5.7021428571428538</v>
      </c>
      <c r="M477">
        <f>1/Table13[[#This Row],[temp(K)]]</f>
        <v>2E-3</v>
      </c>
      <c r="N477">
        <f>1/Table13[[#This Row],[dens]]</f>
        <v>0.17537266691719916</v>
      </c>
      <c r="O477" s="3">
        <f>EXP(-1/Table13[[#This Row],[temp(K)]])</f>
        <v>0.99800199866733308</v>
      </c>
      <c r="P477" s="3">
        <f>EXP(-1/Table13[[#This Row],[dens]])</f>
        <v>0.83914424119407605</v>
      </c>
      <c r="Q477" s="3">
        <f>EXP(1/Table13[[#This Row],[temp(K)]])</f>
        <v>1.0020020013340003</v>
      </c>
      <c r="R477" s="3">
        <f>EXP(1/Table13[[#This Row],[dens]])</f>
        <v>1.191690237398318</v>
      </c>
      <c r="S477" s="3">
        <f>LN(Table13[[#This Row],[maxPress(bar)]])</f>
        <v>13.720272026633136</v>
      </c>
      <c r="T477" s="3">
        <f>LN(Table13[[#This Row],[dens]])</f>
        <v>1.7408420440424484</v>
      </c>
    </row>
    <row r="478" spans="1:20" x14ac:dyDescent="0.3">
      <c r="A478">
        <v>2</v>
      </c>
      <c r="B478">
        <v>500</v>
      </c>
      <c r="C478" t="s">
        <v>11</v>
      </c>
      <c r="D478">
        <v>2</v>
      </c>
      <c r="E478" t="s">
        <v>12</v>
      </c>
      <c r="F478">
        <v>9</v>
      </c>
      <c r="G478">
        <v>606.03975000000014</v>
      </c>
      <c r="H478">
        <v>554272.49835000001</v>
      </c>
      <c r="I478">
        <v>300.70499999999998</v>
      </c>
      <c r="J478">
        <v>68</v>
      </c>
      <c r="K478" t="s">
        <v>13</v>
      </c>
      <c r="L478">
        <f>Table13[[#This Row],[maxPHe]]/Table13[[#This Row],[nv]]</f>
        <v>4.4221323529411762</v>
      </c>
      <c r="M478">
        <f>1/Table13[[#This Row],[temp(K)]]</f>
        <v>2E-3</v>
      </c>
      <c r="N478">
        <f>1/Table13[[#This Row],[dens]]</f>
        <v>0.22613524883191169</v>
      </c>
      <c r="O478" s="3">
        <f>EXP(-1/Table13[[#This Row],[temp(K)]])</f>
        <v>0.99800199866733308</v>
      </c>
      <c r="P478" s="3">
        <f>EXP(-1/Table13[[#This Row],[dens]])</f>
        <v>0.7976102185199283</v>
      </c>
      <c r="Q478" s="3">
        <f>EXP(1/Table13[[#This Row],[temp(K)]])</f>
        <v>1.0020020013340003</v>
      </c>
      <c r="R478" s="3">
        <f>EXP(1/Table13[[#This Row],[dens]])</f>
        <v>1.2537452213885032</v>
      </c>
      <c r="S478" s="3">
        <f>LN(Table13[[#This Row],[maxPress(bar)]])</f>
        <v>13.2254117190769</v>
      </c>
      <c r="T478" s="3">
        <f>LN(Table13[[#This Row],[dens]])</f>
        <v>1.4866220125484424</v>
      </c>
    </row>
    <row r="479" spans="1:20" hidden="1" x14ac:dyDescent="0.3">
      <c r="A479">
        <v>3</v>
      </c>
      <c r="B479">
        <v>1000</v>
      </c>
      <c r="C479" t="s">
        <v>11</v>
      </c>
      <c r="D479">
        <v>1</v>
      </c>
      <c r="E479" t="s">
        <v>12</v>
      </c>
      <c r="F479">
        <v>9</v>
      </c>
      <c r="G479">
        <v>130.19825</v>
      </c>
      <c r="H479">
        <v>682836.28885000001</v>
      </c>
      <c r="I479">
        <v>60.535000000000018</v>
      </c>
      <c r="J479">
        <v>12</v>
      </c>
      <c r="K479" t="s">
        <v>14</v>
      </c>
      <c r="L479">
        <f>Table13[[#This Row],[maxPHe]]/Table13[[#This Row],[nv]]</f>
        <v>5.0445833333333345</v>
      </c>
      <c r="M479">
        <f>1/Table13[[#This Row],[temp(K)]]</f>
        <v>1E-3</v>
      </c>
      <c r="N479">
        <f>1/Table13[[#This Row],[dens]]</f>
        <v>0.19823242752126863</v>
      </c>
      <c r="O479" s="3">
        <f>EXP(-1/Table13[[#This Row],[temp(K)]])</f>
        <v>0.99900049983337502</v>
      </c>
      <c r="P479" s="3">
        <f>EXP(-1/Table13[[#This Row],[dens]])</f>
        <v>0.8201791987638628</v>
      </c>
      <c r="Q479" s="3">
        <f>EXP(1/Table13[[#This Row],[temp(K)]])</f>
        <v>1.0010005001667084</v>
      </c>
      <c r="R479" s="3">
        <f>EXP(1/Table13[[#This Row],[dens]])</f>
        <v>1.2192457471576394</v>
      </c>
      <c r="S479" s="3">
        <f>LN(Table13[[#This Row],[maxPress(bar)]])</f>
        <v>13.434010415604986</v>
      </c>
      <c r="T479" s="3">
        <f>LN(Table13[[#This Row],[dens]])</f>
        <v>1.6183150603717036</v>
      </c>
    </row>
    <row r="480" spans="1:20" x14ac:dyDescent="0.3">
      <c r="A480">
        <v>3</v>
      </c>
      <c r="B480">
        <v>1000</v>
      </c>
      <c r="C480" t="s">
        <v>11</v>
      </c>
      <c r="D480">
        <v>2</v>
      </c>
      <c r="E480" t="s">
        <v>12</v>
      </c>
      <c r="F480">
        <v>9</v>
      </c>
      <c r="G480">
        <v>583.51475000000005</v>
      </c>
      <c r="H480">
        <v>487081.25404999987</v>
      </c>
      <c r="I480">
        <v>275.20499999999998</v>
      </c>
      <c r="J480">
        <v>66</v>
      </c>
      <c r="K480" t="s">
        <v>14</v>
      </c>
      <c r="L480">
        <f>Table13[[#This Row],[maxPHe]]/Table13[[#This Row],[nv]]</f>
        <v>4.1697727272727274</v>
      </c>
      <c r="M480">
        <f>1/Table13[[#This Row],[temp(K)]]</f>
        <v>1E-3</v>
      </c>
      <c r="N480">
        <f>1/Table13[[#This Row],[dens]]</f>
        <v>0.23982122417833979</v>
      </c>
      <c r="O480" s="3">
        <f>EXP(-1/Table13[[#This Row],[temp(K)]])</f>
        <v>0.99900049983337502</v>
      </c>
      <c r="P480" s="3">
        <f>EXP(-1/Table13[[#This Row],[dens]])</f>
        <v>0.78676850368013118</v>
      </c>
      <c r="Q480" s="3">
        <f>EXP(1/Table13[[#This Row],[temp(K)]])</f>
        <v>1.0010005001667084</v>
      </c>
      <c r="R480" s="3">
        <f>EXP(1/Table13[[#This Row],[dens]])</f>
        <v>1.2710219020238769</v>
      </c>
      <c r="S480" s="3">
        <f>LN(Table13[[#This Row],[maxPress(bar)]])</f>
        <v>13.096186234246026</v>
      </c>
      <c r="T480" s="3">
        <f>LN(Table13[[#This Row],[dens]])</f>
        <v>1.4278615324723671</v>
      </c>
    </row>
    <row r="481" spans="1:20" hidden="1" x14ac:dyDescent="0.3">
      <c r="A481">
        <v>3</v>
      </c>
      <c r="B481">
        <v>1500</v>
      </c>
      <c r="C481" t="s">
        <v>11</v>
      </c>
      <c r="D481">
        <v>1</v>
      </c>
      <c r="E481" t="s">
        <v>12</v>
      </c>
      <c r="F481">
        <v>9</v>
      </c>
      <c r="G481">
        <v>95.742750000000001</v>
      </c>
      <c r="H481">
        <v>735800.76769999997</v>
      </c>
      <c r="I481">
        <v>41.645000000000017</v>
      </c>
      <c r="J481">
        <v>8</v>
      </c>
      <c r="K481" t="s">
        <v>14</v>
      </c>
      <c r="L481">
        <f>Table13[[#This Row],[maxPHe]]/Table13[[#This Row],[nv]]</f>
        <v>5.2056250000000022</v>
      </c>
      <c r="M481">
        <f>1/Table13[[#This Row],[temp(K)]]</f>
        <v>6.6666666666666664E-4</v>
      </c>
      <c r="N481">
        <f>1/Table13[[#This Row],[dens]]</f>
        <v>0.19209989194381069</v>
      </c>
      <c r="O481" s="3">
        <f>EXP(-1/Table13[[#This Row],[temp(K)]])</f>
        <v>0.99933355550618108</v>
      </c>
      <c r="P481" s="3">
        <f>EXP(-1/Table13[[#This Row],[dens]])</f>
        <v>0.82522443110183252</v>
      </c>
      <c r="Q481" s="3">
        <f>EXP(1/Table13[[#This Row],[temp(K)]])</f>
        <v>1.0006668889382799</v>
      </c>
      <c r="R481" s="3">
        <f>EXP(1/Table13[[#This Row],[dens]])</f>
        <v>1.2117915591335664</v>
      </c>
      <c r="S481" s="3">
        <f>LN(Table13[[#This Row],[maxPress(bar)]])</f>
        <v>13.508714665006439</v>
      </c>
      <c r="T481" s="3">
        <f>LN(Table13[[#This Row],[dens]])</f>
        <v>1.6497397717074682</v>
      </c>
    </row>
    <row r="482" spans="1:20" x14ac:dyDescent="0.3">
      <c r="A482">
        <v>3</v>
      </c>
      <c r="B482">
        <v>1500</v>
      </c>
      <c r="C482" t="s">
        <v>11</v>
      </c>
      <c r="D482">
        <v>2</v>
      </c>
      <c r="E482" t="s">
        <v>12</v>
      </c>
      <c r="F482">
        <v>9</v>
      </c>
      <c r="G482">
        <v>531.88125000000002</v>
      </c>
      <c r="H482">
        <v>419862.84435000003</v>
      </c>
      <c r="I482">
        <v>251.87499999999989</v>
      </c>
      <c r="J482">
        <v>66</v>
      </c>
      <c r="K482" t="s">
        <v>14</v>
      </c>
      <c r="L482">
        <f>Table13[[#This Row],[maxPHe]]/Table13[[#This Row],[nv]]</f>
        <v>3.8162878787878771</v>
      </c>
      <c r="M482">
        <f>1/Table13[[#This Row],[temp(K)]]</f>
        <v>6.6666666666666664E-4</v>
      </c>
      <c r="N482">
        <f>1/Table13[[#This Row],[dens]]</f>
        <v>0.26203473945409439</v>
      </c>
      <c r="O482" s="3">
        <f>EXP(-1/Table13[[#This Row],[temp(K)]])</f>
        <v>0.99933355550618108</v>
      </c>
      <c r="P482" s="3">
        <f>EXP(-1/Table13[[#This Row],[dens]])</f>
        <v>0.76948429177902156</v>
      </c>
      <c r="Q482" s="3">
        <f>EXP(1/Table13[[#This Row],[temp(K)]])</f>
        <v>1.0006668889382799</v>
      </c>
      <c r="R482" s="3">
        <f>EXP(1/Table13[[#This Row],[dens]])</f>
        <v>1.2995716880562096</v>
      </c>
      <c r="S482" s="3">
        <f>LN(Table13[[#This Row],[maxPress(bar)]])</f>
        <v>12.947683375855444</v>
      </c>
      <c r="T482" s="3">
        <f>LN(Table13[[#This Row],[dens]])</f>
        <v>1.3392781906745215</v>
      </c>
    </row>
    <row r="483" spans="1:20" hidden="1" x14ac:dyDescent="0.3">
      <c r="A483">
        <v>3</v>
      </c>
      <c r="B483">
        <v>2000</v>
      </c>
      <c r="C483" t="s">
        <v>11</v>
      </c>
      <c r="D483">
        <v>1</v>
      </c>
      <c r="E483" t="s">
        <v>12</v>
      </c>
      <c r="F483">
        <v>9</v>
      </c>
      <c r="G483">
        <v>55.643749999999997</v>
      </c>
      <c r="H483">
        <v>656475.11350000009</v>
      </c>
      <c r="I483">
        <v>31.624999999999989</v>
      </c>
      <c r="J483">
        <v>8</v>
      </c>
      <c r="K483" t="s">
        <v>14</v>
      </c>
      <c r="L483">
        <f>Table13[[#This Row],[maxPHe]]/Table13[[#This Row],[nv]]</f>
        <v>3.9531249999999987</v>
      </c>
      <c r="M483">
        <f>1/Table13[[#This Row],[temp(K)]]</f>
        <v>5.0000000000000001E-4</v>
      </c>
      <c r="N483">
        <f>1/Table13[[#This Row],[dens]]</f>
        <v>0.25296442687747045</v>
      </c>
      <c r="O483" s="3">
        <f>EXP(-1/Table13[[#This Row],[temp(K)]])</f>
        <v>0.99950012497916929</v>
      </c>
      <c r="P483" s="3">
        <f>EXP(-1/Table13[[#This Row],[dens]])</f>
        <v>0.77649550370213349</v>
      </c>
      <c r="Q483" s="3">
        <f>EXP(1/Table13[[#This Row],[temp(K)]])</f>
        <v>1.0005001250208359</v>
      </c>
      <c r="R483" s="3">
        <f>EXP(1/Table13[[#This Row],[dens]])</f>
        <v>1.2878374636198842</v>
      </c>
      <c r="S483" s="3">
        <f>LN(Table13[[#This Row],[maxPress(bar)]])</f>
        <v>13.394640064161838</v>
      </c>
      <c r="T483" s="3">
        <f>LN(Table13[[#This Row],[dens]])</f>
        <v>1.374506405367848</v>
      </c>
    </row>
    <row r="484" spans="1:20" x14ac:dyDescent="0.3">
      <c r="A484">
        <v>3</v>
      </c>
      <c r="B484">
        <v>2000</v>
      </c>
      <c r="C484" t="s">
        <v>11</v>
      </c>
      <c r="D484">
        <v>2</v>
      </c>
      <c r="E484" t="s">
        <v>12</v>
      </c>
      <c r="F484">
        <v>9</v>
      </c>
      <c r="G484">
        <v>432.42574999999999</v>
      </c>
      <c r="H484">
        <v>364874.91405000002</v>
      </c>
      <c r="I484">
        <v>222.98500000000001</v>
      </c>
      <c r="J484">
        <v>67</v>
      </c>
      <c r="K484" t="s">
        <v>14</v>
      </c>
      <c r="L484">
        <f>Table13[[#This Row],[maxPHe]]/Table13[[#This Row],[nv]]</f>
        <v>3.328134328358209</v>
      </c>
      <c r="M484">
        <f>1/Table13[[#This Row],[temp(K)]]</f>
        <v>5.0000000000000001E-4</v>
      </c>
      <c r="N484">
        <f>1/Table13[[#This Row],[dens]]</f>
        <v>0.30046864138843421</v>
      </c>
      <c r="O484" s="3">
        <f>EXP(-1/Table13[[#This Row],[temp(K)]])</f>
        <v>0.99950012497916929</v>
      </c>
      <c r="P484" s="3">
        <f>EXP(-1/Table13[[#This Row],[dens]])</f>
        <v>0.74047112394050218</v>
      </c>
      <c r="Q484" s="3">
        <f>EXP(1/Table13[[#This Row],[temp(K)]])</f>
        <v>1.0005001250208359</v>
      </c>
      <c r="R484" s="3">
        <f>EXP(1/Table13[[#This Row],[dens]])</f>
        <v>1.3504915555361363</v>
      </c>
      <c r="S484" s="3">
        <f>LN(Table13[[#This Row],[maxPress(bar)]])</f>
        <v>12.807309872596266</v>
      </c>
      <c r="T484" s="3">
        <f>LN(Table13[[#This Row],[dens]])</f>
        <v>1.2024118852327987</v>
      </c>
    </row>
    <row r="485" spans="1:20" hidden="1" x14ac:dyDescent="0.3">
      <c r="A485">
        <v>3</v>
      </c>
      <c r="B485">
        <v>2500</v>
      </c>
      <c r="C485" t="s">
        <v>11</v>
      </c>
      <c r="D485">
        <v>1</v>
      </c>
      <c r="E485" t="s">
        <v>12</v>
      </c>
      <c r="F485">
        <v>9</v>
      </c>
      <c r="G485">
        <v>83.465249999999997</v>
      </c>
      <c r="H485">
        <v>572823.71680000005</v>
      </c>
      <c r="I485">
        <v>38.195</v>
      </c>
      <c r="J485">
        <v>9</v>
      </c>
      <c r="K485" t="s">
        <v>13</v>
      </c>
      <c r="L485">
        <f>Table13[[#This Row],[maxPHe]]/Table13[[#This Row],[nv]]</f>
        <v>4.2438888888888888</v>
      </c>
      <c r="M485">
        <f>1/Table13[[#This Row],[temp(K)]]</f>
        <v>4.0000000000000002E-4</v>
      </c>
      <c r="N485">
        <f>1/Table13[[#This Row],[dens]]</f>
        <v>0.23563293624820003</v>
      </c>
      <c r="O485" s="3">
        <f>EXP(-1/Table13[[#This Row],[temp(K)]])</f>
        <v>0.99960007998933442</v>
      </c>
      <c r="P485" s="3">
        <f>EXP(-1/Table13[[#This Row],[dens]])</f>
        <v>0.7900706270024509</v>
      </c>
      <c r="Q485" s="3">
        <f>EXP(1/Table13[[#This Row],[temp(K)]])</f>
        <v>1.0004000800106678</v>
      </c>
      <c r="R485" s="3">
        <f>EXP(1/Table13[[#This Row],[dens]])</f>
        <v>1.2657096287632243</v>
      </c>
      <c r="S485" s="3">
        <f>LN(Table13[[#This Row],[maxPress(bar)]])</f>
        <v>13.258333298799341</v>
      </c>
      <c r="T485" s="3">
        <f>LN(Table13[[#This Row],[dens]])</f>
        <v>1.4454800396571037</v>
      </c>
    </row>
    <row r="486" spans="1:20" x14ac:dyDescent="0.3">
      <c r="A486">
        <v>3</v>
      </c>
      <c r="B486">
        <v>2500</v>
      </c>
      <c r="C486" t="s">
        <v>11</v>
      </c>
      <c r="D486">
        <v>2</v>
      </c>
      <c r="E486" t="s">
        <v>12</v>
      </c>
      <c r="F486">
        <v>9</v>
      </c>
      <c r="G486">
        <v>428.56425000000002</v>
      </c>
      <c r="H486">
        <v>340651.59129999997</v>
      </c>
      <c r="I486">
        <v>210.215</v>
      </c>
      <c r="J486">
        <v>65</v>
      </c>
      <c r="K486" t="s">
        <v>13</v>
      </c>
      <c r="L486">
        <f>Table13[[#This Row],[maxPHe]]/Table13[[#This Row],[nv]]</f>
        <v>3.2340769230769233</v>
      </c>
      <c r="M486">
        <f>1/Table13[[#This Row],[temp(K)]]</f>
        <v>4.0000000000000002E-4</v>
      </c>
      <c r="N486">
        <f>1/Table13[[#This Row],[dens]]</f>
        <v>0.30920724020645529</v>
      </c>
      <c r="O486" s="3">
        <f>EXP(-1/Table13[[#This Row],[temp(K)]])</f>
        <v>0.99960007998933442</v>
      </c>
      <c r="P486" s="3">
        <f>EXP(-1/Table13[[#This Row],[dens]])</f>
        <v>0.73402863401680118</v>
      </c>
      <c r="Q486" s="3">
        <f>EXP(1/Table13[[#This Row],[temp(K)]])</f>
        <v>1.0004000800106678</v>
      </c>
      <c r="R486" s="3">
        <f>EXP(1/Table13[[#This Row],[dens]])</f>
        <v>1.3623446738415808</v>
      </c>
      <c r="S486" s="3">
        <f>LN(Table13[[#This Row],[maxPress(bar)]])</f>
        <v>12.738615507554472</v>
      </c>
      <c r="T486" s="3">
        <f>LN(Table13[[#This Row],[dens]])</f>
        <v>1.1737435466101105</v>
      </c>
    </row>
    <row r="487" spans="1:20" hidden="1" x14ac:dyDescent="0.3">
      <c r="A487">
        <v>3</v>
      </c>
      <c r="B487">
        <v>500</v>
      </c>
      <c r="C487" t="s">
        <v>11</v>
      </c>
      <c r="D487">
        <v>1</v>
      </c>
      <c r="E487" t="s">
        <v>12</v>
      </c>
      <c r="F487">
        <v>9</v>
      </c>
      <c r="G487">
        <v>83.910750000000007</v>
      </c>
      <c r="H487">
        <v>869773.47799999989</v>
      </c>
      <c r="I487">
        <v>43.284999999999997</v>
      </c>
      <c r="J487">
        <v>8</v>
      </c>
      <c r="K487" t="s">
        <v>13</v>
      </c>
      <c r="L487">
        <f>Table13[[#This Row],[maxPHe]]/Table13[[#This Row],[nv]]</f>
        <v>5.4106249999999996</v>
      </c>
      <c r="M487">
        <f>1/Table13[[#This Row],[temp(K)]]</f>
        <v>2E-3</v>
      </c>
      <c r="N487">
        <f>1/Table13[[#This Row],[dens]]</f>
        <v>0.18482153170844404</v>
      </c>
      <c r="O487" s="3">
        <f>EXP(-1/Table13[[#This Row],[temp(K)]])</f>
        <v>0.99800199866733308</v>
      </c>
      <c r="P487" s="3">
        <f>EXP(-1/Table13[[#This Row],[dens]])</f>
        <v>0.83125262285027968</v>
      </c>
      <c r="Q487" s="3">
        <f>EXP(1/Table13[[#This Row],[temp(K)]])</f>
        <v>1.0020020013340003</v>
      </c>
      <c r="R487" s="3">
        <f>EXP(1/Table13[[#This Row],[dens]])</f>
        <v>1.2030037229489912</v>
      </c>
      <c r="S487" s="3">
        <f>LN(Table13[[#This Row],[maxPress(bar)]])</f>
        <v>13.675988086613641</v>
      </c>
      <c r="T487" s="3">
        <f>LN(Table13[[#This Row],[dens]])</f>
        <v>1.6883646129879011</v>
      </c>
    </row>
    <row r="488" spans="1:20" x14ac:dyDescent="0.3">
      <c r="A488">
        <v>3</v>
      </c>
      <c r="B488">
        <v>500</v>
      </c>
      <c r="C488" t="s">
        <v>11</v>
      </c>
      <c r="D488">
        <v>2</v>
      </c>
      <c r="E488" t="s">
        <v>12</v>
      </c>
      <c r="F488">
        <v>9</v>
      </c>
      <c r="G488">
        <v>644.15825000000007</v>
      </c>
      <c r="H488">
        <v>554908.99245000002</v>
      </c>
      <c r="I488">
        <v>308.33500000000021</v>
      </c>
      <c r="J488">
        <v>68</v>
      </c>
      <c r="K488" t="s">
        <v>13</v>
      </c>
      <c r="L488">
        <f>Table13[[#This Row],[maxPHe]]/Table13[[#This Row],[nv]]</f>
        <v>4.5343382352941211</v>
      </c>
      <c r="M488">
        <f>1/Table13[[#This Row],[temp(K)]]</f>
        <v>2E-3</v>
      </c>
      <c r="N488">
        <f>1/Table13[[#This Row],[dens]]</f>
        <v>0.22053934843595424</v>
      </c>
      <c r="O488" s="3">
        <f>EXP(-1/Table13[[#This Row],[temp(K)]])</f>
        <v>0.99800199866733308</v>
      </c>
      <c r="P488" s="3">
        <f>EXP(-1/Table13[[#This Row],[dens]])</f>
        <v>0.80208607740804039</v>
      </c>
      <c r="Q488" s="3">
        <f>EXP(1/Table13[[#This Row],[temp(K)]])</f>
        <v>1.0020020013340003</v>
      </c>
      <c r="R488" s="3">
        <f>EXP(1/Table13[[#This Row],[dens]])</f>
        <v>1.2467489813955168</v>
      </c>
      <c r="S488" s="3">
        <f>LN(Table13[[#This Row],[maxPress(bar)]])</f>
        <v>13.226559401715212</v>
      </c>
      <c r="T488" s="3">
        <f>LN(Table13[[#This Row],[dens]])</f>
        <v>1.5116791490590058</v>
      </c>
    </row>
    <row r="489" spans="1:20" hidden="1" x14ac:dyDescent="0.3">
      <c r="A489">
        <v>4</v>
      </c>
      <c r="B489">
        <v>1000</v>
      </c>
      <c r="C489" t="s">
        <v>11</v>
      </c>
      <c r="D489">
        <v>1</v>
      </c>
      <c r="E489" t="s">
        <v>12</v>
      </c>
      <c r="F489">
        <v>9</v>
      </c>
      <c r="G489">
        <v>94.851250000000007</v>
      </c>
      <c r="H489">
        <v>755503.35890000011</v>
      </c>
      <c r="I489">
        <v>45.474999999999973</v>
      </c>
      <c r="J489">
        <v>9</v>
      </c>
      <c r="K489" t="s">
        <v>14</v>
      </c>
      <c r="L489">
        <f>Table13[[#This Row],[maxPHe]]/Table13[[#This Row],[nv]]</f>
        <v>5.0527777777777745</v>
      </c>
      <c r="M489">
        <f>1/Table13[[#This Row],[temp(K)]]</f>
        <v>1E-3</v>
      </c>
      <c r="N489">
        <f>1/Table13[[#This Row],[dens]]</f>
        <v>0.1979109400769655</v>
      </c>
      <c r="O489" s="3">
        <f>EXP(-1/Table13[[#This Row],[temp(K)]])</f>
        <v>0.99900049983337502</v>
      </c>
      <c r="P489" s="3">
        <f>EXP(-1/Table13[[#This Row],[dens]])</f>
        <v>0.82044291846735928</v>
      </c>
      <c r="Q489" s="3">
        <f>EXP(1/Table13[[#This Row],[temp(K)]])</f>
        <v>1.0010005001667084</v>
      </c>
      <c r="R489" s="3">
        <f>EXP(1/Table13[[#This Row],[dens]])</f>
        <v>1.2188538379587273</v>
      </c>
      <c r="S489" s="3">
        <f>LN(Table13[[#This Row],[maxPress(bar)]])</f>
        <v>13.535139506614897</v>
      </c>
      <c r="T489" s="3">
        <f>LN(Table13[[#This Row],[dens]])</f>
        <v>1.6199381470679659</v>
      </c>
    </row>
    <row r="490" spans="1:20" hidden="1" x14ac:dyDescent="0.3">
      <c r="A490">
        <v>4</v>
      </c>
      <c r="B490">
        <v>1500</v>
      </c>
      <c r="C490" t="s">
        <v>11</v>
      </c>
      <c r="D490">
        <v>1</v>
      </c>
      <c r="E490" t="s">
        <v>12</v>
      </c>
      <c r="F490">
        <v>9</v>
      </c>
      <c r="G490">
        <v>83.762249999999995</v>
      </c>
      <c r="H490">
        <v>739139.12770000019</v>
      </c>
      <c r="I490">
        <v>36.255000000000017</v>
      </c>
      <c r="J490">
        <v>7</v>
      </c>
      <c r="K490" t="s">
        <v>13</v>
      </c>
      <c r="L490">
        <f>Table13[[#This Row],[maxPHe]]/Table13[[#This Row],[nv]]</f>
        <v>5.1792857142857169</v>
      </c>
      <c r="M490">
        <f>1/Table13[[#This Row],[temp(K)]]</f>
        <v>6.6666666666666664E-4</v>
      </c>
      <c r="N490">
        <f>1/Table13[[#This Row],[dens]]</f>
        <v>0.19307681699075979</v>
      </c>
      <c r="O490" s="3">
        <f>EXP(-1/Table13[[#This Row],[temp(K)]])</f>
        <v>0.99933355550618108</v>
      </c>
      <c r="P490" s="3">
        <f>EXP(-1/Table13[[#This Row],[dens]])</f>
        <v>0.82441864234742912</v>
      </c>
      <c r="Q490" s="3">
        <f>EXP(1/Table13[[#This Row],[temp(K)]])</f>
        <v>1.0006668889382799</v>
      </c>
      <c r="R490" s="3">
        <f>EXP(1/Table13[[#This Row],[dens]])</f>
        <v>1.2129759671040734</v>
      </c>
      <c r="S490" s="3">
        <f>LN(Table13[[#This Row],[maxPress(bar)]])</f>
        <v>13.513241447028063</v>
      </c>
      <c r="T490" s="3">
        <f>LN(Table13[[#This Row],[dens]])</f>
        <v>1.6446671537682431</v>
      </c>
    </row>
    <row r="491" spans="1:20" hidden="1" x14ac:dyDescent="0.3">
      <c r="A491">
        <v>4</v>
      </c>
      <c r="B491">
        <v>2000</v>
      </c>
      <c r="C491" t="s">
        <v>11</v>
      </c>
      <c r="D491">
        <v>1</v>
      </c>
      <c r="E491" t="s">
        <v>12</v>
      </c>
      <c r="F491">
        <v>9</v>
      </c>
      <c r="G491">
        <v>63.16825</v>
      </c>
      <c r="H491">
        <v>680739.28324999998</v>
      </c>
      <c r="I491">
        <v>31.135000000000002</v>
      </c>
      <c r="J491">
        <v>7</v>
      </c>
      <c r="K491" t="s">
        <v>14</v>
      </c>
      <c r="L491">
        <f>Table13[[#This Row],[maxPHe]]/Table13[[#This Row],[nv]]</f>
        <v>4.447857142857143</v>
      </c>
      <c r="M491">
        <f>1/Table13[[#This Row],[temp(K)]]</f>
        <v>5.0000000000000001E-4</v>
      </c>
      <c r="N491">
        <f>1/Table13[[#This Row],[dens]]</f>
        <v>0.22482736470210374</v>
      </c>
      <c r="O491" s="3">
        <f>EXP(-1/Table13[[#This Row],[temp(K)]])</f>
        <v>0.99950012497916929</v>
      </c>
      <c r="P491" s="3">
        <f>EXP(-1/Table13[[#This Row],[dens]])</f>
        <v>0.79865408274443028</v>
      </c>
      <c r="Q491" s="3">
        <f>EXP(1/Table13[[#This Row],[temp(K)]])</f>
        <v>1.0005001250208359</v>
      </c>
      <c r="R491" s="3">
        <f>EXP(1/Table13[[#This Row],[dens]])</f>
        <v>1.2521065397470716</v>
      </c>
      <c r="S491" s="3">
        <f>LN(Table13[[#This Row],[maxPress(bar)]])</f>
        <v>13.43093466784874</v>
      </c>
      <c r="T491" s="3">
        <f>LN(Table13[[#This Row],[dens]])</f>
        <v>1.4924224392691021</v>
      </c>
    </row>
    <row r="492" spans="1:20" hidden="1" x14ac:dyDescent="0.3">
      <c r="A492">
        <v>4</v>
      </c>
      <c r="B492">
        <v>2500</v>
      </c>
      <c r="C492" t="s">
        <v>11</v>
      </c>
      <c r="D492">
        <v>1</v>
      </c>
      <c r="E492" t="s">
        <v>12</v>
      </c>
      <c r="F492">
        <v>9</v>
      </c>
      <c r="G492">
        <v>66.28725</v>
      </c>
      <c r="H492">
        <v>598630.45795000007</v>
      </c>
      <c r="I492">
        <v>32.755000000000017</v>
      </c>
      <c r="J492">
        <v>8</v>
      </c>
      <c r="K492" t="s">
        <v>13</v>
      </c>
      <c r="L492">
        <f>Table13[[#This Row],[maxPHe]]/Table13[[#This Row],[nv]]</f>
        <v>4.0943750000000021</v>
      </c>
      <c r="M492">
        <f>1/Table13[[#This Row],[temp(K)]]</f>
        <v>4.0000000000000002E-4</v>
      </c>
      <c r="N492">
        <f>1/Table13[[#This Row],[dens]]</f>
        <v>0.24423752098916182</v>
      </c>
      <c r="O492" s="3">
        <f>EXP(-1/Table13[[#This Row],[temp(K)]])</f>
        <v>0.99960007998933442</v>
      </c>
      <c r="P492" s="3">
        <f>EXP(-1/Table13[[#This Row],[dens]])</f>
        <v>0.78330156160393216</v>
      </c>
      <c r="Q492" s="3">
        <f>EXP(1/Table13[[#This Row],[temp(K)]])</f>
        <v>1.0004000800106678</v>
      </c>
      <c r="R492" s="3">
        <f>EXP(1/Table13[[#This Row],[dens]])</f>
        <v>1.2766475250634557</v>
      </c>
      <c r="S492" s="3">
        <f>LN(Table13[[#This Row],[maxPress(bar)]])</f>
        <v>13.302399755080899</v>
      </c>
      <c r="T492" s="3">
        <f>LN(Table13[[#This Row],[dens]])</f>
        <v>1.4096140805040043</v>
      </c>
    </row>
    <row r="493" spans="1:20" hidden="1" x14ac:dyDescent="0.3">
      <c r="A493">
        <v>4</v>
      </c>
      <c r="B493">
        <v>500</v>
      </c>
      <c r="C493" t="s">
        <v>11</v>
      </c>
      <c r="D493">
        <v>1</v>
      </c>
      <c r="E493" t="s">
        <v>12</v>
      </c>
      <c r="F493">
        <v>9</v>
      </c>
      <c r="G493">
        <v>140.54474999999999</v>
      </c>
      <c r="H493">
        <v>781652.62470000004</v>
      </c>
      <c r="I493">
        <v>63.605000000000011</v>
      </c>
      <c r="J493">
        <v>11</v>
      </c>
      <c r="K493" t="s">
        <v>14</v>
      </c>
      <c r="L493">
        <f>Table13[[#This Row],[maxPHe]]/Table13[[#This Row],[nv]]</f>
        <v>5.7822727272727281</v>
      </c>
      <c r="M493">
        <f>1/Table13[[#This Row],[temp(K)]]</f>
        <v>2E-3</v>
      </c>
      <c r="N493">
        <f>1/Table13[[#This Row],[dens]]</f>
        <v>0.17294237874380941</v>
      </c>
      <c r="O493" s="3">
        <f>EXP(-1/Table13[[#This Row],[temp(K)]])</f>
        <v>0.99800199866733308</v>
      </c>
      <c r="P493" s="3">
        <f>EXP(-1/Table13[[#This Row],[dens]])</f>
        <v>0.84118608364702296</v>
      </c>
      <c r="Q493" s="3">
        <f>EXP(1/Table13[[#This Row],[temp(K)]])</f>
        <v>1.0020020013340003</v>
      </c>
      <c r="R493" s="3">
        <f>EXP(1/Table13[[#This Row],[dens]])</f>
        <v>1.1887976030992189</v>
      </c>
      <c r="S493" s="3">
        <f>LN(Table13[[#This Row],[maxPress(bar)]])</f>
        <v>13.569165706896589</v>
      </c>
      <c r="T493" s="3">
        <f>LN(Table13[[#This Row],[dens]])</f>
        <v>1.7547968108098038</v>
      </c>
    </row>
    <row r="494" spans="1:20" hidden="1" x14ac:dyDescent="0.3">
      <c r="A494">
        <v>5</v>
      </c>
      <c r="B494">
        <v>1000</v>
      </c>
      <c r="C494" t="s">
        <v>11</v>
      </c>
      <c r="D494">
        <v>1</v>
      </c>
      <c r="E494" t="s">
        <v>12</v>
      </c>
      <c r="F494">
        <v>9</v>
      </c>
      <c r="G494">
        <v>109.35625</v>
      </c>
      <c r="H494">
        <v>658466.66830000002</v>
      </c>
      <c r="I494">
        <v>53.375000000000021</v>
      </c>
      <c r="J494">
        <v>11</v>
      </c>
      <c r="K494" t="s">
        <v>13</v>
      </c>
      <c r="L494">
        <f>Table13[[#This Row],[maxPHe]]/Table13[[#This Row],[nv]]</f>
        <v>4.8522727272727293</v>
      </c>
      <c r="M494">
        <f>1/Table13[[#This Row],[temp(K)]]</f>
        <v>1E-3</v>
      </c>
      <c r="N494">
        <f>1/Table13[[#This Row],[dens]]</f>
        <v>0.2060889929742388</v>
      </c>
      <c r="O494" s="3">
        <f>EXP(-1/Table13[[#This Row],[temp(K)]])</f>
        <v>0.99900049983337502</v>
      </c>
      <c r="P494" s="3">
        <f>EXP(-1/Table13[[#This Row],[dens]])</f>
        <v>0.81376065407950982</v>
      </c>
      <c r="Q494" s="3">
        <f>EXP(1/Table13[[#This Row],[temp(K)]])</f>
        <v>1.0010005001667084</v>
      </c>
      <c r="R494" s="3">
        <f>EXP(1/Table13[[#This Row],[dens]])</f>
        <v>1.2288625592633942</v>
      </c>
      <c r="S494" s="3">
        <f>LN(Table13[[#This Row],[maxPress(bar)]])</f>
        <v>13.397669181268565</v>
      </c>
      <c r="T494" s="3">
        <f>LN(Table13[[#This Row],[dens]])</f>
        <v>1.5794471987504184</v>
      </c>
    </row>
    <row r="495" spans="1:20" hidden="1" x14ac:dyDescent="0.3">
      <c r="A495">
        <v>5</v>
      </c>
      <c r="B495">
        <v>1500</v>
      </c>
      <c r="C495" t="s">
        <v>11</v>
      </c>
      <c r="D495">
        <v>1</v>
      </c>
      <c r="E495" t="s">
        <v>12</v>
      </c>
      <c r="F495">
        <v>9</v>
      </c>
      <c r="G495">
        <v>107.77225</v>
      </c>
      <c r="H495">
        <v>652735.22325000016</v>
      </c>
      <c r="I495">
        <v>46.054999999999993</v>
      </c>
      <c r="J495">
        <v>9</v>
      </c>
      <c r="K495" t="s">
        <v>14</v>
      </c>
      <c r="L495">
        <f>Table13[[#This Row],[maxPHe]]/Table13[[#This Row],[nv]]</f>
        <v>5.117222222222221</v>
      </c>
      <c r="M495">
        <f>1/Table13[[#This Row],[temp(K)]]</f>
        <v>6.6666666666666664E-4</v>
      </c>
      <c r="N495">
        <f>1/Table13[[#This Row],[dens]]</f>
        <v>0.19541852133318863</v>
      </c>
      <c r="O495" s="3">
        <f>EXP(-1/Table13[[#This Row],[temp(K)]])</f>
        <v>0.99933355550618108</v>
      </c>
      <c r="P495" s="3">
        <f>EXP(-1/Table13[[#This Row],[dens]])</f>
        <v>0.82249035625178568</v>
      </c>
      <c r="Q495" s="3">
        <f>EXP(1/Table13[[#This Row],[temp(K)]])</f>
        <v>1.0006668889382799</v>
      </c>
      <c r="R495" s="3">
        <f>EXP(1/Table13[[#This Row],[dens]])</f>
        <v>1.2158197265158863</v>
      </c>
      <c r="S495" s="3">
        <f>LN(Table13[[#This Row],[maxPress(bar)]])</f>
        <v>13.388926848618429</v>
      </c>
      <c r="T495" s="3">
        <f>LN(Table13[[#This Row],[dens]])</f>
        <v>1.6326117571039793</v>
      </c>
    </row>
    <row r="496" spans="1:20" hidden="1" x14ac:dyDescent="0.3">
      <c r="A496">
        <v>5</v>
      </c>
      <c r="B496">
        <v>2000</v>
      </c>
      <c r="C496" t="s">
        <v>11</v>
      </c>
      <c r="D496">
        <v>1</v>
      </c>
      <c r="E496" t="s">
        <v>12</v>
      </c>
      <c r="F496">
        <v>9</v>
      </c>
      <c r="G496">
        <v>85.891249999999999</v>
      </c>
      <c r="H496">
        <v>637361.02995</v>
      </c>
      <c r="I496">
        <v>37.674999999999997</v>
      </c>
      <c r="J496">
        <v>8</v>
      </c>
      <c r="K496" t="s">
        <v>14</v>
      </c>
      <c r="L496">
        <f>Table13[[#This Row],[maxPHe]]/Table13[[#This Row],[nv]]</f>
        <v>4.7093749999999996</v>
      </c>
      <c r="M496">
        <f>1/Table13[[#This Row],[temp(K)]]</f>
        <v>5.0000000000000001E-4</v>
      </c>
      <c r="N496">
        <f>1/Table13[[#This Row],[dens]]</f>
        <v>0.21234240212342403</v>
      </c>
      <c r="O496" s="3">
        <f>EXP(-1/Table13[[#This Row],[temp(K)]])</f>
        <v>0.99950012497916929</v>
      </c>
      <c r="P496" s="3">
        <f>EXP(-1/Table13[[#This Row],[dens]])</f>
        <v>0.80868775375205881</v>
      </c>
      <c r="Q496" s="3">
        <f>EXP(1/Table13[[#This Row],[temp(K)]])</f>
        <v>1.0005001250208359</v>
      </c>
      <c r="R496" s="3">
        <f>EXP(1/Table13[[#This Row],[dens]])</f>
        <v>1.236571217209995</v>
      </c>
      <c r="S496" s="3">
        <f>LN(Table13[[#This Row],[maxPress(bar)]])</f>
        <v>13.365091540015664</v>
      </c>
      <c r="T496" s="3">
        <f>LN(Table13[[#This Row],[dens]])</f>
        <v>1.5495552028327231</v>
      </c>
    </row>
    <row r="497" spans="1:20" hidden="1" x14ac:dyDescent="0.3">
      <c r="A497">
        <v>5</v>
      </c>
      <c r="B497">
        <v>2500</v>
      </c>
      <c r="C497" t="s">
        <v>11</v>
      </c>
      <c r="D497">
        <v>1</v>
      </c>
      <c r="E497" t="s">
        <v>12</v>
      </c>
      <c r="F497">
        <v>9</v>
      </c>
      <c r="G497">
        <v>69.306750000000008</v>
      </c>
      <c r="H497">
        <v>548702.94105000002</v>
      </c>
      <c r="I497">
        <v>35.365000000000002</v>
      </c>
      <c r="J497">
        <v>9</v>
      </c>
      <c r="K497" t="s">
        <v>13</v>
      </c>
      <c r="L497">
        <f>Table13[[#This Row],[maxPHe]]/Table13[[#This Row],[nv]]</f>
        <v>3.9294444444444445</v>
      </c>
      <c r="M497">
        <f>1/Table13[[#This Row],[temp(K)]]</f>
        <v>4.0000000000000002E-4</v>
      </c>
      <c r="N497">
        <f>1/Table13[[#This Row],[dens]]</f>
        <v>0.25448890145624203</v>
      </c>
      <c r="O497" s="3">
        <f>EXP(-1/Table13[[#This Row],[temp(K)]])</f>
        <v>0.99960007998933442</v>
      </c>
      <c r="P497" s="3">
        <f>EXP(-1/Table13[[#This Row],[dens]])</f>
        <v>0.77531265788447901</v>
      </c>
      <c r="Q497" s="3">
        <f>EXP(1/Table13[[#This Row],[temp(K)]])</f>
        <v>1.0004000800106678</v>
      </c>
      <c r="R497" s="3">
        <f>EXP(1/Table13[[#This Row],[dens]])</f>
        <v>1.2898022363372781</v>
      </c>
      <c r="S497" s="3">
        <f>LN(Table13[[#This Row],[maxPress(bar)]])</f>
        <v>13.215312483065507</v>
      </c>
      <c r="T497" s="3">
        <f>LN(Table13[[#This Row],[dens]])</f>
        <v>1.3684980531517339</v>
      </c>
    </row>
    <row r="498" spans="1:20" hidden="1" x14ac:dyDescent="0.3">
      <c r="A498">
        <v>5</v>
      </c>
      <c r="B498">
        <v>500</v>
      </c>
      <c r="C498" t="s">
        <v>11</v>
      </c>
      <c r="D498">
        <v>1</v>
      </c>
      <c r="E498" t="s">
        <v>12</v>
      </c>
      <c r="F498">
        <v>9</v>
      </c>
      <c r="G498">
        <v>40.891249999999999</v>
      </c>
      <c r="H498">
        <v>973760.64715000009</v>
      </c>
      <c r="I498">
        <v>28.67499999999999</v>
      </c>
      <c r="J498">
        <v>6</v>
      </c>
      <c r="K498" t="s">
        <v>14</v>
      </c>
      <c r="L498">
        <f>Table13[[#This Row],[maxPHe]]/Table13[[#This Row],[nv]]</f>
        <v>4.779166666666665</v>
      </c>
      <c r="M498">
        <f>1/Table13[[#This Row],[temp(K)]]</f>
        <v>2E-3</v>
      </c>
      <c r="N498">
        <f>1/Table13[[#This Row],[dens]]</f>
        <v>0.20924149956408028</v>
      </c>
      <c r="O498" s="3">
        <f>EXP(-1/Table13[[#This Row],[temp(K)]])</f>
        <v>0.99800199866733308</v>
      </c>
      <c r="P498" s="3">
        <f>EXP(-1/Table13[[#This Row],[dens]])</f>
        <v>0.81119930770691462</v>
      </c>
      <c r="Q498" s="3">
        <f>EXP(1/Table13[[#This Row],[temp(K)]])</f>
        <v>1.0020020013340003</v>
      </c>
      <c r="R498" s="3">
        <f>EXP(1/Table13[[#This Row],[dens]])</f>
        <v>1.2327426694023991</v>
      </c>
      <c r="S498" s="3">
        <f>LN(Table13[[#This Row],[maxPress(bar)]])</f>
        <v>13.788920810279333</v>
      </c>
      <c r="T498" s="3">
        <f>LN(Table13[[#This Row],[dens]])</f>
        <v>1.564266193787379</v>
      </c>
    </row>
    <row r="499" spans="1:20" hidden="1" x14ac:dyDescent="0.3">
      <c r="A499">
        <v>1</v>
      </c>
      <c r="B499">
        <v>1000</v>
      </c>
      <c r="C499" t="s">
        <v>11</v>
      </c>
      <c r="D499">
        <v>1</v>
      </c>
      <c r="E499" t="s">
        <v>12</v>
      </c>
      <c r="F499">
        <v>10</v>
      </c>
      <c r="G499">
        <v>131.48525000000001</v>
      </c>
      <c r="H499">
        <v>793997.40205000003</v>
      </c>
      <c r="I499">
        <v>50.79499999999998</v>
      </c>
      <c r="J499">
        <v>8</v>
      </c>
      <c r="K499" t="s">
        <v>13</v>
      </c>
      <c r="L499">
        <f>Table13[[#This Row],[maxPHe]]/Table13[[#This Row],[nv]]</f>
        <v>6.3493749999999975</v>
      </c>
      <c r="M499">
        <f>1/Table13[[#This Row],[temp(K)]]</f>
        <v>1E-3</v>
      </c>
      <c r="N499">
        <f>1/Table13[[#This Row],[dens]]</f>
        <v>0.15749581651737382</v>
      </c>
      <c r="O499" s="3">
        <f>EXP(-1/Table13[[#This Row],[temp(K)]])</f>
        <v>0.99900049983337502</v>
      </c>
      <c r="P499" s="3">
        <f>EXP(-1/Table13[[#This Row],[dens]])</f>
        <v>0.85428038746816271</v>
      </c>
      <c r="Q499" s="3">
        <f>EXP(1/Table13[[#This Row],[temp(K)]])</f>
        <v>1.0010005001667084</v>
      </c>
      <c r="R499" s="3">
        <f>EXP(1/Table13[[#This Row],[dens]])</f>
        <v>1.1705758608876737</v>
      </c>
      <c r="S499" s="3">
        <f>LN(Table13[[#This Row],[maxPress(bar)]])</f>
        <v>13.58483546824659</v>
      </c>
      <c r="T499" s="3">
        <f>LN(Table13[[#This Row],[dens]])</f>
        <v>1.848356382863672</v>
      </c>
    </row>
    <row r="500" spans="1:20" x14ac:dyDescent="0.3">
      <c r="A500">
        <v>1</v>
      </c>
      <c r="B500">
        <v>1000</v>
      </c>
      <c r="C500" t="s">
        <v>11</v>
      </c>
      <c r="D500">
        <v>2</v>
      </c>
      <c r="E500" t="s">
        <v>12</v>
      </c>
      <c r="F500">
        <v>10</v>
      </c>
      <c r="G500">
        <v>570.09924999999998</v>
      </c>
      <c r="H500">
        <v>486959.57799999992</v>
      </c>
      <c r="I500">
        <v>272.5150000000001</v>
      </c>
      <c r="J500">
        <v>66</v>
      </c>
      <c r="K500" t="s">
        <v>14</v>
      </c>
      <c r="L500">
        <f>Table13[[#This Row],[maxPHe]]/Table13[[#This Row],[nv]]</f>
        <v>4.1290151515151532</v>
      </c>
      <c r="M500">
        <f>1/Table13[[#This Row],[temp(K)]]</f>
        <v>1E-3</v>
      </c>
      <c r="N500">
        <f>1/Table13[[#This Row],[dens]]</f>
        <v>0.24218850338513467</v>
      </c>
      <c r="O500" s="3">
        <f>EXP(-1/Table13[[#This Row],[temp(K)]])</f>
        <v>0.99900049983337502</v>
      </c>
      <c r="P500" s="3">
        <f>EXP(-1/Table13[[#This Row],[dens]])</f>
        <v>0.78490820575187081</v>
      </c>
      <c r="Q500" s="3">
        <f>EXP(1/Table13[[#This Row],[temp(K)]])</f>
        <v>1.0010005001667084</v>
      </c>
      <c r="R500" s="3">
        <f>EXP(1/Table13[[#This Row],[dens]])</f>
        <v>1.2740343299661274</v>
      </c>
      <c r="S500" s="3">
        <f>LN(Table13[[#This Row],[maxPress(bar)]])</f>
        <v>13.095936396566477</v>
      </c>
      <c r="T500" s="3">
        <f>LN(Table13[[#This Row],[dens]])</f>
        <v>1.4180389164334648</v>
      </c>
    </row>
    <row r="501" spans="1:20" hidden="1" x14ac:dyDescent="0.3">
      <c r="A501">
        <v>1</v>
      </c>
      <c r="B501">
        <v>1500</v>
      </c>
      <c r="C501" t="s">
        <v>11</v>
      </c>
      <c r="D501">
        <v>1</v>
      </c>
      <c r="E501" t="s">
        <v>12</v>
      </c>
      <c r="F501">
        <v>10</v>
      </c>
      <c r="G501">
        <v>113.01975</v>
      </c>
      <c r="H501">
        <v>616337.21834999998</v>
      </c>
      <c r="I501">
        <v>52.104999999999997</v>
      </c>
      <c r="J501">
        <v>11</v>
      </c>
      <c r="K501" t="s">
        <v>13</v>
      </c>
      <c r="L501">
        <f>Table13[[#This Row],[maxPHe]]/Table13[[#This Row],[nv]]</f>
        <v>4.7368181818181814</v>
      </c>
      <c r="M501">
        <f>1/Table13[[#This Row],[temp(K)]]</f>
        <v>6.6666666666666664E-4</v>
      </c>
      <c r="N501">
        <f>1/Table13[[#This Row],[dens]]</f>
        <v>0.21111217733422899</v>
      </c>
      <c r="O501" s="3">
        <f>EXP(-1/Table13[[#This Row],[temp(K)]])</f>
        <v>0.99933355550618108</v>
      </c>
      <c r="P501" s="3">
        <f>EXP(-1/Table13[[#This Row],[dens]])</f>
        <v>0.80968323367993422</v>
      </c>
      <c r="Q501" s="3">
        <f>EXP(1/Table13[[#This Row],[temp(K)]])</f>
        <v>1.0006668889382799</v>
      </c>
      <c r="R501" s="3">
        <f>EXP(1/Table13[[#This Row],[dens]])</f>
        <v>1.2350508920075991</v>
      </c>
      <c r="S501" s="3">
        <f>LN(Table13[[#This Row],[maxPress(bar)]])</f>
        <v>13.331549525115575</v>
      </c>
      <c r="T501" s="3">
        <f>LN(Table13[[#This Row],[dens]])</f>
        <v>1.5553656406460201</v>
      </c>
    </row>
    <row r="502" spans="1:20" x14ac:dyDescent="0.3">
      <c r="A502">
        <v>1</v>
      </c>
      <c r="B502">
        <v>1500</v>
      </c>
      <c r="C502" t="s">
        <v>11</v>
      </c>
      <c r="D502">
        <v>2</v>
      </c>
      <c r="E502" t="s">
        <v>12</v>
      </c>
      <c r="F502">
        <v>10</v>
      </c>
      <c r="G502">
        <v>522.37624999999991</v>
      </c>
      <c r="H502">
        <v>418546.61695</v>
      </c>
      <c r="I502">
        <v>253.97500000000011</v>
      </c>
      <c r="J502">
        <v>68</v>
      </c>
      <c r="K502" t="s">
        <v>14</v>
      </c>
      <c r="L502">
        <f>Table13[[#This Row],[maxPHe]]/Table13[[#This Row],[nv]]</f>
        <v>3.734926470588237</v>
      </c>
      <c r="M502">
        <f>1/Table13[[#This Row],[temp(K)]]</f>
        <v>6.6666666666666664E-4</v>
      </c>
      <c r="N502">
        <f>1/Table13[[#This Row],[dens]]</f>
        <v>0.26774288807953528</v>
      </c>
      <c r="O502" s="3">
        <f>EXP(-1/Table13[[#This Row],[temp(K)]])</f>
        <v>0.99933355550618108</v>
      </c>
      <c r="P502" s="3">
        <f>EXP(-1/Table13[[#This Row],[dens]])</f>
        <v>0.76510447329631204</v>
      </c>
      <c r="Q502" s="3">
        <f>EXP(1/Table13[[#This Row],[temp(K)]])</f>
        <v>1.0006668889382799</v>
      </c>
      <c r="R502" s="3">
        <f>EXP(1/Table13[[#This Row],[dens]])</f>
        <v>1.3070110486894473</v>
      </c>
      <c r="S502" s="3">
        <f>LN(Table13[[#This Row],[maxPress(bar)]])</f>
        <v>12.944543553269728</v>
      </c>
      <c r="T502" s="3">
        <f>LN(Table13[[#This Row],[dens]])</f>
        <v>1.3177281318015024</v>
      </c>
    </row>
    <row r="503" spans="1:20" hidden="1" x14ac:dyDescent="0.3">
      <c r="A503">
        <v>1</v>
      </c>
      <c r="B503">
        <v>2000</v>
      </c>
      <c r="C503" t="s">
        <v>11</v>
      </c>
      <c r="D503">
        <v>1</v>
      </c>
      <c r="E503" t="s">
        <v>12</v>
      </c>
      <c r="F503">
        <v>10</v>
      </c>
      <c r="G503">
        <v>59.554250000000003</v>
      </c>
      <c r="H503">
        <v>690794.02644999989</v>
      </c>
      <c r="I503">
        <v>30.41500000000001</v>
      </c>
      <c r="J503">
        <v>7</v>
      </c>
      <c r="K503" t="s">
        <v>13</v>
      </c>
      <c r="L503">
        <f>Table13[[#This Row],[maxPHe]]/Table13[[#This Row],[nv]]</f>
        <v>4.3450000000000015</v>
      </c>
      <c r="M503">
        <f>1/Table13[[#This Row],[temp(K)]]</f>
        <v>5.0000000000000001E-4</v>
      </c>
      <c r="N503">
        <f>1/Table13[[#This Row],[dens]]</f>
        <v>0.23014959723820475</v>
      </c>
      <c r="O503" s="3">
        <f>EXP(-1/Table13[[#This Row],[temp(K)]])</f>
        <v>0.99950012497916929</v>
      </c>
      <c r="P503" s="3">
        <f>EXP(-1/Table13[[#This Row],[dens]])</f>
        <v>0.79441475136086159</v>
      </c>
      <c r="Q503" s="3">
        <f>EXP(1/Table13[[#This Row],[temp(K)]])</f>
        <v>1.0005001250208359</v>
      </c>
      <c r="R503" s="3">
        <f>EXP(1/Table13[[#This Row],[dens]])</f>
        <v>1.2587883070989849</v>
      </c>
      <c r="S503" s="3">
        <f>LN(Table13[[#This Row],[maxPress(bar)]])</f>
        <v>13.445596977924279</v>
      </c>
      <c r="T503" s="3">
        <f>LN(Table13[[#This Row],[dens]])</f>
        <v>1.4690257587173556</v>
      </c>
    </row>
    <row r="504" spans="1:20" x14ac:dyDescent="0.3">
      <c r="A504">
        <v>1</v>
      </c>
      <c r="B504">
        <v>2000</v>
      </c>
      <c r="C504" t="s">
        <v>11</v>
      </c>
      <c r="D504">
        <v>2</v>
      </c>
      <c r="E504" t="s">
        <v>12</v>
      </c>
      <c r="F504">
        <v>10</v>
      </c>
      <c r="G504">
        <v>447.07925000000012</v>
      </c>
      <c r="H504">
        <v>370878.47559999989</v>
      </c>
      <c r="I504">
        <v>225.91499999999999</v>
      </c>
      <c r="J504">
        <v>67</v>
      </c>
      <c r="K504" t="s">
        <v>13</v>
      </c>
      <c r="L504">
        <f>Table13[[#This Row],[maxPHe]]/Table13[[#This Row],[nv]]</f>
        <v>3.3718656716417907</v>
      </c>
      <c r="M504">
        <f>1/Table13[[#This Row],[temp(K)]]</f>
        <v>5.0000000000000001E-4</v>
      </c>
      <c r="N504">
        <f>1/Table13[[#This Row],[dens]]</f>
        <v>0.29657171945200633</v>
      </c>
      <c r="O504" s="3">
        <f>EXP(-1/Table13[[#This Row],[temp(K)]])</f>
        <v>0.99950012497916929</v>
      </c>
      <c r="P504" s="3">
        <f>EXP(-1/Table13[[#This Row],[dens]])</f>
        <v>0.74336231181460433</v>
      </c>
      <c r="Q504" s="3">
        <f>EXP(1/Table13[[#This Row],[temp(K)]])</f>
        <v>1.0005001250208359</v>
      </c>
      <c r="R504" s="3">
        <f>EXP(1/Table13[[#This Row],[dens]])</f>
        <v>1.3452390363440991</v>
      </c>
      <c r="S504" s="3">
        <f>LN(Table13[[#This Row],[maxPress(bar)]])</f>
        <v>12.823629728900745</v>
      </c>
      <c r="T504" s="3">
        <f>LN(Table13[[#This Row],[dens]])</f>
        <v>1.2154662029409555</v>
      </c>
    </row>
    <row r="505" spans="1:20" hidden="1" x14ac:dyDescent="0.3">
      <c r="A505">
        <v>1</v>
      </c>
      <c r="B505">
        <v>2500</v>
      </c>
      <c r="C505" t="s">
        <v>11</v>
      </c>
      <c r="D505">
        <v>1</v>
      </c>
      <c r="E505" t="s">
        <v>12</v>
      </c>
      <c r="F505">
        <v>10</v>
      </c>
      <c r="G505">
        <v>62.277250000000002</v>
      </c>
      <c r="H505">
        <v>618189.01855000015</v>
      </c>
      <c r="I505">
        <v>29.955000000000009</v>
      </c>
      <c r="J505">
        <v>7</v>
      </c>
      <c r="K505" t="s">
        <v>13</v>
      </c>
      <c r="L505">
        <f>Table13[[#This Row],[maxPHe]]/Table13[[#This Row],[nv]]</f>
        <v>4.2792857142857157</v>
      </c>
      <c r="M505">
        <f>1/Table13[[#This Row],[temp(K)]]</f>
        <v>4.0000000000000002E-4</v>
      </c>
      <c r="N505">
        <f>1/Table13[[#This Row],[dens]]</f>
        <v>0.23368385912201628</v>
      </c>
      <c r="O505" s="3">
        <f>EXP(-1/Table13[[#This Row],[temp(K)]])</f>
        <v>0.99960007998933442</v>
      </c>
      <c r="P505" s="3">
        <f>EXP(-1/Table13[[#This Row],[dens]])</f>
        <v>0.79161203726538165</v>
      </c>
      <c r="Q505" s="3">
        <f>EXP(1/Table13[[#This Row],[temp(K)]])</f>
        <v>1.0004000800106678</v>
      </c>
      <c r="R505" s="3">
        <f>EXP(1/Table13[[#This Row],[dens]])</f>
        <v>1.263245065669407</v>
      </c>
      <c r="S505" s="3">
        <f>LN(Table13[[#This Row],[maxPress(bar)]])</f>
        <v>13.334549544934543</v>
      </c>
      <c r="T505" s="3">
        <f>LN(Table13[[#This Row],[dens]])</f>
        <v>1.4537861064805753</v>
      </c>
    </row>
    <row r="506" spans="1:20" x14ac:dyDescent="0.3">
      <c r="A506">
        <v>1</v>
      </c>
      <c r="B506">
        <v>2500</v>
      </c>
      <c r="C506" t="s">
        <v>11</v>
      </c>
      <c r="D506">
        <v>2</v>
      </c>
      <c r="E506" t="s">
        <v>12</v>
      </c>
      <c r="F506">
        <v>10</v>
      </c>
      <c r="G506">
        <v>370.54475000000008</v>
      </c>
      <c r="H506">
        <v>326923.31089999998</v>
      </c>
      <c r="I506">
        <v>201.6049999999999</v>
      </c>
      <c r="J506">
        <v>67</v>
      </c>
      <c r="K506" t="s">
        <v>14</v>
      </c>
      <c r="L506">
        <f>Table13[[#This Row],[maxPHe]]/Table13[[#This Row],[nv]]</f>
        <v>3.0090298507462672</v>
      </c>
      <c r="M506">
        <f>1/Table13[[#This Row],[temp(K)]]</f>
        <v>4.0000000000000002E-4</v>
      </c>
      <c r="N506">
        <f>1/Table13[[#This Row],[dens]]</f>
        <v>0.33233302745467641</v>
      </c>
      <c r="O506" s="3">
        <f>EXP(-1/Table13[[#This Row],[temp(K)]])</f>
        <v>0.99960007998933442</v>
      </c>
      <c r="P506" s="3">
        <f>EXP(-1/Table13[[#This Row],[dens]])</f>
        <v>0.71724841966041986</v>
      </c>
      <c r="Q506" s="3">
        <f>EXP(1/Table13[[#This Row],[temp(K)]])</f>
        <v>1.0004000800106678</v>
      </c>
      <c r="R506" s="3">
        <f>EXP(1/Table13[[#This Row],[dens]])</f>
        <v>1.3942170837733578</v>
      </c>
      <c r="S506" s="3">
        <f>LN(Table13[[#This Row],[maxPress(bar)]])</f>
        <v>12.697480899132925</v>
      </c>
      <c r="T506" s="3">
        <f>LN(Table13[[#This Row],[dens]])</f>
        <v>1.1016177180859943</v>
      </c>
    </row>
    <row r="507" spans="1:20" hidden="1" x14ac:dyDescent="0.3">
      <c r="A507">
        <v>1</v>
      </c>
      <c r="B507">
        <v>500</v>
      </c>
      <c r="C507" t="s">
        <v>11</v>
      </c>
      <c r="D507">
        <v>1</v>
      </c>
      <c r="E507" t="s">
        <v>12</v>
      </c>
      <c r="F507">
        <v>10</v>
      </c>
      <c r="G507">
        <v>101.43575</v>
      </c>
      <c r="H507">
        <v>833153.59235000005</v>
      </c>
      <c r="I507">
        <v>49.785000000000018</v>
      </c>
      <c r="J507">
        <v>9</v>
      </c>
      <c r="K507" t="s">
        <v>13</v>
      </c>
      <c r="L507">
        <f>Table13[[#This Row],[maxPHe]]/Table13[[#This Row],[nv]]</f>
        <v>5.531666666666669</v>
      </c>
      <c r="M507">
        <f>1/Table13[[#This Row],[temp(K)]]</f>
        <v>2E-3</v>
      </c>
      <c r="N507">
        <f>1/Table13[[#This Row],[dens]]</f>
        <v>0.1807773425730641</v>
      </c>
      <c r="O507" s="3">
        <f>EXP(-1/Table13[[#This Row],[temp(K)]])</f>
        <v>0.99800199866733308</v>
      </c>
      <c r="P507" s="3">
        <f>EXP(-1/Table13[[#This Row],[dens]])</f>
        <v>0.8346211726113576</v>
      </c>
      <c r="Q507" s="3">
        <f>EXP(1/Table13[[#This Row],[temp(K)]])</f>
        <v>1.0020020013340003</v>
      </c>
      <c r="R507" s="3">
        <f>EXP(1/Table13[[#This Row],[dens]])</f>
        <v>1.1981483729572857</v>
      </c>
      <c r="S507" s="3">
        <f>LN(Table13[[#This Row],[maxPress(bar)]])</f>
        <v>13.632973288726063</v>
      </c>
      <c r="T507" s="3">
        <f>LN(Table13[[#This Row],[dens]])</f>
        <v>1.7104891565038287</v>
      </c>
    </row>
    <row r="508" spans="1:20" x14ac:dyDescent="0.3">
      <c r="A508">
        <v>1</v>
      </c>
      <c r="B508">
        <v>500</v>
      </c>
      <c r="C508" t="s">
        <v>11</v>
      </c>
      <c r="D508">
        <v>2</v>
      </c>
      <c r="E508" t="s">
        <v>12</v>
      </c>
      <c r="F508">
        <v>10</v>
      </c>
      <c r="G508">
        <v>656.58425000000011</v>
      </c>
      <c r="H508">
        <v>561277.54375000019</v>
      </c>
      <c r="I508">
        <v>308.81500000000011</v>
      </c>
      <c r="J508">
        <v>67</v>
      </c>
      <c r="K508" t="s">
        <v>14</v>
      </c>
      <c r="L508">
        <f>Table13[[#This Row],[maxPHe]]/Table13[[#This Row],[nv]]</f>
        <v>4.6091791044776134</v>
      </c>
      <c r="M508">
        <f>1/Table13[[#This Row],[temp(K)]]</f>
        <v>2E-3</v>
      </c>
      <c r="N508">
        <f>1/Table13[[#This Row],[dens]]</f>
        <v>0.21695837313601987</v>
      </c>
      <c r="O508" s="3">
        <f>EXP(-1/Table13[[#This Row],[temp(K)]])</f>
        <v>0.99800199866733308</v>
      </c>
      <c r="P508" s="3">
        <f>EXP(-1/Table13[[#This Row],[dens]])</f>
        <v>0.8049634767127466</v>
      </c>
      <c r="Q508" s="3">
        <f>EXP(1/Table13[[#This Row],[temp(K)]])</f>
        <v>1.0020020013340003</v>
      </c>
      <c r="R508" s="3">
        <f>EXP(1/Table13[[#This Row],[dens]])</f>
        <v>1.2422923883251573</v>
      </c>
      <c r="S508" s="3">
        <f>LN(Table13[[#This Row],[maxPress(bar)]])</f>
        <v>13.237970792558258</v>
      </c>
      <c r="T508" s="3">
        <f>LN(Table13[[#This Row],[dens]])</f>
        <v>1.5280497727094555</v>
      </c>
    </row>
    <row r="509" spans="1:20" hidden="1" x14ac:dyDescent="0.3">
      <c r="A509">
        <v>2</v>
      </c>
      <c r="B509">
        <v>1000</v>
      </c>
      <c r="C509" t="s">
        <v>11</v>
      </c>
      <c r="D509">
        <v>1</v>
      </c>
      <c r="E509" t="s">
        <v>12</v>
      </c>
      <c r="F509">
        <v>10</v>
      </c>
      <c r="G509">
        <v>125.94074999999999</v>
      </c>
      <c r="H509">
        <v>725504.40194999997</v>
      </c>
      <c r="I509">
        <v>54.685000000000002</v>
      </c>
      <c r="J509">
        <v>10</v>
      </c>
      <c r="K509" t="s">
        <v>13</v>
      </c>
      <c r="L509">
        <f>Table13[[#This Row],[maxPHe]]/Table13[[#This Row],[nv]]</f>
        <v>5.4685000000000006</v>
      </c>
      <c r="M509">
        <f>1/Table13[[#This Row],[temp(K)]]</f>
        <v>1E-3</v>
      </c>
      <c r="N509">
        <f>1/Table13[[#This Row],[dens]]</f>
        <v>0.1828655024229679</v>
      </c>
      <c r="O509" s="3">
        <f>EXP(-1/Table13[[#This Row],[temp(K)]])</f>
        <v>0.99900049983337502</v>
      </c>
      <c r="P509" s="3">
        <f>EXP(-1/Table13[[#This Row],[dens]])</f>
        <v>0.83288016856882541</v>
      </c>
      <c r="Q509" s="3">
        <f>EXP(1/Table13[[#This Row],[temp(K)]])</f>
        <v>1.0010005001667084</v>
      </c>
      <c r="R509" s="3">
        <f>EXP(1/Table13[[#This Row],[dens]])</f>
        <v>1.2006529123131169</v>
      </c>
      <c r="S509" s="3">
        <f>LN(Table13[[#This Row],[maxPress(bar)]])</f>
        <v>13.494622418758683</v>
      </c>
      <c r="T509" s="3">
        <f>LN(Table13[[#This Row],[dens]])</f>
        <v>1.6990043557931436</v>
      </c>
    </row>
    <row r="510" spans="1:20" x14ac:dyDescent="0.3">
      <c r="A510">
        <v>2</v>
      </c>
      <c r="B510">
        <v>1000</v>
      </c>
      <c r="C510" t="s">
        <v>11</v>
      </c>
      <c r="D510">
        <v>2</v>
      </c>
      <c r="E510" t="s">
        <v>12</v>
      </c>
      <c r="F510">
        <v>10</v>
      </c>
      <c r="G510">
        <v>529.90075000000013</v>
      </c>
      <c r="H510">
        <v>474021.06829999998</v>
      </c>
      <c r="I510">
        <v>270.48500000000013</v>
      </c>
      <c r="J510">
        <v>69</v>
      </c>
      <c r="K510" t="s">
        <v>13</v>
      </c>
      <c r="L510">
        <f>Table13[[#This Row],[maxPHe]]/Table13[[#This Row],[nv]]</f>
        <v>3.9200724637681179</v>
      </c>
      <c r="M510">
        <f>1/Table13[[#This Row],[temp(K)]]</f>
        <v>1E-3</v>
      </c>
      <c r="N510">
        <f>1/Table13[[#This Row],[dens]]</f>
        <v>0.25509732517514822</v>
      </c>
      <c r="O510" s="3">
        <f>EXP(-1/Table13[[#This Row],[temp(K)]])</f>
        <v>0.99900049983337502</v>
      </c>
      <c r="P510" s="3">
        <f>EXP(-1/Table13[[#This Row],[dens]])</f>
        <v>0.77484108274715058</v>
      </c>
      <c r="Q510" s="3">
        <f>EXP(1/Table13[[#This Row],[temp(K)]])</f>
        <v>1.0010005001667084</v>
      </c>
      <c r="R510" s="3">
        <f>EXP(1/Table13[[#This Row],[dens]])</f>
        <v>1.2905872213881104</v>
      </c>
      <c r="S510" s="3">
        <f>LN(Table13[[#This Row],[maxPress(bar)]])</f>
        <v>13.069007047579731</v>
      </c>
      <c r="T510" s="3">
        <f>LN(Table13[[#This Row],[dens]])</f>
        <v>1.3661101392866457</v>
      </c>
    </row>
    <row r="511" spans="1:20" hidden="1" x14ac:dyDescent="0.3">
      <c r="A511">
        <v>2</v>
      </c>
      <c r="B511">
        <v>1500</v>
      </c>
      <c r="C511" t="s">
        <v>11</v>
      </c>
      <c r="D511">
        <v>1</v>
      </c>
      <c r="E511" t="s">
        <v>12</v>
      </c>
      <c r="F511">
        <v>10</v>
      </c>
      <c r="G511">
        <v>81.584249999999997</v>
      </c>
      <c r="H511">
        <v>684701.33514999982</v>
      </c>
      <c r="I511">
        <v>38.815000000000033</v>
      </c>
      <c r="J511">
        <v>8</v>
      </c>
      <c r="K511" t="s">
        <v>14</v>
      </c>
      <c r="L511">
        <f>Table13[[#This Row],[maxPHe]]/Table13[[#This Row],[nv]]</f>
        <v>4.8518750000000042</v>
      </c>
      <c r="M511">
        <f>1/Table13[[#This Row],[temp(K)]]</f>
        <v>6.6666666666666664E-4</v>
      </c>
      <c r="N511">
        <f>1/Table13[[#This Row],[dens]]</f>
        <v>0.20610588689939438</v>
      </c>
      <c r="O511" s="3">
        <f>EXP(-1/Table13[[#This Row],[temp(K)]])</f>
        <v>0.99933355550618108</v>
      </c>
      <c r="P511" s="3">
        <f>EXP(-1/Table13[[#This Row],[dens]])</f>
        <v>0.81374690658405013</v>
      </c>
      <c r="Q511" s="3">
        <f>EXP(1/Table13[[#This Row],[temp(K)]])</f>
        <v>1.0006668889382799</v>
      </c>
      <c r="R511" s="3">
        <f>EXP(1/Table13[[#This Row],[dens]])</f>
        <v>1.2288833197508593</v>
      </c>
      <c r="S511" s="3">
        <f>LN(Table13[[#This Row],[maxPress(bar)]])</f>
        <v>13.436738015085345</v>
      </c>
      <c r="T511" s="3">
        <f>LN(Table13[[#This Row],[dens]])</f>
        <v>1.5793652281778086</v>
      </c>
    </row>
    <row r="512" spans="1:20" x14ac:dyDescent="0.3">
      <c r="A512">
        <v>2</v>
      </c>
      <c r="B512">
        <v>1500</v>
      </c>
      <c r="C512" t="s">
        <v>11</v>
      </c>
      <c r="D512">
        <v>2</v>
      </c>
      <c r="E512" t="s">
        <v>12</v>
      </c>
      <c r="F512">
        <v>10</v>
      </c>
      <c r="G512">
        <v>510.64375000000001</v>
      </c>
      <c r="H512">
        <v>416653.40964999999</v>
      </c>
      <c r="I512">
        <v>253.625</v>
      </c>
      <c r="J512">
        <v>69</v>
      </c>
      <c r="K512" t="s">
        <v>14</v>
      </c>
      <c r="L512">
        <f>Table13[[#This Row],[maxPHe]]/Table13[[#This Row],[nv]]</f>
        <v>3.6757246376811592</v>
      </c>
      <c r="M512">
        <f>1/Table13[[#This Row],[temp(K)]]</f>
        <v>6.6666666666666664E-4</v>
      </c>
      <c r="N512">
        <f>1/Table13[[#This Row],[dens]]</f>
        <v>0.27205519960571711</v>
      </c>
      <c r="O512" s="3">
        <f>EXP(-1/Table13[[#This Row],[temp(K)]])</f>
        <v>0.99933355550618108</v>
      </c>
      <c r="P512" s="3">
        <f>EXP(-1/Table13[[#This Row],[dens]])</f>
        <v>0.76181220819567375</v>
      </c>
      <c r="Q512" s="3">
        <f>EXP(1/Table13[[#This Row],[temp(K)]])</f>
        <v>1.0006668889382799</v>
      </c>
      <c r="R512" s="3">
        <f>EXP(1/Table13[[#This Row],[dens]])</f>
        <v>1.3126594575958108</v>
      </c>
      <c r="S512" s="3">
        <f>LN(Table13[[#This Row],[maxPress(bar)]])</f>
        <v>12.940010003264208</v>
      </c>
      <c r="T512" s="3">
        <f>LN(Table13[[#This Row],[dens]])</f>
        <v>1.3017502935487193</v>
      </c>
    </row>
    <row r="513" spans="1:20" hidden="1" x14ac:dyDescent="0.3">
      <c r="A513">
        <v>2</v>
      </c>
      <c r="B513">
        <v>2000</v>
      </c>
      <c r="C513" t="s">
        <v>11</v>
      </c>
      <c r="D513">
        <v>1</v>
      </c>
      <c r="E513" t="s">
        <v>12</v>
      </c>
      <c r="F513">
        <v>10</v>
      </c>
      <c r="G513">
        <v>135.29724999999999</v>
      </c>
      <c r="H513">
        <v>605485.34424999997</v>
      </c>
      <c r="I513">
        <v>52.555000000000021</v>
      </c>
      <c r="J513">
        <v>10</v>
      </c>
      <c r="K513" t="s">
        <v>13</v>
      </c>
      <c r="L513">
        <f>Table13[[#This Row],[maxPHe]]/Table13[[#This Row],[nv]]</f>
        <v>5.2555000000000023</v>
      </c>
      <c r="M513">
        <f>1/Table13[[#This Row],[temp(K)]]</f>
        <v>5.0000000000000001E-4</v>
      </c>
      <c r="N513">
        <f>1/Table13[[#This Row],[dens]]</f>
        <v>0.19027685282085427</v>
      </c>
      <c r="O513" s="3">
        <f>EXP(-1/Table13[[#This Row],[temp(K)]])</f>
        <v>0.99950012497916929</v>
      </c>
      <c r="P513" s="3">
        <f>EXP(-1/Table13[[#This Row],[dens]])</f>
        <v>0.82673021966364302</v>
      </c>
      <c r="Q513" s="3">
        <f>EXP(1/Table13[[#This Row],[temp(K)]])</f>
        <v>1.0005001250208359</v>
      </c>
      <c r="R513" s="3">
        <f>EXP(1/Table13[[#This Row],[dens]])</f>
        <v>1.2095844281667267</v>
      </c>
      <c r="S513" s="3">
        <f>LN(Table13[[#This Row],[maxPress(bar)]])</f>
        <v>13.313785637305806</v>
      </c>
      <c r="T513" s="3">
        <f>LN(Table13[[#This Row],[dens]])</f>
        <v>1.6592751472812726</v>
      </c>
    </row>
    <row r="514" spans="1:20" x14ac:dyDescent="0.3">
      <c r="A514">
        <v>2</v>
      </c>
      <c r="B514">
        <v>2000</v>
      </c>
      <c r="C514" t="s">
        <v>11</v>
      </c>
      <c r="D514">
        <v>2</v>
      </c>
      <c r="E514" t="s">
        <v>12</v>
      </c>
      <c r="F514">
        <v>10</v>
      </c>
      <c r="G514">
        <v>485.94074999999998</v>
      </c>
      <c r="H514">
        <v>377231.22744999989</v>
      </c>
      <c r="I514">
        <v>228.68500000000009</v>
      </c>
      <c r="J514">
        <v>64</v>
      </c>
      <c r="K514" t="s">
        <v>13</v>
      </c>
      <c r="L514">
        <f>Table13[[#This Row],[maxPHe]]/Table13[[#This Row],[nv]]</f>
        <v>3.5732031250000014</v>
      </c>
      <c r="M514">
        <f>1/Table13[[#This Row],[temp(K)]]</f>
        <v>5.0000000000000001E-4</v>
      </c>
      <c r="N514">
        <f>1/Table13[[#This Row],[dens]]</f>
        <v>0.27986094409340351</v>
      </c>
      <c r="O514" s="3">
        <f>EXP(-1/Table13[[#This Row],[temp(K)]])</f>
        <v>0.99950012497916929</v>
      </c>
      <c r="P514" s="3">
        <f>EXP(-1/Table13[[#This Row],[dens]])</f>
        <v>0.7558888449565464</v>
      </c>
      <c r="Q514" s="3">
        <f>EXP(1/Table13[[#This Row],[temp(K)]])</f>
        <v>1.0005001250208359</v>
      </c>
      <c r="R514" s="3">
        <f>EXP(1/Table13[[#This Row],[dens]])</f>
        <v>1.3229458361136242</v>
      </c>
      <c r="S514" s="3">
        <f>LN(Table13[[#This Row],[maxPress(bar)]])</f>
        <v>12.840613613827998</v>
      </c>
      <c r="T514" s="3">
        <f>LN(Table13[[#This Row],[dens]])</f>
        <v>1.2734624274113802</v>
      </c>
    </row>
    <row r="515" spans="1:20" hidden="1" x14ac:dyDescent="0.3">
      <c r="A515">
        <v>1</v>
      </c>
      <c r="B515">
        <v>1000</v>
      </c>
      <c r="C515" t="s">
        <v>11</v>
      </c>
      <c r="D515">
        <v>3</v>
      </c>
      <c r="E515" t="s">
        <v>12</v>
      </c>
      <c r="F515">
        <v>10</v>
      </c>
      <c r="G515">
        <v>1597.1782499999999</v>
      </c>
      <c r="H515">
        <v>370771.97450000001</v>
      </c>
      <c r="I515">
        <v>796.93500000000017</v>
      </c>
      <c r="J515">
        <v>228</v>
      </c>
      <c r="K515" t="s">
        <v>13</v>
      </c>
      <c r="L515">
        <f>Table13[[#This Row],[maxPHe]]/Table13[[#This Row],[nv]]</f>
        <v>3.4953289473684217</v>
      </c>
      <c r="M515">
        <f>1/Table13[[#This Row],[temp(K)]]</f>
        <v>1E-3</v>
      </c>
      <c r="N515">
        <f>1/Table13[[#This Row],[dens]]</f>
        <v>0.28609610570498217</v>
      </c>
      <c r="O515" s="3">
        <f>EXP(-1/Table13[[#This Row],[temp(K)]])</f>
        <v>0.99900049983337502</v>
      </c>
      <c r="P515" s="3">
        <f>EXP(-1/Table13[[#This Row],[dens]])</f>
        <v>0.7511904187928885</v>
      </c>
      <c r="Q515" s="3">
        <f>EXP(1/Table13[[#This Row],[temp(K)]])</f>
        <v>1.0010005001667084</v>
      </c>
      <c r="R515" s="3">
        <f>EXP(1/Table13[[#This Row],[dens]])</f>
        <v>1.331220386978486</v>
      </c>
      <c r="S515" s="3">
        <f>LN(Table13[[#This Row],[maxPress(bar)]])</f>
        <v>12.8233425286416</v>
      </c>
      <c r="T515" s="3">
        <f>LN(Table13[[#This Row],[dens]])</f>
        <v>1.2514274906755376</v>
      </c>
    </row>
    <row r="516" spans="1:20" hidden="1" x14ac:dyDescent="0.3">
      <c r="A516">
        <v>1</v>
      </c>
      <c r="B516">
        <v>1500</v>
      </c>
      <c r="C516" t="s">
        <v>11</v>
      </c>
      <c r="D516">
        <v>3</v>
      </c>
      <c r="E516" t="s">
        <v>12</v>
      </c>
      <c r="F516">
        <v>10</v>
      </c>
      <c r="G516">
        <v>1507.4257500000001</v>
      </c>
      <c r="H516">
        <v>333422.88815000001</v>
      </c>
      <c r="I516">
        <v>723.98500000000001</v>
      </c>
      <c r="J516">
        <v>220</v>
      </c>
      <c r="K516" t="s">
        <v>14</v>
      </c>
      <c r="L516">
        <f>Table13[[#This Row],[maxPHe]]/Table13[[#This Row],[nv]]</f>
        <v>3.290840909090909</v>
      </c>
      <c r="M516">
        <f>1/Table13[[#This Row],[temp(K)]]</f>
        <v>6.6666666666666664E-4</v>
      </c>
      <c r="N516">
        <f>1/Table13[[#This Row],[dens]]</f>
        <v>0.30387369904072598</v>
      </c>
      <c r="O516" s="3">
        <f>EXP(-1/Table13[[#This Row],[temp(K)]])</f>
        <v>0.99933355550618108</v>
      </c>
      <c r="P516" s="3">
        <f>EXP(-1/Table13[[#This Row],[dens]])</f>
        <v>0.73795406487123572</v>
      </c>
      <c r="Q516" s="3">
        <f>EXP(1/Table13[[#This Row],[temp(K)]])</f>
        <v>1.0006668889382799</v>
      </c>
      <c r="R516" s="3">
        <f>EXP(1/Table13[[#This Row],[dens]])</f>
        <v>1.3550978951169381</v>
      </c>
      <c r="S516" s="3">
        <f>LN(Table13[[#This Row],[maxPress(bar)]])</f>
        <v>12.717166897662334</v>
      </c>
      <c r="T516" s="3">
        <f>LN(Table13[[#This Row],[dens]])</f>
        <v>1.1911431275866851</v>
      </c>
    </row>
    <row r="517" spans="1:20" hidden="1" x14ac:dyDescent="0.3">
      <c r="A517">
        <v>1</v>
      </c>
      <c r="B517">
        <v>2000</v>
      </c>
      <c r="C517" t="s">
        <v>11</v>
      </c>
      <c r="D517">
        <v>3</v>
      </c>
      <c r="E517" t="s">
        <v>12</v>
      </c>
      <c r="F517">
        <v>10</v>
      </c>
      <c r="G517">
        <v>1349.4057499999999</v>
      </c>
      <c r="H517">
        <v>286026.78560000012</v>
      </c>
      <c r="I517">
        <v>667.38500000000045</v>
      </c>
      <c r="J517">
        <v>225</v>
      </c>
      <c r="K517" t="s">
        <v>14</v>
      </c>
      <c r="L517">
        <f>Table13[[#This Row],[maxPHe]]/Table13[[#This Row],[nv]]</f>
        <v>2.9661555555555577</v>
      </c>
      <c r="M517">
        <f>1/Table13[[#This Row],[temp(K)]]</f>
        <v>5.0000000000000001E-4</v>
      </c>
      <c r="N517">
        <f>1/Table13[[#This Row],[dens]]</f>
        <v>0.33713673516785642</v>
      </c>
      <c r="O517" s="3">
        <f>EXP(-1/Table13[[#This Row],[temp(K)]])</f>
        <v>0.99950012497916929</v>
      </c>
      <c r="P517" s="3">
        <f>EXP(-1/Table13[[#This Row],[dens]])</f>
        <v>0.7138112301311581</v>
      </c>
      <c r="Q517" s="3">
        <f>EXP(1/Table13[[#This Row],[temp(K)]])</f>
        <v>1.0005001250208359</v>
      </c>
      <c r="R517" s="3">
        <f>EXP(1/Table13[[#This Row],[dens]])</f>
        <v>1.4009306071245986</v>
      </c>
      <c r="S517" s="3">
        <f>LN(Table13[[#This Row],[maxPress(bar)]])</f>
        <v>12.563840741360602</v>
      </c>
      <c r="T517" s="3">
        <f>LN(Table13[[#This Row],[dens]])</f>
        <v>1.0872666885830864</v>
      </c>
    </row>
    <row r="518" spans="1:20" hidden="1" x14ac:dyDescent="0.3">
      <c r="A518">
        <v>1</v>
      </c>
      <c r="B518">
        <v>2500</v>
      </c>
      <c r="C518" t="s">
        <v>11</v>
      </c>
      <c r="D518">
        <v>3</v>
      </c>
      <c r="E518" t="s">
        <v>12</v>
      </c>
      <c r="F518">
        <v>10</v>
      </c>
      <c r="G518">
        <v>1275.2972500000001</v>
      </c>
      <c r="H518">
        <v>260219.67434999999</v>
      </c>
      <c r="I518">
        <v>629.55499999999972</v>
      </c>
      <c r="J518">
        <v>228</v>
      </c>
      <c r="K518" t="s">
        <v>14</v>
      </c>
      <c r="L518">
        <f>Table13[[#This Row],[maxPHe]]/Table13[[#This Row],[nv]]</f>
        <v>2.7612061403508759</v>
      </c>
      <c r="M518">
        <f>1/Table13[[#This Row],[temp(K)]]</f>
        <v>4.0000000000000002E-4</v>
      </c>
      <c r="N518">
        <f>1/Table13[[#This Row],[dens]]</f>
        <v>0.36216057373859328</v>
      </c>
      <c r="O518" s="3">
        <f>EXP(-1/Table13[[#This Row],[temp(K)]])</f>
        <v>0.99960007998933442</v>
      </c>
      <c r="P518" s="3">
        <f>EXP(-1/Table13[[#This Row],[dens]])</f>
        <v>0.69617057215481593</v>
      </c>
      <c r="Q518" s="3">
        <f>EXP(1/Table13[[#This Row],[temp(K)]])</f>
        <v>1.0004000800106678</v>
      </c>
      <c r="R518" s="3">
        <f>EXP(1/Table13[[#This Row],[dens]])</f>
        <v>1.4364295763102406</v>
      </c>
      <c r="S518" s="3">
        <f>LN(Table13[[#This Row],[maxPress(bar)]])</f>
        <v>12.469281454615595</v>
      </c>
      <c r="T518" s="3">
        <f>LN(Table13[[#This Row],[dens]])</f>
        <v>1.0156675916426523</v>
      </c>
    </row>
    <row r="519" spans="1:20" hidden="1" x14ac:dyDescent="0.3">
      <c r="A519">
        <v>1</v>
      </c>
      <c r="B519">
        <v>500</v>
      </c>
      <c r="C519" t="s">
        <v>11</v>
      </c>
      <c r="D519">
        <v>3</v>
      </c>
      <c r="E519" t="s">
        <v>12</v>
      </c>
      <c r="F519">
        <v>10</v>
      </c>
      <c r="G519">
        <v>1762.52475</v>
      </c>
      <c r="H519">
        <v>424172.04859999992</v>
      </c>
      <c r="I519">
        <v>889.00500000000045</v>
      </c>
      <c r="J519">
        <v>231</v>
      </c>
      <c r="K519" t="s">
        <v>14</v>
      </c>
      <c r="L519">
        <f>Table13[[#This Row],[maxPHe]]/Table13[[#This Row],[nv]]</f>
        <v>3.8485064935064957</v>
      </c>
      <c r="M519">
        <f>1/Table13[[#This Row],[temp(K)]]</f>
        <v>2E-3</v>
      </c>
      <c r="N519">
        <f>1/Table13[[#This Row],[dens]]</f>
        <v>0.2598410582617644</v>
      </c>
      <c r="O519" s="3">
        <f>EXP(-1/Table13[[#This Row],[temp(K)]])</f>
        <v>0.99800199866733308</v>
      </c>
      <c r="P519" s="3">
        <f>EXP(-1/Table13[[#This Row],[dens]])</f>
        <v>0.77117414782273541</v>
      </c>
      <c r="Q519" s="3">
        <f>EXP(1/Table13[[#This Row],[temp(K)]])</f>
        <v>1.0020020013340003</v>
      </c>
      <c r="R519" s="3">
        <f>EXP(1/Table13[[#This Row],[dens]])</f>
        <v>1.2967239667243919</v>
      </c>
      <c r="S519" s="3">
        <f>LN(Table13[[#This Row],[maxPress(bar)]])</f>
        <v>12.957894426909684</v>
      </c>
      <c r="T519" s="3">
        <f>LN(Table13[[#This Row],[dens]])</f>
        <v>1.3476851492732582</v>
      </c>
    </row>
    <row r="520" spans="1:20" hidden="1" x14ac:dyDescent="0.3">
      <c r="A520">
        <v>2</v>
      </c>
      <c r="B520">
        <v>1000</v>
      </c>
      <c r="C520" t="s">
        <v>11</v>
      </c>
      <c r="D520">
        <v>3</v>
      </c>
      <c r="E520" t="s">
        <v>12</v>
      </c>
      <c r="F520">
        <v>10</v>
      </c>
      <c r="G520">
        <v>1597.2772500000001</v>
      </c>
      <c r="H520">
        <v>373228.01415</v>
      </c>
      <c r="I520">
        <v>799.95500000000004</v>
      </c>
      <c r="J520">
        <v>230</v>
      </c>
      <c r="K520" t="s">
        <v>13</v>
      </c>
      <c r="L520">
        <f>Table13[[#This Row],[maxPHe]]/Table13[[#This Row],[nv]]</f>
        <v>3.4780652173913045</v>
      </c>
      <c r="M520">
        <f>1/Table13[[#This Row],[temp(K)]]</f>
        <v>1E-3</v>
      </c>
      <c r="N520">
        <f>1/Table13[[#This Row],[dens]]</f>
        <v>0.28751617278471914</v>
      </c>
      <c r="O520" s="3">
        <f>EXP(-1/Table13[[#This Row],[temp(K)]])</f>
        <v>0.99900049983337502</v>
      </c>
      <c r="P520" s="3">
        <f>EXP(-1/Table13[[#This Row],[dens]])</f>
        <v>0.75012443507187943</v>
      </c>
      <c r="Q520" s="3">
        <f>EXP(1/Table13[[#This Row],[temp(K)]])</f>
        <v>1.0010005001667084</v>
      </c>
      <c r="R520" s="3">
        <f>EXP(1/Table13[[#This Row],[dens]])</f>
        <v>1.3331121521247027</v>
      </c>
      <c r="S520" s="3">
        <f>LN(Table13[[#This Row],[maxPress(bar)]])</f>
        <v>12.829944809848723</v>
      </c>
      <c r="T520" s="3">
        <f>LN(Table13[[#This Row],[dens]])</f>
        <v>1.2464761671626414</v>
      </c>
    </row>
    <row r="521" spans="1:20" hidden="1" x14ac:dyDescent="0.3">
      <c r="A521">
        <v>2</v>
      </c>
      <c r="B521">
        <v>1500</v>
      </c>
      <c r="C521" t="s">
        <v>11</v>
      </c>
      <c r="D521">
        <v>3</v>
      </c>
      <c r="E521" t="s">
        <v>12</v>
      </c>
      <c r="F521">
        <v>10</v>
      </c>
      <c r="G521">
        <v>1467.5742499999999</v>
      </c>
      <c r="H521">
        <v>322337.40240000002</v>
      </c>
      <c r="I521">
        <v>726.01499999999987</v>
      </c>
      <c r="J521">
        <v>226</v>
      </c>
      <c r="K521" t="s">
        <v>13</v>
      </c>
      <c r="L521">
        <f>Table13[[#This Row],[maxPHe]]/Table13[[#This Row],[nv]]</f>
        <v>3.2124557522123887</v>
      </c>
      <c r="M521">
        <f>1/Table13[[#This Row],[temp(K)]]</f>
        <v>6.6666666666666664E-4</v>
      </c>
      <c r="N521">
        <f>1/Table13[[#This Row],[dens]]</f>
        <v>0.31128833426306624</v>
      </c>
      <c r="O521" s="3">
        <f>EXP(-1/Table13[[#This Row],[temp(K)]])</f>
        <v>0.99933355550618108</v>
      </c>
      <c r="P521" s="3">
        <f>EXP(-1/Table13[[#This Row],[dens]])</f>
        <v>0.73250263980865571</v>
      </c>
      <c r="Q521" s="3">
        <f>EXP(1/Table13[[#This Row],[temp(K)]])</f>
        <v>1.0006668889382799</v>
      </c>
      <c r="R521" s="3">
        <f>EXP(1/Table13[[#This Row],[dens]])</f>
        <v>1.3651827934179459</v>
      </c>
      <c r="S521" s="3">
        <f>LN(Table13[[#This Row],[maxPress(bar)]])</f>
        <v>12.683354109472544</v>
      </c>
      <c r="T521" s="3">
        <f>LN(Table13[[#This Row],[dens]])</f>
        <v>1.1670356764960961</v>
      </c>
    </row>
    <row r="522" spans="1:20" hidden="1" x14ac:dyDescent="0.3">
      <c r="A522">
        <v>2</v>
      </c>
      <c r="B522">
        <v>2000</v>
      </c>
      <c r="C522" t="s">
        <v>11</v>
      </c>
      <c r="D522">
        <v>3</v>
      </c>
      <c r="E522" t="s">
        <v>12</v>
      </c>
      <c r="F522">
        <v>10</v>
      </c>
      <c r="G522">
        <v>1315.0497499999999</v>
      </c>
      <c r="H522">
        <v>287550.13004999998</v>
      </c>
      <c r="I522">
        <v>667.50500000000045</v>
      </c>
      <c r="J522">
        <v>229</v>
      </c>
      <c r="K522" t="s">
        <v>14</v>
      </c>
      <c r="L522">
        <f>Table13[[#This Row],[maxPHe]]/Table13[[#This Row],[nv]]</f>
        <v>2.9148689956331899</v>
      </c>
      <c r="M522">
        <f>1/Table13[[#This Row],[temp(K)]]</f>
        <v>5.0000000000000001E-4</v>
      </c>
      <c r="N522">
        <f>1/Table13[[#This Row],[dens]]</f>
        <v>0.34306859124650729</v>
      </c>
      <c r="O522" s="3">
        <f>EXP(-1/Table13[[#This Row],[temp(K)]])</f>
        <v>0.99950012497916929</v>
      </c>
      <c r="P522" s="3">
        <f>EXP(-1/Table13[[#This Row],[dens]])</f>
        <v>0.70958953826000881</v>
      </c>
      <c r="Q522" s="3">
        <f>EXP(1/Table13[[#This Row],[temp(K)]])</f>
        <v>1.0005001250208359</v>
      </c>
      <c r="R522" s="3">
        <f>EXP(1/Table13[[#This Row],[dens]])</f>
        <v>1.409265421883346</v>
      </c>
      <c r="S522" s="3">
        <f>LN(Table13[[#This Row],[maxPress(bar)]])</f>
        <v>12.569152489410968</v>
      </c>
      <c r="T522" s="3">
        <f>LN(Table13[[#This Row],[dens]])</f>
        <v>1.069824877328815</v>
      </c>
    </row>
    <row r="523" spans="1:20" hidden="1" x14ac:dyDescent="0.3">
      <c r="A523">
        <v>2</v>
      </c>
      <c r="B523">
        <v>2500</v>
      </c>
      <c r="C523" t="s">
        <v>11</v>
      </c>
      <c r="D523">
        <v>3</v>
      </c>
      <c r="E523" t="s">
        <v>12</v>
      </c>
      <c r="F523">
        <v>10</v>
      </c>
      <c r="G523">
        <v>1213.61375</v>
      </c>
      <c r="H523">
        <v>249582.68340000001</v>
      </c>
      <c r="I523">
        <v>610.22499999999968</v>
      </c>
      <c r="J523">
        <v>223</v>
      </c>
      <c r="K523" t="s">
        <v>14</v>
      </c>
      <c r="L523">
        <f>Table13[[#This Row],[maxPHe]]/Table13[[#This Row],[nv]]</f>
        <v>2.7364349775784738</v>
      </c>
      <c r="M523">
        <f>1/Table13[[#This Row],[temp(K)]]</f>
        <v>4.0000000000000002E-4</v>
      </c>
      <c r="N523">
        <f>1/Table13[[#This Row],[dens]]</f>
        <v>0.36543897742635933</v>
      </c>
      <c r="O523" s="3">
        <f>EXP(-1/Table13[[#This Row],[temp(K)]])</f>
        <v>0.99960007998933442</v>
      </c>
      <c r="P523" s="3">
        <f>EXP(-1/Table13[[#This Row],[dens]])</f>
        <v>0.69389198109526018</v>
      </c>
      <c r="Q523" s="3">
        <f>EXP(1/Table13[[#This Row],[temp(K)]])</f>
        <v>1.0004000800106678</v>
      </c>
      <c r="R523" s="3">
        <f>EXP(1/Table13[[#This Row],[dens]])</f>
        <v>1.4411465000958357</v>
      </c>
      <c r="S523" s="3">
        <f>LN(Table13[[#This Row],[maxPress(bar)]])</f>
        <v>12.427545535666841</v>
      </c>
      <c r="T523" s="3">
        <f>LN(Table13[[#This Row],[dens]])</f>
        <v>1.0066559701569089</v>
      </c>
    </row>
    <row r="524" spans="1:20" hidden="1" x14ac:dyDescent="0.3">
      <c r="A524">
        <v>2</v>
      </c>
      <c r="B524">
        <v>500</v>
      </c>
      <c r="C524" t="s">
        <v>11</v>
      </c>
      <c r="D524">
        <v>3</v>
      </c>
      <c r="E524" t="s">
        <v>12</v>
      </c>
      <c r="F524">
        <v>10</v>
      </c>
      <c r="G524">
        <v>1639.8512499999999</v>
      </c>
      <c r="H524">
        <v>435564.86835</v>
      </c>
      <c r="I524">
        <v>848.4749999999998</v>
      </c>
      <c r="J524">
        <v>223</v>
      </c>
      <c r="K524" t="s">
        <v>14</v>
      </c>
      <c r="L524">
        <f>Table13[[#This Row],[maxPHe]]/Table13[[#This Row],[nv]]</f>
        <v>3.8048206278026897</v>
      </c>
      <c r="M524">
        <f>1/Table13[[#This Row],[temp(K)]]</f>
        <v>2E-3</v>
      </c>
      <c r="N524">
        <f>1/Table13[[#This Row],[dens]]</f>
        <v>0.26282447921270519</v>
      </c>
      <c r="O524" s="3">
        <f>EXP(-1/Table13[[#This Row],[temp(K)]])</f>
        <v>0.99800199866733308</v>
      </c>
      <c r="P524" s="3">
        <f>EXP(-1/Table13[[#This Row],[dens]])</f>
        <v>0.7688768393364217</v>
      </c>
      <c r="Q524" s="3">
        <f>EXP(1/Table13[[#This Row],[temp(K)]])</f>
        <v>1.0020020013340003</v>
      </c>
      <c r="R524" s="3">
        <f>EXP(1/Table13[[#This Row],[dens]])</f>
        <v>1.3005984168583475</v>
      </c>
      <c r="S524" s="3">
        <f>LN(Table13[[#This Row],[maxPress(bar)]])</f>
        <v>12.984399015617663</v>
      </c>
      <c r="T524" s="3">
        <f>LN(Table13[[#This Row],[dens]])</f>
        <v>1.3362688490205212</v>
      </c>
    </row>
    <row r="525" spans="1:20" hidden="1" x14ac:dyDescent="0.3">
      <c r="A525">
        <v>3</v>
      </c>
      <c r="B525">
        <v>1000</v>
      </c>
      <c r="C525" t="s">
        <v>11</v>
      </c>
      <c r="D525">
        <v>3</v>
      </c>
      <c r="E525" t="s">
        <v>12</v>
      </c>
      <c r="F525">
        <v>10</v>
      </c>
      <c r="G525">
        <v>1677.3267499999999</v>
      </c>
      <c r="H525">
        <v>379291.54470000003</v>
      </c>
      <c r="I525">
        <v>812.96500000000049</v>
      </c>
      <c r="J525">
        <v>228</v>
      </c>
      <c r="K525" t="s">
        <v>14</v>
      </c>
      <c r="L525">
        <f>Table13[[#This Row],[maxPHe]]/Table13[[#This Row],[nv]]</f>
        <v>3.5656359649122829</v>
      </c>
      <c r="M525">
        <f>1/Table13[[#This Row],[temp(K)]]</f>
        <v>1E-3</v>
      </c>
      <c r="N525">
        <f>1/Table13[[#This Row],[dens]]</f>
        <v>0.28045487813128467</v>
      </c>
      <c r="O525" s="3">
        <f>EXP(-1/Table13[[#This Row],[temp(K)]])</f>
        <v>0.99900049983337502</v>
      </c>
      <c r="P525" s="3">
        <f>EXP(-1/Table13[[#This Row],[dens]])</f>
        <v>0.75544003013906402</v>
      </c>
      <c r="Q525" s="3">
        <f>EXP(1/Table13[[#This Row],[temp(K)]])</f>
        <v>1.0010005001667084</v>
      </c>
      <c r="R525" s="3">
        <f>EXP(1/Table13[[#This Row],[dens]])</f>
        <v>1.3237318120617947</v>
      </c>
      <c r="S525" s="3">
        <f>LN(Table13[[#This Row],[maxPress(bar)]])</f>
        <v>12.84606043557511</v>
      </c>
      <c r="T525" s="3">
        <f>LN(Table13[[#This Row],[dens]])</f>
        <v>1.2713424292361697</v>
      </c>
    </row>
    <row r="526" spans="1:20" hidden="1" x14ac:dyDescent="0.3">
      <c r="A526">
        <v>3</v>
      </c>
      <c r="B526">
        <v>1500</v>
      </c>
      <c r="C526" t="s">
        <v>11</v>
      </c>
      <c r="D526">
        <v>3</v>
      </c>
      <c r="E526" t="s">
        <v>12</v>
      </c>
      <c r="F526">
        <v>10</v>
      </c>
      <c r="G526">
        <v>1537.92075</v>
      </c>
      <c r="H526">
        <v>324648.06760000001</v>
      </c>
      <c r="I526">
        <v>747.08500000000015</v>
      </c>
      <c r="J526">
        <v>230</v>
      </c>
      <c r="K526" t="s">
        <v>14</v>
      </c>
      <c r="L526">
        <f>Table13[[#This Row],[maxPHe]]/Table13[[#This Row],[nv]]</f>
        <v>3.2481956521739135</v>
      </c>
      <c r="M526">
        <f>1/Table13[[#This Row],[temp(K)]]</f>
        <v>6.6666666666666664E-4</v>
      </c>
      <c r="N526">
        <f>1/Table13[[#This Row],[dens]]</f>
        <v>0.30786322841443742</v>
      </c>
      <c r="O526" s="3">
        <f>EXP(-1/Table13[[#This Row],[temp(K)]])</f>
        <v>0.99933355550618108</v>
      </c>
      <c r="P526" s="3">
        <f>EXP(-1/Table13[[#This Row],[dens]])</f>
        <v>0.73501584041651491</v>
      </c>
      <c r="Q526" s="3">
        <f>EXP(1/Table13[[#This Row],[temp(K)]])</f>
        <v>1.0006668889382799</v>
      </c>
      <c r="R526" s="3">
        <f>EXP(1/Table13[[#This Row],[dens]])</f>
        <v>1.3605148964317901</v>
      </c>
      <c r="S526" s="3">
        <f>LN(Table13[[#This Row],[maxPress(bar)]])</f>
        <v>12.690497005662642</v>
      </c>
      <c r="T526" s="3">
        <f>LN(Table13[[#This Row],[dens]])</f>
        <v>1.1780996582234857</v>
      </c>
    </row>
    <row r="527" spans="1:20" hidden="1" x14ac:dyDescent="0.3">
      <c r="A527">
        <v>3</v>
      </c>
      <c r="B527">
        <v>2000</v>
      </c>
      <c r="C527" t="s">
        <v>11</v>
      </c>
      <c r="D527">
        <v>3</v>
      </c>
      <c r="E527" t="s">
        <v>12</v>
      </c>
      <c r="F527">
        <v>10</v>
      </c>
      <c r="G527">
        <v>1291.7327499999999</v>
      </c>
      <c r="H527">
        <v>286537.60070000001</v>
      </c>
      <c r="I527">
        <v>654.84499999999969</v>
      </c>
      <c r="J527">
        <v>224</v>
      </c>
      <c r="K527" t="s">
        <v>14</v>
      </c>
      <c r="L527">
        <f>Table13[[#This Row],[maxPHe]]/Table13[[#This Row],[nv]]</f>
        <v>2.9234151785714273</v>
      </c>
      <c r="M527">
        <f>1/Table13[[#This Row],[temp(K)]]</f>
        <v>5.0000000000000001E-4</v>
      </c>
      <c r="N527">
        <f>1/Table13[[#This Row],[dens]]</f>
        <v>0.34206567966465362</v>
      </c>
      <c r="O527" s="3">
        <f>EXP(-1/Table13[[#This Row],[temp(K)]])</f>
        <v>0.99950012497916929</v>
      </c>
      <c r="P527" s="3">
        <f>EXP(-1/Table13[[#This Row],[dens]])</f>
        <v>0.7103015508094277</v>
      </c>
      <c r="Q527" s="3">
        <f>EXP(1/Table13[[#This Row],[temp(K)]])</f>
        <v>1.0005001250208359</v>
      </c>
      <c r="R527" s="3">
        <f>EXP(1/Table13[[#This Row],[dens]])</f>
        <v>1.4078527617748335</v>
      </c>
      <c r="S527" s="3">
        <f>LN(Table13[[#This Row],[maxPress(bar)]])</f>
        <v>12.565625048061291</v>
      </c>
      <c r="T527" s="3">
        <f>LN(Table13[[#This Row],[dens]])</f>
        <v>1.0727525145548857</v>
      </c>
    </row>
    <row r="528" spans="1:20" hidden="1" x14ac:dyDescent="0.3">
      <c r="A528">
        <v>3</v>
      </c>
      <c r="B528">
        <v>2500</v>
      </c>
      <c r="C528" t="s">
        <v>11</v>
      </c>
      <c r="D528">
        <v>3</v>
      </c>
      <c r="E528" t="s">
        <v>12</v>
      </c>
      <c r="F528">
        <v>10</v>
      </c>
      <c r="G528">
        <v>1190.94075</v>
      </c>
      <c r="H528">
        <v>255347.16325000001</v>
      </c>
      <c r="I528">
        <v>609.6849999999996</v>
      </c>
      <c r="J528">
        <v>226</v>
      </c>
      <c r="K528" t="s">
        <v>14</v>
      </c>
      <c r="L528">
        <f>Table13[[#This Row],[maxPHe]]/Table13[[#This Row],[nv]]</f>
        <v>2.6977212389380512</v>
      </c>
      <c r="M528">
        <f>1/Table13[[#This Row],[temp(K)]]</f>
        <v>4.0000000000000002E-4</v>
      </c>
      <c r="N528">
        <f>1/Table13[[#This Row],[dens]]</f>
        <v>0.37068322166364626</v>
      </c>
      <c r="O528" s="3">
        <f>EXP(-1/Table13[[#This Row],[temp(K)]])</f>
        <v>0.99960007998933442</v>
      </c>
      <c r="P528" s="3">
        <f>EXP(-1/Table13[[#This Row],[dens]])</f>
        <v>0.69026256715670531</v>
      </c>
      <c r="Q528" s="3">
        <f>EXP(1/Table13[[#This Row],[temp(K)]])</f>
        <v>1.0004000800106678</v>
      </c>
      <c r="R528" s="3">
        <f>EXP(1/Table13[[#This Row],[dens]])</f>
        <v>1.4487240762875921</v>
      </c>
      <c r="S528" s="3">
        <f>LN(Table13[[#This Row],[maxPress(bar)]])</f>
        <v>12.450379322752283</v>
      </c>
      <c r="T528" s="3">
        <f>LN(Table13[[#This Row],[dens]])</f>
        <v>0.99240743107543494</v>
      </c>
    </row>
    <row r="529" spans="1:20" hidden="1" x14ac:dyDescent="0.3">
      <c r="A529">
        <v>3</v>
      </c>
      <c r="B529">
        <v>500</v>
      </c>
      <c r="C529" t="s">
        <v>11</v>
      </c>
      <c r="D529">
        <v>3</v>
      </c>
      <c r="E529" t="s">
        <v>12</v>
      </c>
      <c r="F529">
        <v>10</v>
      </c>
      <c r="G529">
        <v>1714.75225</v>
      </c>
      <c r="H529">
        <v>435140.30174999998</v>
      </c>
      <c r="I529">
        <v>867.4550000000005</v>
      </c>
      <c r="J529">
        <v>225</v>
      </c>
      <c r="K529" t="s">
        <v>13</v>
      </c>
      <c r="L529">
        <f>Table13[[#This Row],[maxPHe]]/Table13[[#This Row],[nv]]</f>
        <v>3.8553555555555579</v>
      </c>
      <c r="M529">
        <f>1/Table13[[#This Row],[temp(K)]]</f>
        <v>2E-3</v>
      </c>
      <c r="N529">
        <f>1/Table13[[#This Row],[dens]]</f>
        <v>0.25937944907805</v>
      </c>
      <c r="O529" s="3">
        <f>EXP(-1/Table13[[#This Row],[temp(K)]])</f>
        <v>0.99800199866733308</v>
      </c>
      <c r="P529" s="3">
        <f>EXP(-1/Table13[[#This Row],[dens]])</f>
        <v>0.77153021106632247</v>
      </c>
      <c r="Q529" s="3">
        <f>EXP(1/Table13[[#This Row],[temp(K)]])</f>
        <v>1.0020020013340003</v>
      </c>
      <c r="R529" s="3">
        <f>EXP(1/Table13[[#This Row],[dens]])</f>
        <v>1.2961255251662953</v>
      </c>
      <c r="S529" s="3">
        <f>LN(Table13[[#This Row],[maxPress(bar)]])</f>
        <v>12.983423790826933</v>
      </c>
      <c r="T529" s="3">
        <f>LN(Table13[[#This Row],[dens]])</f>
        <v>1.3494632350722866</v>
      </c>
    </row>
    <row r="530" spans="1:20" hidden="1" x14ac:dyDescent="0.3">
      <c r="A530">
        <v>2</v>
      </c>
      <c r="B530">
        <v>2500</v>
      </c>
      <c r="C530" t="s">
        <v>11</v>
      </c>
      <c r="D530">
        <v>1</v>
      </c>
      <c r="E530" t="s">
        <v>12</v>
      </c>
      <c r="F530">
        <v>10</v>
      </c>
      <c r="G530">
        <v>84.207750000000004</v>
      </c>
      <c r="H530">
        <v>544288.61119999993</v>
      </c>
      <c r="I530">
        <v>40.344999999999978</v>
      </c>
      <c r="J530">
        <v>10</v>
      </c>
      <c r="K530" t="s">
        <v>14</v>
      </c>
      <c r="L530">
        <f>Table13[[#This Row],[maxPHe]]/Table13[[#This Row],[nv]]</f>
        <v>4.0344999999999978</v>
      </c>
      <c r="M530">
        <f>1/Table13[[#This Row],[temp(K)]]</f>
        <v>4.0000000000000002E-4</v>
      </c>
      <c r="N530">
        <f>1/Table13[[#This Row],[dens]]</f>
        <v>0.24786218862312567</v>
      </c>
      <c r="O530" s="3">
        <f>EXP(-1/Table13[[#This Row],[temp(K)]])</f>
        <v>0.99960007998933442</v>
      </c>
      <c r="P530" s="3">
        <f>EXP(-1/Table13[[#This Row],[dens]])</f>
        <v>0.78046749316690389</v>
      </c>
      <c r="Q530" s="3">
        <f>EXP(1/Table13[[#This Row],[temp(K)]])</f>
        <v>1.0004000800106678</v>
      </c>
      <c r="R530" s="3">
        <f>EXP(1/Table13[[#This Row],[dens]])</f>
        <v>1.2812833446045251</v>
      </c>
      <c r="S530" s="3">
        <f>LN(Table13[[#This Row],[maxPress(bar)]])</f>
        <v>13.207234920448105</v>
      </c>
      <c r="T530" s="3">
        <f>LN(Table13[[#This Row],[dens]])</f>
        <v>1.3948823783064237</v>
      </c>
    </row>
    <row r="531" spans="1:20" x14ac:dyDescent="0.3">
      <c r="A531">
        <v>2</v>
      </c>
      <c r="B531">
        <v>2500</v>
      </c>
      <c r="C531" t="s">
        <v>11</v>
      </c>
      <c r="D531">
        <v>2</v>
      </c>
      <c r="E531" t="s">
        <v>12</v>
      </c>
      <c r="F531">
        <v>10</v>
      </c>
      <c r="G531">
        <v>455.24775000000011</v>
      </c>
      <c r="H531">
        <v>335262.40425000002</v>
      </c>
      <c r="I531">
        <v>216.5450000000001</v>
      </c>
      <c r="J531">
        <v>66</v>
      </c>
      <c r="K531" t="s">
        <v>14</v>
      </c>
      <c r="L531">
        <f>Table13[[#This Row],[maxPHe]]/Table13[[#This Row],[nv]]</f>
        <v>3.2809848484848501</v>
      </c>
      <c r="M531">
        <f>1/Table13[[#This Row],[temp(K)]]</f>
        <v>4.0000000000000002E-4</v>
      </c>
      <c r="N531">
        <f>1/Table13[[#This Row],[dens]]</f>
        <v>0.30478653397677141</v>
      </c>
      <c r="O531" s="3">
        <f>EXP(-1/Table13[[#This Row],[temp(K)]])</f>
        <v>0.99960007998933442</v>
      </c>
      <c r="P531" s="3">
        <f>EXP(-1/Table13[[#This Row],[dens]])</f>
        <v>0.73728074198270732</v>
      </c>
      <c r="Q531" s="3">
        <f>EXP(1/Table13[[#This Row],[temp(K)]])</f>
        <v>1.0004000800106678</v>
      </c>
      <c r="R531" s="3">
        <f>EXP(1/Table13[[#This Row],[dens]])</f>
        <v>1.3563354405687904</v>
      </c>
      <c r="S531" s="3">
        <f>LN(Table13[[#This Row],[maxPress(bar)]])</f>
        <v>12.722668800459441</v>
      </c>
      <c r="T531" s="3">
        <f>LN(Table13[[#This Row],[dens]])</f>
        <v>1.1881436360118403</v>
      </c>
    </row>
    <row r="532" spans="1:20" hidden="1" x14ac:dyDescent="0.3">
      <c r="A532">
        <v>2</v>
      </c>
      <c r="B532">
        <v>500</v>
      </c>
      <c r="C532" t="s">
        <v>11</v>
      </c>
      <c r="D532">
        <v>1</v>
      </c>
      <c r="E532" t="s">
        <v>12</v>
      </c>
      <c r="F532">
        <v>10</v>
      </c>
      <c r="G532">
        <v>47.574249999999999</v>
      </c>
      <c r="H532">
        <v>954263.07620000001</v>
      </c>
      <c r="I532">
        <v>30.015000000000011</v>
      </c>
      <c r="J532">
        <v>6</v>
      </c>
      <c r="K532" t="s">
        <v>13</v>
      </c>
      <c r="L532">
        <f>Table13[[#This Row],[maxPHe]]/Table13[[#This Row],[nv]]</f>
        <v>5.0025000000000022</v>
      </c>
      <c r="M532">
        <f>1/Table13[[#This Row],[temp(K)]]</f>
        <v>2E-3</v>
      </c>
      <c r="N532">
        <f>1/Table13[[#This Row],[dens]]</f>
        <v>0.1999000499750124</v>
      </c>
      <c r="O532" s="3">
        <f>EXP(-1/Table13[[#This Row],[temp(K)]])</f>
        <v>0.99800199866733308</v>
      </c>
      <c r="P532" s="3">
        <f>EXP(-1/Table13[[#This Row],[dens]])</f>
        <v>0.81881258932690959</v>
      </c>
      <c r="Q532" s="3">
        <f>EXP(1/Table13[[#This Row],[temp(K)]])</f>
        <v>1.0020020013340003</v>
      </c>
      <c r="R532" s="3">
        <f>EXP(1/Table13[[#This Row],[dens]])</f>
        <v>1.2212806850246798</v>
      </c>
      <c r="S532" s="3">
        <f>LN(Table13[[#This Row],[maxPress(bar)]])</f>
        <v>13.76869467363122</v>
      </c>
      <c r="T532" s="3">
        <f>LN(Table13[[#This Row],[dens]])</f>
        <v>1.6099377874757519</v>
      </c>
    </row>
    <row r="533" spans="1:20" x14ac:dyDescent="0.3">
      <c r="A533">
        <v>2</v>
      </c>
      <c r="B533">
        <v>500</v>
      </c>
      <c r="C533" t="s">
        <v>11</v>
      </c>
      <c r="D533">
        <v>2</v>
      </c>
      <c r="E533" t="s">
        <v>12</v>
      </c>
      <c r="F533">
        <v>10</v>
      </c>
      <c r="G533">
        <v>537.72275000000013</v>
      </c>
      <c r="H533">
        <v>549269.86325000005</v>
      </c>
      <c r="I533">
        <v>285.04500000000007</v>
      </c>
      <c r="J533">
        <v>67</v>
      </c>
      <c r="K533" t="s">
        <v>13</v>
      </c>
      <c r="L533">
        <f>Table13[[#This Row],[maxPHe]]/Table13[[#This Row],[nv]]</f>
        <v>4.2544029850746279</v>
      </c>
      <c r="M533">
        <f>1/Table13[[#This Row],[temp(K)]]</f>
        <v>2E-3</v>
      </c>
      <c r="N533">
        <f>1/Table13[[#This Row],[dens]]</f>
        <v>0.23505060604465955</v>
      </c>
      <c r="O533" s="3">
        <f>EXP(-1/Table13[[#This Row],[temp(K)]])</f>
        <v>0.99800199866733308</v>
      </c>
      <c r="P533" s="3">
        <f>EXP(-1/Table13[[#This Row],[dens]])</f>
        <v>0.79053084297731047</v>
      </c>
      <c r="Q533" s="3">
        <f>EXP(1/Table13[[#This Row],[temp(K)]])</f>
        <v>1.0020020013340003</v>
      </c>
      <c r="R533" s="3">
        <f>EXP(1/Table13[[#This Row],[dens]])</f>
        <v>1.2649727823822576</v>
      </c>
      <c r="S533" s="3">
        <f>LN(Table13[[#This Row],[maxPress(bar)]])</f>
        <v>13.216345153907918</v>
      </c>
      <c r="T533" s="3">
        <f>LN(Table13[[#This Row],[dens]])</f>
        <v>1.4479544431504647</v>
      </c>
    </row>
    <row r="534" spans="1:20" hidden="1" x14ac:dyDescent="0.3">
      <c r="A534">
        <v>3</v>
      </c>
      <c r="B534">
        <v>1000</v>
      </c>
      <c r="C534" t="s">
        <v>11</v>
      </c>
      <c r="D534">
        <v>1</v>
      </c>
      <c r="E534" t="s">
        <v>12</v>
      </c>
      <c r="F534">
        <v>10</v>
      </c>
      <c r="G534">
        <v>94.405750000000012</v>
      </c>
      <c r="H534">
        <v>762873.38130000012</v>
      </c>
      <c r="I534">
        <v>45.384999999999977</v>
      </c>
      <c r="J534">
        <v>9</v>
      </c>
      <c r="K534" t="s">
        <v>13</v>
      </c>
      <c r="L534">
        <f>Table13[[#This Row],[maxPHe]]/Table13[[#This Row],[nv]]</f>
        <v>5.0427777777777756</v>
      </c>
      <c r="M534">
        <f>1/Table13[[#This Row],[temp(K)]]</f>
        <v>1E-3</v>
      </c>
      <c r="N534">
        <f>1/Table13[[#This Row],[dens]]</f>
        <v>0.198303404208439</v>
      </c>
      <c r="O534" s="3">
        <f>EXP(-1/Table13[[#This Row],[temp(K)]])</f>
        <v>0.99900049983337502</v>
      </c>
      <c r="P534" s="3">
        <f>EXP(-1/Table13[[#This Row],[dens]])</f>
        <v>0.82012098722730387</v>
      </c>
      <c r="Q534" s="3">
        <f>EXP(1/Table13[[#This Row],[temp(K)]])</f>
        <v>1.0010005001667084</v>
      </c>
      <c r="R534" s="3">
        <f>EXP(1/Table13[[#This Row],[dens]])</f>
        <v>1.2193322882527831</v>
      </c>
      <c r="S534" s="3">
        <f>LN(Table13[[#This Row],[maxPress(bar)]])</f>
        <v>13.544847348002827</v>
      </c>
      <c r="T534" s="3">
        <f>LN(Table13[[#This Row],[dens]])</f>
        <v>1.6179570766423708</v>
      </c>
    </row>
    <row r="535" spans="1:20" x14ac:dyDescent="0.3">
      <c r="A535">
        <v>3</v>
      </c>
      <c r="B535">
        <v>1000</v>
      </c>
      <c r="C535" t="s">
        <v>11</v>
      </c>
      <c r="D535">
        <v>2</v>
      </c>
      <c r="E535" t="s">
        <v>12</v>
      </c>
      <c r="F535">
        <v>10</v>
      </c>
      <c r="G535">
        <v>552.67325000000005</v>
      </c>
      <c r="H535">
        <v>485194.01850000001</v>
      </c>
      <c r="I535">
        <v>265.03499999999991</v>
      </c>
      <c r="J535">
        <v>64</v>
      </c>
      <c r="K535" t="s">
        <v>14</v>
      </c>
      <c r="L535">
        <f>Table13[[#This Row],[maxPHe]]/Table13[[#This Row],[nv]]</f>
        <v>4.1411718749999986</v>
      </c>
      <c r="M535">
        <f>1/Table13[[#This Row],[temp(K)]]</f>
        <v>1E-3</v>
      </c>
      <c r="N535">
        <f>1/Table13[[#This Row],[dens]]</f>
        <v>0.24147754070217151</v>
      </c>
      <c r="O535" s="3">
        <f>EXP(-1/Table13[[#This Row],[temp(K)]])</f>
        <v>0.99900049983337502</v>
      </c>
      <c r="P535" s="3">
        <f>EXP(-1/Table13[[#This Row],[dens]])</f>
        <v>0.78546644461569781</v>
      </c>
      <c r="Q535" s="3">
        <f>EXP(1/Table13[[#This Row],[temp(K)]])</f>
        <v>1.0010005001667084</v>
      </c>
      <c r="R535" s="3">
        <f>EXP(1/Table13[[#This Row],[dens]])</f>
        <v>1.2731288610161648</v>
      </c>
      <c r="S535" s="3">
        <f>LN(Table13[[#This Row],[maxPress(bar)]])</f>
        <v>13.092304128070024</v>
      </c>
      <c r="T535" s="3">
        <f>LN(Table13[[#This Row],[dens]])</f>
        <v>1.420978809377051</v>
      </c>
    </row>
    <row r="536" spans="1:20" hidden="1" x14ac:dyDescent="0.3">
      <c r="A536">
        <v>3</v>
      </c>
      <c r="B536">
        <v>1500</v>
      </c>
      <c r="C536" t="s">
        <v>11</v>
      </c>
      <c r="D536">
        <v>1</v>
      </c>
      <c r="E536" t="s">
        <v>12</v>
      </c>
      <c r="F536">
        <v>10</v>
      </c>
      <c r="G536">
        <v>109.40575</v>
      </c>
      <c r="H536">
        <v>701854.402</v>
      </c>
      <c r="I536">
        <v>44.385000000000019</v>
      </c>
      <c r="J536">
        <v>8</v>
      </c>
      <c r="K536" t="s">
        <v>13</v>
      </c>
      <c r="L536">
        <f>Table13[[#This Row],[maxPHe]]/Table13[[#This Row],[nv]]</f>
        <v>5.5481250000000024</v>
      </c>
      <c r="M536">
        <f>1/Table13[[#This Row],[temp(K)]]</f>
        <v>6.6666666666666664E-4</v>
      </c>
      <c r="N536">
        <f>1/Table13[[#This Row],[dens]]</f>
        <v>0.18024107243438089</v>
      </c>
      <c r="O536" s="3">
        <f>EXP(-1/Table13[[#This Row],[temp(K)]])</f>
        <v>0.99933355550618108</v>
      </c>
      <c r="P536" s="3">
        <f>EXP(-1/Table13[[#This Row],[dens]])</f>
        <v>0.83506887505733884</v>
      </c>
      <c r="Q536" s="3">
        <f>EXP(1/Table13[[#This Row],[temp(K)]])</f>
        <v>1.0006668889382799</v>
      </c>
      <c r="R536" s="3">
        <f>EXP(1/Table13[[#This Row],[dens]])</f>
        <v>1.1975060140175102</v>
      </c>
      <c r="S536" s="3">
        <f>LN(Table13[[#This Row],[maxPress(bar)]])</f>
        <v>13.461481256938244</v>
      </c>
      <c r="T536" s="3">
        <f>LN(Table13[[#This Row],[dens]])</f>
        <v>1.7134600328404472</v>
      </c>
    </row>
    <row r="537" spans="1:20" x14ac:dyDescent="0.3">
      <c r="A537">
        <v>3</v>
      </c>
      <c r="B537">
        <v>1500</v>
      </c>
      <c r="C537" t="s">
        <v>11</v>
      </c>
      <c r="D537">
        <v>2</v>
      </c>
      <c r="E537" t="s">
        <v>12</v>
      </c>
      <c r="F537">
        <v>10</v>
      </c>
      <c r="G537">
        <v>490.59424999999999</v>
      </c>
      <c r="H537">
        <v>418680.03240000003</v>
      </c>
      <c r="I537">
        <v>241.61500000000009</v>
      </c>
      <c r="J537">
        <v>65</v>
      </c>
      <c r="K537" t="s">
        <v>13</v>
      </c>
      <c r="L537">
        <f>Table13[[#This Row],[maxPHe]]/Table13[[#This Row],[nv]]</f>
        <v>3.7171538461538476</v>
      </c>
      <c r="M537">
        <f>1/Table13[[#This Row],[temp(K)]]</f>
        <v>6.6666666666666664E-4</v>
      </c>
      <c r="N537">
        <f>1/Table13[[#This Row],[dens]]</f>
        <v>0.26902303251039866</v>
      </c>
      <c r="O537" s="3">
        <f>EXP(-1/Table13[[#This Row],[temp(K)]])</f>
        <v>0.99933355550618108</v>
      </c>
      <c r="P537" s="3">
        <f>EXP(-1/Table13[[#This Row],[dens]])</f>
        <v>0.7641256557134033</v>
      </c>
      <c r="Q537" s="3">
        <f>EXP(1/Table13[[#This Row],[temp(K)]])</f>
        <v>1.0006668889382799</v>
      </c>
      <c r="R537" s="3">
        <f>EXP(1/Table13[[#This Row],[dens]])</f>
        <v>1.3086852830067321</v>
      </c>
      <c r="S537" s="3">
        <f>LN(Table13[[#This Row],[maxPress(bar)]])</f>
        <v>12.944862261354888</v>
      </c>
      <c r="T537" s="3">
        <f>LN(Table13[[#This Row],[dens]])</f>
        <v>1.3129582803304767</v>
      </c>
    </row>
    <row r="538" spans="1:20" hidden="1" x14ac:dyDescent="0.3">
      <c r="A538">
        <v>3</v>
      </c>
      <c r="B538">
        <v>2000</v>
      </c>
      <c r="C538" t="s">
        <v>11</v>
      </c>
      <c r="D538">
        <v>1</v>
      </c>
      <c r="E538" t="s">
        <v>12</v>
      </c>
      <c r="F538">
        <v>10</v>
      </c>
      <c r="G538">
        <v>68.861249999999998</v>
      </c>
      <c r="H538">
        <v>656574.68275000004</v>
      </c>
      <c r="I538">
        <v>34.274999999999977</v>
      </c>
      <c r="J538">
        <v>8</v>
      </c>
      <c r="K538" t="s">
        <v>13</v>
      </c>
      <c r="L538">
        <f>Table13[[#This Row],[maxPHe]]/Table13[[#This Row],[nv]]</f>
        <v>4.2843749999999972</v>
      </c>
      <c r="M538">
        <f>1/Table13[[#This Row],[temp(K)]]</f>
        <v>5.0000000000000001E-4</v>
      </c>
      <c r="N538">
        <f>1/Table13[[#This Row],[dens]]</f>
        <v>0.23340627279358148</v>
      </c>
      <c r="O538" s="3">
        <f>EXP(-1/Table13[[#This Row],[temp(K)]])</f>
        <v>0.99950012497916929</v>
      </c>
      <c r="P538" s="3">
        <f>EXP(-1/Table13[[#This Row],[dens]])</f>
        <v>0.79183180844567724</v>
      </c>
      <c r="Q538" s="3">
        <f>EXP(1/Table13[[#This Row],[temp(K)]])</f>
        <v>1.0005001250208359</v>
      </c>
      <c r="R538" s="3">
        <f>EXP(1/Table13[[#This Row],[dens]])</f>
        <v>1.2628944547743612</v>
      </c>
      <c r="S538" s="3">
        <f>LN(Table13[[#This Row],[maxPress(bar)]])</f>
        <v>13.394791725203902</v>
      </c>
      <c r="T538" s="3">
        <f>LN(Table13[[#This Row],[dens]])</f>
        <v>1.4549746837685416</v>
      </c>
    </row>
    <row r="539" spans="1:20" x14ac:dyDescent="0.3">
      <c r="A539">
        <v>3</v>
      </c>
      <c r="B539">
        <v>2000</v>
      </c>
      <c r="C539" t="s">
        <v>11</v>
      </c>
      <c r="D539">
        <v>2</v>
      </c>
      <c r="E539" t="s">
        <v>12</v>
      </c>
      <c r="F539">
        <v>10</v>
      </c>
      <c r="G539">
        <v>419.80175000000003</v>
      </c>
      <c r="H539">
        <v>367105.69410000002</v>
      </c>
      <c r="I539">
        <v>218.465</v>
      </c>
      <c r="J539">
        <v>66</v>
      </c>
      <c r="K539" t="s">
        <v>14</v>
      </c>
      <c r="L539">
        <f>Table13[[#This Row],[maxPHe]]/Table13[[#This Row],[nv]]</f>
        <v>3.3100757575757576</v>
      </c>
      <c r="M539">
        <f>1/Table13[[#This Row],[temp(K)]]</f>
        <v>5.0000000000000001E-4</v>
      </c>
      <c r="N539">
        <f>1/Table13[[#This Row],[dens]]</f>
        <v>0.30210788913555947</v>
      </c>
      <c r="O539" s="3">
        <f>EXP(-1/Table13[[#This Row],[temp(K)]])</f>
        <v>0.99950012497916929</v>
      </c>
      <c r="P539" s="3">
        <f>EXP(-1/Table13[[#This Row],[dens]])</f>
        <v>0.7392583026476417</v>
      </c>
      <c r="Q539" s="3">
        <f>EXP(1/Table13[[#This Row],[temp(K)]])</f>
        <v>1.0005001250208359</v>
      </c>
      <c r="R539" s="3">
        <f>EXP(1/Table13[[#This Row],[dens]])</f>
        <v>1.3527071612432571</v>
      </c>
      <c r="S539" s="3">
        <f>LN(Table13[[#This Row],[maxPress(bar)]])</f>
        <v>12.813405080397047</v>
      </c>
      <c r="T539" s="3">
        <f>LN(Table13[[#This Row],[dens]])</f>
        <v>1.1969710766121802</v>
      </c>
    </row>
    <row r="540" spans="1:20" hidden="1" x14ac:dyDescent="0.3">
      <c r="A540">
        <v>3</v>
      </c>
      <c r="B540">
        <v>2500</v>
      </c>
      <c r="C540" t="s">
        <v>11</v>
      </c>
      <c r="D540">
        <v>1</v>
      </c>
      <c r="E540" t="s">
        <v>12</v>
      </c>
      <c r="F540">
        <v>10</v>
      </c>
      <c r="G540">
        <v>78.168249999999986</v>
      </c>
      <c r="H540">
        <v>585704.95984999987</v>
      </c>
      <c r="I540">
        <v>35.134999999999998</v>
      </c>
      <c r="J540">
        <v>8</v>
      </c>
      <c r="K540" t="s">
        <v>13</v>
      </c>
      <c r="L540">
        <f>Table13[[#This Row],[maxPHe]]/Table13[[#This Row],[nv]]</f>
        <v>4.3918749999999998</v>
      </c>
      <c r="M540">
        <f>1/Table13[[#This Row],[temp(K)]]</f>
        <v>4.0000000000000002E-4</v>
      </c>
      <c r="N540">
        <f>1/Table13[[#This Row],[dens]]</f>
        <v>0.22769318343532091</v>
      </c>
      <c r="O540" s="3">
        <f>EXP(-1/Table13[[#This Row],[temp(K)]])</f>
        <v>0.99960007998933442</v>
      </c>
      <c r="P540" s="3">
        <f>EXP(-1/Table13[[#This Row],[dens]])</f>
        <v>0.79636856142188439</v>
      </c>
      <c r="Q540" s="3">
        <f>EXP(1/Table13[[#This Row],[temp(K)]])</f>
        <v>1.0004000800106678</v>
      </c>
      <c r="R540" s="3">
        <f>EXP(1/Table13[[#This Row],[dens]])</f>
        <v>1.2556999967634832</v>
      </c>
      <c r="S540" s="3">
        <f>LN(Table13[[#This Row],[maxPress(bar)]])</f>
        <v>13.280571460285145</v>
      </c>
      <c r="T540" s="3">
        <f>LN(Table13[[#This Row],[dens]])</f>
        <v>1.479756242964325</v>
      </c>
    </row>
    <row r="541" spans="1:20" x14ac:dyDescent="0.3">
      <c r="A541">
        <v>3</v>
      </c>
      <c r="B541">
        <v>2500</v>
      </c>
      <c r="C541" t="s">
        <v>11</v>
      </c>
      <c r="D541">
        <v>2</v>
      </c>
      <c r="E541" t="s">
        <v>12</v>
      </c>
      <c r="F541">
        <v>10</v>
      </c>
      <c r="G541">
        <v>345.44574999999998</v>
      </c>
      <c r="H541">
        <v>323653.14825000003</v>
      </c>
      <c r="I541">
        <v>194.58499999999989</v>
      </c>
      <c r="J541">
        <v>66</v>
      </c>
      <c r="K541" t="s">
        <v>14</v>
      </c>
      <c r="L541">
        <f>Table13[[#This Row],[maxPHe]]/Table13[[#This Row],[nv]]</f>
        <v>2.948257575757574</v>
      </c>
      <c r="M541">
        <f>1/Table13[[#This Row],[temp(K)]]</f>
        <v>4.0000000000000002E-4</v>
      </c>
      <c r="N541">
        <f>1/Table13[[#This Row],[dens]]</f>
        <v>0.33918339029216044</v>
      </c>
      <c r="O541" s="3">
        <f>EXP(-1/Table13[[#This Row],[temp(K)]])</f>
        <v>0.99960007998933442</v>
      </c>
      <c r="P541" s="3">
        <f>EXP(-1/Table13[[#This Row],[dens]])</f>
        <v>0.71235179870506637</v>
      </c>
      <c r="Q541" s="3">
        <f>EXP(1/Table13[[#This Row],[temp(K)]])</f>
        <v>1.0004000800106678</v>
      </c>
      <c r="R541" s="3">
        <f>EXP(1/Table13[[#This Row],[dens]])</f>
        <v>1.4038007650402917</v>
      </c>
      <c r="S541" s="3">
        <f>LN(Table13[[#This Row],[maxPress(bar)]])</f>
        <v>12.687427691255252</v>
      </c>
      <c r="T541" s="3">
        <f>LN(Table13[[#This Row],[dens]])</f>
        <v>1.0812143435623818</v>
      </c>
    </row>
    <row r="542" spans="1:20" hidden="1" x14ac:dyDescent="0.3">
      <c r="A542">
        <v>3</v>
      </c>
      <c r="B542">
        <v>500</v>
      </c>
      <c r="C542" t="s">
        <v>11</v>
      </c>
      <c r="D542">
        <v>1</v>
      </c>
      <c r="E542" t="s">
        <v>12</v>
      </c>
      <c r="F542">
        <v>10</v>
      </c>
      <c r="G542">
        <v>50.891250000000007</v>
      </c>
      <c r="H542">
        <v>925571.69010000001</v>
      </c>
      <c r="I542">
        <v>33.674999999999969</v>
      </c>
      <c r="J542">
        <v>7</v>
      </c>
      <c r="K542" t="s">
        <v>13</v>
      </c>
      <c r="L542">
        <f>Table13[[#This Row],[maxPHe]]/Table13[[#This Row],[nv]]</f>
        <v>4.8107142857142815</v>
      </c>
      <c r="M542">
        <f>1/Table13[[#This Row],[temp(K)]]</f>
        <v>2E-3</v>
      </c>
      <c r="N542">
        <f>1/Table13[[#This Row],[dens]]</f>
        <v>0.20786933927245749</v>
      </c>
      <c r="O542" s="3">
        <f>EXP(-1/Table13[[#This Row],[temp(K)]])</f>
        <v>0.99800199866733308</v>
      </c>
      <c r="P542" s="3">
        <f>EXP(-1/Table13[[#This Row],[dens]])</f>
        <v>0.81231316720766389</v>
      </c>
      <c r="Q542" s="3">
        <f>EXP(1/Table13[[#This Row],[temp(K)]])</f>
        <v>1.0020020013340003</v>
      </c>
      <c r="R542" s="3">
        <f>EXP(1/Table13[[#This Row],[dens]])</f>
        <v>1.2310523088496914</v>
      </c>
      <c r="S542" s="3">
        <f>LN(Table13[[#This Row],[maxPress(bar)]])</f>
        <v>13.738166868935778</v>
      </c>
      <c r="T542" s="3">
        <f>LN(Table13[[#This Row],[dens]])</f>
        <v>1.5708455732411135</v>
      </c>
    </row>
    <row r="543" spans="1:20" x14ac:dyDescent="0.3">
      <c r="A543">
        <v>3</v>
      </c>
      <c r="B543">
        <v>500</v>
      </c>
      <c r="C543" t="s">
        <v>11</v>
      </c>
      <c r="D543">
        <v>2</v>
      </c>
      <c r="E543" t="s">
        <v>12</v>
      </c>
      <c r="F543">
        <v>10</v>
      </c>
      <c r="G543">
        <v>648.81175000000007</v>
      </c>
      <c r="H543">
        <v>567778.09254999983</v>
      </c>
      <c r="I543">
        <v>302.26499999999987</v>
      </c>
      <c r="J543">
        <v>65</v>
      </c>
      <c r="K543" t="s">
        <v>13</v>
      </c>
      <c r="L543">
        <f>Table13[[#This Row],[maxPHe]]/Table13[[#This Row],[nv]]</f>
        <v>4.6502307692307676</v>
      </c>
      <c r="M543">
        <f>1/Table13[[#This Row],[temp(K)]]</f>
        <v>2E-3</v>
      </c>
      <c r="N543">
        <f>1/Table13[[#This Row],[dens]]</f>
        <v>0.21504309132714677</v>
      </c>
      <c r="O543" s="3">
        <f>EXP(-1/Table13[[#This Row],[temp(K)]])</f>
        <v>0.99800199866733308</v>
      </c>
      <c r="P543" s="3">
        <f>EXP(-1/Table13[[#This Row],[dens]])</f>
        <v>0.80650668598507824</v>
      </c>
      <c r="Q543" s="3">
        <f>EXP(1/Table13[[#This Row],[temp(K)]])</f>
        <v>1.0020020013340003</v>
      </c>
      <c r="R543" s="3">
        <f>EXP(1/Table13[[#This Row],[dens]])</f>
        <v>1.2399153254118238</v>
      </c>
      <c r="S543" s="3">
        <f>LN(Table13[[#This Row],[maxPress(bar)]])</f>
        <v>13.249485939236861</v>
      </c>
      <c r="T543" s="3">
        <f>LN(Table13[[#This Row],[dens]])</f>
        <v>1.5369168461594098</v>
      </c>
    </row>
    <row r="544" spans="1:20" hidden="1" x14ac:dyDescent="0.3">
      <c r="A544">
        <v>4</v>
      </c>
      <c r="B544">
        <v>1000</v>
      </c>
      <c r="C544" t="s">
        <v>11</v>
      </c>
      <c r="D544">
        <v>1</v>
      </c>
      <c r="E544" t="s">
        <v>12</v>
      </c>
      <c r="F544">
        <v>10</v>
      </c>
      <c r="G544">
        <v>113.41575</v>
      </c>
      <c r="H544">
        <v>812686.3894499999</v>
      </c>
      <c r="I544">
        <v>44.185000000000016</v>
      </c>
      <c r="J544">
        <v>7</v>
      </c>
      <c r="K544" t="s">
        <v>13</v>
      </c>
      <c r="L544">
        <f>Table13[[#This Row],[maxPHe]]/Table13[[#This Row],[nv]]</f>
        <v>6.3121428571428595</v>
      </c>
      <c r="M544">
        <f>1/Table13[[#This Row],[temp(K)]]</f>
        <v>1E-3</v>
      </c>
      <c r="N544">
        <f>1/Table13[[#This Row],[dens]]</f>
        <v>0.15842480479800833</v>
      </c>
      <c r="O544" s="3">
        <f>EXP(-1/Table13[[#This Row],[temp(K)]])</f>
        <v>0.99900049983337502</v>
      </c>
      <c r="P544" s="3">
        <f>EXP(-1/Table13[[#This Row],[dens]])</f>
        <v>0.8534871395159036</v>
      </c>
      <c r="Q544" s="3">
        <f>EXP(1/Table13[[#This Row],[temp(K)]])</f>
        <v>1.0010005001667084</v>
      </c>
      <c r="R544" s="3">
        <f>EXP(1/Table13[[#This Row],[dens]])</f>
        <v>1.1716638174152199</v>
      </c>
      <c r="S544" s="3">
        <f>LN(Table13[[#This Row],[maxPress(bar)]])</f>
        <v>13.608100569277322</v>
      </c>
      <c r="T544" s="3">
        <f>LN(Table13[[#This Row],[dens]])</f>
        <v>1.8424752159146549</v>
      </c>
    </row>
    <row r="545" spans="1:20" hidden="1" x14ac:dyDescent="0.3">
      <c r="A545">
        <v>4</v>
      </c>
      <c r="B545">
        <v>1500</v>
      </c>
      <c r="C545" t="s">
        <v>11</v>
      </c>
      <c r="D545">
        <v>1</v>
      </c>
      <c r="E545" t="s">
        <v>12</v>
      </c>
      <c r="F545">
        <v>10</v>
      </c>
      <c r="G545">
        <v>125.54474999999999</v>
      </c>
      <c r="H545">
        <v>684839.96849999984</v>
      </c>
      <c r="I545">
        <v>49.605000000000032</v>
      </c>
      <c r="J545">
        <v>9</v>
      </c>
      <c r="K545" t="s">
        <v>14</v>
      </c>
      <c r="L545">
        <f>Table13[[#This Row],[maxPHe]]/Table13[[#This Row],[nv]]</f>
        <v>5.5116666666666703</v>
      </c>
      <c r="M545">
        <f>1/Table13[[#This Row],[temp(K)]]</f>
        <v>6.6666666666666664E-4</v>
      </c>
      <c r="N545">
        <f>1/Table13[[#This Row],[dens]]</f>
        <v>0.18143332325370415</v>
      </c>
      <c r="O545" s="3">
        <f>EXP(-1/Table13[[#This Row],[temp(K)]])</f>
        <v>0.99933355550618108</v>
      </c>
      <c r="P545" s="3">
        <f>EXP(-1/Table13[[#This Row],[dens]])</f>
        <v>0.83407385678040336</v>
      </c>
      <c r="Q545" s="3">
        <f>EXP(1/Table13[[#This Row],[temp(K)]])</f>
        <v>1.0006668889382799</v>
      </c>
      <c r="R545" s="3">
        <f>EXP(1/Table13[[#This Row],[dens]])</f>
        <v>1.1989345929868678</v>
      </c>
      <c r="S545" s="3">
        <f>LN(Table13[[#This Row],[maxPress(bar)]])</f>
        <v>13.436940467322607</v>
      </c>
      <c r="T545" s="3">
        <f>LN(Table13[[#This Row],[dens]])</f>
        <v>1.7068670577656471</v>
      </c>
    </row>
    <row r="546" spans="1:20" hidden="1" x14ac:dyDescent="0.3">
      <c r="A546">
        <v>4</v>
      </c>
      <c r="B546">
        <v>2000</v>
      </c>
      <c r="C546" t="s">
        <v>11</v>
      </c>
      <c r="D546">
        <v>1</v>
      </c>
      <c r="E546" t="s">
        <v>12</v>
      </c>
      <c r="F546">
        <v>10</v>
      </c>
      <c r="G546">
        <v>104.40575</v>
      </c>
      <c r="H546">
        <v>581059.34899999993</v>
      </c>
      <c r="I546">
        <v>46.384999999999991</v>
      </c>
      <c r="J546">
        <v>10</v>
      </c>
      <c r="K546" t="s">
        <v>13</v>
      </c>
      <c r="L546">
        <f>Table13[[#This Row],[maxPHe]]/Table13[[#This Row],[nv]]</f>
        <v>4.6384999999999987</v>
      </c>
      <c r="M546">
        <f>1/Table13[[#This Row],[temp(K)]]</f>
        <v>5.0000000000000001E-4</v>
      </c>
      <c r="N546">
        <f>1/Table13[[#This Row],[dens]]</f>
        <v>0.21558693543171289</v>
      </c>
      <c r="O546" s="3">
        <f>EXP(-1/Table13[[#This Row],[temp(K)]])</f>
        <v>0.99950012497916929</v>
      </c>
      <c r="P546" s="3">
        <f>EXP(-1/Table13[[#This Row],[dens]])</f>
        <v>0.80606819132578744</v>
      </c>
      <c r="Q546" s="3">
        <f>EXP(1/Table13[[#This Row],[temp(K)]])</f>
        <v>1.0005001250208359</v>
      </c>
      <c r="R546" s="3">
        <f>EXP(1/Table13[[#This Row],[dens]])</f>
        <v>1.2405898294476074</v>
      </c>
      <c r="S546" s="3">
        <f>LN(Table13[[#This Row],[maxPress(bar)]])</f>
        <v>13.272608180358944</v>
      </c>
      <c r="T546" s="3">
        <f>LN(Table13[[#This Row],[dens]])</f>
        <v>1.5343910381111889</v>
      </c>
    </row>
    <row r="547" spans="1:20" hidden="1" x14ac:dyDescent="0.3">
      <c r="A547">
        <v>4</v>
      </c>
      <c r="B547">
        <v>2500</v>
      </c>
      <c r="C547" t="s">
        <v>11</v>
      </c>
      <c r="D547">
        <v>1</v>
      </c>
      <c r="E547" t="s">
        <v>12</v>
      </c>
      <c r="F547">
        <v>10</v>
      </c>
      <c r="G547">
        <v>75.891249999999985</v>
      </c>
      <c r="H547">
        <v>613802.65090000012</v>
      </c>
      <c r="I547">
        <v>32.675000000000011</v>
      </c>
      <c r="J547">
        <v>7</v>
      </c>
      <c r="K547" t="s">
        <v>14</v>
      </c>
      <c r="L547">
        <f>Table13[[#This Row],[maxPHe]]/Table13[[#This Row],[nv]]</f>
        <v>4.6678571428571445</v>
      </c>
      <c r="M547">
        <f>1/Table13[[#This Row],[temp(K)]]</f>
        <v>4.0000000000000002E-4</v>
      </c>
      <c r="N547">
        <f>1/Table13[[#This Row],[dens]]</f>
        <v>0.21423106350420804</v>
      </c>
      <c r="O547" s="3">
        <f>EXP(-1/Table13[[#This Row],[temp(K)]])</f>
        <v>0.99960007998933442</v>
      </c>
      <c r="P547" s="3">
        <f>EXP(-1/Table13[[#This Row],[dens]])</f>
        <v>0.80716185782636518</v>
      </c>
      <c r="Q547" s="3">
        <f>EXP(1/Table13[[#This Row],[temp(K)]])</f>
        <v>1.0004000800106678</v>
      </c>
      <c r="R547" s="3">
        <f>EXP(1/Table13[[#This Row],[dens]])</f>
        <v>1.2389088883522514</v>
      </c>
      <c r="S547" s="3">
        <f>LN(Table13[[#This Row],[maxPress(bar)]])</f>
        <v>13.327428739991943</v>
      </c>
      <c r="T547" s="3">
        <f>LN(Table13[[#This Row],[dens]])</f>
        <v>1.5407001104549727</v>
      </c>
    </row>
    <row r="548" spans="1:20" hidden="1" x14ac:dyDescent="0.3">
      <c r="A548">
        <v>4</v>
      </c>
      <c r="B548">
        <v>500</v>
      </c>
      <c r="C548" t="s">
        <v>11</v>
      </c>
      <c r="D548">
        <v>1</v>
      </c>
      <c r="E548" t="s">
        <v>12</v>
      </c>
      <c r="F548">
        <v>10</v>
      </c>
      <c r="G548">
        <v>40.594250000000002</v>
      </c>
      <c r="H548">
        <v>980589.08345000003</v>
      </c>
      <c r="I548">
        <v>28.614999999999991</v>
      </c>
      <c r="J548">
        <v>6</v>
      </c>
      <c r="K548" t="s">
        <v>13</v>
      </c>
      <c r="L548">
        <f>Table13[[#This Row],[maxPHe]]/Table13[[#This Row],[nv]]</f>
        <v>4.7691666666666652</v>
      </c>
      <c r="M548">
        <f>1/Table13[[#This Row],[temp(K)]]</f>
        <v>2E-3</v>
      </c>
      <c r="N548">
        <f>1/Table13[[#This Row],[dens]]</f>
        <v>0.20968023763760271</v>
      </c>
      <c r="O548" s="3">
        <f>EXP(-1/Table13[[#This Row],[temp(K)]])</f>
        <v>0.99800199866733308</v>
      </c>
      <c r="P548" s="3">
        <f>EXP(-1/Table13[[#This Row],[dens]])</f>
        <v>0.81084348174831411</v>
      </c>
      <c r="Q548" s="3">
        <f>EXP(1/Table13[[#This Row],[temp(K)]])</f>
        <v>1.0020020013340003</v>
      </c>
      <c r="R548" s="3">
        <f>EXP(1/Table13[[#This Row],[dens]])</f>
        <v>1.2332836392096695</v>
      </c>
      <c r="S548" s="3">
        <f>LN(Table13[[#This Row],[maxPress(bar)]])</f>
        <v>13.795908775616397</v>
      </c>
      <c r="T548" s="3">
        <f>LN(Table13[[#This Row],[dens]])</f>
        <v>1.5621715866330104</v>
      </c>
    </row>
    <row r="549" spans="1:20" hidden="1" x14ac:dyDescent="0.3">
      <c r="A549">
        <v>5</v>
      </c>
      <c r="B549">
        <v>1000</v>
      </c>
      <c r="C549" t="s">
        <v>11</v>
      </c>
      <c r="D549">
        <v>1</v>
      </c>
      <c r="E549" t="s">
        <v>12</v>
      </c>
      <c r="F549">
        <v>10</v>
      </c>
      <c r="G549">
        <v>58.019749999999988</v>
      </c>
      <c r="H549">
        <v>820888.03545000008</v>
      </c>
      <c r="I549">
        <v>33.105000000000011</v>
      </c>
      <c r="J549">
        <v>7</v>
      </c>
      <c r="K549" t="s">
        <v>13</v>
      </c>
      <c r="L549">
        <f>Table13[[#This Row],[maxPHe]]/Table13[[#This Row],[nv]]</f>
        <v>4.7292857142857159</v>
      </c>
      <c r="M549">
        <f>1/Table13[[#This Row],[temp(K)]]</f>
        <v>1E-3</v>
      </c>
      <c r="N549">
        <f>1/Table13[[#This Row],[dens]]</f>
        <v>0.21144842168856662</v>
      </c>
      <c r="O549" s="3">
        <f>EXP(-1/Table13[[#This Row],[temp(K)]])</f>
        <v>0.99900049983337502</v>
      </c>
      <c r="P549" s="3">
        <f>EXP(-1/Table13[[#This Row],[dens]])</f>
        <v>0.80941102803017861</v>
      </c>
      <c r="Q549" s="3">
        <f>EXP(1/Table13[[#This Row],[temp(K)]])</f>
        <v>1.0010005001667084</v>
      </c>
      <c r="R549" s="3">
        <f>EXP(1/Table13[[#This Row],[dens]])</f>
        <v>1.2354662407227732</v>
      </c>
      <c r="S549" s="3">
        <f>LN(Table13[[#This Row],[maxPress(bar)]])</f>
        <v>13.61814200331237</v>
      </c>
      <c r="T549" s="3">
        <f>LN(Table13[[#This Row],[dens]])</f>
        <v>1.5537741793214965</v>
      </c>
    </row>
    <row r="550" spans="1:20" hidden="1" x14ac:dyDescent="0.3">
      <c r="A550">
        <v>5</v>
      </c>
      <c r="B550">
        <v>1500</v>
      </c>
      <c r="C550" t="s">
        <v>11</v>
      </c>
      <c r="D550">
        <v>1</v>
      </c>
      <c r="E550" t="s">
        <v>12</v>
      </c>
      <c r="F550">
        <v>10</v>
      </c>
      <c r="G550">
        <v>85.891249999999999</v>
      </c>
      <c r="H550">
        <v>630688.6651000001</v>
      </c>
      <c r="I550">
        <v>44.674999999999983</v>
      </c>
      <c r="J550">
        <v>10</v>
      </c>
      <c r="K550" t="s">
        <v>14</v>
      </c>
      <c r="L550">
        <f>Table13[[#This Row],[maxPHe]]/Table13[[#This Row],[nv]]</f>
        <v>4.4674999999999985</v>
      </c>
      <c r="M550">
        <f>1/Table13[[#This Row],[temp(K)]]</f>
        <v>6.6666666666666664E-4</v>
      </c>
      <c r="N550">
        <f>1/Table13[[#This Row],[dens]]</f>
        <v>0.22383883603805269</v>
      </c>
      <c r="O550" s="3">
        <f>EXP(-1/Table13[[#This Row],[temp(K)]])</f>
        <v>0.99933355550618108</v>
      </c>
      <c r="P550" s="3">
        <f>EXP(-1/Table13[[#This Row],[dens]])</f>
        <v>0.79944396554445696</v>
      </c>
      <c r="Q550" s="3">
        <f>EXP(1/Table13[[#This Row],[temp(K)]])</f>
        <v>1.0006668889382799</v>
      </c>
      <c r="R550" s="3">
        <f>EXP(1/Table13[[#This Row],[dens]])</f>
        <v>1.2508694081128693</v>
      </c>
      <c r="S550" s="3">
        <f>LN(Table13[[#This Row],[maxPress(bar)]])</f>
        <v>13.354567620554301</v>
      </c>
      <c r="T550" s="3">
        <f>LN(Table13[[#This Row],[dens]])</f>
        <v>1.4968289680514457</v>
      </c>
    </row>
    <row r="551" spans="1:20" hidden="1" x14ac:dyDescent="0.3">
      <c r="A551">
        <v>5</v>
      </c>
      <c r="B551">
        <v>2000</v>
      </c>
      <c r="C551" t="s">
        <v>11</v>
      </c>
      <c r="D551">
        <v>1</v>
      </c>
      <c r="E551" t="s">
        <v>12</v>
      </c>
      <c r="F551">
        <v>10</v>
      </c>
      <c r="G551">
        <v>74.059249999999992</v>
      </c>
      <c r="H551">
        <v>663690.49305000005</v>
      </c>
      <c r="I551">
        <v>35.314999999999998</v>
      </c>
      <c r="J551">
        <v>8</v>
      </c>
      <c r="K551" t="s">
        <v>14</v>
      </c>
      <c r="L551">
        <f>Table13[[#This Row],[maxPHe]]/Table13[[#This Row],[nv]]</f>
        <v>4.4143749999999997</v>
      </c>
      <c r="M551">
        <f>1/Table13[[#This Row],[temp(K)]]</f>
        <v>5.0000000000000001E-4</v>
      </c>
      <c r="N551">
        <f>1/Table13[[#This Row],[dens]]</f>
        <v>0.22653263485770919</v>
      </c>
      <c r="O551" s="3">
        <f>EXP(-1/Table13[[#This Row],[temp(K)]])</f>
        <v>0.99950012497916929</v>
      </c>
      <c r="P551" s="3">
        <f>EXP(-1/Table13[[#This Row],[dens]])</f>
        <v>0.79729332233428341</v>
      </c>
      <c r="Q551" s="3">
        <f>EXP(1/Table13[[#This Row],[temp(K)]])</f>
        <v>1.0005001250208359</v>
      </c>
      <c r="R551" s="3">
        <f>EXP(1/Table13[[#This Row],[dens]])</f>
        <v>1.2542435412255055</v>
      </c>
      <c r="S551" s="3">
        <f>LN(Table13[[#This Row],[maxPress(bar)]])</f>
        <v>13.40557119486388</v>
      </c>
      <c r="T551" s="3">
        <f>LN(Table13[[#This Row],[dens]])</f>
        <v>1.4848662611810497</v>
      </c>
    </row>
    <row r="552" spans="1:20" hidden="1" x14ac:dyDescent="0.3">
      <c r="A552">
        <v>5</v>
      </c>
      <c r="B552">
        <v>2500</v>
      </c>
      <c r="C552" t="s">
        <v>11</v>
      </c>
      <c r="D552">
        <v>1</v>
      </c>
      <c r="E552" t="s">
        <v>12</v>
      </c>
      <c r="F552">
        <v>10</v>
      </c>
      <c r="G552">
        <v>53.910749999999993</v>
      </c>
      <c r="H552">
        <v>558108.06165000005</v>
      </c>
      <c r="I552">
        <v>30.285000000000011</v>
      </c>
      <c r="J552">
        <v>8</v>
      </c>
      <c r="K552" t="s">
        <v>14</v>
      </c>
      <c r="L552">
        <f>Table13[[#This Row],[maxPHe]]/Table13[[#This Row],[nv]]</f>
        <v>3.7856250000000014</v>
      </c>
      <c r="M552">
        <f>1/Table13[[#This Row],[temp(K)]]</f>
        <v>4.0000000000000002E-4</v>
      </c>
      <c r="N552">
        <f>1/Table13[[#This Row],[dens]]</f>
        <v>0.26415717351824325</v>
      </c>
      <c r="O552" s="3">
        <f>EXP(-1/Table13[[#This Row],[temp(K)]])</f>
        <v>0.99960007998933442</v>
      </c>
      <c r="P552" s="3">
        <f>EXP(-1/Table13[[#This Row],[dens]])</f>
        <v>0.76785284403888654</v>
      </c>
      <c r="Q552" s="3">
        <f>EXP(1/Table13[[#This Row],[temp(K)]])</f>
        <v>1.0004000800106678</v>
      </c>
      <c r="R552" s="3">
        <f>EXP(1/Table13[[#This Row],[dens]])</f>
        <v>1.3023328724551249</v>
      </c>
      <c r="S552" s="3">
        <f>LN(Table13[[#This Row],[maxPress(bar)]])</f>
        <v>13.232307881484957</v>
      </c>
      <c r="T552" s="3">
        <f>LN(Table13[[#This Row],[dens]])</f>
        <v>1.3312109987530749</v>
      </c>
    </row>
    <row r="553" spans="1:20" hidden="1" x14ac:dyDescent="0.3">
      <c r="A553">
        <v>5</v>
      </c>
      <c r="B553">
        <v>500</v>
      </c>
      <c r="C553" t="s">
        <v>11</v>
      </c>
      <c r="D553">
        <v>1</v>
      </c>
      <c r="E553" t="s">
        <v>12</v>
      </c>
      <c r="F553">
        <v>10</v>
      </c>
      <c r="G553">
        <v>56.485250000000008</v>
      </c>
      <c r="H553">
        <v>986235.76755000022</v>
      </c>
      <c r="I553">
        <v>31.794999999999991</v>
      </c>
      <c r="J553">
        <v>6</v>
      </c>
      <c r="K553" t="s">
        <v>13</v>
      </c>
      <c r="L553">
        <f>Table13[[#This Row],[maxPHe]]/Table13[[#This Row],[nv]]</f>
        <v>5.2991666666666655</v>
      </c>
      <c r="M553">
        <f>1/Table13[[#This Row],[temp(K)]]</f>
        <v>2E-3</v>
      </c>
      <c r="N553">
        <f>1/Table13[[#This Row],[dens]]</f>
        <v>0.1887089164963045</v>
      </c>
      <c r="O553" s="3">
        <f>EXP(-1/Table13[[#This Row],[temp(K)]])</f>
        <v>0.99800199866733308</v>
      </c>
      <c r="P553" s="3">
        <f>EXP(-1/Table13[[#This Row],[dens]])</f>
        <v>0.82802749676382947</v>
      </c>
      <c r="Q553" s="3">
        <f>EXP(1/Table13[[#This Row],[temp(K)]])</f>
        <v>1.0020020013340003</v>
      </c>
      <c r="R553" s="3">
        <f>EXP(1/Table13[[#This Row],[dens]])</f>
        <v>1.2076893628632972</v>
      </c>
      <c r="S553" s="3">
        <f>LN(Table13[[#This Row],[maxPress(bar)]])</f>
        <v>13.80165072016357</v>
      </c>
      <c r="T553" s="3">
        <f>LN(Table13[[#This Row],[dens]])</f>
        <v>1.6675495754913159</v>
      </c>
    </row>
    <row r="554" spans="1:20" hidden="1" x14ac:dyDescent="0.3">
      <c r="A554">
        <v>1</v>
      </c>
      <c r="B554">
        <v>1000</v>
      </c>
      <c r="C554" t="s">
        <v>11</v>
      </c>
      <c r="D554">
        <v>1</v>
      </c>
      <c r="E554" t="s">
        <v>12</v>
      </c>
      <c r="F554">
        <v>11</v>
      </c>
      <c r="G554">
        <v>89.009750000000025</v>
      </c>
      <c r="H554">
        <v>751993.62079999992</v>
      </c>
      <c r="I554">
        <v>44.305000000000007</v>
      </c>
      <c r="J554">
        <v>9</v>
      </c>
      <c r="K554" t="s">
        <v>13</v>
      </c>
      <c r="L554">
        <f>Table13[[#This Row],[maxPHe]]/Table13[[#This Row],[nv]]</f>
        <v>4.9227777777777781</v>
      </c>
      <c r="M554">
        <f>1/Table13[[#This Row],[temp(K)]]</f>
        <v>1E-3</v>
      </c>
      <c r="N554">
        <f>1/Table13[[#This Row],[dens]]</f>
        <v>0.20313734341496445</v>
      </c>
      <c r="O554" s="3">
        <f>EXP(-1/Table13[[#This Row],[temp(K)]])</f>
        <v>0.99900049983337502</v>
      </c>
      <c r="P554" s="3">
        <f>EXP(-1/Table13[[#This Row],[dens]])</f>
        <v>0.81616613868283439</v>
      </c>
      <c r="Q554" s="3">
        <f>EXP(1/Table13[[#This Row],[temp(K)]])</f>
        <v>1.0010005001667084</v>
      </c>
      <c r="R554" s="3">
        <f>EXP(1/Table13[[#This Row],[dens]])</f>
        <v>1.225240735438798</v>
      </c>
      <c r="S554" s="3">
        <f>LN(Table13[[#This Row],[maxPress(bar)]])</f>
        <v>13.530483119917273</v>
      </c>
      <c r="T554" s="3">
        <f>LN(Table13[[#This Row],[dens]])</f>
        <v>1.5938729601630464</v>
      </c>
    </row>
    <row r="555" spans="1:20" x14ac:dyDescent="0.3">
      <c r="A555">
        <v>1</v>
      </c>
      <c r="B555">
        <v>1000</v>
      </c>
      <c r="C555" t="s">
        <v>11</v>
      </c>
      <c r="D555">
        <v>2</v>
      </c>
      <c r="E555" t="s">
        <v>12</v>
      </c>
      <c r="F555">
        <v>11</v>
      </c>
      <c r="G555">
        <v>525.14875000000006</v>
      </c>
      <c r="H555">
        <v>480886.72954999987</v>
      </c>
      <c r="I555">
        <v>263.52499999999998</v>
      </c>
      <c r="J555">
        <v>66</v>
      </c>
      <c r="K555" t="s">
        <v>13</v>
      </c>
      <c r="L555">
        <f>Table13[[#This Row],[maxPHe]]/Table13[[#This Row],[nv]]</f>
        <v>3.9928030303030297</v>
      </c>
      <c r="M555">
        <f>1/Table13[[#This Row],[temp(K)]]</f>
        <v>1E-3</v>
      </c>
      <c r="N555">
        <f>1/Table13[[#This Row],[dens]]</f>
        <v>0.25045062138317054</v>
      </c>
      <c r="O555" s="3">
        <f>EXP(-1/Table13[[#This Row],[temp(K)]])</f>
        <v>0.99900049983337502</v>
      </c>
      <c r="P555" s="3">
        <f>EXP(-1/Table13[[#This Row],[dens]])</f>
        <v>0.77844991784494699</v>
      </c>
      <c r="Q555" s="3">
        <f>EXP(1/Table13[[#This Row],[temp(K)]])</f>
        <v>1.0010005001667084</v>
      </c>
      <c r="R555" s="3">
        <f>EXP(1/Table13[[#This Row],[dens]])</f>
        <v>1.2846041563834834</v>
      </c>
      <c r="S555" s="3">
        <f>LN(Table13[[#This Row],[maxPress(bar)]])</f>
        <v>13.083387031854851</v>
      </c>
      <c r="T555" s="3">
        <f>LN(Table13[[#This Row],[dens]])</f>
        <v>1.3844934981148271</v>
      </c>
    </row>
    <row r="556" spans="1:20" hidden="1" x14ac:dyDescent="0.3">
      <c r="A556">
        <v>1</v>
      </c>
      <c r="B556">
        <v>1500</v>
      </c>
      <c r="C556" t="s">
        <v>11</v>
      </c>
      <c r="D556">
        <v>1</v>
      </c>
      <c r="E556" t="s">
        <v>12</v>
      </c>
      <c r="F556">
        <v>11</v>
      </c>
      <c r="G556">
        <v>57.178250000000013</v>
      </c>
      <c r="H556">
        <v>687481.15430000017</v>
      </c>
      <c r="I556">
        <v>30.934999999999999</v>
      </c>
      <c r="J556">
        <v>7</v>
      </c>
      <c r="K556" t="s">
        <v>14</v>
      </c>
      <c r="L556">
        <f>Table13[[#This Row],[maxPHe]]/Table13[[#This Row],[nv]]</f>
        <v>4.4192857142857145</v>
      </c>
      <c r="M556">
        <f>1/Table13[[#This Row],[temp(K)]]</f>
        <v>6.6666666666666664E-4</v>
      </c>
      <c r="N556">
        <f>1/Table13[[#This Row],[dens]]</f>
        <v>0.22628091158881525</v>
      </c>
      <c r="O556" s="3">
        <f>EXP(-1/Table13[[#This Row],[temp(K)]])</f>
        <v>0.99933355550618108</v>
      </c>
      <c r="P556" s="3">
        <f>EXP(-1/Table13[[#This Row],[dens]])</f>
        <v>0.79749404487785625</v>
      </c>
      <c r="Q556" s="3">
        <f>EXP(1/Table13[[#This Row],[temp(K)]])</f>
        <v>1.0006668889382799</v>
      </c>
      <c r="R556" s="3">
        <f>EXP(1/Table13[[#This Row],[dens]])</f>
        <v>1.2539278586753078</v>
      </c>
      <c r="S556" s="3">
        <f>LN(Table13[[#This Row],[maxPress(bar)]])</f>
        <v>13.440789696219877</v>
      </c>
      <c r="T556" s="3">
        <f>LN(Table13[[#This Row],[dens]])</f>
        <v>1.4859780799276388</v>
      </c>
    </row>
    <row r="557" spans="1:20" x14ac:dyDescent="0.3">
      <c r="A557">
        <v>1</v>
      </c>
      <c r="B557">
        <v>1500</v>
      </c>
      <c r="C557" t="s">
        <v>11</v>
      </c>
      <c r="D557">
        <v>2</v>
      </c>
      <c r="E557" t="s">
        <v>12</v>
      </c>
      <c r="F557">
        <v>11</v>
      </c>
      <c r="G557">
        <v>564.70274999999992</v>
      </c>
      <c r="H557">
        <v>428139.95429999998</v>
      </c>
      <c r="I557">
        <v>250.44500000000011</v>
      </c>
      <c r="J557">
        <v>62</v>
      </c>
      <c r="K557" t="s">
        <v>14</v>
      </c>
      <c r="L557">
        <f>Table13[[#This Row],[maxPHe]]/Table13[[#This Row],[nv]]</f>
        <v>4.0394354838709692</v>
      </c>
      <c r="M557">
        <f>1/Table13[[#This Row],[temp(K)]]</f>
        <v>6.6666666666666664E-4</v>
      </c>
      <c r="N557">
        <f>1/Table13[[#This Row],[dens]]</f>
        <v>0.24755934436702662</v>
      </c>
      <c r="O557" s="3">
        <f>EXP(-1/Table13[[#This Row],[temp(K)]])</f>
        <v>0.99933355550618108</v>
      </c>
      <c r="P557" s="3">
        <f>EXP(-1/Table13[[#This Row],[dens]])</f>
        <v>0.78070388905804367</v>
      </c>
      <c r="Q557" s="3">
        <f>EXP(1/Table13[[#This Row],[temp(K)]])</f>
        <v>1.0006668889382799</v>
      </c>
      <c r="R557" s="3">
        <f>EXP(1/Table13[[#This Row],[dens]])</f>
        <v>1.2808953740534679</v>
      </c>
      <c r="S557" s="3">
        <f>LN(Table13[[#This Row],[maxPress(bar)]])</f>
        <v>12.967205417140422</v>
      </c>
      <c r="T557" s="3">
        <f>LN(Table13[[#This Row],[dens]])</f>
        <v>1.3961049504945664</v>
      </c>
    </row>
    <row r="558" spans="1:20" hidden="1" x14ac:dyDescent="0.3">
      <c r="A558">
        <v>1</v>
      </c>
      <c r="B558">
        <v>2000</v>
      </c>
      <c r="C558" t="s">
        <v>11</v>
      </c>
      <c r="D558">
        <v>1</v>
      </c>
      <c r="E558" t="s">
        <v>12</v>
      </c>
      <c r="F558">
        <v>11</v>
      </c>
      <c r="G558">
        <v>110.29725000000001</v>
      </c>
      <c r="H558">
        <v>626971.83094999986</v>
      </c>
      <c r="I558">
        <v>44.554999999999993</v>
      </c>
      <c r="J558">
        <v>9</v>
      </c>
      <c r="K558" t="s">
        <v>13</v>
      </c>
      <c r="L558">
        <f>Table13[[#This Row],[maxPHe]]/Table13[[#This Row],[nv]]</f>
        <v>4.9505555555555549</v>
      </c>
      <c r="M558">
        <f>1/Table13[[#This Row],[temp(K)]]</f>
        <v>5.0000000000000001E-4</v>
      </c>
      <c r="N558">
        <f>1/Table13[[#This Row],[dens]]</f>
        <v>0.20199753114128607</v>
      </c>
      <c r="O558" s="3">
        <f>EXP(-1/Table13[[#This Row],[temp(K)]])</f>
        <v>0.99950012497916929</v>
      </c>
      <c r="P558" s="3">
        <f>EXP(-1/Table13[[#This Row],[dens]])</f>
        <v>0.81709694523665977</v>
      </c>
      <c r="Q558" s="3">
        <f>EXP(1/Table13[[#This Row],[temp(K)]])</f>
        <v>1.0005001250208359</v>
      </c>
      <c r="R558" s="3">
        <f>EXP(1/Table13[[#This Row],[dens]])</f>
        <v>1.2238449866072685</v>
      </c>
      <c r="S558" s="3">
        <f>LN(Table13[[#This Row],[maxPress(bar)]])</f>
        <v>13.348656891891309</v>
      </c>
      <c r="T558" s="3">
        <f>LN(Table13[[#This Row],[dens]])</f>
        <v>1.5994998037284636</v>
      </c>
    </row>
    <row r="559" spans="1:20" x14ac:dyDescent="0.3">
      <c r="A559">
        <v>1</v>
      </c>
      <c r="B559">
        <v>2000</v>
      </c>
      <c r="C559" t="s">
        <v>11</v>
      </c>
      <c r="D559">
        <v>2</v>
      </c>
      <c r="E559" t="s">
        <v>12</v>
      </c>
      <c r="F559">
        <v>11</v>
      </c>
      <c r="G559">
        <v>482.22775000000001</v>
      </c>
      <c r="H559">
        <v>366531.33439999999</v>
      </c>
      <c r="I559">
        <v>234.94500000000011</v>
      </c>
      <c r="J559">
        <v>68</v>
      </c>
      <c r="K559" t="s">
        <v>14</v>
      </c>
      <c r="L559">
        <f>Table13[[#This Row],[maxPHe]]/Table13[[#This Row],[nv]]</f>
        <v>3.4550735294117665</v>
      </c>
      <c r="M559">
        <f>1/Table13[[#This Row],[temp(K)]]</f>
        <v>5.0000000000000001E-4</v>
      </c>
      <c r="N559">
        <f>1/Table13[[#This Row],[dens]]</f>
        <v>0.28942944093298417</v>
      </c>
      <c r="O559" s="3">
        <f>EXP(-1/Table13[[#This Row],[temp(K)]])</f>
        <v>0.99950012497916929</v>
      </c>
      <c r="P559" s="3">
        <f>EXP(-1/Table13[[#This Row],[dens]])</f>
        <v>0.74869061795871295</v>
      </c>
      <c r="Q559" s="3">
        <f>EXP(1/Table13[[#This Row],[temp(K)]])</f>
        <v>1.0005001250208359</v>
      </c>
      <c r="R559" s="3">
        <f>EXP(1/Table13[[#This Row],[dens]])</f>
        <v>1.3356651946921361</v>
      </c>
      <c r="S559" s="3">
        <f>LN(Table13[[#This Row],[maxPress(bar)]])</f>
        <v>12.811839292970749</v>
      </c>
      <c r="T559" s="3">
        <f>LN(Table13[[#This Row],[dens]])</f>
        <v>1.2398437390226289</v>
      </c>
    </row>
    <row r="560" spans="1:20" hidden="1" x14ac:dyDescent="0.3">
      <c r="A560">
        <v>1</v>
      </c>
      <c r="B560">
        <v>2500</v>
      </c>
      <c r="C560" t="s">
        <v>11</v>
      </c>
      <c r="D560">
        <v>1</v>
      </c>
      <c r="E560" t="s">
        <v>12</v>
      </c>
      <c r="F560">
        <v>11</v>
      </c>
      <c r="G560">
        <v>67.128749999999997</v>
      </c>
      <c r="H560">
        <v>566271.87875000015</v>
      </c>
      <c r="I560">
        <v>32.925000000000011</v>
      </c>
      <c r="J560">
        <v>8</v>
      </c>
      <c r="K560" t="s">
        <v>13</v>
      </c>
      <c r="L560">
        <f>Table13[[#This Row],[maxPHe]]/Table13[[#This Row],[nv]]</f>
        <v>4.1156250000000014</v>
      </c>
      <c r="M560">
        <f>1/Table13[[#This Row],[temp(K)]]</f>
        <v>4.0000000000000002E-4</v>
      </c>
      <c r="N560">
        <f>1/Table13[[#This Row],[dens]]</f>
        <v>0.24297646165527706</v>
      </c>
      <c r="O560" s="3">
        <f>EXP(-1/Table13[[#This Row],[temp(K)]])</f>
        <v>0.99960007998933442</v>
      </c>
      <c r="P560" s="3">
        <f>EXP(-1/Table13[[#This Row],[dens]])</f>
        <v>0.78428997444206994</v>
      </c>
      <c r="Q560" s="3">
        <f>EXP(1/Table13[[#This Row],[temp(K)]])</f>
        <v>1.0004000800106678</v>
      </c>
      <c r="R560" s="3">
        <f>EXP(1/Table13[[#This Row],[dens]])</f>
        <v>1.275038611466865</v>
      </c>
      <c r="S560" s="3">
        <f>LN(Table13[[#This Row],[maxPress(bar)]])</f>
        <v>13.246829593002049</v>
      </c>
      <c r="T560" s="3">
        <f>LN(Table13[[#This Row],[dens]])</f>
        <v>1.4147907059495091</v>
      </c>
    </row>
    <row r="561" spans="1:20" x14ac:dyDescent="0.3">
      <c r="A561">
        <v>1</v>
      </c>
      <c r="B561">
        <v>2500</v>
      </c>
      <c r="C561" t="s">
        <v>11</v>
      </c>
      <c r="D561">
        <v>2</v>
      </c>
      <c r="E561" t="s">
        <v>12</v>
      </c>
      <c r="F561">
        <v>11</v>
      </c>
      <c r="G561">
        <v>442.52474999999998</v>
      </c>
      <c r="H561">
        <v>331168.52325000003</v>
      </c>
      <c r="I561">
        <v>219.00499999999991</v>
      </c>
      <c r="J561">
        <v>69</v>
      </c>
      <c r="K561" t="s">
        <v>14</v>
      </c>
      <c r="L561">
        <f>Table13[[#This Row],[maxPHe]]/Table13[[#This Row],[nv]]</f>
        <v>3.1739855072463756</v>
      </c>
      <c r="M561">
        <f>1/Table13[[#This Row],[temp(K)]]</f>
        <v>4.0000000000000002E-4</v>
      </c>
      <c r="N561">
        <f>1/Table13[[#This Row],[dens]]</f>
        <v>0.31506129997032045</v>
      </c>
      <c r="O561" s="3">
        <f>EXP(-1/Table13[[#This Row],[temp(K)]])</f>
        <v>0.99960007998933442</v>
      </c>
      <c r="P561" s="3">
        <f>EXP(-1/Table13[[#This Row],[dens]])</f>
        <v>0.72974413960385476</v>
      </c>
      <c r="Q561" s="3">
        <f>EXP(1/Table13[[#This Row],[temp(K)]])</f>
        <v>1.0004000800106678</v>
      </c>
      <c r="R561" s="3">
        <f>EXP(1/Table13[[#This Row],[dens]])</f>
        <v>1.3703433103866445</v>
      </c>
      <c r="S561" s="3">
        <f>LN(Table13[[#This Row],[maxPress(bar)]])</f>
        <v>12.710382658480421</v>
      </c>
      <c r="T561" s="3">
        <f>LN(Table13[[#This Row],[dens]])</f>
        <v>1.154988056008845</v>
      </c>
    </row>
    <row r="562" spans="1:20" hidden="1" x14ac:dyDescent="0.3">
      <c r="A562">
        <v>1</v>
      </c>
      <c r="B562">
        <v>500</v>
      </c>
      <c r="C562" t="s">
        <v>11</v>
      </c>
      <c r="D562">
        <v>1</v>
      </c>
      <c r="E562" t="s">
        <v>12</v>
      </c>
      <c r="F562">
        <v>11</v>
      </c>
      <c r="G562">
        <v>113.36624999999999</v>
      </c>
      <c r="H562">
        <v>788515.37710000004</v>
      </c>
      <c r="I562">
        <v>58.175000000000011</v>
      </c>
      <c r="J562">
        <v>11</v>
      </c>
      <c r="K562" t="s">
        <v>13</v>
      </c>
      <c r="L562">
        <f>Table13[[#This Row],[maxPHe]]/Table13[[#This Row],[nv]]</f>
        <v>5.2886363636363649</v>
      </c>
      <c r="M562">
        <f>1/Table13[[#This Row],[temp(K)]]</f>
        <v>2E-3</v>
      </c>
      <c r="N562">
        <f>1/Table13[[#This Row],[dens]]</f>
        <v>0.18908465835840133</v>
      </c>
      <c r="O562" s="3">
        <f>EXP(-1/Table13[[#This Row],[temp(K)]])</f>
        <v>0.99800199866733308</v>
      </c>
      <c r="P562" s="3">
        <f>EXP(-1/Table13[[#This Row],[dens]])</f>
        <v>0.82771643061427491</v>
      </c>
      <c r="Q562" s="3">
        <f>EXP(1/Table13[[#This Row],[temp(K)]])</f>
        <v>1.0020020013340003</v>
      </c>
      <c r="R562" s="3">
        <f>EXP(1/Table13[[#This Row],[dens]])</f>
        <v>1.2081432275759802</v>
      </c>
      <c r="S562" s="3">
        <f>LN(Table13[[#This Row],[maxPress(bar)]])</f>
        <v>13.577907186907186</v>
      </c>
      <c r="T562" s="3">
        <f>LN(Table13[[#This Row],[dens]])</f>
        <v>1.6655604363899852</v>
      </c>
    </row>
    <row r="563" spans="1:20" x14ac:dyDescent="0.3">
      <c r="A563">
        <v>1</v>
      </c>
      <c r="B563">
        <v>500</v>
      </c>
      <c r="C563" t="s">
        <v>11</v>
      </c>
      <c r="D563">
        <v>2</v>
      </c>
      <c r="E563" t="s">
        <v>12</v>
      </c>
      <c r="F563">
        <v>11</v>
      </c>
      <c r="G563">
        <v>629.05924999999991</v>
      </c>
      <c r="H563">
        <v>560589.57109999983</v>
      </c>
      <c r="I563">
        <v>303.31499999999983</v>
      </c>
      <c r="J563">
        <v>67</v>
      </c>
      <c r="K563" t="s">
        <v>14</v>
      </c>
      <c r="L563">
        <f>Table13[[#This Row],[maxPHe]]/Table13[[#This Row],[nv]]</f>
        <v>4.5270895522388033</v>
      </c>
      <c r="M563">
        <f>1/Table13[[#This Row],[temp(K)]]</f>
        <v>2E-3</v>
      </c>
      <c r="N563">
        <f>1/Table13[[#This Row],[dens]]</f>
        <v>0.22089247152300426</v>
      </c>
      <c r="O563" s="3">
        <f>EXP(-1/Table13[[#This Row],[temp(K)]])</f>
        <v>0.99800199866733308</v>
      </c>
      <c r="P563" s="3">
        <f>EXP(-1/Table13[[#This Row],[dens]])</f>
        <v>0.80180289229884893</v>
      </c>
      <c r="Q563" s="3">
        <f>EXP(1/Table13[[#This Row],[temp(K)]])</f>
        <v>1.0020020013340003</v>
      </c>
      <c r="R563" s="3">
        <f>EXP(1/Table13[[#This Row],[dens]])</f>
        <v>1.2471893149860063</v>
      </c>
      <c r="S563" s="3">
        <f>LN(Table13[[#This Row],[maxPress(bar)]])</f>
        <v>13.236744314435967</v>
      </c>
      <c r="T563" s="3">
        <f>LN(Table13[[#This Row],[dens]])</f>
        <v>1.5100792500648359</v>
      </c>
    </row>
    <row r="564" spans="1:20" hidden="1" x14ac:dyDescent="0.3">
      <c r="A564">
        <v>2</v>
      </c>
      <c r="B564">
        <v>1000</v>
      </c>
      <c r="C564" t="s">
        <v>11</v>
      </c>
      <c r="D564">
        <v>1</v>
      </c>
      <c r="E564" t="s">
        <v>12</v>
      </c>
      <c r="F564">
        <v>11</v>
      </c>
      <c r="G564">
        <v>54.108750000000008</v>
      </c>
      <c r="H564">
        <v>717769.54395000008</v>
      </c>
      <c r="I564">
        <v>37.324999999999989</v>
      </c>
      <c r="J564">
        <v>9</v>
      </c>
      <c r="K564" t="s">
        <v>13</v>
      </c>
      <c r="L564">
        <f>Table13[[#This Row],[maxPHe]]/Table13[[#This Row],[nv]]</f>
        <v>4.1472222222222213</v>
      </c>
      <c r="M564">
        <f>1/Table13[[#This Row],[temp(K)]]</f>
        <v>1E-3</v>
      </c>
      <c r="N564">
        <f>1/Table13[[#This Row],[dens]]</f>
        <v>0.24112525117213671</v>
      </c>
      <c r="O564" s="3">
        <f>EXP(-1/Table13[[#This Row],[temp(K)]])</f>
        <v>0.99900049983337502</v>
      </c>
      <c r="P564" s="3">
        <f>EXP(-1/Table13[[#This Row],[dens]])</f>
        <v>0.78574320496735439</v>
      </c>
      <c r="Q564" s="3">
        <f>EXP(1/Table13[[#This Row],[temp(K)]])</f>
        <v>1.0010005001667084</v>
      </c>
      <c r="R564" s="3">
        <f>EXP(1/Table13[[#This Row],[dens]])</f>
        <v>1.2726804300414503</v>
      </c>
      <c r="S564" s="3">
        <f>LN(Table13[[#This Row],[maxPress(bar)]])</f>
        <v>13.483903827079679</v>
      </c>
      <c r="T564" s="3">
        <f>LN(Table13[[#This Row],[dens]])</f>
        <v>1.4224387660890345</v>
      </c>
    </row>
    <row r="565" spans="1:20" x14ac:dyDescent="0.3">
      <c r="A565">
        <v>2</v>
      </c>
      <c r="B565">
        <v>1000</v>
      </c>
      <c r="C565" t="s">
        <v>11</v>
      </c>
      <c r="D565">
        <v>2</v>
      </c>
      <c r="E565" t="s">
        <v>12</v>
      </c>
      <c r="F565">
        <v>11</v>
      </c>
      <c r="G565">
        <v>541.23775000000001</v>
      </c>
      <c r="H565">
        <v>494165.76730000001</v>
      </c>
      <c r="I565">
        <v>259.74500000000012</v>
      </c>
      <c r="J565">
        <v>63</v>
      </c>
      <c r="K565" t="s">
        <v>13</v>
      </c>
      <c r="L565">
        <f>Table13[[#This Row],[maxPHe]]/Table13[[#This Row],[nv]]</f>
        <v>4.1229365079365099</v>
      </c>
      <c r="M565">
        <f>1/Table13[[#This Row],[temp(K)]]</f>
        <v>1E-3</v>
      </c>
      <c r="N565">
        <f>1/Table13[[#This Row],[dens]]</f>
        <v>0.24254557354328271</v>
      </c>
      <c r="O565" s="3">
        <f>EXP(-1/Table13[[#This Row],[temp(K)]])</f>
        <v>0.99900049983337502</v>
      </c>
      <c r="P565" s="3">
        <f>EXP(-1/Table13[[#This Row],[dens]])</f>
        <v>0.78462798848630033</v>
      </c>
      <c r="Q565" s="3">
        <f>EXP(1/Table13[[#This Row],[temp(K)]])</f>
        <v>1.0010005001667084</v>
      </c>
      <c r="R565" s="3">
        <f>EXP(1/Table13[[#This Row],[dens]])</f>
        <v>1.2744893308345961</v>
      </c>
      <c r="S565" s="3">
        <f>LN(Table13[[#This Row],[maxPress(bar)]])</f>
        <v>13.110626301217978</v>
      </c>
      <c r="T565" s="3">
        <f>LN(Table13[[#This Row],[dens]])</f>
        <v>1.4165656541243827</v>
      </c>
    </row>
    <row r="566" spans="1:20" hidden="1" x14ac:dyDescent="0.3">
      <c r="A566">
        <v>2</v>
      </c>
      <c r="B566">
        <v>1500</v>
      </c>
      <c r="C566" t="s">
        <v>11</v>
      </c>
      <c r="D566">
        <v>1</v>
      </c>
      <c r="E566" t="s">
        <v>12</v>
      </c>
      <c r="F566">
        <v>11</v>
      </c>
      <c r="G566">
        <v>128.66325000000001</v>
      </c>
      <c r="H566">
        <v>693620.56935000001</v>
      </c>
      <c r="I566">
        <v>50.235000000000007</v>
      </c>
      <c r="J566">
        <v>9</v>
      </c>
      <c r="K566" t="s">
        <v>13</v>
      </c>
      <c r="L566">
        <f>Table13[[#This Row],[maxPHe]]/Table13[[#This Row],[nv]]</f>
        <v>5.581666666666667</v>
      </c>
      <c r="M566">
        <f>1/Table13[[#This Row],[temp(K)]]</f>
        <v>6.6666666666666664E-4</v>
      </c>
      <c r="N566">
        <f>1/Table13[[#This Row],[dens]]</f>
        <v>0.17915795759928335</v>
      </c>
      <c r="O566" s="3">
        <f>EXP(-1/Table13[[#This Row],[temp(K)]])</f>
        <v>0.99933355550618108</v>
      </c>
      <c r="P566" s="3">
        <f>EXP(-1/Table13[[#This Row],[dens]])</f>
        <v>0.83597384054654422</v>
      </c>
      <c r="Q566" s="3">
        <f>EXP(1/Table13[[#This Row],[temp(K)]])</f>
        <v>1.0006668889382799</v>
      </c>
      <c r="R566" s="3">
        <f>EXP(1/Table13[[#This Row],[dens]])</f>
        <v>1.1962096796548305</v>
      </c>
      <c r="S566" s="3">
        <f>LN(Table13[[#This Row],[maxPress(bar)]])</f>
        <v>13.449680359934346</v>
      </c>
      <c r="T566" s="3">
        <f>LN(Table13[[#This Row],[dens]])</f>
        <v>1.7194874175780583</v>
      </c>
    </row>
    <row r="567" spans="1:20" x14ac:dyDescent="0.3">
      <c r="A567">
        <v>2</v>
      </c>
      <c r="B567">
        <v>1500</v>
      </c>
      <c r="C567" t="s">
        <v>11</v>
      </c>
      <c r="D567">
        <v>2</v>
      </c>
      <c r="E567" t="s">
        <v>12</v>
      </c>
      <c r="F567">
        <v>11</v>
      </c>
      <c r="G567">
        <v>489.85125000000011</v>
      </c>
      <c r="H567">
        <v>415258.78934999998</v>
      </c>
      <c r="I567">
        <v>247.47500000000011</v>
      </c>
      <c r="J567">
        <v>68</v>
      </c>
      <c r="K567" t="s">
        <v>13</v>
      </c>
      <c r="L567">
        <f>Table13[[#This Row],[maxPHe]]/Table13[[#This Row],[nv]]</f>
        <v>3.6393382352941193</v>
      </c>
      <c r="M567">
        <f>1/Table13[[#This Row],[temp(K)]]</f>
        <v>6.6666666666666664E-4</v>
      </c>
      <c r="N567">
        <f>1/Table13[[#This Row],[dens]]</f>
        <v>0.27477522982119396</v>
      </c>
      <c r="O567" s="3">
        <f>EXP(-1/Table13[[#This Row],[temp(K)]])</f>
        <v>0.99933355550618108</v>
      </c>
      <c r="P567" s="3">
        <f>EXP(-1/Table13[[#This Row],[dens]])</f>
        <v>0.75974287157577158</v>
      </c>
      <c r="Q567" s="3">
        <f>EXP(1/Table13[[#This Row],[temp(K)]])</f>
        <v>1.0006668889382799</v>
      </c>
      <c r="R567" s="3">
        <f>EXP(1/Table13[[#This Row],[dens]])</f>
        <v>1.3162347912865764</v>
      </c>
      <c r="S567" s="3">
        <f>LN(Table13[[#This Row],[maxPress(bar)]])</f>
        <v>12.936657193657316</v>
      </c>
      <c r="T567" s="3">
        <f>LN(Table13[[#This Row],[dens]])</f>
        <v>1.2918018616297648</v>
      </c>
    </row>
    <row r="568" spans="1:20" hidden="1" x14ac:dyDescent="0.3">
      <c r="A568">
        <v>2</v>
      </c>
      <c r="B568">
        <v>2000</v>
      </c>
      <c r="C568" t="s">
        <v>11</v>
      </c>
      <c r="D568">
        <v>1</v>
      </c>
      <c r="E568" t="s">
        <v>12</v>
      </c>
      <c r="F568">
        <v>11</v>
      </c>
      <c r="G568">
        <v>88.217750000000009</v>
      </c>
      <c r="H568">
        <v>614986.26054999989</v>
      </c>
      <c r="I568">
        <v>40.144999999999982</v>
      </c>
      <c r="J568">
        <v>9</v>
      </c>
      <c r="K568" t="s">
        <v>14</v>
      </c>
      <c r="L568">
        <f>Table13[[#This Row],[maxPHe]]/Table13[[#This Row],[nv]]</f>
        <v>4.4605555555555538</v>
      </c>
      <c r="M568">
        <f>1/Table13[[#This Row],[temp(K)]]</f>
        <v>5.0000000000000001E-4</v>
      </c>
      <c r="N568">
        <f>1/Table13[[#This Row],[dens]]</f>
        <v>0.22418732096151459</v>
      </c>
      <c r="O568" s="3">
        <f>EXP(-1/Table13[[#This Row],[temp(K)]])</f>
        <v>0.99950012497916929</v>
      </c>
      <c r="P568" s="3">
        <f>EXP(-1/Table13[[#This Row],[dens]])</f>
        <v>0.7991654199126077</v>
      </c>
      <c r="Q568" s="3">
        <f>EXP(1/Table13[[#This Row],[temp(K)]])</f>
        <v>1.0005001250208359</v>
      </c>
      <c r="R568" s="3">
        <f>EXP(1/Table13[[#This Row],[dens]])</f>
        <v>1.25130539320552</v>
      </c>
      <c r="S568" s="3">
        <f>LN(Table13[[#This Row],[maxPress(bar)]])</f>
        <v>13.329355205969994</v>
      </c>
      <c r="T568" s="3">
        <f>LN(Table13[[#This Row],[dens]])</f>
        <v>1.4952733223004275</v>
      </c>
    </row>
    <row r="569" spans="1:20" x14ac:dyDescent="0.3">
      <c r="A569">
        <v>2</v>
      </c>
      <c r="B569">
        <v>2000</v>
      </c>
      <c r="C569" t="s">
        <v>11</v>
      </c>
      <c r="D569">
        <v>2</v>
      </c>
      <c r="E569" t="s">
        <v>12</v>
      </c>
      <c r="F569">
        <v>11</v>
      </c>
      <c r="G569">
        <v>455.89125000000001</v>
      </c>
      <c r="H569">
        <v>379823.45374999999</v>
      </c>
      <c r="I569">
        <v>218.67500000000001</v>
      </c>
      <c r="J569">
        <v>62</v>
      </c>
      <c r="K569" t="s">
        <v>13</v>
      </c>
      <c r="L569">
        <f>Table13[[#This Row],[maxPHe]]/Table13[[#This Row],[nv]]</f>
        <v>3.5270161290322584</v>
      </c>
      <c r="M569">
        <f>1/Table13[[#This Row],[temp(K)]]</f>
        <v>5.0000000000000001E-4</v>
      </c>
      <c r="N569">
        <f>1/Table13[[#This Row],[dens]]</f>
        <v>0.28352578026752029</v>
      </c>
      <c r="O569" s="3">
        <f>EXP(-1/Table13[[#This Row],[temp(K)]])</f>
        <v>0.99950012497916929</v>
      </c>
      <c r="P569" s="3">
        <f>EXP(-1/Table13[[#This Row],[dens]])</f>
        <v>0.75312370615917035</v>
      </c>
      <c r="Q569" s="3">
        <f>EXP(1/Table13[[#This Row],[temp(K)]])</f>
        <v>1.0005001250208359</v>
      </c>
      <c r="R569" s="3">
        <f>EXP(1/Table13[[#This Row],[dens]])</f>
        <v>1.3278031109920381</v>
      </c>
      <c r="S569" s="3">
        <f>LN(Table13[[#This Row],[maxPress(bar)]])</f>
        <v>12.847461828349951</v>
      </c>
      <c r="T569" s="3">
        <f>LN(Table13[[#This Row],[dens]])</f>
        <v>1.2604522242608271</v>
      </c>
    </row>
    <row r="570" spans="1:20" hidden="1" x14ac:dyDescent="0.3">
      <c r="A570">
        <v>1</v>
      </c>
      <c r="B570">
        <v>1000</v>
      </c>
      <c r="C570" t="s">
        <v>11</v>
      </c>
      <c r="D570">
        <v>3</v>
      </c>
      <c r="E570" t="s">
        <v>12</v>
      </c>
      <c r="F570">
        <v>11</v>
      </c>
      <c r="G570">
        <v>1669.5047500000001</v>
      </c>
      <c r="H570">
        <v>378386.93554999999</v>
      </c>
      <c r="I570">
        <v>818.40500000000009</v>
      </c>
      <c r="J570">
        <v>232</v>
      </c>
      <c r="K570" t="s">
        <v>14</v>
      </c>
      <c r="L570">
        <f>Table13[[#This Row],[maxPHe]]/Table13[[#This Row],[nv]]</f>
        <v>3.52760775862069</v>
      </c>
      <c r="M570">
        <f>1/Table13[[#This Row],[temp(K)]]</f>
        <v>1E-3</v>
      </c>
      <c r="N570">
        <f>1/Table13[[#This Row],[dens]]</f>
        <v>0.28347822899420211</v>
      </c>
      <c r="O570" s="3">
        <f>EXP(-1/Table13[[#This Row],[temp(K)]])</f>
        <v>0.99900049983337502</v>
      </c>
      <c r="P570" s="3">
        <f>EXP(-1/Table13[[#This Row],[dens]])</f>
        <v>0.75315951900183065</v>
      </c>
      <c r="Q570" s="3">
        <f>EXP(1/Table13[[#This Row],[temp(K)]])</f>
        <v>1.0010005001667084</v>
      </c>
      <c r="R570" s="3">
        <f>EXP(1/Table13[[#This Row],[dens]])</f>
        <v>1.3277399737645343</v>
      </c>
      <c r="S570" s="3">
        <f>LN(Table13[[#This Row],[maxPress(bar)]])</f>
        <v>12.843672590061727</v>
      </c>
      <c r="T570" s="3">
        <f>LN(Table13[[#This Row],[dens]])</f>
        <v>1.26061995243436</v>
      </c>
    </row>
    <row r="571" spans="1:20" hidden="1" x14ac:dyDescent="0.3">
      <c r="A571">
        <v>1</v>
      </c>
      <c r="B571">
        <v>1500</v>
      </c>
      <c r="C571" t="s">
        <v>11</v>
      </c>
      <c r="D571">
        <v>3</v>
      </c>
      <c r="E571" t="s">
        <v>12</v>
      </c>
      <c r="F571">
        <v>11</v>
      </c>
      <c r="G571">
        <v>1447.4257500000001</v>
      </c>
      <c r="H571">
        <v>327607.89630000008</v>
      </c>
      <c r="I571">
        <v>716.98500000000047</v>
      </c>
      <c r="J571">
        <v>223</v>
      </c>
      <c r="K571" t="s">
        <v>13</v>
      </c>
      <c r="L571">
        <f>Table13[[#This Row],[maxPHe]]/Table13[[#This Row],[nv]]</f>
        <v>3.2151793721973116</v>
      </c>
      <c r="M571">
        <f>1/Table13[[#This Row],[temp(K)]]</f>
        <v>6.6666666666666664E-4</v>
      </c>
      <c r="N571">
        <f>1/Table13[[#This Row],[dens]]</f>
        <v>0.31102463789340062</v>
      </c>
      <c r="O571" s="3">
        <f>EXP(-1/Table13[[#This Row],[temp(K)]])</f>
        <v>0.99933355550618108</v>
      </c>
      <c r="P571" s="3">
        <f>EXP(-1/Table13[[#This Row],[dens]])</f>
        <v>0.7326958235653519</v>
      </c>
      <c r="Q571" s="3">
        <f>EXP(1/Table13[[#This Row],[temp(K)]])</f>
        <v>1.0006668889382799</v>
      </c>
      <c r="R571" s="3">
        <f>EXP(1/Table13[[#This Row],[dens]])</f>
        <v>1.3648228471317418</v>
      </c>
      <c r="S571" s="3">
        <f>LN(Table13[[#This Row],[maxPress(bar)]])</f>
        <v>12.69957273415042</v>
      </c>
      <c r="T571" s="3">
        <f>LN(Table13[[#This Row],[dens]])</f>
        <v>1.1678831484185734</v>
      </c>
    </row>
    <row r="572" spans="1:20" hidden="1" x14ac:dyDescent="0.3">
      <c r="A572">
        <v>1</v>
      </c>
      <c r="B572">
        <v>2000</v>
      </c>
      <c r="C572" t="s">
        <v>11</v>
      </c>
      <c r="D572">
        <v>3</v>
      </c>
      <c r="E572" t="s">
        <v>12</v>
      </c>
      <c r="F572">
        <v>11</v>
      </c>
      <c r="G572">
        <v>1273.21775</v>
      </c>
      <c r="H572">
        <v>283511.57484999998</v>
      </c>
      <c r="I572">
        <v>655.14499999999964</v>
      </c>
      <c r="J572">
        <v>227</v>
      </c>
      <c r="K572" t="s">
        <v>14</v>
      </c>
      <c r="L572">
        <f>Table13[[#This Row],[maxPHe]]/Table13[[#This Row],[nv]]</f>
        <v>2.8861013215859015</v>
      </c>
      <c r="M572">
        <f>1/Table13[[#This Row],[temp(K)]]</f>
        <v>5.0000000000000001E-4</v>
      </c>
      <c r="N572">
        <f>1/Table13[[#This Row],[dens]]</f>
        <v>0.3464881820055104</v>
      </c>
      <c r="O572" s="3">
        <f>EXP(-1/Table13[[#This Row],[temp(K)]])</f>
        <v>0.99950012497916929</v>
      </c>
      <c r="P572" s="3">
        <f>EXP(-1/Table13[[#This Row],[dens]])</f>
        <v>0.70716717653568384</v>
      </c>
      <c r="Q572" s="3">
        <f>EXP(1/Table13[[#This Row],[temp(K)]])</f>
        <v>1.0005001250208359</v>
      </c>
      <c r="R572" s="3">
        <f>EXP(1/Table13[[#This Row],[dens]])</f>
        <v>1.414092781990907</v>
      </c>
      <c r="S572" s="3">
        <f>LN(Table13[[#This Row],[maxPress(bar)]])</f>
        <v>12.555008229711548</v>
      </c>
      <c r="T572" s="3">
        <f>LN(Table13[[#This Row],[dens]])</f>
        <v>1.0599065677000319</v>
      </c>
    </row>
    <row r="573" spans="1:20" hidden="1" x14ac:dyDescent="0.3">
      <c r="A573">
        <v>1</v>
      </c>
      <c r="B573">
        <v>2500</v>
      </c>
      <c r="C573" t="s">
        <v>11</v>
      </c>
      <c r="D573">
        <v>3</v>
      </c>
      <c r="E573" t="s">
        <v>12</v>
      </c>
      <c r="F573">
        <v>11</v>
      </c>
      <c r="G573">
        <v>1201.63375</v>
      </c>
      <c r="H573">
        <v>251714.78755000001</v>
      </c>
      <c r="I573">
        <v>608.8249999999997</v>
      </c>
      <c r="J573">
        <v>224</v>
      </c>
      <c r="K573" t="s">
        <v>13</v>
      </c>
      <c r="L573">
        <f>Table13[[#This Row],[maxPHe]]/Table13[[#This Row],[nv]]</f>
        <v>2.7179687499999985</v>
      </c>
      <c r="M573">
        <f>1/Table13[[#This Row],[temp(K)]]</f>
        <v>4.0000000000000002E-4</v>
      </c>
      <c r="N573">
        <f>1/Table13[[#This Row],[dens]]</f>
        <v>0.36792181661396972</v>
      </c>
      <c r="O573" s="3">
        <f>EXP(-1/Table13[[#This Row],[temp(K)]])</f>
        <v>0.99960007998933442</v>
      </c>
      <c r="P573" s="3">
        <f>EXP(-1/Table13[[#This Row],[dens]])</f>
        <v>0.69217129586891191</v>
      </c>
      <c r="Q573" s="3">
        <f>EXP(1/Table13[[#This Row],[temp(K)]])</f>
        <v>1.0004000800106678</v>
      </c>
      <c r="R573" s="3">
        <f>EXP(1/Table13[[#This Row],[dens]])</f>
        <v>1.4447290807467792</v>
      </c>
      <c r="S573" s="3">
        <f>LN(Table13[[#This Row],[maxPress(bar)]])</f>
        <v>12.436051930092924</v>
      </c>
      <c r="T573" s="3">
        <f>LN(Table13[[#This Row],[dens]])</f>
        <v>0.99988481823827857</v>
      </c>
    </row>
    <row r="574" spans="1:20" hidden="1" x14ac:dyDescent="0.3">
      <c r="A574">
        <v>1</v>
      </c>
      <c r="B574">
        <v>500</v>
      </c>
      <c r="C574" t="s">
        <v>11</v>
      </c>
      <c r="D574">
        <v>3</v>
      </c>
      <c r="E574" t="s">
        <v>12</v>
      </c>
      <c r="F574">
        <v>11</v>
      </c>
      <c r="G574">
        <v>1691.1387500000001</v>
      </c>
      <c r="H574">
        <v>437530.60310000001</v>
      </c>
      <c r="I574">
        <v>860.72499999999957</v>
      </c>
      <c r="J574">
        <v>224</v>
      </c>
      <c r="K574" t="s">
        <v>14</v>
      </c>
      <c r="L574">
        <f>Table13[[#This Row],[maxPHe]]/Table13[[#This Row],[nv]]</f>
        <v>3.8425223214285693</v>
      </c>
      <c r="M574">
        <f>1/Table13[[#This Row],[temp(K)]]</f>
        <v>2E-3</v>
      </c>
      <c r="N574">
        <f>1/Table13[[#This Row],[dens]]</f>
        <v>0.26024572308228544</v>
      </c>
      <c r="O574" s="3">
        <f>EXP(-1/Table13[[#This Row],[temp(K)]])</f>
        <v>0.99800199866733308</v>
      </c>
      <c r="P574" s="3">
        <f>EXP(-1/Table13[[#This Row],[dens]])</f>
        <v>0.77086214390737806</v>
      </c>
      <c r="Q574" s="3">
        <f>EXP(1/Table13[[#This Row],[temp(K)]])</f>
        <v>1.0020020013340003</v>
      </c>
      <c r="R574" s="3">
        <f>EXP(1/Table13[[#This Row],[dens]])</f>
        <v>1.2972488114815943</v>
      </c>
      <c r="S574" s="3">
        <f>LN(Table13[[#This Row],[maxPress(bar)]])</f>
        <v>12.98890193227628</v>
      </c>
      <c r="T574" s="3">
        <f>LN(Table13[[#This Row],[dens]])</f>
        <v>1.3461290055038047</v>
      </c>
    </row>
    <row r="575" spans="1:20" hidden="1" x14ac:dyDescent="0.3">
      <c r="A575">
        <v>2</v>
      </c>
      <c r="B575">
        <v>2500</v>
      </c>
      <c r="C575" t="s">
        <v>11</v>
      </c>
      <c r="D575">
        <v>1</v>
      </c>
      <c r="E575" t="s">
        <v>12</v>
      </c>
      <c r="F575">
        <v>11</v>
      </c>
      <c r="G575">
        <v>107.07925</v>
      </c>
      <c r="H575">
        <v>581764.52425000002</v>
      </c>
      <c r="I575">
        <v>42.914999999999999</v>
      </c>
      <c r="J575">
        <v>9</v>
      </c>
      <c r="K575" t="s">
        <v>14</v>
      </c>
      <c r="L575">
        <f>Table13[[#This Row],[maxPHe]]/Table13[[#This Row],[nv]]</f>
        <v>4.7683333333333335</v>
      </c>
      <c r="M575">
        <f>1/Table13[[#This Row],[temp(K)]]</f>
        <v>4.0000000000000002E-4</v>
      </c>
      <c r="N575">
        <f>1/Table13[[#This Row],[dens]]</f>
        <v>0.20971688220901782</v>
      </c>
      <c r="O575" s="3">
        <f>EXP(-1/Table13[[#This Row],[temp(K)]])</f>
        <v>0.99960007998933442</v>
      </c>
      <c r="P575" s="3">
        <f>EXP(-1/Table13[[#This Row],[dens]])</f>
        <v>0.81081376928084437</v>
      </c>
      <c r="Q575" s="3">
        <f>EXP(1/Table13[[#This Row],[temp(K)]])</f>
        <v>1.0004000800106678</v>
      </c>
      <c r="R575" s="3">
        <f>EXP(1/Table13[[#This Row],[dens]])</f>
        <v>1.2333288331881134</v>
      </c>
      <c r="S575" s="3">
        <f>LN(Table13[[#This Row],[maxPress(bar)]])</f>
        <v>13.273821047333328</v>
      </c>
      <c r="T575" s="3">
        <f>LN(Table13[[#This Row],[dens]])</f>
        <v>1.5619968378339639</v>
      </c>
    </row>
    <row r="576" spans="1:20" x14ac:dyDescent="0.3">
      <c r="A576">
        <v>2</v>
      </c>
      <c r="B576">
        <v>2500</v>
      </c>
      <c r="C576" t="s">
        <v>11</v>
      </c>
      <c r="D576">
        <v>2</v>
      </c>
      <c r="E576" t="s">
        <v>12</v>
      </c>
      <c r="F576">
        <v>11</v>
      </c>
      <c r="G576">
        <v>370.44574999999998</v>
      </c>
      <c r="H576">
        <v>338849.34319999989</v>
      </c>
      <c r="I576">
        <v>189.58500000000009</v>
      </c>
      <c r="J576">
        <v>60</v>
      </c>
      <c r="K576" t="s">
        <v>14</v>
      </c>
      <c r="L576">
        <f>Table13[[#This Row],[maxPHe]]/Table13[[#This Row],[nv]]</f>
        <v>3.1597500000000016</v>
      </c>
      <c r="M576">
        <f>1/Table13[[#This Row],[temp(K)]]</f>
        <v>4.0000000000000002E-4</v>
      </c>
      <c r="N576">
        <f>1/Table13[[#This Row],[dens]]</f>
        <v>0.31648073423530326</v>
      </c>
      <c r="O576" s="3">
        <f>EXP(-1/Table13[[#This Row],[temp(K)]])</f>
        <v>0.99960007998933442</v>
      </c>
      <c r="P576" s="3">
        <f>EXP(-1/Table13[[#This Row],[dens]])</f>
        <v>0.72870905056164847</v>
      </c>
      <c r="Q576" s="3">
        <f>EXP(1/Table13[[#This Row],[temp(K)]])</f>
        <v>1.0004000800106678</v>
      </c>
      <c r="R576" s="3">
        <f>EXP(1/Table13[[#This Row],[dens]])</f>
        <v>1.372289803769084</v>
      </c>
      <c r="S576" s="3">
        <f>LN(Table13[[#This Row],[maxPress(bar)]])</f>
        <v>12.733310872241589</v>
      </c>
      <c r="T576" s="3">
        <f>LN(Table13[[#This Row],[dens]])</f>
        <v>1.1504929105450992</v>
      </c>
    </row>
    <row r="577" spans="1:20" hidden="1" x14ac:dyDescent="0.3">
      <c r="A577">
        <v>2</v>
      </c>
      <c r="B577">
        <v>1000</v>
      </c>
      <c r="C577" t="s">
        <v>11</v>
      </c>
      <c r="D577">
        <v>3</v>
      </c>
      <c r="E577" t="s">
        <v>12</v>
      </c>
      <c r="F577">
        <v>11</v>
      </c>
      <c r="G577">
        <v>1708.7127499999999</v>
      </c>
      <c r="H577">
        <v>384266.62890000001</v>
      </c>
      <c r="I577">
        <v>811.24499999999978</v>
      </c>
      <c r="J577">
        <v>224</v>
      </c>
      <c r="K577" t="s">
        <v>14</v>
      </c>
      <c r="L577">
        <f>Table13[[#This Row],[maxPHe]]/Table13[[#This Row],[nv]]</f>
        <v>3.6216294642857134</v>
      </c>
      <c r="M577">
        <f>1/Table13[[#This Row],[temp(K)]]</f>
        <v>1E-3</v>
      </c>
      <c r="N577">
        <f>1/Table13[[#This Row],[dens]]</f>
        <v>0.27611880504656428</v>
      </c>
      <c r="O577" s="3">
        <f>EXP(-1/Table13[[#This Row],[temp(K)]])</f>
        <v>0.99900049983337502</v>
      </c>
      <c r="P577" s="3">
        <f>EXP(-1/Table13[[#This Row],[dens]])</f>
        <v>0.75872278531064197</v>
      </c>
      <c r="Q577" s="3">
        <f>EXP(1/Table13[[#This Row],[temp(K)]])</f>
        <v>1.0010005001667084</v>
      </c>
      <c r="R577" s="3">
        <f>EXP(1/Table13[[#This Row],[dens]])</f>
        <v>1.3180044403049955</v>
      </c>
      <c r="S577" s="3">
        <f>LN(Table13[[#This Row],[maxPress(bar)]])</f>
        <v>12.859091936716892</v>
      </c>
      <c r="T577" s="3">
        <f>LN(Table13[[#This Row],[dens]])</f>
        <v>1.286924052816069</v>
      </c>
    </row>
    <row r="578" spans="1:20" hidden="1" x14ac:dyDescent="0.3">
      <c r="A578">
        <v>2</v>
      </c>
      <c r="B578">
        <v>1500</v>
      </c>
      <c r="C578" t="s">
        <v>11</v>
      </c>
      <c r="D578">
        <v>3</v>
      </c>
      <c r="E578" t="s">
        <v>12</v>
      </c>
      <c r="F578">
        <v>11</v>
      </c>
      <c r="G578">
        <v>1440.69325</v>
      </c>
      <c r="H578">
        <v>324917.54180000001</v>
      </c>
      <c r="I578">
        <v>720.63499999999999</v>
      </c>
      <c r="J578">
        <v>226</v>
      </c>
      <c r="K578" t="s">
        <v>14</v>
      </c>
      <c r="L578">
        <f>Table13[[#This Row],[maxPHe]]/Table13[[#This Row],[nv]]</f>
        <v>3.1886504424778761</v>
      </c>
      <c r="M578">
        <f>1/Table13[[#This Row],[temp(K)]]</f>
        <v>6.6666666666666664E-4</v>
      </c>
      <c r="N578">
        <f>1/Table13[[#This Row],[dens]]</f>
        <v>0.31361230026296255</v>
      </c>
      <c r="O578" s="3">
        <f>EXP(-1/Table13[[#This Row],[temp(K)]])</f>
        <v>0.99933355550618108</v>
      </c>
      <c r="P578" s="3">
        <f>EXP(-1/Table13[[#This Row],[dens]])</f>
        <v>0.73080230510419331</v>
      </c>
      <c r="Q578" s="3">
        <f>EXP(1/Table13[[#This Row],[temp(K)]])</f>
        <v>1.0006668889382799</v>
      </c>
      <c r="R578" s="3">
        <f>EXP(1/Table13[[#This Row],[dens]])</f>
        <v>1.3683591212228403</v>
      </c>
      <c r="S578" s="3">
        <f>LN(Table13[[#This Row],[maxPress(bar)]])</f>
        <v>12.691326711581674</v>
      </c>
      <c r="T578" s="3">
        <f>LN(Table13[[#This Row],[dens]])</f>
        <v>1.1595977684977734</v>
      </c>
    </row>
    <row r="579" spans="1:20" hidden="1" x14ac:dyDescent="0.3">
      <c r="A579">
        <v>2</v>
      </c>
      <c r="B579">
        <v>2000</v>
      </c>
      <c r="C579" t="s">
        <v>11</v>
      </c>
      <c r="D579">
        <v>3</v>
      </c>
      <c r="E579" t="s">
        <v>12</v>
      </c>
      <c r="F579">
        <v>11</v>
      </c>
      <c r="G579">
        <v>1316.38625</v>
      </c>
      <c r="H579">
        <v>288513.46964999998</v>
      </c>
      <c r="I579">
        <v>660.77499999999964</v>
      </c>
      <c r="J579">
        <v>225</v>
      </c>
      <c r="K579" t="s">
        <v>14</v>
      </c>
      <c r="L579">
        <f>Table13[[#This Row],[maxPHe]]/Table13[[#This Row],[nv]]</f>
        <v>2.9367777777777762</v>
      </c>
      <c r="M579">
        <f>1/Table13[[#This Row],[temp(K)]]</f>
        <v>5.0000000000000001E-4</v>
      </c>
      <c r="N579">
        <f>1/Table13[[#This Row],[dens]]</f>
        <v>0.34050925050130548</v>
      </c>
      <c r="O579" s="3">
        <f>EXP(-1/Table13[[#This Row],[temp(K)]])</f>
        <v>0.99950012497916929</v>
      </c>
      <c r="P579" s="3">
        <f>EXP(-1/Table13[[#This Row],[dens]])</f>
        <v>0.71140794564712384</v>
      </c>
      <c r="Q579" s="3">
        <f>EXP(1/Table13[[#This Row],[temp(K)]])</f>
        <v>1.0005001250208359</v>
      </c>
      <c r="R579" s="3">
        <f>EXP(1/Table13[[#This Row],[dens]])</f>
        <v>1.4056632430361202</v>
      </c>
      <c r="S579" s="3">
        <f>LN(Table13[[#This Row],[maxPress(bar)]])</f>
        <v>12.572497052401939</v>
      </c>
      <c r="T579" s="3">
        <f>LN(Table13[[#This Row],[dens]])</f>
        <v>1.0773129863568822</v>
      </c>
    </row>
    <row r="580" spans="1:20" hidden="1" x14ac:dyDescent="0.3">
      <c r="A580">
        <v>2</v>
      </c>
      <c r="B580">
        <v>2500</v>
      </c>
      <c r="C580" t="s">
        <v>11</v>
      </c>
      <c r="D580">
        <v>3</v>
      </c>
      <c r="E580" t="s">
        <v>12</v>
      </c>
      <c r="F580">
        <v>11</v>
      </c>
      <c r="G580">
        <v>1228.9602500000001</v>
      </c>
      <c r="H580">
        <v>258959.2041</v>
      </c>
      <c r="I580">
        <v>614.29500000000041</v>
      </c>
      <c r="J580">
        <v>224</v>
      </c>
      <c r="K580" t="s">
        <v>14</v>
      </c>
      <c r="L580">
        <f>Table13[[#This Row],[maxPHe]]/Table13[[#This Row],[nv]]</f>
        <v>2.7423883928571446</v>
      </c>
      <c r="M580">
        <f>1/Table13[[#This Row],[temp(K)]]</f>
        <v>4.0000000000000002E-4</v>
      </c>
      <c r="N580">
        <f>1/Table13[[#This Row],[dens]]</f>
        <v>0.36464565070527982</v>
      </c>
      <c r="O580" s="3">
        <f>EXP(-1/Table13[[#This Row],[temp(K)]])</f>
        <v>0.99960007998933442</v>
      </c>
      <c r="P580" s="3">
        <f>EXP(-1/Table13[[#This Row],[dens]])</f>
        <v>0.69444268255961661</v>
      </c>
      <c r="Q580" s="3">
        <f>EXP(1/Table13[[#This Row],[temp(K)]])</f>
        <v>1.0004000800106678</v>
      </c>
      <c r="R580" s="3">
        <f>EXP(1/Table13[[#This Row],[dens]])</f>
        <v>1.4400036534536482</v>
      </c>
      <c r="S580" s="3">
        <f>LN(Table13[[#This Row],[maxPress(bar)]])</f>
        <v>12.464425815147766</v>
      </c>
      <c r="T580" s="3">
        <f>LN(Table13[[#This Row],[dens]])</f>
        <v>1.0088292169361213</v>
      </c>
    </row>
    <row r="581" spans="1:20" hidden="1" x14ac:dyDescent="0.3">
      <c r="A581">
        <v>2</v>
      </c>
      <c r="B581">
        <v>500</v>
      </c>
      <c r="C581" t="s">
        <v>11</v>
      </c>
      <c r="D581">
        <v>3</v>
      </c>
      <c r="E581" t="s">
        <v>12</v>
      </c>
      <c r="F581">
        <v>11</v>
      </c>
      <c r="G581">
        <v>1667.62375</v>
      </c>
      <c r="H581">
        <v>431411.32854999998</v>
      </c>
      <c r="I581">
        <v>864.02500000000043</v>
      </c>
      <c r="J581">
        <v>228</v>
      </c>
      <c r="K581" t="s">
        <v>14</v>
      </c>
      <c r="L581">
        <f>Table13[[#This Row],[maxPHe]]/Table13[[#This Row],[nv]]</f>
        <v>3.7895833333333351</v>
      </c>
      <c r="M581">
        <f>1/Table13[[#This Row],[temp(K)]]</f>
        <v>2E-3</v>
      </c>
      <c r="N581">
        <f>1/Table13[[#This Row],[dens]]</f>
        <v>0.2638812534359537</v>
      </c>
      <c r="O581" s="3">
        <f>EXP(-1/Table13[[#This Row],[temp(K)]])</f>
        <v>0.99800199866733308</v>
      </c>
      <c r="P581" s="3">
        <f>EXP(-1/Table13[[#This Row],[dens]])</f>
        <v>0.76806473929053332</v>
      </c>
      <c r="Q581" s="3">
        <f>EXP(1/Table13[[#This Row],[temp(K)]])</f>
        <v>1.0020020013340003</v>
      </c>
      <c r="R581" s="3">
        <f>EXP(1/Table13[[#This Row],[dens]])</f>
        <v>1.301973582231762</v>
      </c>
      <c r="S581" s="3">
        <f>LN(Table13[[#This Row],[maxPress(bar)]])</f>
        <v>12.974817272559953</v>
      </c>
      <c r="T581" s="3">
        <f>LN(Table13[[#This Row],[dens]])</f>
        <v>1.332256074616186</v>
      </c>
    </row>
    <row r="582" spans="1:20" hidden="1" x14ac:dyDescent="0.3">
      <c r="A582">
        <v>3</v>
      </c>
      <c r="B582">
        <v>1000</v>
      </c>
      <c r="C582" t="s">
        <v>11</v>
      </c>
      <c r="D582">
        <v>3</v>
      </c>
      <c r="E582" t="s">
        <v>12</v>
      </c>
      <c r="F582">
        <v>11</v>
      </c>
      <c r="G582">
        <v>1522.47525</v>
      </c>
      <c r="H582">
        <v>368293.47194999998</v>
      </c>
      <c r="I582">
        <v>784.99499999999955</v>
      </c>
      <c r="J582">
        <v>230</v>
      </c>
      <c r="K582" t="s">
        <v>13</v>
      </c>
      <c r="L582">
        <f>Table13[[#This Row],[maxPHe]]/Table13[[#This Row],[nv]]</f>
        <v>3.4130217391304329</v>
      </c>
      <c r="M582">
        <f>1/Table13[[#This Row],[temp(K)]]</f>
        <v>1E-3</v>
      </c>
      <c r="N582">
        <f>1/Table13[[#This Row],[dens]]</f>
        <v>0.29299549678660392</v>
      </c>
      <c r="O582" s="3">
        <f>EXP(-1/Table13[[#This Row],[temp(K)]])</f>
        <v>0.99900049983337502</v>
      </c>
      <c r="P582" s="3">
        <f>EXP(-1/Table13[[#This Row],[dens]])</f>
        <v>0.74602550020168346</v>
      </c>
      <c r="Q582" s="3">
        <f>EXP(1/Table13[[#This Row],[temp(K)]])</f>
        <v>1.0010005001667084</v>
      </c>
      <c r="R582" s="3">
        <f>EXP(1/Table13[[#This Row],[dens]])</f>
        <v>1.3404367541453424</v>
      </c>
      <c r="S582" s="3">
        <f>LN(Table13[[#This Row],[maxPress(bar)]])</f>
        <v>12.816635377459345</v>
      </c>
      <c r="T582" s="3">
        <f>LN(Table13[[#This Row],[dens]])</f>
        <v>1.2275980394121759</v>
      </c>
    </row>
    <row r="583" spans="1:20" hidden="1" x14ac:dyDescent="0.3">
      <c r="A583">
        <v>3</v>
      </c>
      <c r="B583">
        <v>1500</v>
      </c>
      <c r="C583" t="s">
        <v>11</v>
      </c>
      <c r="D583">
        <v>3</v>
      </c>
      <c r="E583" t="s">
        <v>12</v>
      </c>
      <c r="F583">
        <v>11</v>
      </c>
      <c r="G583">
        <v>1370.84175</v>
      </c>
      <c r="H583">
        <v>322485.71509999991</v>
      </c>
      <c r="I583">
        <v>703.66499999999985</v>
      </c>
      <c r="J583">
        <v>224</v>
      </c>
      <c r="K583" t="s">
        <v>13</v>
      </c>
      <c r="L583">
        <f>Table13[[#This Row],[maxPHe]]/Table13[[#This Row],[nv]]</f>
        <v>3.1413616071428563</v>
      </c>
      <c r="M583">
        <f>1/Table13[[#This Row],[temp(K)]]</f>
        <v>6.6666666666666664E-4</v>
      </c>
      <c r="N583">
        <f>1/Table13[[#This Row],[dens]]</f>
        <v>0.31833329780506359</v>
      </c>
      <c r="O583" s="3">
        <f>EXP(-1/Table13[[#This Row],[temp(K)]])</f>
        <v>0.99933355550618108</v>
      </c>
      <c r="P583" s="3">
        <f>EXP(-1/Table13[[#This Row],[dens]])</f>
        <v>0.72736032041152998</v>
      </c>
      <c r="Q583" s="3">
        <f>EXP(1/Table13[[#This Row],[temp(K)]])</f>
        <v>1.0006668889382799</v>
      </c>
      <c r="R583" s="3">
        <f>EXP(1/Table13[[#This Row],[dens]])</f>
        <v>1.3748344141652029</v>
      </c>
      <c r="S583" s="3">
        <f>LN(Table13[[#This Row],[maxPress(bar)]])</f>
        <v>12.683814119973379</v>
      </c>
      <c r="T583" s="3">
        <f>LN(Table13[[#This Row],[dens]])</f>
        <v>1.1446563387766528</v>
      </c>
    </row>
    <row r="584" spans="1:20" hidden="1" x14ac:dyDescent="0.3">
      <c r="A584">
        <v>3</v>
      </c>
      <c r="B584">
        <v>2000</v>
      </c>
      <c r="C584" t="s">
        <v>11</v>
      </c>
      <c r="D584">
        <v>3</v>
      </c>
      <c r="E584" t="s">
        <v>12</v>
      </c>
      <c r="F584">
        <v>11</v>
      </c>
      <c r="G584">
        <v>1384.20775</v>
      </c>
      <c r="H584">
        <v>294836.62459999998</v>
      </c>
      <c r="I584">
        <v>671.34500000000014</v>
      </c>
      <c r="J584">
        <v>223</v>
      </c>
      <c r="K584" t="s">
        <v>14</v>
      </c>
      <c r="L584">
        <f>Table13[[#This Row],[maxPHe]]/Table13[[#This Row],[nv]]</f>
        <v>3.0105156950672654</v>
      </c>
      <c r="M584">
        <f>1/Table13[[#This Row],[temp(K)]]</f>
        <v>5.0000000000000001E-4</v>
      </c>
      <c r="N584">
        <f>1/Table13[[#This Row],[dens]]</f>
        <v>0.33216900401432936</v>
      </c>
      <c r="O584" s="3">
        <f>EXP(-1/Table13[[#This Row],[temp(K)]])</f>
        <v>0.99950012497916929</v>
      </c>
      <c r="P584" s="3">
        <f>EXP(-1/Table13[[#This Row],[dens]])</f>
        <v>0.7173660748626377</v>
      </c>
      <c r="Q584" s="3">
        <f>EXP(1/Table13[[#This Row],[temp(K)]])</f>
        <v>1.0005001250208359</v>
      </c>
      <c r="R584" s="3">
        <f>EXP(1/Table13[[#This Row],[dens]])</f>
        <v>1.3939884182444526</v>
      </c>
      <c r="S584" s="3">
        <f>LN(Table13[[#This Row],[maxPress(bar)]])</f>
        <v>12.594176666994578</v>
      </c>
      <c r="T584" s="3">
        <f>LN(Table13[[#This Row],[dens]])</f>
        <v>1.1021113913508169</v>
      </c>
    </row>
    <row r="585" spans="1:20" hidden="1" x14ac:dyDescent="0.3">
      <c r="A585">
        <v>3</v>
      </c>
      <c r="B585">
        <v>2500</v>
      </c>
      <c r="C585" t="s">
        <v>11</v>
      </c>
      <c r="D585">
        <v>3</v>
      </c>
      <c r="E585" t="s">
        <v>12</v>
      </c>
      <c r="F585">
        <v>11</v>
      </c>
      <c r="G585">
        <v>1181.8317500000001</v>
      </c>
      <c r="H585">
        <v>255923.4283</v>
      </c>
      <c r="I585">
        <v>606.86499999999967</v>
      </c>
      <c r="J585">
        <v>225</v>
      </c>
      <c r="K585" t="s">
        <v>14</v>
      </c>
      <c r="L585">
        <f>Table13[[#This Row],[maxPHe]]/Table13[[#This Row],[nv]]</f>
        <v>2.6971777777777763</v>
      </c>
      <c r="M585">
        <f>1/Table13[[#This Row],[temp(K)]]</f>
        <v>4.0000000000000002E-4</v>
      </c>
      <c r="N585">
        <f>1/Table13[[#This Row],[dens]]</f>
        <v>0.3707579115618797</v>
      </c>
      <c r="O585" s="3">
        <f>EXP(-1/Table13[[#This Row],[temp(K)]])</f>
        <v>0.99960007998933442</v>
      </c>
      <c r="P585" s="3">
        <f>EXP(-1/Table13[[#This Row],[dens]])</f>
        <v>0.69021101344110491</v>
      </c>
      <c r="Q585" s="3">
        <f>EXP(1/Table13[[#This Row],[temp(K)]])</f>
        <v>1.0004000800106678</v>
      </c>
      <c r="R585" s="3">
        <f>EXP(1/Table13[[#This Row],[dens]])</f>
        <v>1.4488322853824314</v>
      </c>
      <c r="S585" s="3">
        <f>LN(Table13[[#This Row],[maxPress(bar)]])</f>
        <v>12.452633570516793</v>
      </c>
      <c r="T585" s="3">
        <f>LN(Table13[[#This Row],[dens]])</f>
        <v>0.99220595884752882</v>
      </c>
    </row>
    <row r="586" spans="1:20" hidden="1" x14ac:dyDescent="0.3">
      <c r="A586">
        <v>3</v>
      </c>
      <c r="B586">
        <v>500</v>
      </c>
      <c r="C586" t="s">
        <v>11</v>
      </c>
      <c r="D586">
        <v>3</v>
      </c>
      <c r="E586" t="s">
        <v>12</v>
      </c>
      <c r="F586">
        <v>11</v>
      </c>
      <c r="G586">
        <v>1635.5942500000001</v>
      </c>
      <c r="H586">
        <v>426365.84965000011</v>
      </c>
      <c r="I586">
        <v>859.61499999999944</v>
      </c>
      <c r="J586">
        <v>229</v>
      </c>
      <c r="K586" t="s">
        <v>13</v>
      </c>
      <c r="L586">
        <f>Table13[[#This Row],[maxPHe]]/Table13[[#This Row],[nv]]</f>
        <v>3.7537772925764168</v>
      </c>
      <c r="M586">
        <f>1/Table13[[#This Row],[temp(K)]]</f>
        <v>2E-3</v>
      </c>
      <c r="N586">
        <f>1/Table13[[#This Row],[dens]]</f>
        <v>0.26639832948471137</v>
      </c>
      <c r="O586" s="3">
        <f>EXP(-1/Table13[[#This Row],[temp(K)]])</f>
        <v>0.99800199866733308</v>
      </c>
      <c r="P586" s="3">
        <f>EXP(-1/Table13[[#This Row],[dens]])</f>
        <v>0.7661338929942868</v>
      </c>
      <c r="Q586" s="3">
        <f>EXP(1/Table13[[#This Row],[temp(K)]])</f>
        <v>1.0020020013340003</v>
      </c>
      <c r="R586" s="3">
        <f>EXP(1/Table13[[#This Row],[dens]])</f>
        <v>1.3052548766530776</v>
      </c>
      <c r="S586" s="3">
        <f>LN(Table13[[#This Row],[maxPress(bar)]])</f>
        <v>12.963053058687377</v>
      </c>
      <c r="T586" s="3">
        <f>LN(Table13[[#This Row],[dens]])</f>
        <v>1.3227626110385995</v>
      </c>
    </row>
    <row r="587" spans="1:20" hidden="1" x14ac:dyDescent="0.3">
      <c r="A587">
        <v>2</v>
      </c>
      <c r="B587">
        <v>500</v>
      </c>
      <c r="C587" t="s">
        <v>11</v>
      </c>
      <c r="D587">
        <v>1</v>
      </c>
      <c r="E587" t="s">
        <v>12</v>
      </c>
      <c r="F587">
        <v>11</v>
      </c>
      <c r="G587">
        <v>78.910750000000007</v>
      </c>
      <c r="H587">
        <v>895043.58120000002</v>
      </c>
      <c r="I587">
        <v>39.285000000000032</v>
      </c>
      <c r="J587">
        <v>7</v>
      </c>
      <c r="K587" t="s">
        <v>13</v>
      </c>
      <c r="L587">
        <f>Table13[[#This Row],[maxPHe]]/Table13[[#This Row],[nv]]</f>
        <v>5.612142857142862</v>
      </c>
      <c r="M587">
        <f>1/Table13[[#This Row],[temp(K)]]</f>
        <v>2E-3</v>
      </c>
      <c r="N587">
        <f>1/Table13[[#This Row],[dens]]</f>
        <v>0.17818505791014366</v>
      </c>
      <c r="O587" s="3">
        <f>EXP(-1/Table13[[#This Row],[temp(K)]])</f>
        <v>0.99800199866733308</v>
      </c>
      <c r="P587" s="3">
        <f>EXP(-1/Table13[[#This Row],[dens]])</f>
        <v>0.83678755500322777</v>
      </c>
      <c r="Q587" s="3">
        <f>EXP(1/Table13[[#This Row],[temp(K)]])</f>
        <v>1.0020020013340003</v>
      </c>
      <c r="R587" s="3">
        <f>EXP(1/Table13[[#This Row],[dens]])</f>
        <v>1.1950464535722483</v>
      </c>
      <c r="S587" s="3">
        <f>LN(Table13[[#This Row],[maxPress(bar)]])</f>
        <v>13.704627690149687</v>
      </c>
      <c r="T587" s="3">
        <f>LN(Table13[[#This Row],[dens]])</f>
        <v>1.7249326175724724</v>
      </c>
    </row>
    <row r="588" spans="1:20" x14ac:dyDescent="0.3">
      <c r="A588">
        <v>2</v>
      </c>
      <c r="B588">
        <v>500</v>
      </c>
      <c r="C588" t="s">
        <v>11</v>
      </c>
      <c r="D588">
        <v>2</v>
      </c>
      <c r="E588" t="s">
        <v>12</v>
      </c>
      <c r="F588">
        <v>11</v>
      </c>
      <c r="G588">
        <v>650.0992500000001</v>
      </c>
      <c r="H588">
        <v>570413.75234999997</v>
      </c>
      <c r="I588">
        <v>307.5150000000001</v>
      </c>
      <c r="J588">
        <v>67</v>
      </c>
      <c r="K588" t="s">
        <v>13</v>
      </c>
      <c r="L588">
        <f>Table13[[#This Row],[maxPHe]]/Table13[[#This Row],[nv]]</f>
        <v>4.5897761194029867</v>
      </c>
      <c r="M588">
        <f>1/Table13[[#This Row],[temp(K)]]</f>
        <v>2E-3</v>
      </c>
      <c r="N588">
        <f>1/Table13[[#This Row],[dens]]</f>
        <v>0.21787555078614043</v>
      </c>
      <c r="O588" s="3">
        <f>EXP(-1/Table13[[#This Row],[temp(K)]])</f>
        <v>0.99800199866733308</v>
      </c>
      <c r="P588" s="3">
        <f>EXP(-1/Table13[[#This Row],[dens]])</f>
        <v>0.80422552067286723</v>
      </c>
      <c r="Q588" s="3">
        <f>EXP(1/Table13[[#This Row],[temp(K)]])</f>
        <v>1.0020020013340003</v>
      </c>
      <c r="R588" s="3">
        <f>EXP(1/Table13[[#This Row],[dens]])</f>
        <v>1.2434323138158252</v>
      </c>
      <c r="S588" s="3">
        <f>LN(Table13[[#This Row],[maxPress(bar)]])</f>
        <v>13.2541172578021</v>
      </c>
      <c r="T588" s="3">
        <f>LN(Table13[[#This Row],[dens]])</f>
        <v>1.5238312471536823</v>
      </c>
    </row>
    <row r="589" spans="1:20" hidden="1" x14ac:dyDescent="0.3">
      <c r="A589">
        <v>3</v>
      </c>
      <c r="B589">
        <v>1000</v>
      </c>
      <c r="C589" t="s">
        <v>11</v>
      </c>
      <c r="D589">
        <v>1</v>
      </c>
      <c r="E589" t="s">
        <v>12</v>
      </c>
      <c r="F589">
        <v>11</v>
      </c>
      <c r="G589">
        <v>90.445750000000004</v>
      </c>
      <c r="H589">
        <v>725595.60050000018</v>
      </c>
      <c r="I589">
        <v>44.58499999999998</v>
      </c>
      <c r="J589">
        <v>9</v>
      </c>
      <c r="K589" t="s">
        <v>14</v>
      </c>
      <c r="L589">
        <f>Table13[[#This Row],[maxPHe]]/Table13[[#This Row],[nv]]</f>
        <v>4.953888888888887</v>
      </c>
      <c r="M589">
        <f>1/Table13[[#This Row],[temp(K)]]</f>
        <v>1E-3</v>
      </c>
      <c r="N589">
        <f>1/Table13[[#This Row],[dens]]</f>
        <v>0.20186161264999447</v>
      </c>
      <c r="O589" s="3">
        <f>EXP(-1/Table13[[#This Row],[temp(K)]])</f>
        <v>0.99900049983337502</v>
      </c>
      <c r="P589" s="3">
        <f>EXP(-1/Table13[[#This Row],[dens]])</f>
        <v>0.81720801136849486</v>
      </c>
      <c r="Q589" s="3">
        <f>EXP(1/Table13[[#This Row],[temp(K)]])</f>
        <v>1.0010005001667084</v>
      </c>
      <c r="R589" s="3">
        <f>EXP(1/Table13[[#This Row],[dens]])</f>
        <v>1.2236786547471579</v>
      </c>
      <c r="S589" s="3">
        <f>LN(Table13[[#This Row],[maxPress(bar)]])</f>
        <v>13.49474811450669</v>
      </c>
      <c r="T589" s="3">
        <f>LN(Table13[[#This Row],[dens]])</f>
        <v>1.600172902250623</v>
      </c>
    </row>
    <row r="590" spans="1:20" x14ac:dyDescent="0.3">
      <c r="A590">
        <v>3</v>
      </c>
      <c r="B590">
        <v>1000</v>
      </c>
      <c r="C590" t="s">
        <v>11</v>
      </c>
      <c r="D590">
        <v>2</v>
      </c>
      <c r="E590" t="s">
        <v>12</v>
      </c>
      <c r="F590">
        <v>11</v>
      </c>
      <c r="G590">
        <v>569.85125000000005</v>
      </c>
      <c r="H590">
        <v>502128.86444999999</v>
      </c>
      <c r="I590">
        <v>268.47500000000031</v>
      </c>
      <c r="J590">
        <v>64</v>
      </c>
      <c r="K590" t="s">
        <v>13</v>
      </c>
      <c r="L590">
        <f>Table13[[#This Row],[maxPHe]]/Table13[[#This Row],[nv]]</f>
        <v>4.1949218750000048</v>
      </c>
      <c r="M590">
        <f>1/Table13[[#This Row],[temp(K)]]</f>
        <v>1E-3</v>
      </c>
      <c r="N590">
        <f>1/Table13[[#This Row],[dens]]</f>
        <v>0.23838346214731326</v>
      </c>
      <c r="O590" s="3">
        <f>EXP(-1/Table13[[#This Row],[temp(K)]])</f>
        <v>0.99900049983337502</v>
      </c>
      <c r="P590" s="3">
        <f>EXP(-1/Table13[[#This Row],[dens]])</f>
        <v>0.78790050313984927</v>
      </c>
      <c r="Q590" s="3">
        <f>EXP(1/Table13[[#This Row],[temp(K)]])</f>
        <v>1.0010005001667084</v>
      </c>
      <c r="R590" s="3">
        <f>EXP(1/Table13[[#This Row],[dens]])</f>
        <v>1.2691957880657729</v>
      </c>
      <c r="S590" s="3">
        <f>LN(Table13[[#This Row],[maxPress(bar)]])</f>
        <v>13.126612067823155</v>
      </c>
      <c r="T590" s="3">
        <f>LN(Table13[[#This Row],[dens]])</f>
        <v>1.4338747163846095</v>
      </c>
    </row>
    <row r="591" spans="1:20" hidden="1" x14ac:dyDescent="0.3">
      <c r="A591">
        <v>3</v>
      </c>
      <c r="B591">
        <v>1500</v>
      </c>
      <c r="C591" t="s">
        <v>11</v>
      </c>
      <c r="D591">
        <v>1</v>
      </c>
      <c r="E591" t="s">
        <v>12</v>
      </c>
      <c r="F591">
        <v>11</v>
      </c>
      <c r="G591">
        <v>97.673249999999996</v>
      </c>
      <c r="H591">
        <v>630740.23635000002</v>
      </c>
      <c r="I591">
        <v>47.035000000000032</v>
      </c>
      <c r="J591">
        <v>10</v>
      </c>
      <c r="K591" t="s">
        <v>13</v>
      </c>
      <c r="L591">
        <f>Table13[[#This Row],[maxPHe]]/Table13[[#This Row],[nv]]</f>
        <v>4.7035000000000036</v>
      </c>
      <c r="M591">
        <f>1/Table13[[#This Row],[temp(K)]]</f>
        <v>6.6666666666666664E-4</v>
      </c>
      <c r="N591">
        <f>1/Table13[[#This Row],[dens]]</f>
        <v>0.21260763261401069</v>
      </c>
      <c r="O591" s="3">
        <f>EXP(-1/Table13[[#This Row],[temp(K)]])</f>
        <v>0.99933355550618108</v>
      </c>
      <c r="P591" s="3">
        <f>EXP(-1/Table13[[#This Row],[dens]])</f>
        <v>0.80847329354434994</v>
      </c>
      <c r="Q591" s="3">
        <f>EXP(1/Table13[[#This Row],[temp(K)]])</f>
        <v>1.0006668889382799</v>
      </c>
      <c r="R591" s="3">
        <f>EXP(1/Table13[[#This Row],[dens]])</f>
        <v>1.2368992370990961</v>
      </c>
      <c r="S591" s="3">
        <f>LN(Table13[[#This Row],[maxPress(bar)]])</f>
        <v>13.354649386954245</v>
      </c>
      <c r="T591" s="3">
        <f>LN(Table13[[#This Row],[dens]])</f>
        <v>1.5483069124298698</v>
      </c>
    </row>
    <row r="592" spans="1:20" x14ac:dyDescent="0.3">
      <c r="A592">
        <v>3</v>
      </c>
      <c r="B592">
        <v>1500</v>
      </c>
      <c r="C592" t="s">
        <v>11</v>
      </c>
      <c r="D592">
        <v>2</v>
      </c>
      <c r="E592" t="s">
        <v>12</v>
      </c>
      <c r="F592">
        <v>11</v>
      </c>
      <c r="G592">
        <v>472.47525000000002</v>
      </c>
      <c r="H592">
        <v>415960.85785000009</v>
      </c>
      <c r="I592">
        <v>241.99500000000009</v>
      </c>
      <c r="J592">
        <v>67</v>
      </c>
      <c r="K592" t="s">
        <v>13</v>
      </c>
      <c r="L592">
        <f>Table13[[#This Row],[maxPHe]]/Table13[[#This Row],[nv]]</f>
        <v>3.6118656716417923</v>
      </c>
      <c r="M592">
        <f>1/Table13[[#This Row],[temp(K)]]</f>
        <v>6.6666666666666664E-4</v>
      </c>
      <c r="N592">
        <f>1/Table13[[#This Row],[dens]]</f>
        <v>0.27686522448810919</v>
      </c>
      <c r="O592" s="3">
        <f>EXP(-1/Table13[[#This Row],[temp(K)]])</f>
        <v>0.99933355550618108</v>
      </c>
      <c r="P592" s="3">
        <f>EXP(-1/Table13[[#This Row],[dens]])</f>
        <v>0.75815667117852403</v>
      </c>
      <c r="Q592" s="3">
        <f>EXP(1/Table13[[#This Row],[temp(K)]])</f>
        <v>1.0006668889382799</v>
      </c>
      <c r="R592" s="3">
        <f>EXP(1/Table13[[#This Row],[dens]])</f>
        <v>1.3189885916924535</v>
      </c>
      <c r="S592" s="3">
        <f>LN(Table13[[#This Row],[maxPress(bar)]])</f>
        <v>12.938346443109767</v>
      </c>
      <c r="T592" s="3">
        <f>LN(Table13[[#This Row],[dens]])</f>
        <v>1.2842244453952512</v>
      </c>
    </row>
    <row r="593" spans="1:20" hidden="1" x14ac:dyDescent="0.3">
      <c r="A593">
        <v>3</v>
      </c>
      <c r="B593">
        <v>2000</v>
      </c>
      <c r="C593" t="s">
        <v>11</v>
      </c>
      <c r="D593">
        <v>1</v>
      </c>
      <c r="E593" t="s">
        <v>12</v>
      </c>
      <c r="F593">
        <v>11</v>
      </c>
      <c r="G593">
        <v>59.306749999999987</v>
      </c>
      <c r="H593">
        <v>606031.01474999986</v>
      </c>
      <c r="I593">
        <v>34.364999999999981</v>
      </c>
      <c r="J593">
        <v>9</v>
      </c>
      <c r="K593" t="s">
        <v>13</v>
      </c>
      <c r="L593">
        <f>Table13[[#This Row],[maxPHe]]/Table13[[#This Row],[nv]]</f>
        <v>3.8183333333333311</v>
      </c>
      <c r="M593">
        <f>1/Table13[[#This Row],[temp(K)]]</f>
        <v>5.0000000000000001E-4</v>
      </c>
      <c r="N593">
        <f>1/Table13[[#This Row],[dens]]</f>
        <v>0.2618943692710608</v>
      </c>
      <c r="O593" s="3">
        <f>EXP(-1/Table13[[#This Row],[temp(K)]])</f>
        <v>0.99950012497916929</v>
      </c>
      <c r="P593" s="3">
        <f>EXP(-1/Table13[[#This Row],[dens]])</f>
        <v>0.76959231201113254</v>
      </c>
      <c r="Q593" s="3">
        <f>EXP(1/Table13[[#This Row],[temp(K)]])</f>
        <v>1.0005001250208359</v>
      </c>
      <c r="R593" s="3">
        <f>EXP(1/Table13[[#This Row],[dens]])</f>
        <v>1.2993892797431355</v>
      </c>
      <c r="S593" s="3">
        <f>LN(Table13[[#This Row],[maxPress(bar)]])</f>
        <v>13.314686443197273</v>
      </c>
      <c r="T593" s="3">
        <f>LN(Table13[[#This Row],[dens]])</f>
        <v>1.3398140272373487</v>
      </c>
    </row>
    <row r="594" spans="1:20" x14ac:dyDescent="0.3">
      <c r="A594">
        <v>3</v>
      </c>
      <c r="B594">
        <v>2000</v>
      </c>
      <c r="C594" t="s">
        <v>11</v>
      </c>
      <c r="D594">
        <v>2</v>
      </c>
      <c r="E594" t="s">
        <v>12</v>
      </c>
      <c r="F594">
        <v>11</v>
      </c>
      <c r="G594">
        <v>537.32674999999995</v>
      </c>
      <c r="H594">
        <v>367459.48465</v>
      </c>
      <c r="I594">
        <v>245.96500000000009</v>
      </c>
      <c r="J594">
        <v>68</v>
      </c>
      <c r="K594" t="s">
        <v>14</v>
      </c>
      <c r="L594">
        <f>Table13[[#This Row],[maxPHe]]/Table13[[#This Row],[nv]]</f>
        <v>3.6171323529411779</v>
      </c>
      <c r="M594">
        <f>1/Table13[[#This Row],[temp(K)]]</f>
        <v>5.0000000000000001E-4</v>
      </c>
      <c r="N594">
        <f>1/Table13[[#This Row],[dens]]</f>
        <v>0.27646209826601337</v>
      </c>
      <c r="O594" s="3">
        <f>EXP(-1/Table13[[#This Row],[temp(K)]])</f>
        <v>0.99950012497916929</v>
      </c>
      <c r="P594" s="3">
        <f>EXP(-1/Table13[[#This Row],[dens]])</f>
        <v>0.75846236562571689</v>
      </c>
      <c r="Q594" s="3">
        <f>EXP(1/Table13[[#This Row],[temp(K)]])</f>
        <v>1.0005001250208359</v>
      </c>
      <c r="R594" s="3">
        <f>EXP(1/Table13[[#This Row],[dens]])</f>
        <v>1.3184569799650101</v>
      </c>
      <c r="S594" s="3">
        <f>LN(Table13[[#This Row],[maxPress(bar)]])</f>
        <v>12.814368345707168</v>
      </c>
      <c r="T594" s="3">
        <f>LN(Table13[[#This Row],[dens]])</f>
        <v>1.2856815442112419</v>
      </c>
    </row>
    <row r="595" spans="1:20" hidden="1" x14ac:dyDescent="0.3">
      <c r="A595">
        <v>3</v>
      </c>
      <c r="B595">
        <v>2500</v>
      </c>
      <c r="C595" t="s">
        <v>11</v>
      </c>
      <c r="D595">
        <v>1</v>
      </c>
      <c r="E595" t="s">
        <v>12</v>
      </c>
      <c r="F595">
        <v>11</v>
      </c>
      <c r="G595">
        <v>80.742750000000029</v>
      </c>
      <c r="H595">
        <v>512606.87984999991</v>
      </c>
      <c r="I595">
        <v>41.645000000000017</v>
      </c>
      <c r="J595">
        <v>11</v>
      </c>
      <c r="K595" t="s">
        <v>14</v>
      </c>
      <c r="L595">
        <f>Table13[[#This Row],[maxPHe]]/Table13[[#This Row],[nv]]</f>
        <v>3.7859090909090924</v>
      </c>
      <c r="M595">
        <f>1/Table13[[#This Row],[temp(K)]]</f>
        <v>4.0000000000000002E-4</v>
      </c>
      <c r="N595">
        <f>1/Table13[[#This Row],[dens]]</f>
        <v>0.2641373514227397</v>
      </c>
      <c r="O595" s="3">
        <f>EXP(-1/Table13[[#This Row],[temp(K)]])</f>
        <v>0.99960007998933442</v>
      </c>
      <c r="P595" s="3">
        <f>EXP(-1/Table13[[#This Row],[dens]])</f>
        <v>0.76786806464214541</v>
      </c>
      <c r="Q595" s="3">
        <f>EXP(1/Table13[[#This Row],[temp(K)]])</f>
        <v>1.0004000800106678</v>
      </c>
      <c r="R595" s="3">
        <f>EXP(1/Table13[[#This Row],[dens]])</f>
        <v>1.3023070577444011</v>
      </c>
      <c r="S595" s="3">
        <f>LN(Table13[[#This Row],[maxPress(bar)]])</f>
        <v>13.147264514300776</v>
      </c>
      <c r="T595" s="3">
        <f>LN(Table13[[#This Row],[dens]])</f>
        <v>1.3312860405889337</v>
      </c>
    </row>
    <row r="596" spans="1:20" x14ac:dyDescent="0.3">
      <c r="A596">
        <v>3</v>
      </c>
      <c r="B596">
        <v>2500</v>
      </c>
      <c r="C596" t="s">
        <v>11</v>
      </c>
      <c r="D596">
        <v>2</v>
      </c>
      <c r="E596" t="s">
        <v>12</v>
      </c>
      <c r="F596">
        <v>11</v>
      </c>
      <c r="G596">
        <v>483.76224999999999</v>
      </c>
      <c r="H596">
        <v>335186.29729999998</v>
      </c>
      <c r="I596">
        <v>227.25499999999991</v>
      </c>
      <c r="J596">
        <v>69</v>
      </c>
      <c r="K596" t="s">
        <v>14</v>
      </c>
      <c r="L596">
        <f>Table13[[#This Row],[maxPHe]]/Table13[[#This Row],[nv]]</f>
        <v>3.2935507246376798</v>
      </c>
      <c r="M596">
        <f>1/Table13[[#This Row],[temp(K)]]</f>
        <v>4.0000000000000002E-4</v>
      </c>
      <c r="N596">
        <f>1/Table13[[#This Row],[dens]]</f>
        <v>0.3036236826472466</v>
      </c>
      <c r="O596" s="3">
        <f>EXP(-1/Table13[[#This Row],[temp(K)]])</f>
        <v>0.99960007998933442</v>
      </c>
      <c r="P596" s="3">
        <f>EXP(-1/Table13[[#This Row],[dens]])</f>
        <v>0.73813858855109959</v>
      </c>
      <c r="Q596" s="3">
        <f>EXP(1/Table13[[#This Row],[temp(K)]])</f>
        <v>1.0004000800106678</v>
      </c>
      <c r="R596" s="3">
        <f>EXP(1/Table13[[#This Row],[dens]])</f>
        <v>1.3547591407772233</v>
      </c>
      <c r="S596" s="3">
        <f>LN(Table13[[#This Row],[maxPress(bar)]])</f>
        <v>12.722441767577878</v>
      </c>
      <c r="T596" s="3">
        <f>LN(Table13[[#This Row],[dens]])</f>
        <v>1.1919662304185037</v>
      </c>
    </row>
    <row r="597" spans="1:20" hidden="1" x14ac:dyDescent="0.3">
      <c r="A597">
        <v>3</v>
      </c>
      <c r="B597">
        <v>500</v>
      </c>
      <c r="C597" t="s">
        <v>11</v>
      </c>
      <c r="D597">
        <v>1</v>
      </c>
      <c r="E597" t="s">
        <v>12</v>
      </c>
      <c r="F597">
        <v>11</v>
      </c>
      <c r="G597">
        <v>173.06925000000001</v>
      </c>
      <c r="H597">
        <v>844922.41825000022</v>
      </c>
      <c r="I597">
        <v>73.115000000000038</v>
      </c>
      <c r="J597">
        <v>12</v>
      </c>
      <c r="K597" t="s">
        <v>13</v>
      </c>
      <c r="L597">
        <f>Table13[[#This Row],[maxPHe]]/Table13[[#This Row],[nv]]</f>
        <v>6.0929166666666701</v>
      </c>
      <c r="M597">
        <f>1/Table13[[#This Row],[temp(K)]]</f>
        <v>2E-3</v>
      </c>
      <c r="N597">
        <f>1/Table13[[#This Row],[dens]]</f>
        <v>0.16412500854817744</v>
      </c>
      <c r="O597" s="3">
        <f>EXP(-1/Table13[[#This Row],[temp(K)]])</f>
        <v>0.99800199866733308</v>
      </c>
      <c r="P597" s="3">
        <f>EXP(-1/Table13[[#This Row],[dens]])</f>
        <v>0.84863592850370195</v>
      </c>
      <c r="Q597" s="3">
        <f>EXP(1/Table13[[#This Row],[temp(K)]])</f>
        <v>1.0020020013340003</v>
      </c>
      <c r="R597" s="3">
        <f>EXP(1/Table13[[#This Row],[dens]])</f>
        <v>1.1783616111601358</v>
      </c>
      <c r="S597" s="3">
        <f>LN(Table13[[#This Row],[maxPress(bar)]])</f>
        <v>13.647000089402372</v>
      </c>
      <c r="T597" s="3">
        <f>LN(Table13[[#This Row],[dens]])</f>
        <v>1.8071268942758427</v>
      </c>
    </row>
    <row r="598" spans="1:20" x14ac:dyDescent="0.3">
      <c r="A598">
        <v>3</v>
      </c>
      <c r="B598">
        <v>500</v>
      </c>
      <c r="C598" t="s">
        <v>11</v>
      </c>
      <c r="D598">
        <v>2</v>
      </c>
      <c r="E598" t="s">
        <v>12</v>
      </c>
      <c r="F598">
        <v>11</v>
      </c>
      <c r="G598">
        <v>637.62375000000009</v>
      </c>
      <c r="H598">
        <v>570352.51864999998</v>
      </c>
      <c r="I598">
        <v>303.02499999999992</v>
      </c>
      <c r="J598">
        <v>66</v>
      </c>
      <c r="K598" t="s">
        <v>14</v>
      </c>
      <c r="L598">
        <f>Table13[[#This Row],[maxPHe]]/Table13[[#This Row],[nv]]</f>
        <v>4.5912878787878775</v>
      </c>
      <c r="M598">
        <f>1/Table13[[#This Row],[temp(K)]]</f>
        <v>2E-3</v>
      </c>
      <c r="N598">
        <f>1/Table13[[#This Row],[dens]]</f>
        <v>0.21780381156670248</v>
      </c>
      <c r="O598" s="3">
        <f>EXP(-1/Table13[[#This Row],[temp(K)]])</f>
        <v>0.99800199866733308</v>
      </c>
      <c r="P598" s="3">
        <f>EXP(-1/Table13[[#This Row],[dens]])</f>
        <v>0.80428321725350149</v>
      </c>
      <c r="Q598" s="3">
        <f>EXP(1/Table13[[#This Row],[temp(K)]])</f>
        <v>1.0020020013340003</v>
      </c>
      <c r="R598" s="3">
        <f>EXP(1/Table13[[#This Row],[dens]])</f>
        <v>1.2433431141518034</v>
      </c>
      <c r="S598" s="3">
        <f>LN(Table13[[#This Row],[maxPress(bar)]])</f>
        <v>13.254009902418941</v>
      </c>
      <c r="T598" s="3">
        <f>LN(Table13[[#This Row],[dens]])</f>
        <v>1.5241605683301498</v>
      </c>
    </row>
    <row r="599" spans="1:20" hidden="1" x14ac:dyDescent="0.3">
      <c r="A599">
        <v>4</v>
      </c>
      <c r="B599">
        <v>1000</v>
      </c>
      <c r="C599" t="s">
        <v>11</v>
      </c>
      <c r="D599">
        <v>1</v>
      </c>
      <c r="E599" t="s">
        <v>12</v>
      </c>
      <c r="F599">
        <v>11</v>
      </c>
      <c r="G599">
        <v>146.88124999999999</v>
      </c>
      <c r="H599">
        <v>712080.35674999992</v>
      </c>
      <c r="I599">
        <v>60.875000000000028</v>
      </c>
      <c r="J599">
        <v>11</v>
      </c>
      <c r="K599" t="s">
        <v>13</v>
      </c>
      <c r="L599">
        <f>Table13[[#This Row],[maxPHe]]/Table13[[#This Row],[nv]]</f>
        <v>5.5340909090909118</v>
      </c>
      <c r="M599">
        <f>1/Table13[[#This Row],[temp(K)]]</f>
        <v>1E-3</v>
      </c>
      <c r="N599">
        <f>1/Table13[[#This Row],[dens]]</f>
        <v>0.18069815195071859</v>
      </c>
      <c r="O599" s="3">
        <f>EXP(-1/Table13[[#This Row],[temp(K)]])</f>
        <v>0.99900049983337502</v>
      </c>
      <c r="P599" s="3">
        <f>EXP(-1/Table13[[#This Row],[dens]])</f>
        <v>0.83468726939852778</v>
      </c>
      <c r="Q599" s="3">
        <f>EXP(1/Table13[[#This Row],[temp(K)]])</f>
        <v>1.0010005001667084</v>
      </c>
      <c r="R599" s="3">
        <f>EXP(1/Table13[[#This Row],[dens]])</f>
        <v>1.1980534945987567</v>
      </c>
      <c r="S599" s="3">
        <f>LN(Table13[[#This Row],[maxPress(bar)]])</f>
        <v>13.475946044629767</v>
      </c>
      <c r="T599" s="3">
        <f>LN(Table13[[#This Row],[dens]])</f>
        <v>1.7109273086043839</v>
      </c>
    </row>
    <row r="600" spans="1:20" hidden="1" x14ac:dyDescent="0.3">
      <c r="A600">
        <v>4</v>
      </c>
      <c r="B600">
        <v>1500</v>
      </c>
      <c r="C600" t="s">
        <v>11</v>
      </c>
      <c r="D600">
        <v>1</v>
      </c>
      <c r="E600" t="s">
        <v>12</v>
      </c>
      <c r="F600">
        <v>11</v>
      </c>
      <c r="G600">
        <v>103.11875000000001</v>
      </c>
      <c r="H600">
        <v>649812.05654999998</v>
      </c>
      <c r="I600">
        <v>48.124999999999993</v>
      </c>
      <c r="J600">
        <v>10</v>
      </c>
      <c r="K600" t="s">
        <v>14</v>
      </c>
      <c r="L600">
        <f>Table13[[#This Row],[maxPHe]]/Table13[[#This Row],[nv]]</f>
        <v>4.8124999999999991</v>
      </c>
      <c r="M600">
        <f>1/Table13[[#This Row],[temp(K)]]</f>
        <v>6.6666666666666664E-4</v>
      </c>
      <c r="N600">
        <f>1/Table13[[#This Row],[dens]]</f>
        <v>0.20779220779220783</v>
      </c>
      <c r="O600" s="3">
        <f>EXP(-1/Table13[[#This Row],[temp(K)]])</f>
        <v>0.99933355550618108</v>
      </c>
      <c r="P600" s="3">
        <f>EXP(-1/Table13[[#This Row],[dens]])</f>
        <v>0.81237582454107227</v>
      </c>
      <c r="Q600" s="3">
        <f>EXP(1/Table13[[#This Row],[temp(K)]])</f>
        <v>1.0006668889382799</v>
      </c>
      <c r="R600" s="3">
        <f>EXP(1/Table13[[#This Row],[dens]])</f>
        <v>1.2309573596246792</v>
      </c>
      <c r="S600" s="3">
        <f>LN(Table13[[#This Row],[maxPress(bar)]])</f>
        <v>13.38443845629247</v>
      </c>
      <c r="T600" s="3">
        <f>LN(Table13[[#This Row],[dens]])</f>
        <v>1.5712166996139025</v>
      </c>
    </row>
    <row r="601" spans="1:20" hidden="1" x14ac:dyDescent="0.3">
      <c r="A601">
        <v>4</v>
      </c>
      <c r="B601">
        <v>2000</v>
      </c>
      <c r="C601" t="s">
        <v>11</v>
      </c>
      <c r="D601">
        <v>1</v>
      </c>
      <c r="E601" t="s">
        <v>12</v>
      </c>
      <c r="F601">
        <v>11</v>
      </c>
      <c r="G601">
        <v>96.633750000000006</v>
      </c>
      <c r="H601">
        <v>619107.44499999995</v>
      </c>
      <c r="I601">
        <v>41.825000000000017</v>
      </c>
      <c r="J601">
        <v>9</v>
      </c>
      <c r="K601" t="s">
        <v>14</v>
      </c>
      <c r="L601">
        <f>Table13[[#This Row],[maxPHe]]/Table13[[#This Row],[nv]]</f>
        <v>4.6472222222222239</v>
      </c>
      <c r="M601">
        <f>1/Table13[[#This Row],[temp(K)]]</f>
        <v>5.0000000000000001E-4</v>
      </c>
      <c r="N601">
        <f>1/Table13[[#This Row],[dens]]</f>
        <v>0.21518230723251636</v>
      </c>
      <c r="O601" s="3">
        <f>EXP(-1/Table13[[#This Row],[temp(K)]])</f>
        <v>0.99950012497916929</v>
      </c>
      <c r="P601" s="3">
        <f>EXP(-1/Table13[[#This Row],[dens]])</f>
        <v>0.80639441524172017</v>
      </c>
      <c r="Q601" s="3">
        <f>EXP(1/Table13[[#This Row],[temp(K)]])</f>
        <v>1.0005001250208359</v>
      </c>
      <c r="R601" s="3">
        <f>EXP(1/Table13[[#This Row],[dens]])</f>
        <v>1.240087953362432</v>
      </c>
      <c r="S601" s="3">
        <f>LN(Table13[[#This Row],[maxPress(bar)]])</f>
        <v>13.336034114955934</v>
      </c>
      <c r="T601" s="3">
        <f>LN(Table13[[#This Row],[dens]])</f>
        <v>1.5362696695366687</v>
      </c>
    </row>
    <row r="602" spans="1:20" hidden="1" x14ac:dyDescent="0.3">
      <c r="A602">
        <v>4</v>
      </c>
      <c r="B602">
        <v>2500</v>
      </c>
      <c r="C602" t="s">
        <v>11</v>
      </c>
      <c r="D602">
        <v>1</v>
      </c>
      <c r="E602" t="s">
        <v>12</v>
      </c>
      <c r="F602">
        <v>11</v>
      </c>
      <c r="G602">
        <v>72.970250000000007</v>
      </c>
      <c r="H602">
        <v>635327.02505000005</v>
      </c>
      <c r="I602">
        <v>29.094999999999981</v>
      </c>
      <c r="J602">
        <v>6</v>
      </c>
      <c r="K602" t="s">
        <v>13</v>
      </c>
      <c r="L602">
        <f>Table13[[#This Row],[maxPHe]]/Table13[[#This Row],[nv]]</f>
        <v>4.8491666666666635</v>
      </c>
      <c r="M602">
        <f>1/Table13[[#This Row],[temp(K)]]</f>
        <v>4.0000000000000002E-4</v>
      </c>
      <c r="N602">
        <f>1/Table13[[#This Row],[dens]]</f>
        <v>0.20622100017185097</v>
      </c>
      <c r="O602" s="3">
        <f>EXP(-1/Table13[[#This Row],[temp(K)]])</f>
        <v>0.99960007998933442</v>
      </c>
      <c r="P602" s="3">
        <f>EXP(-1/Table13[[#This Row],[dens]])</f>
        <v>0.81365323890598173</v>
      </c>
      <c r="Q602" s="3">
        <f>EXP(1/Table13[[#This Row],[temp(K)]])</f>
        <v>1.0004000800106678</v>
      </c>
      <c r="R602" s="3">
        <f>EXP(1/Table13[[#This Row],[dens]])</f>
        <v>1.2290247886735823</v>
      </c>
      <c r="S602" s="3">
        <f>LN(Table13[[#This Row],[maxPress(bar)]])</f>
        <v>13.361895145386541</v>
      </c>
      <c r="T602" s="3">
        <f>LN(Table13[[#This Row],[dens]])</f>
        <v>1.5788068688805776</v>
      </c>
    </row>
    <row r="603" spans="1:20" hidden="1" x14ac:dyDescent="0.3">
      <c r="A603">
        <v>4</v>
      </c>
      <c r="B603">
        <v>500</v>
      </c>
      <c r="C603" t="s">
        <v>11</v>
      </c>
      <c r="D603">
        <v>1</v>
      </c>
      <c r="E603" t="s">
        <v>12</v>
      </c>
      <c r="F603">
        <v>11</v>
      </c>
      <c r="G603">
        <v>169.20775</v>
      </c>
      <c r="H603">
        <v>856515.34340000013</v>
      </c>
      <c r="I603">
        <v>66.344999999999956</v>
      </c>
      <c r="J603">
        <v>10</v>
      </c>
      <c r="K603" t="s">
        <v>14</v>
      </c>
      <c r="L603">
        <f>Table13[[#This Row],[maxPHe]]/Table13[[#This Row],[nv]]</f>
        <v>6.6344999999999956</v>
      </c>
      <c r="M603">
        <f>1/Table13[[#This Row],[temp(K)]]</f>
        <v>2E-3</v>
      </c>
      <c r="N603">
        <f>1/Table13[[#This Row],[dens]]</f>
        <v>0.15072725902479472</v>
      </c>
      <c r="O603" s="3">
        <f>EXP(-1/Table13[[#This Row],[temp(K)]])</f>
        <v>0.99800199866733308</v>
      </c>
      <c r="P603" s="3">
        <f>EXP(-1/Table13[[#This Row],[dens]])</f>
        <v>0.86008224634299391</v>
      </c>
      <c r="Q603" s="3">
        <f>EXP(1/Table13[[#This Row],[temp(K)]])</f>
        <v>1.0020020013340003</v>
      </c>
      <c r="R603" s="3">
        <f>EXP(1/Table13[[#This Row],[dens]])</f>
        <v>1.1626795044914904</v>
      </c>
      <c r="S603" s="3">
        <f>LN(Table13[[#This Row],[maxPress(bar)]])</f>
        <v>13.660627510654741</v>
      </c>
      <c r="T603" s="3">
        <f>LN(Table13[[#This Row],[dens]])</f>
        <v>1.8922833069943534</v>
      </c>
    </row>
    <row r="604" spans="1:20" hidden="1" x14ac:dyDescent="0.3">
      <c r="A604">
        <v>5</v>
      </c>
      <c r="B604">
        <v>1000</v>
      </c>
      <c r="C604" t="s">
        <v>11</v>
      </c>
      <c r="D604">
        <v>1</v>
      </c>
      <c r="E604" t="s">
        <v>12</v>
      </c>
      <c r="F604">
        <v>11</v>
      </c>
      <c r="G604">
        <v>105.39624999999999</v>
      </c>
      <c r="H604">
        <v>723737.12904999999</v>
      </c>
      <c r="I604">
        <v>47.575000000000003</v>
      </c>
      <c r="J604">
        <v>9</v>
      </c>
      <c r="K604" t="s">
        <v>14</v>
      </c>
      <c r="L604">
        <f>Table13[[#This Row],[maxPHe]]/Table13[[#This Row],[nv]]</f>
        <v>5.2861111111111114</v>
      </c>
      <c r="M604">
        <f>1/Table13[[#This Row],[temp(K)]]</f>
        <v>1E-3</v>
      </c>
      <c r="N604">
        <f>1/Table13[[#This Row],[dens]]</f>
        <v>0.18917498686284812</v>
      </c>
      <c r="O604" s="3">
        <f>EXP(-1/Table13[[#This Row],[temp(K)]])</f>
        <v>0.99900049983337502</v>
      </c>
      <c r="P604" s="3">
        <f>EXP(-1/Table13[[#This Row],[dens]])</f>
        <v>0.82764166760365776</v>
      </c>
      <c r="Q604" s="3">
        <f>EXP(1/Table13[[#This Row],[temp(K)]])</f>
        <v>1.0010005001667084</v>
      </c>
      <c r="R604" s="3">
        <f>EXP(1/Table13[[#This Row],[dens]])</f>
        <v>1.2082523622757977</v>
      </c>
      <c r="S604" s="3">
        <f>LN(Table13[[#This Row],[maxPress(bar)]])</f>
        <v>13.492183524015182</v>
      </c>
      <c r="T604" s="3">
        <f>LN(Table13[[#This Row],[dens]])</f>
        <v>1.6650828358459939</v>
      </c>
    </row>
    <row r="605" spans="1:20" hidden="1" x14ac:dyDescent="0.3">
      <c r="A605">
        <v>5</v>
      </c>
      <c r="B605">
        <v>1500</v>
      </c>
      <c r="C605" t="s">
        <v>11</v>
      </c>
      <c r="D605">
        <v>1</v>
      </c>
      <c r="E605" t="s">
        <v>12</v>
      </c>
      <c r="F605">
        <v>11</v>
      </c>
      <c r="G605">
        <v>77.673249999999996</v>
      </c>
      <c r="H605">
        <v>670118.43164999981</v>
      </c>
      <c r="I605">
        <v>40.034999999999982</v>
      </c>
      <c r="J605">
        <v>9</v>
      </c>
      <c r="K605" t="s">
        <v>13</v>
      </c>
      <c r="L605">
        <f>Table13[[#This Row],[maxPHe]]/Table13[[#This Row],[nv]]</f>
        <v>4.4483333333333315</v>
      </c>
      <c r="M605">
        <f>1/Table13[[#This Row],[temp(K)]]</f>
        <v>6.6666666666666664E-4</v>
      </c>
      <c r="N605">
        <f>1/Table13[[#This Row],[dens]]</f>
        <v>0.22480329711502445</v>
      </c>
      <c r="O605" s="3">
        <f>EXP(-1/Table13[[#This Row],[temp(K)]])</f>
        <v>0.99933355550618108</v>
      </c>
      <c r="P605" s="3">
        <f>EXP(-1/Table13[[#This Row],[dens]])</f>
        <v>0.79867330465242448</v>
      </c>
      <c r="Q605" s="3">
        <f>EXP(1/Table13[[#This Row],[temp(K)]])</f>
        <v>1.0006668889382799</v>
      </c>
      <c r="R605" s="3">
        <f>EXP(1/Table13[[#This Row],[dens]])</f>
        <v>1.2520764049265314</v>
      </c>
      <c r="S605" s="3">
        <f>LN(Table13[[#This Row],[maxPress(bar)]])</f>
        <v>13.415209739403011</v>
      </c>
      <c r="T605" s="3">
        <f>LN(Table13[[#This Row],[dens]])</f>
        <v>1.4925294941883773</v>
      </c>
    </row>
    <row r="606" spans="1:20" hidden="1" x14ac:dyDescent="0.3">
      <c r="A606">
        <v>5</v>
      </c>
      <c r="B606">
        <v>2000</v>
      </c>
      <c r="C606" t="s">
        <v>11</v>
      </c>
      <c r="D606">
        <v>1</v>
      </c>
      <c r="E606" t="s">
        <v>12</v>
      </c>
      <c r="F606">
        <v>11</v>
      </c>
      <c r="G606">
        <v>72.178249999999991</v>
      </c>
      <c r="H606">
        <v>611405.0591500001</v>
      </c>
      <c r="I606">
        <v>36.934999999999988</v>
      </c>
      <c r="J606">
        <v>9</v>
      </c>
      <c r="K606" t="s">
        <v>14</v>
      </c>
      <c r="L606">
        <f>Table13[[#This Row],[maxPHe]]/Table13[[#This Row],[nv]]</f>
        <v>4.1038888888888874</v>
      </c>
      <c r="M606">
        <f>1/Table13[[#This Row],[temp(K)]]</f>
        <v>5.0000000000000001E-4</v>
      </c>
      <c r="N606">
        <f>1/Table13[[#This Row],[dens]]</f>
        <v>0.24367131447136872</v>
      </c>
      <c r="O606" s="3">
        <f>EXP(-1/Table13[[#This Row],[temp(K)]])</f>
        <v>0.99950012497916929</v>
      </c>
      <c r="P606" s="3">
        <f>EXP(-1/Table13[[#This Row],[dens]])</f>
        <v>0.78374519763646433</v>
      </c>
      <c r="Q606" s="3">
        <f>EXP(1/Table13[[#This Row],[temp(K)]])</f>
        <v>1.0005001250208359</v>
      </c>
      <c r="R606" s="3">
        <f>EXP(1/Table13[[#This Row],[dens]])</f>
        <v>1.2759248835153236</v>
      </c>
      <c r="S606" s="3">
        <f>LN(Table13[[#This Row],[maxPress(bar)]])</f>
        <v>13.323514963102053</v>
      </c>
      <c r="T606" s="3">
        <f>LN(Table13[[#This Row],[dens]])</f>
        <v>1.4119350336444814</v>
      </c>
    </row>
    <row r="607" spans="1:20" hidden="1" x14ac:dyDescent="0.3">
      <c r="A607">
        <v>5</v>
      </c>
      <c r="B607">
        <v>2500</v>
      </c>
      <c r="C607" t="s">
        <v>11</v>
      </c>
      <c r="D607">
        <v>1</v>
      </c>
      <c r="E607" t="s">
        <v>12</v>
      </c>
      <c r="F607">
        <v>11</v>
      </c>
      <c r="G607">
        <v>84.306750000000008</v>
      </c>
      <c r="H607">
        <v>573928.49465000012</v>
      </c>
      <c r="I607">
        <v>38.365000000000009</v>
      </c>
      <c r="J607">
        <v>9</v>
      </c>
      <c r="K607" t="s">
        <v>13</v>
      </c>
      <c r="L607">
        <f>Table13[[#This Row],[maxPHe]]/Table13[[#This Row],[nv]]</f>
        <v>4.2627777777777789</v>
      </c>
      <c r="M607">
        <f>1/Table13[[#This Row],[temp(K)]]</f>
        <v>4.0000000000000002E-4</v>
      </c>
      <c r="N607">
        <f>1/Table13[[#This Row],[dens]]</f>
        <v>0.23458881793301181</v>
      </c>
      <c r="O607" s="3">
        <f>EXP(-1/Table13[[#This Row],[temp(K)]])</f>
        <v>0.99960007998933442</v>
      </c>
      <c r="P607" s="3">
        <f>EXP(-1/Table13[[#This Row],[dens]])</f>
        <v>0.79089598502512781</v>
      </c>
      <c r="Q607" s="3">
        <f>EXP(1/Table13[[#This Row],[temp(K)]])</f>
        <v>1.0004000800106678</v>
      </c>
      <c r="R607" s="3">
        <f>EXP(1/Table13[[#This Row],[dens]])</f>
        <v>1.2643887678456589</v>
      </c>
      <c r="S607" s="3">
        <f>LN(Table13[[#This Row],[maxPress(bar)]])</f>
        <v>13.260260093761257</v>
      </c>
      <c r="T607" s="3">
        <f>LN(Table13[[#This Row],[dens]])</f>
        <v>1.4499210082934095</v>
      </c>
    </row>
    <row r="608" spans="1:20" hidden="1" x14ac:dyDescent="0.3">
      <c r="A608">
        <v>5</v>
      </c>
      <c r="B608">
        <v>500</v>
      </c>
      <c r="C608" t="s">
        <v>11</v>
      </c>
      <c r="D608">
        <v>1</v>
      </c>
      <c r="E608" t="s">
        <v>12</v>
      </c>
      <c r="F608">
        <v>11</v>
      </c>
      <c r="G608">
        <v>142.42574999999999</v>
      </c>
      <c r="H608">
        <v>801866.63454999996</v>
      </c>
      <c r="I608">
        <v>63.985000000000028</v>
      </c>
      <c r="J608">
        <v>11</v>
      </c>
      <c r="K608" t="s">
        <v>14</v>
      </c>
      <c r="L608">
        <f>Table13[[#This Row],[maxPHe]]/Table13[[#This Row],[nv]]</f>
        <v>5.8168181818181841</v>
      </c>
      <c r="M608">
        <f>1/Table13[[#This Row],[temp(K)]]</f>
        <v>2E-3</v>
      </c>
      <c r="N608">
        <f>1/Table13[[#This Row],[dens]]</f>
        <v>0.17191529264671401</v>
      </c>
      <c r="O608" s="3">
        <f>EXP(-1/Table13[[#This Row],[temp(K)]])</f>
        <v>0.99800199866733308</v>
      </c>
      <c r="P608" s="3">
        <f>EXP(-1/Table13[[#This Row],[dens]])</f>
        <v>0.84205049801660781</v>
      </c>
      <c r="Q608" s="3">
        <f>EXP(1/Table13[[#This Row],[temp(K)]])</f>
        <v>1.0020020013340003</v>
      </c>
      <c r="R608" s="3">
        <f>EXP(1/Table13[[#This Row],[dens]])</f>
        <v>1.1875772324289711</v>
      </c>
      <c r="S608" s="3">
        <f>LN(Table13[[#This Row],[maxPress(bar)]])</f>
        <v>13.594697581935968</v>
      </c>
      <c r="T608" s="3">
        <f>LN(Table13[[#This Row],[dens]])</f>
        <v>1.7607534080911891</v>
      </c>
    </row>
    <row r="609" spans="1:20" hidden="1" x14ac:dyDescent="0.3">
      <c r="A609">
        <v>1</v>
      </c>
      <c r="B609">
        <v>1000</v>
      </c>
      <c r="C609" t="s">
        <v>11</v>
      </c>
      <c r="D609">
        <v>1</v>
      </c>
      <c r="E609" t="s">
        <v>12</v>
      </c>
      <c r="F609">
        <v>12</v>
      </c>
      <c r="G609">
        <v>137.47524999999999</v>
      </c>
      <c r="H609">
        <v>717141.33550000004</v>
      </c>
      <c r="I609">
        <v>56.99499999999999</v>
      </c>
      <c r="J609">
        <v>10</v>
      </c>
      <c r="K609" t="s">
        <v>14</v>
      </c>
      <c r="L609">
        <f>Table13[[#This Row],[maxPHe]]/Table13[[#This Row],[nv]]</f>
        <v>5.6994999999999987</v>
      </c>
      <c r="M609">
        <f>1/Table13[[#This Row],[temp(K)]]</f>
        <v>1E-3</v>
      </c>
      <c r="N609">
        <f>1/Table13[[#This Row],[dens]]</f>
        <v>0.17545398719185898</v>
      </c>
      <c r="O609" s="3">
        <f>EXP(-1/Table13[[#This Row],[temp(K)]])</f>
        <v>0.99900049983337502</v>
      </c>
      <c r="P609" s="3">
        <f>EXP(-1/Table13[[#This Row],[dens]])</f>
        <v>0.83907600452845277</v>
      </c>
      <c r="Q609" s="3">
        <f>EXP(1/Table13[[#This Row],[temp(K)]])</f>
        <v>1.0010005001667084</v>
      </c>
      <c r="R609" s="3">
        <f>EXP(1/Table13[[#This Row],[dens]])</f>
        <v>1.1917871499161556</v>
      </c>
      <c r="S609" s="3">
        <f>LN(Table13[[#This Row],[maxPress(bar)]])</f>
        <v>13.483028220797598</v>
      </c>
      <c r="T609" s="3">
        <f>LN(Table13[[#This Row],[dens]])</f>
        <v>1.7403784516946961</v>
      </c>
    </row>
    <row r="610" spans="1:20" x14ac:dyDescent="0.3">
      <c r="A610">
        <v>1</v>
      </c>
      <c r="B610">
        <v>1000</v>
      </c>
      <c r="C610" t="s">
        <v>11</v>
      </c>
      <c r="D610">
        <v>2</v>
      </c>
      <c r="E610" t="s">
        <v>12</v>
      </c>
      <c r="F610">
        <v>12</v>
      </c>
      <c r="G610">
        <v>562.62375000000009</v>
      </c>
      <c r="H610">
        <v>488885.41645000002</v>
      </c>
      <c r="I610">
        <v>271.02500000000009</v>
      </c>
      <c r="J610">
        <v>66</v>
      </c>
      <c r="K610" t="s">
        <v>13</v>
      </c>
      <c r="L610">
        <f>Table13[[#This Row],[maxPHe]]/Table13[[#This Row],[nv]]</f>
        <v>4.1064393939393957</v>
      </c>
      <c r="M610">
        <f>1/Table13[[#This Row],[temp(K)]]</f>
        <v>1E-3</v>
      </c>
      <c r="N610">
        <f>1/Table13[[#This Row],[dens]]</f>
        <v>0.24351997048242771</v>
      </c>
      <c r="O610" s="3">
        <f>EXP(-1/Table13[[#This Row],[temp(K)]])</f>
        <v>0.99900049983337502</v>
      </c>
      <c r="P610" s="3">
        <f>EXP(-1/Table13[[#This Row],[dens]])</f>
        <v>0.78386382173728386</v>
      </c>
      <c r="Q610" s="3">
        <f>EXP(1/Table13[[#This Row],[temp(K)]])</f>
        <v>1.0010005001667084</v>
      </c>
      <c r="R610" s="3">
        <f>EXP(1/Table13[[#This Row],[dens]])</f>
        <v>1.2757317945656579</v>
      </c>
      <c r="S610" s="3">
        <f>LN(Table13[[#This Row],[maxPress(bar)]])</f>
        <v>13.099883418811137</v>
      </c>
      <c r="T610" s="3">
        <f>LN(Table13[[#This Row],[dens]])</f>
        <v>1.4125563255209304</v>
      </c>
    </row>
    <row r="611" spans="1:20" hidden="1" x14ac:dyDescent="0.3">
      <c r="A611">
        <v>1</v>
      </c>
      <c r="B611">
        <v>1500</v>
      </c>
      <c r="C611" t="s">
        <v>11</v>
      </c>
      <c r="D611">
        <v>1</v>
      </c>
      <c r="E611" t="s">
        <v>12</v>
      </c>
      <c r="F611">
        <v>12</v>
      </c>
      <c r="G611">
        <v>260.09924999999998</v>
      </c>
      <c r="H611">
        <v>588305.12075000012</v>
      </c>
      <c r="I611">
        <v>83.515000000000015</v>
      </c>
      <c r="J611">
        <v>12</v>
      </c>
      <c r="K611" t="s">
        <v>14</v>
      </c>
      <c r="L611">
        <f>Table13[[#This Row],[maxPHe]]/Table13[[#This Row],[nv]]</f>
        <v>6.9595833333333346</v>
      </c>
      <c r="M611">
        <f>1/Table13[[#This Row],[temp(K)]]</f>
        <v>6.6666666666666664E-4</v>
      </c>
      <c r="N611">
        <f>1/Table13[[#This Row],[dens]]</f>
        <v>0.14368676285697177</v>
      </c>
      <c r="O611" s="3">
        <f>EXP(-1/Table13[[#This Row],[temp(K)]])</f>
        <v>0.99933355550618108</v>
      </c>
      <c r="P611" s="3">
        <f>EXP(-1/Table13[[#This Row],[dens]])</f>
        <v>0.86615901874739987</v>
      </c>
      <c r="Q611" s="3">
        <f>EXP(1/Table13[[#This Row],[temp(K)]])</f>
        <v>1.0006668889382799</v>
      </c>
      <c r="R611" s="3">
        <f>EXP(1/Table13[[#This Row],[dens]])</f>
        <v>1.1545224125774907</v>
      </c>
      <c r="S611" s="3">
        <f>LN(Table13[[#This Row],[maxPress(bar)]])</f>
        <v>13.285001005132191</v>
      </c>
      <c r="T611" s="3">
        <f>LN(Table13[[#This Row],[dens]])</f>
        <v>1.9401196066539108</v>
      </c>
    </row>
    <row r="612" spans="1:20" x14ac:dyDescent="0.3">
      <c r="A612">
        <v>1</v>
      </c>
      <c r="B612">
        <v>1500</v>
      </c>
      <c r="C612" t="s">
        <v>11</v>
      </c>
      <c r="D612">
        <v>2</v>
      </c>
      <c r="E612" t="s">
        <v>12</v>
      </c>
      <c r="F612">
        <v>12</v>
      </c>
      <c r="G612">
        <v>493.61374999999998</v>
      </c>
      <c r="H612">
        <v>409631.34639999998</v>
      </c>
      <c r="I612">
        <v>246.22500000000011</v>
      </c>
      <c r="J612">
        <v>67</v>
      </c>
      <c r="K612" t="s">
        <v>13</v>
      </c>
      <c r="L612">
        <f>Table13[[#This Row],[maxPHe]]/Table13[[#This Row],[nv]]</f>
        <v>3.6750000000000016</v>
      </c>
      <c r="M612">
        <f>1/Table13[[#This Row],[temp(K)]]</f>
        <v>6.6666666666666664E-4</v>
      </c>
      <c r="N612">
        <f>1/Table13[[#This Row],[dens]]</f>
        <v>0.27210884353741482</v>
      </c>
      <c r="O612" s="3">
        <f>EXP(-1/Table13[[#This Row],[temp(K)]])</f>
        <v>0.99933355550618108</v>
      </c>
      <c r="P612" s="3">
        <f>EXP(-1/Table13[[#This Row],[dens]])</f>
        <v>0.7617713426897138</v>
      </c>
      <c r="Q612" s="3">
        <f>EXP(1/Table13[[#This Row],[temp(K)]])</f>
        <v>1.0006668889382799</v>
      </c>
      <c r="R612" s="3">
        <f>EXP(1/Table13[[#This Row],[dens]])</f>
        <v>1.3127298756988315</v>
      </c>
      <c r="S612" s="3">
        <f>LN(Table13[[#This Row],[maxPress(bar)]])</f>
        <v>12.923012879076094</v>
      </c>
      <c r="T612" s="3">
        <f>LN(Table13[[#This Row],[dens]])</f>
        <v>1.3015531326648004</v>
      </c>
    </row>
    <row r="613" spans="1:20" hidden="1" x14ac:dyDescent="0.3">
      <c r="A613">
        <v>1</v>
      </c>
      <c r="B613">
        <v>2000</v>
      </c>
      <c r="C613" t="s">
        <v>11</v>
      </c>
      <c r="D613">
        <v>1</v>
      </c>
      <c r="E613" t="s">
        <v>12</v>
      </c>
      <c r="F613">
        <v>12</v>
      </c>
      <c r="G613">
        <v>70.198249999999987</v>
      </c>
      <c r="H613">
        <v>584959.60914999992</v>
      </c>
      <c r="I613">
        <v>39.535000000000011</v>
      </c>
      <c r="J613">
        <v>10</v>
      </c>
      <c r="K613" t="s">
        <v>13</v>
      </c>
      <c r="L613">
        <f>Table13[[#This Row],[maxPHe]]/Table13[[#This Row],[nv]]</f>
        <v>3.9535000000000009</v>
      </c>
      <c r="M613">
        <f>1/Table13[[#This Row],[temp(K)]]</f>
        <v>5.0000000000000001E-4</v>
      </c>
      <c r="N613">
        <f>1/Table13[[#This Row],[dens]]</f>
        <v>0.25294043252813958</v>
      </c>
      <c r="O613" s="3">
        <f>EXP(-1/Table13[[#This Row],[temp(K)]])</f>
        <v>0.99950012497916929</v>
      </c>
      <c r="P613" s="3">
        <f>EXP(-1/Table13[[#This Row],[dens]])</f>
        <v>0.77651413543003045</v>
      </c>
      <c r="Q613" s="3">
        <f>EXP(1/Table13[[#This Row],[temp(K)]])</f>
        <v>1.0005001250208359</v>
      </c>
      <c r="R613" s="3">
        <f>EXP(1/Table13[[#This Row],[dens]])</f>
        <v>1.2878065631686202</v>
      </c>
      <c r="S613" s="3">
        <f>LN(Table13[[#This Row],[maxPress(bar)]])</f>
        <v>13.279298079642299</v>
      </c>
      <c r="T613" s="3">
        <f>LN(Table13[[#This Row],[dens]])</f>
        <v>1.3746012625288448</v>
      </c>
    </row>
    <row r="614" spans="1:20" x14ac:dyDescent="0.3">
      <c r="A614">
        <v>1</v>
      </c>
      <c r="B614">
        <v>2000</v>
      </c>
      <c r="C614" t="s">
        <v>11</v>
      </c>
      <c r="D614">
        <v>2</v>
      </c>
      <c r="E614" t="s">
        <v>12</v>
      </c>
      <c r="F614">
        <v>12</v>
      </c>
      <c r="G614">
        <v>494.1087500000001</v>
      </c>
      <c r="H614">
        <v>379126.75555000012</v>
      </c>
      <c r="I614">
        <v>230.32499999999999</v>
      </c>
      <c r="J614">
        <v>64</v>
      </c>
      <c r="K614" t="s">
        <v>14</v>
      </c>
      <c r="L614">
        <f>Table13[[#This Row],[maxPHe]]/Table13[[#This Row],[nv]]</f>
        <v>3.5988281249999998</v>
      </c>
      <c r="M614">
        <f>1/Table13[[#This Row],[temp(K)]]</f>
        <v>5.0000000000000001E-4</v>
      </c>
      <c r="N614">
        <f>1/Table13[[#This Row],[dens]]</f>
        <v>0.2778682296754586</v>
      </c>
      <c r="O614" s="3">
        <f>EXP(-1/Table13[[#This Row],[temp(K)]])</f>
        <v>0.99950012497916929</v>
      </c>
      <c r="P614" s="3">
        <f>EXP(-1/Table13[[#This Row],[dens]])</f>
        <v>0.75739661733720021</v>
      </c>
      <c r="Q614" s="3">
        <f>EXP(1/Table13[[#This Row],[temp(K)]])</f>
        <v>1.0005001250208359</v>
      </c>
      <c r="R614" s="3">
        <f>EXP(1/Table13[[#This Row],[dens]])</f>
        <v>1.3203122077779104</v>
      </c>
      <c r="S614" s="3">
        <f>LN(Table13[[#This Row],[maxPress(bar)]])</f>
        <v>12.84562587551099</v>
      </c>
      <c r="T614" s="3">
        <f>LN(Table13[[#This Row],[dens]])</f>
        <v>1.2806082716353238</v>
      </c>
    </row>
    <row r="615" spans="1:20" hidden="1" x14ac:dyDescent="0.3">
      <c r="A615">
        <v>1</v>
      </c>
      <c r="B615">
        <v>2500</v>
      </c>
      <c r="C615" t="s">
        <v>11</v>
      </c>
      <c r="D615">
        <v>1</v>
      </c>
      <c r="E615" t="s">
        <v>12</v>
      </c>
      <c r="F615">
        <v>12</v>
      </c>
      <c r="G615">
        <v>70.148750000000007</v>
      </c>
      <c r="H615">
        <v>571103.50780000002</v>
      </c>
      <c r="I615">
        <v>35.525000000000013</v>
      </c>
      <c r="J615">
        <v>9</v>
      </c>
      <c r="K615" t="s">
        <v>13</v>
      </c>
      <c r="L615">
        <f>Table13[[#This Row],[maxPHe]]/Table13[[#This Row],[nv]]</f>
        <v>3.9472222222222237</v>
      </c>
      <c r="M615">
        <f>1/Table13[[#This Row],[temp(K)]]</f>
        <v>4.0000000000000002E-4</v>
      </c>
      <c r="N615">
        <f>1/Table13[[#This Row],[dens]]</f>
        <v>0.25334271639690348</v>
      </c>
      <c r="O615" s="3">
        <f>EXP(-1/Table13[[#This Row],[temp(K)]])</f>
        <v>0.99960007998933442</v>
      </c>
      <c r="P615" s="3">
        <f>EXP(-1/Table13[[#This Row],[dens]])</f>
        <v>0.77620181914359365</v>
      </c>
      <c r="Q615" s="3">
        <f>EXP(1/Table13[[#This Row],[temp(K)]])</f>
        <v>1.0004000800106678</v>
      </c>
      <c r="R615" s="3">
        <f>EXP(1/Table13[[#This Row],[dens]])</f>
        <v>1.2883247311934021</v>
      </c>
      <c r="S615" s="3">
        <f>LN(Table13[[#This Row],[maxPress(bar)]])</f>
        <v>13.255325746815846</v>
      </c>
      <c r="T615" s="3">
        <f>LN(Table13[[#This Row],[dens]])</f>
        <v>1.3730120966469452</v>
      </c>
    </row>
    <row r="616" spans="1:20" x14ac:dyDescent="0.3">
      <c r="A616">
        <v>1</v>
      </c>
      <c r="B616">
        <v>2500</v>
      </c>
      <c r="C616" t="s">
        <v>11</v>
      </c>
      <c r="D616">
        <v>2</v>
      </c>
      <c r="E616" t="s">
        <v>12</v>
      </c>
      <c r="F616">
        <v>12</v>
      </c>
      <c r="G616">
        <v>425.39625000000012</v>
      </c>
      <c r="H616">
        <v>324644.41780000011</v>
      </c>
      <c r="I616">
        <v>220.5750000000001</v>
      </c>
      <c r="J616">
        <v>72</v>
      </c>
      <c r="K616" t="s">
        <v>14</v>
      </c>
      <c r="L616">
        <f>Table13[[#This Row],[maxPHe]]/Table13[[#This Row],[nv]]</f>
        <v>3.0635416666666679</v>
      </c>
      <c r="M616">
        <f>1/Table13[[#This Row],[temp(K)]]</f>
        <v>4.0000000000000002E-4</v>
      </c>
      <c r="N616">
        <f>1/Table13[[#This Row],[dens]]</f>
        <v>0.32641958517511038</v>
      </c>
      <c r="O616" s="3">
        <f>EXP(-1/Table13[[#This Row],[temp(K)]])</f>
        <v>0.99960007998933442</v>
      </c>
      <c r="P616" s="3">
        <f>EXP(-1/Table13[[#This Row],[dens]])</f>
        <v>0.72150239220438828</v>
      </c>
      <c r="Q616" s="3">
        <f>EXP(1/Table13[[#This Row],[temp(K)]])</f>
        <v>1.0004000800106678</v>
      </c>
      <c r="R616" s="3">
        <f>EXP(1/Table13[[#This Row],[dens]])</f>
        <v>1.3859967905923707</v>
      </c>
      <c r="S616" s="3">
        <f>LN(Table13[[#This Row],[maxPress(bar)]])</f>
        <v>12.690485763271633</v>
      </c>
      <c r="T616" s="3">
        <f>LN(Table13[[#This Row],[dens]])</f>
        <v>1.1195716540921135</v>
      </c>
    </row>
    <row r="617" spans="1:20" hidden="1" x14ac:dyDescent="0.3">
      <c r="A617">
        <v>1</v>
      </c>
      <c r="B617">
        <v>500</v>
      </c>
      <c r="C617" t="s">
        <v>11</v>
      </c>
      <c r="D617">
        <v>1</v>
      </c>
      <c r="E617" t="s">
        <v>12</v>
      </c>
      <c r="F617">
        <v>12</v>
      </c>
      <c r="G617">
        <v>80.940750000000008</v>
      </c>
      <c r="H617">
        <v>831969.83550000016</v>
      </c>
      <c r="I617">
        <v>45.685000000000002</v>
      </c>
      <c r="J617">
        <v>9</v>
      </c>
      <c r="K617" t="s">
        <v>14</v>
      </c>
      <c r="L617">
        <f>Table13[[#This Row],[maxPHe]]/Table13[[#This Row],[nv]]</f>
        <v>5.0761111111111115</v>
      </c>
      <c r="M617">
        <f>1/Table13[[#This Row],[temp(K)]]</f>
        <v>2E-3</v>
      </c>
      <c r="N617">
        <f>1/Table13[[#This Row],[dens]]</f>
        <v>0.19700120389624601</v>
      </c>
      <c r="O617" s="3">
        <f>EXP(-1/Table13[[#This Row],[temp(K)]])</f>
        <v>0.99800199866733308</v>
      </c>
      <c r="P617" s="3">
        <f>EXP(-1/Table13[[#This Row],[dens]])</f>
        <v>0.82118964468493227</v>
      </c>
      <c r="Q617" s="3">
        <f>EXP(1/Table13[[#This Row],[temp(K)]])</f>
        <v>1.0020020013340003</v>
      </c>
      <c r="R617" s="3">
        <f>EXP(1/Table13[[#This Row],[dens]])</f>
        <v>1.2177455067442702</v>
      </c>
      <c r="S617" s="3">
        <f>LN(Table13[[#This Row],[maxPress(bar)]])</f>
        <v>13.631551463737448</v>
      </c>
      <c r="T617" s="3">
        <f>LN(Table13[[#This Row],[dens]])</f>
        <v>1.6245454391143646</v>
      </c>
    </row>
    <row r="618" spans="1:20" x14ac:dyDescent="0.3">
      <c r="A618">
        <v>1</v>
      </c>
      <c r="B618">
        <v>500</v>
      </c>
      <c r="C618" t="s">
        <v>11</v>
      </c>
      <c r="D618">
        <v>2</v>
      </c>
      <c r="E618" t="s">
        <v>12</v>
      </c>
      <c r="F618">
        <v>12</v>
      </c>
      <c r="G618">
        <v>622.52474999999981</v>
      </c>
      <c r="H618">
        <v>564848.02305000008</v>
      </c>
      <c r="I618">
        <v>304.00499999999982</v>
      </c>
      <c r="J618">
        <v>68</v>
      </c>
      <c r="K618" t="s">
        <v>14</v>
      </c>
      <c r="L618">
        <f>Table13[[#This Row],[maxPHe]]/Table13[[#This Row],[nv]]</f>
        <v>4.4706617647058797</v>
      </c>
      <c r="M618">
        <f>1/Table13[[#This Row],[temp(K)]]</f>
        <v>2E-3</v>
      </c>
      <c r="N618">
        <f>1/Table13[[#This Row],[dens]]</f>
        <v>0.22368053157020457</v>
      </c>
      <c r="O618" s="3">
        <f>EXP(-1/Table13[[#This Row],[temp(K)]])</f>
        <v>0.99800199866733308</v>
      </c>
      <c r="P618" s="3">
        <f>EXP(-1/Table13[[#This Row],[dens]])</f>
        <v>0.79957053111368015</v>
      </c>
      <c r="Q618" s="3">
        <f>EXP(1/Table13[[#This Row],[temp(K)]])</f>
        <v>1.0020020013340003</v>
      </c>
      <c r="R618" s="3">
        <f>EXP(1/Table13[[#This Row],[dens]])</f>
        <v>1.2506714055696277</v>
      </c>
      <c r="S618" s="3">
        <f>LN(Table13[[#This Row],[maxPress(bar)]])</f>
        <v>13.244311988193209</v>
      </c>
      <c r="T618" s="3">
        <f>LN(Table13[[#This Row],[dens]])</f>
        <v>1.497536443463279</v>
      </c>
    </row>
    <row r="619" spans="1:20" hidden="1" x14ac:dyDescent="0.3">
      <c r="A619">
        <v>2</v>
      </c>
      <c r="B619">
        <v>1000</v>
      </c>
      <c r="C619" t="s">
        <v>11</v>
      </c>
      <c r="D619">
        <v>1</v>
      </c>
      <c r="E619" t="s">
        <v>12</v>
      </c>
      <c r="F619">
        <v>12</v>
      </c>
      <c r="G619">
        <v>103.01975</v>
      </c>
      <c r="H619">
        <v>768580.45319999987</v>
      </c>
      <c r="I619">
        <v>45.104999999999983</v>
      </c>
      <c r="J619">
        <v>8</v>
      </c>
      <c r="K619" t="s">
        <v>13</v>
      </c>
      <c r="L619">
        <f>Table13[[#This Row],[maxPHe]]/Table13[[#This Row],[nv]]</f>
        <v>5.6381249999999978</v>
      </c>
      <c r="M619">
        <f>1/Table13[[#This Row],[temp(K)]]</f>
        <v>1E-3</v>
      </c>
      <c r="N619">
        <f>1/Table13[[#This Row],[dens]]</f>
        <v>0.1773639286110188</v>
      </c>
      <c r="O619" s="3">
        <f>EXP(-1/Table13[[#This Row],[temp(K)]])</f>
        <v>0.99900049983337502</v>
      </c>
      <c r="P619" s="3">
        <f>EXP(-1/Table13[[#This Row],[dens]])</f>
        <v>0.83747494796241029</v>
      </c>
      <c r="Q619" s="3">
        <f>EXP(1/Table13[[#This Row],[temp(K)]])</f>
        <v>1.0010005001667084</v>
      </c>
      <c r="R619" s="3">
        <f>EXP(1/Table13[[#This Row],[dens]])</f>
        <v>1.1940655686871777</v>
      </c>
      <c r="S619" s="3">
        <f>LN(Table13[[#This Row],[maxPress(bar)]])</f>
        <v>13.5523005250955</v>
      </c>
      <c r="T619" s="3">
        <f>LN(Table13[[#This Row],[dens]])</f>
        <v>1.7295515634287657</v>
      </c>
    </row>
    <row r="620" spans="1:20" x14ac:dyDescent="0.3">
      <c r="A620">
        <v>2</v>
      </c>
      <c r="B620">
        <v>1000</v>
      </c>
      <c r="C620" t="s">
        <v>11</v>
      </c>
      <c r="D620">
        <v>2</v>
      </c>
      <c r="E620" t="s">
        <v>12</v>
      </c>
      <c r="F620">
        <v>12</v>
      </c>
      <c r="G620">
        <v>628.16825000000006</v>
      </c>
      <c r="H620">
        <v>488507.40795000002</v>
      </c>
      <c r="I620">
        <v>290.13499999999982</v>
      </c>
      <c r="J620">
        <v>69</v>
      </c>
      <c r="K620" t="s">
        <v>13</v>
      </c>
      <c r="L620">
        <f>Table13[[#This Row],[maxPHe]]/Table13[[#This Row],[nv]]</f>
        <v>4.2048550724637659</v>
      </c>
      <c r="M620">
        <f>1/Table13[[#This Row],[temp(K)]]</f>
        <v>1E-3</v>
      </c>
      <c r="N620">
        <f>1/Table13[[#This Row],[dens]]</f>
        <v>0.237820325021111</v>
      </c>
      <c r="O620" s="3">
        <f>EXP(-1/Table13[[#This Row],[temp(K)]])</f>
        <v>0.99900049983337502</v>
      </c>
      <c r="P620" s="3">
        <f>EXP(-1/Table13[[#This Row],[dens]])</f>
        <v>0.78834432411922739</v>
      </c>
      <c r="Q620" s="3">
        <f>EXP(1/Table13[[#This Row],[temp(K)]])</f>
        <v>1.0010005001667084</v>
      </c>
      <c r="R620" s="3">
        <f>EXP(1/Table13[[#This Row],[dens]])</f>
        <v>1.268481258005179</v>
      </c>
      <c r="S620" s="3">
        <f>LN(Table13[[#This Row],[maxPress(bar)]])</f>
        <v>13.099109915037811</v>
      </c>
      <c r="T620" s="3">
        <f>LN(Table13[[#This Row],[dens]])</f>
        <v>1.4362398273051031</v>
      </c>
    </row>
    <row r="621" spans="1:20" hidden="1" x14ac:dyDescent="0.3">
      <c r="A621">
        <v>2</v>
      </c>
      <c r="B621">
        <v>1500</v>
      </c>
      <c r="C621" t="s">
        <v>11</v>
      </c>
      <c r="D621">
        <v>1</v>
      </c>
      <c r="E621" t="s">
        <v>12</v>
      </c>
      <c r="F621">
        <v>12</v>
      </c>
      <c r="G621">
        <v>109.50475</v>
      </c>
      <c r="H621">
        <v>654109.25420000008</v>
      </c>
      <c r="I621">
        <v>49.405000000000008</v>
      </c>
      <c r="J621">
        <v>10</v>
      </c>
      <c r="K621" t="s">
        <v>13</v>
      </c>
      <c r="L621">
        <f>Table13[[#This Row],[maxPHe]]/Table13[[#This Row],[nv]]</f>
        <v>4.940500000000001</v>
      </c>
      <c r="M621">
        <f>1/Table13[[#This Row],[temp(K)]]</f>
        <v>6.6666666666666664E-4</v>
      </c>
      <c r="N621">
        <f>1/Table13[[#This Row],[dens]]</f>
        <v>0.20240866309078023</v>
      </c>
      <c r="O621" s="3">
        <f>EXP(-1/Table13[[#This Row],[temp(K)]])</f>
        <v>0.99933355550618108</v>
      </c>
      <c r="P621" s="3">
        <f>EXP(-1/Table13[[#This Row],[dens]])</f>
        <v>0.81676107962391198</v>
      </c>
      <c r="Q621" s="3">
        <f>EXP(1/Table13[[#This Row],[temp(K)]])</f>
        <v>1.0006668889382799</v>
      </c>
      <c r="R621" s="3">
        <f>EXP(1/Table13[[#This Row],[dens]])</f>
        <v>1.2243482518296083</v>
      </c>
      <c r="S621" s="3">
        <f>LN(Table13[[#This Row],[maxPress(bar)]])</f>
        <v>13.391029671838826</v>
      </c>
      <c r="T621" s="3">
        <f>LN(Table13[[#This Row],[dens]])</f>
        <v>1.5974665406528807</v>
      </c>
    </row>
    <row r="622" spans="1:20" x14ac:dyDescent="0.3">
      <c r="A622">
        <v>2</v>
      </c>
      <c r="B622">
        <v>1500</v>
      </c>
      <c r="C622" t="s">
        <v>11</v>
      </c>
      <c r="D622">
        <v>2</v>
      </c>
      <c r="E622" t="s">
        <v>12</v>
      </c>
      <c r="F622">
        <v>12</v>
      </c>
      <c r="G622">
        <v>455.89125000000001</v>
      </c>
      <c r="H622">
        <v>412326.22175000003</v>
      </c>
      <c r="I622">
        <v>234.6750000000001</v>
      </c>
      <c r="J622">
        <v>65</v>
      </c>
      <c r="K622" t="s">
        <v>14</v>
      </c>
      <c r="L622">
        <f>Table13[[#This Row],[maxPHe]]/Table13[[#This Row],[nv]]</f>
        <v>3.6103846153846169</v>
      </c>
      <c r="M622">
        <f>1/Table13[[#This Row],[temp(K)]]</f>
        <v>6.6666666666666664E-4</v>
      </c>
      <c r="N622">
        <f>1/Table13[[#This Row],[dens]]</f>
        <v>0.27697880046873324</v>
      </c>
      <c r="O622" s="3">
        <f>EXP(-1/Table13[[#This Row],[temp(K)]])</f>
        <v>0.99933355550618108</v>
      </c>
      <c r="P622" s="3">
        <f>EXP(-1/Table13[[#This Row],[dens]])</f>
        <v>0.75807056768086545</v>
      </c>
      <c r="Q622" s="3">
        <f>EXP(1/Table13[[#This Row],[temp(K)]])</f>
        <v>1.0006668889382799</v>
      </c>
      <c r="R622" s="3">
        <f>EXP(1/Table13[[#This Row],[dens]])</f>
        <v>1.3191384056226578</v>
      </c>
      <c r="S622" s="3">
        <f>LN(Table13[[#This Row],[maxPress(bar)]])</f>
        <v>12.929570115387207</v>
      </c>
      <c r="T622" s="3">
        <f>LN(Table13[[#This Row],[dens]])</f>
        <v>1.2838143083274187</v>
      </c>
    </row>
    <row r="623" spans="1:20" hidden="1" x14ac:dyDescent="0.3">
      <c r="A623">
        <v>2</v>
      </c>
      <c r="B623">
        <v>2000</v>
      </c>
      <c r="C623" t="s">
        <v>11</v>
      </c>
      <c r="D623">
        <v>1</v>
      </c>
      <c r="E623" t="s">
        <v>12</v>
      </c>
      <c r="F623">
        <v>12</v>
      </c>
      <c r="G623">
        <v>76.237750000000005</v>
      </c>
      <c r="H623">
        <v>617188.89645000012</v>
      </c>
      <c r="I623">
        <v>35.745000000000012</v>
      </c>
      <c r="J623">
        <v>8</v>
      </c>
      <c r="K623" t="s">
        <v>13</v>
      </c>
      <c r="L623">
        <f>Table13[[#This Row],[maxPHe]]/Table13[[#This Row],[nv]]</f>
        <v>4.4681250000000015</v>
      </c>
      <c r="M623">
        <f>1/Table13[[#This Row],[temp(K)]]</f>
        <v>5.0000000000000001E-4</v>
      </c>
      <c r="N623">
        <f>1/Table13[[#This Row],[dens]]</f>
        <v>0.22380752552804581</v>
      </c>
      <c r="O623" s="3">
        <f>EXP(-1/Table13[[#This Row],[temp(K)]])</f>
        <v>0.99950012497916929</v>
      </c>
      <c r="P623" s="3">
        <f>EXP(-1/Table13[[#This Row],[dens]])</f>
        <v>0.79946899693461082</v>
      </c>
      <c r="Q623" s="3">
        <f>EXP(1/Table13[[#This Row],[temp(K)]])</f>
        <v>1.0005001250208359</v>
      </c>
      <c r="R623" s="3">
        <f>EXP(1/Table13[[#This Row],[dens]])</f>
        <v>1.2508302433668865</v>
      </c>
      <c r="S623" s="3">
        <f>LN(Table13[[#This Row],[maxPress(bar)]])</f>
        <v>13.332930409111651</v>
      </c>
      <c r="T623" s="3">
        <f>LN(Table13[[#This Row],[dens]])</f>
        <v>1.4969688575389795</v>
      </c>
    </row>
    <row r="624" spans="1:20" x14ac:dyDescent="0.3">
      <c r="A624">
        <v>2</v>
      </c>
      <c r="B624">
        <v>2000</v>
      </c>
      <c r="C624" t="s">
        <v>11</v>
      </c>
      <c r="D624">
        <v>2</v>
      </c>
      <c r="E624" t="s">
        <v>12</v>
      </c>
      <c r="F624">
        <v>12</v>
      </c>
      <c r="G624">
        <v>471.08924999999999</v>
      </c>
      <c r="H624">
        <v>374889.71120000008</v>
      </c>
      <c r="I624">
        <v>230.71499999999989</v>
      </c>
      <c r="J624">
        <v>67</v>
      </c>
      <c r="K624" t="s">
        <v>14</v>
      </c>
      <c r="L624">
        <f>Table13[[#This Row],[maxPHe]]/Table13[[#This Row],[nv]]</f>
        <v>3.4435074626865654</v>
      </c>
      <c r="M624">
        <f>1/Table13[[#This Row],[temp(K)]]</f>
        <v>5.0000000000000001E-4</v>
      </c>
      <c r="N624">
        <f>1/Table13[[#This Row],[dens]]</f>
        <v>0.29040157770409397</v>
      </c>
      <c r="O624" s="3">
        <f>EXP(-1/Table13[[#This Row],[temp(K)]])</f>
        <v>0.99950012497916929</v>
      </c>
      <c r="P624" s="3">
        <f>EXP(-1/Table13[[#This Row],[dens]])</f>
        <v>0.74796314193919644</v>
      </c>
      <c r="Q624" s="3">
        <f>EXP(1/Table13[[#This Row],[temp(K)]])</f>
        <v>1.0005001250208359</v>
      </c>
      <c r="R624" s="3">
        <f>EXP(1/Table13[[#This Row],[dens]])</f>
        <v>1.3369642752814845</v>
      </c>
      <c r="S624" s="3">
        <f>LN(Table13[[#This Row],[maxPress(bar)]])</f>
        <v>12.834387158228976</v>
      </c>
      <c r="T624" s="3">
        <f>LN(Table13[[#This Row],[dens]])</f>
        <v>1.2364905631809167</v>
      </c>
    </row>
    <row r="625" spans="1:20" hidden="1" x14ac:dyDescent="0.3">
      <c r="A625">
        <v>2</v>
      </c>
      <c r="B625">
        <v>2500</v>
      </c>
      <c r="C625" t="s">
        <v>11</v>
      </c>
      <c r="D625">
        <v>1</v>
      </c>
      <c r="E625" t="s">
        <v>12</v>
      </c>
      <c r="F625">
        <v>12</v>
      </c>
      <c r="G625">
        <v>123.76224999999999</v>
      </c>
      <c r="H625">
        <v>491433.45079999999</v>
      </c>
      <c r="I625">
        <v>50.255000000000017</v>
      </c>
      <c r="J625">
        <v>11</v>
      </c>
      <c r="K625" t="s">
        <v>14</v>
      </c>
      <c r="L625">
        <f>Table13[[#This Row],[maxPHe]]/Table13[[#This Row],[nv]]</f>
        <v>4.5686363636363652</v>
      </c>
      <c r="M625">
        <f>1/Table13[[#This Row],[temp(K)]]</f>
        <v>4.0000000000000002E-4</v>
      </c>
      <c r="N625">
        <f>1/Table13[[#This Row],[dens]]</f>
        <v>0.21888369316485914</v>
      </c>
      <c r="O625" s="3">
        <f>EXP(-1/Table13[[#This Row],[temp(K)]])</f>
        <v>0.99960007998933442</v>
      </c>
      <c r="P625" s="3">
        <f>EXP(-1/Table13[[#This Row],[dens]])</f>
        <v>0.80341515539385444</v>
      </c>
      <c r="Q625" s="3">
        <f>EXP(1/Table13[[#This Row],[temp(K)]])</f>
        <v>1.0004000800106678</v>
      </c>
      <c r="R625" s="3">
        <f>EXP(1/Table13[[#This Row],[dens]])</f>
        <v>1.2446865027207195</v>
      </c>
      <c r="S625" s="3">
        <f>LN(Table13[[#This Row],[maxPress(bar)]])</f>
        <v>13.105081809198465</v>
      </c>
      <c r="T625" s="3">
        <f>LN(Table13[[#This Row],[dens]])</f>
        <v>1.5192147716783329</v>
      </c>
    </row>
    <row r="626" spans="1:20" x14ac:dyDescent="0.3">
      <c r="A626">
        <v>2</v>
      </c>
      <c r="B626">
        <v>2500</v>
      </c>
      <c r="C626" t="s">
        <v>11</v>
      </c>
      <c r="D626">
        <v>2</v>
      </c>
      <c r="E626" t="s">
        <v>12</v>
      </c>
      <c r="F626">
        <v>12</v>
      </c>
      <c r="G626">
        <v>447.37625000000003</v>
      </c>
      <c r="H626">
        <v>329950.96404999989</v>
      </c>
      <c r="I626">
        <v>219.97499999999991</v>
      </c>
      <c r="J626">
        <v>69</v>
      </c>
      <c r="K626" t="s">
        <v>13</v>
      </c>
      <c r="L626">
        <f>Table13[[#This Row],[maxPHe]]/Table13[[#This Row],[nv]]</f>
        <v>3.1880434782608682</v>
      </c>
      <c r="M626">
        <f>1/Table13[[#This Row],[temp(K)]]</f>
        <v>4.0000000000000002E-4</v>
      </c>
      <c r="N626">
        <f>1/Table13[[#This Row],[dens]]</f>
        <v>0.31367200818274815</v>
      </c>
      <c r="O626" s="3">
        <f>EXP(-1/Table13[[#This Row],[temp(K)]])</f>
        <v>0.99960007998933442</v>
      </c>
      <c r="P626" s="3">
        <f>EXP(-1/Table13[[#This Row],[dens]])</f>
        <v>0.73075867172142328</v>
      </c>
      <c r="Q626" s="3">
        <f>EXP(1/Table13[[#This Row],[temp(K)]])</f>
        <v>1.0004000800106678</v>
      </c>
      <c r="R626" s="3">
        <f>EXP(1/Table13[[#This Row],[dens]])</f>
        <v>1.3684408255386613</v>
      </c>
      <c r="S626" s="3">
        <f>LN(Table13[[#This Row],[maxPress(bar)]])</f>
        <v>12.706699328613633</v>
      </c>
      <c r="T626" s="3">
        <f>LN(Table13[[#This Row],[dens]])</f>
        <v>1.1594073989343645</v>
      </c>
    </row>
    <row r="627" spans="1:20" hidden="1" x14ac:dyDescent="0.3">
      <c r="A627">
        <v>1</v>
      </c>
      <c r="B627">
        <v>500</v>
      </c>
      <c r="C627" t="s">
        <v>11</v>
      </c>
      <c r="D627">
        <v>3</v>
      </c>
      <c r="E627" t="s">
        <v>12</v>
      </c>
      <c r="F627">
        <v>12</v>
      </c>
      <c r="G627">
        <v>1597.7227499999999</v>
      </c>
      <c r="H627">
        <v>434308.5453</v>
      </c>
      <c r="I627">
        <v>842.04500000000041</v>
      </c>
      <c r="J627">
        <v>224</v>
      </c>
      <c r="K627" t="s">
        <v>14</v>
      </c>
      <c r="L627">
        <f>Table13[[#This Row],[maxPHe]]/Table13[[#This Row],[nv]]</f>
        <v>3.7591294642857163</v>
      </c>
      <c r="M627">
        <f>1/Table13[[#This Row],[temp(K)]]</f>
        <v>2E-3</v>
      </c>
      <c r="N627">
        <f>1/Table13[[#This Row],[dens]]</f>
        <v>0.26601903698733426</v>
      </c>
      <c r="O627" s="3">
        <f>EXP(-1/Table13[[#This Row],[temp(K)]])</f>
        <v>0.99800199866733308</v>
      </c>
      <c r="P627" s="3">
        <f>EXP(-1/Table13[[#This Row],[dens]])</f>
        <v>0.766424536947937</v>
      </c>
      <c r="Q627" s="3">
        <f>EXP(1/Table13[[#This Row],[temp(K)]])</f>
        <v>1.0020020013340003</v>
      </c>
      <c r="R627" s="3">
        <f>EXP(1/Table13[[#This Row],[dens]])</f>
        <v>1.3047598971481387</v>
      </c>
      <c r="S627" s="3">
        <f>LN(Table13[[#This Row],[maxPress(bar)]])</f>
        <v>12.981510494359737</v>
      </c>
      <c r="T627" s="3">
        <f>LN(Table13[[#This Row],[dens]])</f>
        <v>1.3241874051397207</v>
      </c>
    </row>
    <row r="628" spans="1:20" hidden="1" x14ac:dyDescent="0.3">
      <c r="A628">
        <v>2</v>
      </c>
      <c r="B628">
        <v>500</v>
      </c>
      <c r="C628" t="s">
        <v>11</v>
      </c>
      <c r="D628">
        <v>3</v>
      </c>
      <c r="E628" t="s">
        <v>12</v>
      </c>
      <c r="F628">
        <v>12</v>
      </c>
      <c r="G628">
        <v>1709.5047500000001</v>
      </c>
      <c r="H628">
        <v>435646.24174999999</v>
      </c>
      <c r="I628">
        <v>870.40500000000009</v>
      </c>
      <c r="J628">
        <v>227</v>
      </c>
      <c r="K628" t="s">
        <v>13</v>
      </c>
      <c r="L628">
        <f>Table13[[#This Row],[maxPHe]]/Table13[[#This Row],[nv]]</f>
        <v>3.8343832599118945</v>
      </c>
      <c r="M628">
        <f>1/Table13[[#This Row],[temp(K)]]</f>
        <v>2E-3</v>
      </c>
      <c r="N628">
        <f>1/Table13[[#This Row],[dens]]</f>
        <v>0.26079813420189452</v>
      </c>
      <c r="O628" s="3">
        <f>EXP(-1/Table13[[#This Row],[temp(K)]])</f>
        <v>0.99800199866733308</v>
      </c>
      <c r="P628" s="3">
        <f>EXP(-1/Table13[[#This Row],[dens]])</f>
        <v>0.77043642868313567</v>
      </c>
      <c r="Q628" s="3">
        <f>EXP(1/Table13[[#This Row],[temp(K)]])</f>
        <v>1.0020020013340003</v>
      </c>
      <c r="R628" s="3">
        <f>EXP(1/Table13[[#This Row],[dens]])</f>
        <v>1.297965624119364</v>
      </c>
      <c r="S628" s="3">
        <f>LN(Table13[[#This Row],[maxPress(bar)]])</f>
        <v>12.984585820857617</v>
      </c>
      <c r="T628" s="3">
        <f>LN(Table13[[#This Row],[dens]])</f>
        <v>1.3440086030890701</v>
      </c>
    </row>
    <row r="629" spans="1:20" hidden="1" x14ac:dyDescent="0.3">
      <c r="A629">
        <v>3</v>
      </c>
      <c r="B629">
        <v>500</v>
      </c>
      <c r="C629" t="s">
        <v>11</v>
      </c>
      <c r="D629">
        <v>3</v>
      </c>
      <c r="E629" t="s">
        <v>12</v>
      </c>
      <c r="F629">
        <v>12</v>
      </c>
      <c r="G629">
        <v>1793.8612499999999</v>
      </c>
      <c r="H629">
        <v>441599.37245000002</v>
      </c>
      <c r="I629">
        <v>891.27500000000043</v>
      </c>
      <c r="J629">
        <v>229</v>
      </c>
      <c r="K629" t="s">
        <v>14</v>
      </c>
      <c r="L629">
        <f>Table13[[#This Row],[maxPHe]]/Table13[[#This Row],[nv]]</f>
        <v>3.8920305676855915</v>
      </c>
      <c r="M629">
        <f>1/Table13[[#This Row],[temp(K)]]</f>
        <v>2E-3</v>
      </c>
      <c r="N629">
        <f>1/Table13[[#This Row],[dens]]</f>
        <v>0.25693528933269738</v>
      </c>
      <c r="O629" s="3">
        <f>EXP(-1/Table13[[#This Row],[temp(K)]])</f>
        <v>0.99800199866733308</v>
      </c>
      <c r="P629" s="3">
        <f>EXP(-1/Table13[[#This Row],[dens]])</f>
        <v>0.77341826055789564</v>
      </c>
      <c r="Q629" s="3">
        <f>EXP(1/Table13[[#This Row],[temp(K)]])</f>
        <v>1.0020020013340003</v>
      </c>
      <c r="R629" s="3">
        <f>EXP(1/Table13[[#This Row],[dens]])</f>
        <v>1.2929614556535844</v>
      </c>
      <c r="S629" s="3">
        <f>LN(Table13[[#This Row],[maxPress(bar)]])</f>
        <v>12.998158352861585</v>
      </c>
      <c r="T629" s="3">
        <f>LN(Table13[[#This Row],[dens]])</f>
        <v>1.3589310182717425</v>
      </c>
    </row>
    <row r="630" spans="1:20" hidden="1" x14ac:dyDescent="0.3">
      <c r="A630">
        <v>1</v>
      </c>
      <c r="B630">
        <v>1000</v>
      </c>
      <c r="C630" t="s">
        <v>11</v>
      </c>
      <c r="D630">
        <v>3</v>
      </c>
      <c r="E630" t="s">
        <v>12</v>
      </c>
      <c r="F630">
        <v>12</v>
      </c>
      <c r="G630">
        <v>1718.4157499999999</v>
      </c>
      <c r="H630">
        <v>377588.46094999998</v>
      </c>
      <c r="I630">
        <v>824.18500000000006</v>
      </c>
      <c r="J630">
        <v>230</v>
      </c>
      <c r="K630" t="s">
        <v>14</v>
      </c>
      <c r="L630">
        <f>Table13[[#This Row],[maxPHe]]/Table13[[#This Row],[nv]]</f>
        <v>3.5834130434782612</v>
      </c>
      <c r="M630">
        <f>1/Table13[[#This Row],[temp(K)]]</f>
        <v>1E-3</v>
      </c>
      <c r="N630">
        <f>1/Table13[[#This Row],[dens]]</f>
        <v>0.27906355975903469</v>
      </c>
      <c r="O630" s="3">
        <f>EXP(-1/Table13[[#This Row],[temp(K)]])</f>
        <v>0.99900049983337502</v>
      </c>
      <c r="P630" s="3">
        <f>EXP(-1/Table13[[#This Row],[dens]])</f>
        <v>0.75649181924921771</v>
      </c>
      <c r="Q630" s="3">
        <f>EXP(1/Table13[[#This Row],[temp(K)]])</f>
        <v>1.0010005001667084</v>
      </c>
      <c r="R630" s="3">
        <f>EXP(1/Table13[[#This Row],[dens]])</f>
        <v>1.3218913602958093</v>
      </c>
      <c r="S630" s="3">
        <f>LN(Table13[[#This Row],[maxPress(bar)]])</f>
        <v>12.841560153861762</v>
      </c>
      <c r="T630" s="3">
        <f>LN(Table13[[#This Row],[dens]])</f>
        <v>1.2763157103497604</v>
      </c>
    </row>
    <row r="631" spans="1:20" hidden="1" x14ac:dyDescent="0.3">
      <c r="A631">
        <v>2</v>
      </c>
      <c r="B631">
        <v>1000</v>
      </c>
      <c r="C631" t="s">
        <v>11</v>
      </c>
      <c r="D631">
        <v>3</v>
      </c>
      <c r="E631" t="s">
        <v>12</v>
      </c>
      <c r="F631">
        <v>12</v>
      </c>
      <c r="G631">
        <v>1524.4057499999999</v>
      </c>
      <c r="H631">
        <v>370517.08344999998</v>
      </c>
      <c r="I631">
        <v>778.3850000000001</v>
      </c>
      <c r="J631">
        <v>226</v>
      </c>
      <c r="K631" t="s">
        <v>14</v>
      </c>
      <c r="L631">
        <f>Table13[[#This Row],[maxPHe]]/Table13[[#This Row],[nv]]</f>
        <v>3.4441814159292039</v>
      </c>
      <c r="M631">
        <f>1/Table13[[#This Row],[temp(K)]]</f>
        <v>1E-3</v>
      </c>
      <c r="N631">
        <f>1/Table13[[#This Row],[dens]]</f>
        <v>0.29034475227554485</v>
      </c>
      <c r="O631" s="3">
        <f>EXP(-1/Table13[[#This Row],[temp(K)]])</f>
        <v>0.99900049983337502</v>
      </c>
      <c r="P631" s="3">
        <f>EXP(-1/Table13[[#This Row],[dens]])</f>
        <v>0.74800564647293377</v>
      </c>
      <c r="Q631" s="3">
        <f>EXP(1/Table13[[#This Row],[temp(K)]])</f>
        <v>1.0010005001667084</v>
      </c>
      <c r="R631" s="3">
        <f>EXP(1/Table13[[#This Row],[dens]])</f>
        <v>1.3368883038721613</v>
      </c>
      <c r="S631" s="3">
        <f>LN(Table13[[#This Row],[maxPress(bar)]])</f>
        <v>12.822654831832072</v>
      </c>
      <c r="T631" s="3">
        <f>LN(Table13[[#This Row],[dens]])</f>
        <v>1.2366862611157876</v>
      </c>
    </row>
    <row r="632" spans="1:20" hidden="1" x14ac:dyDescent="0.3">
      <c r="A632">
        <v>3</v>
      </c>
      <c r="B632">
        <v>1000</v>
      </c>
      <c r="C632" t="s">
        <v>11</v>
      </c>
      <c r="D632">
        <v>3</v>
      </c>
      <c r="E632" t="s">
        <v>12</v>
      </c>
      <c r="F632">
        <v>12</v>
      </c>
      <c r="G632">
        <v>1497.2772500000001</v>
      </c>
      <c r="H632">
        <v>367909.4535</v>
      </c>
      <c r="I632">
        <v>777.95500000000004</v>
      </c>
      <c r="J632">
        <v>229</v>
      </c>
      <c r="K632" t="s">
        <v>13</v>
      </c>
      <c r="L632">
        <f>Table13[[#This Row],[maxPHe]]/Table13[[#This Row],[nv]]</f>
        <v>3.3971834061135371</v>
      </c>
      <c r="M632">
        <f>1/Table13[[#This Row],[temp(K)]]</f>
        <v>1E-3</v>
      </c>
      <c r="N632">
        <f>1/Table13[[#This Row],[dens]]</f>
        <v>0.29436149905842884</v>
      </c>
      <c r="O632" s="3">
        <f>EXP(-1/Table13[[#This Row],[temp(K)]])</f>
        <v>0.99900049983337502</v>
      </c>
      <c r="P632" s="3">
        <f>EXP(-1/Table13[[#This Row],[dens]])</f>
        <v>0.74500712338444597</v>
      </c>
      <c r="Q632" s="3">
        <f>EXP(1/Table13[[#This Row],[temp(K)]])</f>
        <v>1.0010005001667084</v>
      </c>
      <c r="R632" s="3">
        <f>EXP(1/Table13[[#This Row],[dens]])</f>
        <v>1.3422690449685406</v>
      </c>
      <c r="S632" s="3">
        <f>LN(Table13[[#This Row],[maxPress(bar)]])</f>
        <v>12.815592136603994</v>
      </c>
      <c r="T632" s="3">
        <f>LN(Table13[[#This Row],[dens]])</f>
        <v>1.2229466783343523</v>
      </c>
    </row>
    <row r="633" spans="1:20" hidden="1" x14ac:dyDescent="0.3">
      <c r="A633">
        <v>1</v>
      </c>
      <c r="B633">
        <v>1500</v>
      </c>
      <c r="C633" t="s">
        <v>11</v>
      </c>
      <c r="D633">
        <v>3</v>
      </c>
      <c r="E633" t="s">
        <v>12</v>
      </c>
      <c r="F633">
        <v>12</v>
      </c>
      <c r="G633">
        <v>1526.63375</v>
      </c>
      <c r="H633">
        <v>328335.26994999999</v>
      </c>
      <c r="I633">
        <v>746.82500000000005</v>
      </c>
      <c r="J633">
        <v>231</v>
      </c>
      <c r="K633" t="s">
        <v>14</v>
      </c>
      <c r="L633">
        <f>Table13[[#This Row],[maxPHe]]/Table13[[#This Row],[nv]]</f>
        <v>3.2330086580086581</v>
      </c>
      <c r="M633">
        <f>1/Table13[[#This Row],[temp(K)]]</f>
        <v>6.6666666666666664E-4</v>
      </c>
      <c r="N633">
        <f>1/Table13[[#This Row],[dens]]</f>
        <v>0.30930940983496802</v>
      </c>
      <c r="O633" s="3">
        <f>EXP(-1/Table13[[#This Row],[temp(K)]])</f>
        <v>0.99933355550618108</v>
      </c>
      <c r="P633" s="3">
        <f>EXP(-1/Table13[[#This Row],[dens]])</f>
        <v>0.73395364241494321</v>
      </c>
      <c r="Q633" s="3">
        <f>EXP(1/Table13[[#This Row],[temp(K)]])</f>
        <v>1.0006668889382799</v>
      </c>
      <c r="R633" s="3">
        <f>EXP(1/Table13[[#This Row],[dens]])</f>
        <v>1.3624838712015637</v>
      </c>
      <c r="S633" s="3">
        <f>LN(Table13[[#This Row],[maxPress(bar)]])</f>
        <v>12.701790529793595</v>
      </c>
      <c r="T633" s="3">
        <f>LN(Table13[[#This Row],[dens]])</f>
        <v>1.1734131767504303</v>
      </c>
    </row>
    <row r="634" spans="1:20" hidden="1" x14ac:dyDescent="0.3">
      <c r="A634">
        <v>2</v>
      </c>
      <c r="B634">
        <v>1500</v>
      </c>
      <c r="C634" t="s">
        <v>11</v>
      </c>
      <c r="D634">
        <v>3</v>
      </c>
      <c r="E634" t="s">
        <v>12</v>
      </c>
      <c r="F634">
        <v>12</v>
      </c>
      <c r="G634">
        <v>1455.5942500000001</v>
      </c>
      <c r="H634">
        <v>324754.92759999988</v>
      </c>
      <c r="I634">
        <v>722.61500000000012</v>
      </c>
      <c r="J634">
        <v>225</v>
      </c>
      <c r="K634" t="s">
        <v>14</v>
      </c>
      <c r="L634">
        <f>Table13[[#This Row],[maxPHe]]/Table13[[#This Row],[nv]]</f>
        <v>3.2116222222222226</v>
      </c>
      <c r="M634">
        <f>1/Table13[[#This Row],[temp(K)]]</f>
        <v>6.6666666666666664E-4</v>
      </c>
      <c r="N634">
        <f>1/Table13[[#This Row],[dens]]</f>
        <v>0.31136912463760091</v>
      </c>
      <c r="O634" s="3">
        <f>EXP(-1/Table13[[#This Row],[temp(K)]])</f>
        <v>0.99933355550618108</v>
      </c>
      <c r="P634" s="3">
        <f>EXP(-1/Table13[[#This Row],[dens]])</f>
        <v>0.73244346303652685</v>
      </c>
      <c r="Q634" s="3">
        <f>EXP(1/Table13[[#This Row],[temp(K)]])</f>
        <v>1.0006668889382799</v>
      </c>
      <c r="R634" s="3">
        <f>EXP(1/Table13[[#This Row],[dens]])</f>
        <v>1.3652930915025863</v>
      </c>
      <c r="S634" s="3">
        <f>LN(Table13[[#This Row],[maxPress(bar)]])</f>
        <v>12.69082610793582</v>
      </c>
      <c r="T634" s="3">
        <f>LN(Table13[[#This Row],[dens]])</f>
        <v>1.1667761746662113</v>
      </c>
    </row>
    <row r="635" spans="1:20" hidden="1" x14ac:dyDescent="0.3">
      <c r="A635">
        <v>2</v>
      </c>
      <c r="B635">
        <v>500</v>
      </c>
      <c r="C635" t="s">
        <v>11</v>
      </c>
      <c r="D635">
        <v>1</v>
      </c>
      <c r="E635" t="s">
        <v>12</v>
      </c>
      <c r="F635">
        <v>12</v>
      </c>
      <c r="G635">
        <v>143.86125000000001</v>
      </c>
      <c r="H635">
        <v>825879.68280000018</v>
      </c>
      <c r="I635">
        <v>58.275000000000013</v>
      </c>
      <c r="J635">
        <v>9</v>
      </c>
      <c r="K635" t="s">
        <v>13</v>
      </c>
      <c r="L635">
        <f>Table13[[#This Row],[maxPHe]]/Table13[[#This Row],[nv]]</f>
        <v>6.4750000000000014</v>
      </c>
      <c r="M635">
        <f>1/Table13[[#This Row],[temp(K)]]</f>
        <v>2E-3</v>
      </c>
      <c r="N635">
        <f>1/Table13[[#This Row],[dens]]</f>
        <v>0.15444015444015441</v>
      </c>
      <c r="O635" s="3">
        <f>EXP(-1/Table13[[#This Row],[temp(K)]])</f>
        <v>0.99800199866733308</v>
      </c>
      <c r="P635" s="3">
        <f>EXP(-1/Table13[[#This Row],[dens]])</f>
        <v>0.8568947719550033</v>
      </c>
      <c r="Q635" s="3">
        <f>EXP(1/Table13[[#This Row],[temp(K)]])</f>
        <v>1.0020020013340003</v>
      </c>
      <c r="R635" s="3">
        <f>EXP(1/Table13[[#This Row],[dens]])</f>
        <v>1.1670044359338341</v>
      </c>
      <c r="S635" s="3">
        <f>LN(Table13[[#This Row],[maxPress(bar)]])</f>
        <v>13.624204379423574</v>
      </c>
      <c r="T635" s="3">
        <f>LN(Table13[[#This Row],[dens]])</f>
        <v>1.8679486075856018</v>
      </c>
    </row>
    <row r="636" spans="1:20" x14ac:dyDescent="0.3">
      <c r="A636">
        <v>2</v>
      </c>
      <c r="B636">
        <v>500</v>
      </c>
      <c r="C636" t="s">
        <v>11</v>
      </c>
      <c r="D636">
        <v>2</v>
      </c>
      <c r="E636" t="s">
        <v>12</v>
      </c>
      <c r="F636">
        <v>12</v>
      </c>
      <c r="G636">
        <v>633.96025000000009</v>
      </c>
      <c r="H636">
        <v>563892.08389999985</v>
      </c>
      <c r="I636">
        <v>304.29499999999979</v>
      </c>
      <c r="J636">
        <v>67</v>
      </c>
      <c r="K636" t="s">
        <v>14</v>
      </c>
      <c r="L636">
        <f>Table13[[#This Row],[maxPHe]]/Table13[[#This Row],[nv]]</f>
        <v>4.541716417910445</v>
      </c>
      <c r="M636">
        <f>1/Table13[[#This Row],[temp(K)]]</f>
        <v>2E-3</v>
      </c>
      <c r="N636">
        <f>1/Table13[[#This Row],[dens]]</f>
        <v>0.22018107428646558</v>
      </c>
      <c r="O636" s="3">
        <f>EXP(-1/Table13[[#This Row],[temp(K)]])</f>
        <v>0.99800199866733308</v>
      </c>
      <c r="P636" s="3">
        <f>EXP(-1/Table13[[#This Row],[dens]])</f>
        <v>0.80237349559942006</v>
      </c>
      <c r="Q636" s="3">
        <f>EXP(1/Table13[[#This Row],[temp(K)]])</f>
        <v>1.0020020013340003</v>
      </c>
      <c r="R636" s="3">
        <f>EXP(1/Table13[[#This Row],[dens]])</f>
        <v>1.2463023834716043</v>
      </c>
      <c r="S636" s="3">
        <f>LN(Table13[[#This Row],[maxPress(bar)]])</f>
        <v>13.24261817156941</v>
      </c>
      <c r="T636" s="3">
        <f>LN(Table13[[#This Row],[dens]])</f>
        <v>1.5133050062234989</v>
      </c>
    </row>
    <row r="637" spans="1:20" hidden="1" x14ac:dyDescent="0.3">
      <c r="A637">
        <v>3</v>
      </c>
      <c r="B637">
        <v>1500</v>
      </c>
      <c r="C637" t="s">
        <v>11</v>
      </c>
      <c r="D637">
        <v>3</v>
      </c>
      <c r="E637" t="s">
        <v>12</v>
      </c>
      <c r="F637">
        <v>12</v>
      </c>
      <c r="G637">
        <v>1505.24775</v>
      </c>
      <c r="H637">
        <v>327624.0909500001</v>
      </c>
      <c r="I637">
        <v>730.54499999999985</v>
      </c>
      <c r="J637">
        <v>224</v>
      </c>
      <c r="K637" t="s">
        <v>14</v>
      </c>
      <c r="L637">
        <f>Table13[[#This Row],[maxPHe]]/Table13[[#This Row],[nv]]</f>
        <v>3.2613616071428564</v>
      </c>
      <c r="M637">
        <f>1/Table13[[#This Row],[temp(K)]]</f>
        <v>6.6666666666666664E-4</v>
      </c>
      <c r="N637">
        <f>1/Table13[[#This Row],[dens]]</f>
        <v>0.30662039983847683</v>
      </c>
      <c r="O637" s="3">
        <f>EXP(-1/Table13[[#This Row],[temp(K)]])</f>
        <v>0.99933355550618108</v>
      </c>
      <c r="P637" s="3">
        <f>EXP(-1/Table13[[#This Row],[dens]])</f>
        <v>0.73592990700314798</v>
      </c>
      <c r="Q637" s="3">
        <f>EXP(1/Table13[[#This Row],[temp(K)]])</f>
        <v>1.0006668889382799</v>
      </c>
      <c r="R637" s="3">
        <f>EXP(1/Table13[[#This Row],[dens]])</f>
        <v>1.3588250599465344</v>
      </c>
      <c r="S637" s="3">
        <f>LN(Table13[[#This Row],[maxPress(bar)]])</f>
        <v>12.6996221659557</v>
      </c>
      <c r="T637" s="3">
        <f>LN(Table13[[#This Row],[dens]])</f>
        <v>1.1821447790811213</v>
      </c>
    </row>
    <row r="638" spans="1:20" hidden="1" x14ac:dyDescent="0.3">
      <c r="A638">
        <v>1</v>
      </c>
      <c r="B638">
        <v>2000</v>
      </c>
      <c r="C638" t="s">
        <v>11</v>
      </c>
      <c r="D638">
        <v>3</v>
      </c>
      <c r="E638" t="s">
        <v>12</v>
      </c>
      <c r="F638">
        <v>12</v>
      </c>
      <c r="G638">
        <v>1307.22775</v>
      </c>
      <c r="H638">
        <v>284059.79739999998</v>
      </c>
      <c r="I638">
        <v>657.94499999999971</v>
      </c>
      <c r="J638">
        <v>224</v>
      </c>
      <c r="K638" t="s">
        <v>13</v>
      </c>
      <c r="L638">
        <f>Table13[[#This Row],[maxPHe]]/Table13[[#This Row],[nv]]</f>
        <v>2.9372544642857128</v>
      </c>
      <c r="M638">
        <f>1/Table13[[#This Row],[temp(K)]]</f>
        <v>5.0000000000000001E-4</v>
      </c>
      <c r="N638">
        <f>1/Table13[[#This Row],[dens]]</f>
        <v>0.34045398931521648</v>
      </c>
      <c r="O638" s="3">
        <f>EXP(-1/Table13[[#This Row],[temp(K)]])</f>
        <v>0.99950012497916929</v>
      </c>
      <c r="P638" s="3">
        <f>EXP(-1/Table13[[#This Row],[dens]])</f>
        <v>0.7114472599802617</v>
      </c>
      <c r="Q638" s="3">
        <f>EXP(1/Table13[[#This Row],[temp(K)]])</f>
        <v>1.0005001250208359</v>
      </c>
      <c r="R638" s="3">
        <f>EXP(1/Table13[[#This Row],[dens]])</f>
        <v>1.4055855665643351</v>
      </c>
      <c r="S638" s="3">
        <f>LN(Table13[[#This Row],[maxPress(bar)]])</f>
        <v>12.556940049205265</v>
      </c>
      <c r="T638" s="3">
        <f>LN(Table13[[#This Row],[dens]])</f>
        <v>1.0774752893505803</v>
      </c>
    </row>
    <row r="639" spans="1:20" hidden="1" x14ac:dyDescent="0.3">
      <c r="A639">
        <v>2</v>
      </c>
      <c r="B639">
        <v>2000</v>
      </c>
      <c r="C639" t="s">
        <v>11</v>
      </c>
      <c r="D639">
        <v>3</v>
      </c>
      <c r="E639" t="s">
        <v>12</v>
      </c>
      <c r="F639">
        <v>12</v>
      </c>
      <c r="G639">
        <v>1374.90075</v>
      </c>
      <c r="H639">
        <v>287345.72070000012</v>
      </c>
      <c r="I639">
        <v>674.48500000000001</v>
      </c>
      <c r="J639">
        <v>226</v>
      </c>
      <c r="K639" t="s">
        <v>14</v>
      </c>
      <c r="L639">
        <f>Table13[[#This Row],[maxPHe]]/Table13[[#This Row],[nv]]</f>
        <v>2.9844469026548675</v>
      </c>
      <c r="M639">
        <f>1/Table13[[#This Row],[temp(K)]]</f>
        <v>5.0000000000000001E-4</v>
      </c>
      <c r="N639">
        <f>1/Table13[[#This Row],[dens]]</f>
        <v>0.33507046116666789</v>
      </c>
      <c r="O639" s="3">
        <f>EXP(-1/Table13[[#This Row],[temp(K)]])</f>
        <v>0.99950012497916929</v>
      </c>
      <c r="P639" s="3">
        <f>EXP(-1/Table13[[#This Row],[dens]])</f>
        <v>0.71528768457213854</v>
      </c>
      <c r="Q639" s="3">
        <f>EXP(1/Table13[[#This Row],[temp(K)]])</f>
        <v>1.0005001250208359</v>
      </c>
      <c r="R639" s="3">
        <f>EXP(1/Table13[[#This Row],[dens]])</f>
        <v>1.3980388892032538</v>
      </c>
      <c r="S639" s="3">
        <f>LN(Table13[[#This Row],[maxPress(bar)]])</f>
        <v>12.568441371533366</v>
      </c>
      <c r="T639" s="3">
        <f>LN(Table13[[#This Row],[dens]])</f>
        <v>1.0934144374329113</v>
      </c>
    </row>
    <row r="640" spans="1:20" hidden="1" x14ac:dyDescent="0.3">
      <c r="A640">
        <v>3</v>
      </c>
      <c r="B640">
        <v>2000</v>
      </c>
      <c r="C640" t="s">
        <v>11</v>
      </c>
      <c r="D640">
        <v>3</v>
      </c>
      <c r="E640" t="s">
        <v>12</v>
      </c>
      <c r="F640">
        <v>12</v>
      </c>
      <c r="G640">
        <v>1301.53475</v>
      </c>
      <c r="H640">
        <v>284335.64494999999</v>
      </c>
      <c r="I640">
        <v>654.80499999999972</v>
      </c>
      <c r="J640">
        <v>223</v>
      </c>
      <c r="K640" t="s">
        <v>14</v>
      </c>
      <c r="L640">
        <f>Table13[[#This Row],[maxPHe]]/Table13[[#This Row],[nv]]</f>
        <v>2.9363452914798196</v>
      </c>
      <c r="M640">
        <f>1/Table13[[#This Row],[temp(K)]]</f>
        <v>5.0000000000000001E-4</v>
      </c>
      <c r="N640">
        <f>1/Table13[[#This Row],[dens]]</f>
        <v>0.34055940318109984</v>
      </c>
      <c r="O640" s="3">
        <f>EXP(-1/Table13[[#This Row],[temp(K)]])</f>
        <v>0.99950012497916929</v>
      </c>
      <c r="P640" s="3">
        <f>EXP(-1/Table13[[#This Row],[dens]])</f>
        <v>0.71137226752690674</v>
      </c>
      <c r="Q640" s="3">
        <f>EXP(1/Table13[[#This Row],[temp(K)]])</f>
        <v>1.0005001250208359</v>
      </c>
      <c r="R640" s="3">
        <f>EXP(1/Table13[[#This Row],[dens]])</f>
        <v>1.4057337425825027</v>
      </c>
      <c r="S640" s="3">
        <f>LN(Table13[[#This Row],[maxPress(bar)]])</f>
        <v>12.557910667725766</v>
      </c>
      <c r="T640" s="3">
        <f>LN(Table13[[#This Row],[dens]])</f>
        <v>1.0771657099270719</v>
      </c>
    </row>
    <row r="641" spans="1:20" hidden="1" x14ac:dyDescent="0.3">
      <c r="A641">
        <v>1</v>
      </c>
      <c r="B641">
        <v>2500</v>
      </c>
      <c r="C641" t="s">
        <v>11</v>
      </c>
      <c r="D641">
        <v>3</v>
      </c>
      <c r="E641" t="s">
        <v>12</v>
      </c>
      <c r="F641">
        <v>12</v>
      </c>
      <c r="G641">
        <v>1149.90075</v>
      </c>
      <c r="H641">
        <v>256104.32329999999</v>
      </c>
      <c r="I641">
        <v>594.48500000000024</v>
      </c>
      <c r="J641">
        <v>221</v>
      </c>
      <c r="K641" t="s">
        <v>14</v>
      </c>
      <c r="L641">
        <f>Table13[[#This Row],[maxPHe]]/Table13[[#This Row],[nv]]</f>
        <v>2.6899773755656118</v>
      </c>
      <c r="M641">
        <f>1/Table13[[#This Row],[temp(K)]]</f>
        <v>4.0000000000000002E-4</v>
      </c>
      <c r="N641">
        <f>1/Table13[[#This Row],[dens]]</f>
        <v>0.37175033852830591</v>
      </c>
      <c r="O641" s="3">
        <f>EXP(-1/Table13[[#This Row],[temp(K)]])</f>
        <v>0.99960007998933442</v>
      </c>
      <c r="P641" s="3">
        <f>EXP(-1/Table13[[#This Row],[dens]])</f>
        <v>0.68952636920473576</v>
      </c>
      <c r="Q641" s="3">
        <f>EXP(1/Table13[[#This Row],[temp(K)]])</f>
        <v>1.0004000800106678</v>
      </c>
      <c r="R641" s="3">
        <f>EXP(1/Table13[[#This Row],[dens]])</f>
        <v>1.4502708593339928</v>
      </c>
      <c r="S641" s="3">
        <f>LN(Table13[[#This Row],[maxPress(bar)]])</f>
        <v>12.453340153341498</v>
      </c>
      <c r="T641" s="3">
        <f>LN(Table13[[#This Row],[dens]])</f>
        <v>0.9895327830079742</v>
      </c>
    </row>
    <row r="642" spans="1:20" hidden="1" x14ac:dyDescent="0.3">
      <c r="A642">
        <v>2</v>
      </c>
      <c r="B642">
        <v>2500</v>
      </c>
      <c r="C642" t="s">
        <v>11</v>
      </c>
      <c r="D642">
        <v>3</v>
      </c>
      <c r="E642" t="s">
        <v>12</v>
      </c>
      <c r="F642">
        <v>12</v>
      </c>
      <c r="G642">
        <v>1238.76225</v>
      </c>
      <c r="H642">
        <v>259323.68635</v>
      </c>
      <c r="I642">
        <v>621.25500000000022</v>
      </c>
      <c r="J642">
        <v>227</v>
      </c>
      <c r="K642" t="s">
        <v>13</v>
      </c>
      <c r="L642">
        <f>Table13[[#This Row],[maxPHe]]/Table13[[#This Row],[nv]]</f>
        <v>2.7368061674008821</v>
      </c>
      <c r="M642">
        <f>1/Table13[[#This Row],[temp(K)]]</f>
        <v>4.0000000000000002E-4</v>
      </c>
      <c r="N642">
        <f>1/Table13[[#This Row],[dens]]</f>
        <v>0.36538941336488223</v>
      </c>
      <c r="O642" s="3">
        <f>EXP(-1/Table13[[#This Row],[temp(K)]])</f>
        <v>0.99960007998933442</v>
      </c>
      <c r="P642" s="3">
        <f>EXP(-1/Table13[[#This Row],[dens]])</f>
        <v>0.69392637405238999</v>
      </c>
      <c r="Q642" s="3">
        <f>EXP(1/Table13[[#This Row],[temp(K)]])</f>
        <v>1.0004000800106678</v>
      </c>
      <c r="R642" s="3">
        <f>EXP(1/Table13[[#This Row],[dens]])</f>
        <v>1.4410750727922357</v>
      </c>
      <c r="S642" s="3">
        <f>LN(Table13[[#This Row],[maxPress(bar)]])</f>
        <v>12.465832314635989</v>
      </c>
      <c r="T642" s="3">
        <f>LN(Table13[[#This Row],[dens]])</f>
        <v>1.0067916081867874</v>
      </c>
    </row>
    <row r="643" spans="1:20" hidden="1" x14ac:dyDescent="0.3">
      <c r="A643">
        <v>3</v>
      </c>
      <c r="B643">
        <v>2500</v>
      </c>
      <c r="C643" t="s">
        <v>11</v>
      </c>
      <c r="D643">
        <v>3</v>
      </c>
      <c r="E643" t="s">
        <v>12</v>
      </c>
      <c r="F643">
        <v>12</v>
      </c>
      <c r="G643">
        <v>1183.8612499999999</v>
      </c>
      <c r="H643">
        <v>255275.50235</v>
      </c>
      <c r="I643">
        <v>605.27499999999975</v>
      </c>
      <c r="J643">
        <v>224</v>
      </c>
      <c r="K643" t="s">
        <v>14</v>
      </c>
      <c r="L643">
        <f>Table13[[#This Row],[maxPHe]]/Table13[[#This Row],[nv]]</f>
        <v>2.7021205357142848</v>
      </c>
      <c r="M643">
        <f>1/Table13[[#This Row],[temp(K)]]</f>
        <v>4.0000000000000002E-4</v>
      </c>
      <c r="N643">
        <f>1/Table13[[#This Row],[dens]]</f>
        <v>0.37007971583164689</v>
      </c>
      <c r="O643" s="3">
        <f>EXP(-1/Table13[[#This Row],[temp(K)]])</f>
        <v>0.99960007998933442</v>
      </c>
      <c r="P643" s="3">
        <f>EXP(-1/Table13[[#This Row],[dens]])</f>
        <v>0.69067927037035748</v>
      </c>
      <c r="Q643" s="3">
        <f>EXP(1/Table13[[#This Row],[temp(K)]])</f>
        <v>1.0004000800106678</v>
      </c>
      <c r="R643" s="3">
        <f>EXP(1/Table13[[#This Row],[dens]])</f>
        <v>1.4478500266321557</v>
      </c>
      <c r="S643" s="3">
        <f>LN(Table13[[#This Row],[maxPress(bar)]])</f>
        <v>12.450098642299581</v>
      </c>
      <c r="T643" s="3">
        <f>LN(Table13[[#This Row],[dens]])</f>
        <v>0.99403684835585571</v>
      </c>
    </row>
    <row r="644" spans="1:20" hidden="1" x14ac:dyDescent="0.3">
      <c r="A644">
        <v>3</v>
      </c>
      <c r="B644">
        <v>1000</v>
      </c>
      <c r="C644" t="s">
        <v>11</v>
      </c>
      <c r="D644">
        <v>1</v>
      </c>
      <c r="E644" t="s">
        <v>12</v>
      </c>
      <c r="F644">
        <v>12</v>
      </c>
      <c r="G644">
        <v>93.762250000000009</v>
      </c>
      <c r="H644">
        <v>802665.10820000013</v>
      </c>
      <c r="I644">
        <v>43.255000000000003</v>
      </c>
      <c r="J644">
        <v>8</v>
      </c>
      <c r="K644" t="s">
        <v>13</v>
      </c>
      <c r="L644">
        <f>Table13[[#This Row],[maxPHe]]/Table13[[#This Row],[nv]]</f>
        <v>5.4068750000000003</v>
      </c>
      <c r="M644">
        <f>1/Table13[[#This Row],[temp(K)]]</f>
        <v>1E-3</v>
      </c>
      <c r="N644">
        <f>1/Table13[[#This Row],[dens]]</f>
        <v>0.18494971679574615</v>
      </c>
      <c r="O644" s="3">
        <f>EXP(-1/Table13[[#This Row],[temp(K)]])</f>
        <v>0.99900049983337502</v>
      </c>
      <c r="P644" s="3">
        <f>EXP(-1/Table13[[#This Row],[dens]])</f>
        <v>0.83114607548928676</v>
      </c>
      <c r="Q644" s="3">
        <f>EXP(1/Table13[[#This Row],[temp(K)]])</f>
        <v>1.0010005001667084</v>
      </c>
      <c r="R644" s="3">
        <f>EXP(1/Table13[[#This Row],[dens]])</f>
        <v>1.2031579399701922</v>
      </c>
      <c r="S644" s="3">
        <f>LN(Table13[[#This Row],[maxPress(bar)]])</f>
        <v>13.595692855129558</v>
      </c>
      <c r="T644" s="3">
        <f>LN(Table13[[#This Row],[dens]])</f>
        <v>1.6876712919525017</v>
      </c>
    </row>
    <row r="645" spans="1:20" x14ac:dyDescent="0.3">
      <c r="A645">
        <v>3</v>
      </c>
      <c r="B645">
        <v>1000</v>
      </c>
      <c r="C645" t="s">
        <v>11</v>
      </c>
      <c r="D645">
        <v>2</v>
      </c>
      <c r="E645" t="s">
        <v>12</v>
      </c>
      <c r="F645">
        <v>12</v>
      </c>
      <c r="G645">
        <v>629.95024999999998</v>
      </c>
      <c r="H645">
        <v>500439.81235000002</v>
      </c>
      <c r="I645">
        <v>284.49500000000012</v>
      </c>
      <c r="J645">
        <v>66</v>
      </c>
      <c r="K645" t="s">
        <v>13</v>
      </c>
      <c r="L645">
        <f>Table13[[#This Row],[maxPHe]]/Table13[[#This Row],[nv]]</f>
        <v>4.3105303030303048</v>
      </c>
      <c r="M645">
        <f>1/Table13[[#This Row],[temp(K)]]</f>
        <v>1E-3</v>
      </c>
      <c r="N645">
        <f>1/Table13[[#This Row],[dens]]</f>
        <v>0.23199001739925121</v>
      </c>
      <c r="O645" s="3">
        <f>EXP(-1/Table13[[#This Row],[temp(K)]])</f>
        <v>0.99900049983337502</v>
      </c>
      <c r="P645" s="3">
        <f>EXP(-1/Table13[[#This Row],[dens]])</f>
        <v>0.79295403901075756</v>
      </c>
      <c r="Q645" s="3">
        <f>EXP(1/Table13[[#This Row],[temp(K)]])</f>
        <v>1.0010005001667084</v>
      </c>
      <c r="R645" s="3">
        <f>EXP(1/Table13[[#This Row],[dens]])</f>
        <v>1.2611071396364166</v>
      </c>
      <c r="S645" s="3">
        <f>LN(Table13[[#This Row],[maxPress(bar)]])</f>
        <v>13.12324261546124</v>
      </c>
      <c r="T645" s="3">
        <f>LN(Table13[[#This Row],[dens]])</f>
        <v>1.4610609366930809</v>
      </c>
    </row>
    <row r="646" spans="1:20" hidden="1" x14ac:dyDescent="0.3">
      <c r="A646">
        <v>3</v>
      </c>
      <c r="B646">
        <v>1500</v>
      </c>
      <c r="C646" t="s">
        <v>11</v>
      </c>
      <c r="D646">
        <v>1</v>
      </c>
      <c r="E646" t="s">
        <v>12</v>
      </c>
      <c r="F646">
        <v>12</v>
      </c>
      <c r="G646">
        <v>71.485250000000008</v>
      </c>
      <c r="H646">
        <v>671790.15779999993</v>
      </c>
      <c r="I646">
        <v>38.79500000000003</v>
      </c>
      <c r="J646">
        <v>9</v>
      </c>
      <c r="K646" t="s">
        <v>14</v>
      </c>
      <c r="L646">
        <f>Table13[[#This Row],[maxPHe]]/Table13[[#This Row],[nv]]</f>
        <v>4.3105555555555588</v>
      </c>
      <c r="M646">
        <f>1/Table13[[#This Row],[temp(K)]]</f>
        <v>6.6666666666666664E-4</v>
      </c>
      <c r="N646">
        <f>1/Table13[[#This Row],[dens]]</f>
        <v>0.23198865833225912</v>
      </c>
      <c r="O646" s="3">
        <f>EXP(-1/Table13[[#This Row],[temp(K)]])</f>
        <v>0.99933355550618108</v>
      </c>
      <c r="P646" s="3">
        <f>EXP(-1/Table13[[#This Row],[dens]])</f>
        <v>0.79295511668915053</v>
      </c>
      <c r="Q646" s="3">
        <f>EXP(1/Table13[[#This Row],[temp(K)]])</f>
        <v>1.0006668889382799</v>
      </c>
      <c r="R646" s="3">
        <f>EXP(1/Table13[[#This Row],[dens]])</f>
        <v>1.2611054257084944</v>
      </c>
      <c r="S646" s="3">
        <f>LN(Table13[[#This Row],[maxPress(bar)]])</f>
        <v>13.417701305561792</v>
      </c>
      <c r="T646" s="3">
        <f>LN(Table13[[#This Row],[dens]])</f>
        <v>1.4610667950096941</v>
      </c>
    </row>
    <row r="647" spans="1:20" x14ac:dyDescent="0.3">
      <c r="A647">
        <v>3</v>
      </c>
      <c r="B647">
        <v>1500</v>
      </c>
      <c r="C647" t="s">
        <v>11</v>
      </c>
      <c r="D647">
        <v>2</v>
      </c>
      <c r="E647" t="s">
        <v>12</v>
      </c>
      <c r="F647">
        <v>12</v>
      </c>
      <c r="G647">
        <v>483.21775000000002</v>
      </c>
      <c r="H647">
        <v>408145.33500000002</v>
      </c>
      <c r="I647">
        <v>248.14500000000001</v>
      </c>
      <c r="J647">
        <v>69</v>
      </c>
      <c r="K647" t="s">
        <v>14</v>
      </c>
      <c r="L647">
        <f>Table13[[#This Row],[maxPHe]]/Table13[[#This Row],[nv]]</f>
        <v>3.596304347826087</v>
      </c>
      <c r="M647">
        <f>1/Table13[[#This Row],[temp(K)]]</f>
        <v>6.6666666666666664E-4</v>
      </c>
      <c r="N647">
        <f>1/Table13[[#This Row],[dens]]</f>
        <v>0.27806322916036996</v>
      </c>
      <c r="O647" s="3">
        <f>EXP(-1/Table13[[#This Row],[temp(K)]])</f>
        <v>0.99933355550618108</v>
      </c>
      <c r="P647" s="3">
        <f>EXP(-1/Table13[[#This Row],[dens]])</f>
        <v>0.7572489397859371</v>
      </c>
      <c r="Q647" s="3">
        <f>EXP(1/Table13[[#This Row],[temp(K)]])</f>
        <v>1.0006668889382799</v>
      </c>
      <c r="R647" s="3">
        <f>EXP(1/Table13[[#This Row],[dens]])</f>
        <v>1.3205696930822841</v>
      </c>
      <c r="S647" s="3">
        <f>LN(Table13[[#This Row],[maxPress(bar)]])</f>
        <v>12.919378603192721</v>
      </c>
      <c r="T647" s="3">
        <f>LN(Table13[[#This Row],[dens]])</f>
        <v>1.2799067481298296</v>
      </c>
    </row>
    <row r="648" spans="1:20" hidden="1" x14ac:dyDescent="0.3">
      <c r="A648">
        <v>3</v>
      </c>
      <c r="B648">
        <v>2000</v>
      </c>
      <c r="C648" t="s">
        <v>11</v>
      </c>
      <c r="D648">
        <v>1</v>
      </c>
      <c r="E648" t="s">
        <v>12</v>
      </c>
      <c r="F648">
        <v>12</v>
      </c>
      <c r="G648">
        <v>82.079249999999988</v>
      </c>
      <c r="H648">
        <v>676537.46940000006</v>
      </c>
      <c r="I648">
        <v>34.914999999999999</v>
      </c>
      <c r="J648">
        <v>7</v>
      </c>
      <c r="K648" t="s">
        <v>13</v>
      </c>
      <c r="L648">
        <f>Table13[[#This Row],[maxPHe]]/Table13[[#This Row],[nv]]</f>
        <v>4.987857142857143</v>
      </c>
      <c r="M648">
        <f>1/Table13[[#This Row],[temp(K)]]</f>
        <v>5.0000000000000001E-4</v>
      </c>
      <c r="N648">
        <f>1/Table13[[#This Row],[dens]]</f>
        <v>0.20048689674924816</v>
      </c>
      <c r="O648" s="3">
        <f>EXP(-1/Table13[[#This Row],[temp(K)]])</f>
        <v>0.99950012497916929</v>
      </c>
      <c r="P648" s="3">
        <f>EXP(-1/Table13[[#This Row],[dens]])</f>
        <v>0.81833221276766288</v>
      </c>
      <c r="Q648" s="3">
        <f>EXP(1/Table13[[#This Row],[temp(K)]])</f>
        <v>1.0005001250208359</v>
      </c>
      <c r="R648" s="3">
        <f>EXP(1/Table13[[#This Row],[dens]])</f>
        <v>1.2219975999941668</v>
      </c>
      <c r="S648" s="3">
        <f>LN(Table13[[#This Row],[maxPress(bar)]])</f>
        <v>13.424743112198858</v>
      </c>
      <c r="T648" s="3">
        <f>LN(Table13[[#This Row],[dens]])</f>
        <v>1.6070063872426854</v>
      </c>
    </row>
    <row r="649" spans="1:20" x14ac:dyDescent="0.3">
      <c r="A649">
        <v>3</v>
      </c>
      <c r="B649">
        <v>2000</v>
      </c>
      <c r="C649" t="s">
        <v>11</v>
      </c>
      <c r="D649">
        <v>2</v>
      </c>
      <c r="E649" t="s">
        <v>12</v>
      </c>
      <c r="F649">
        <v>12</v>
      </c>
      <c r="G649">
        <v>621.38625000000002</v>
      </c>
      <c r="H649">
        <v>361395.1495</v>
      </c>
      <c r="I649">
        <v>262.77499999999992</v>
      </c>
      <c r="J649">
        <v>68</v>
      </c>
      <c r="K649" t="s">
        <v>13</v>
      </c>
      <c r="L649">
        <f>Table13[[#This Row],[maxPHe]]/Table13[[#This Row],[nv]]</f>
        <v>3.8643382352941167</v>
      </c>
      <c r="M649">
        <f>1/Table13[[#This Row],[temp(K)]]</f>
        <v>5.0000000000000001E-4</v>
      </c>
      <c r="N649">
        <f>1/Table13[[#This Row],[dens]]</f>
        <v>0.25877651983636196</v>
      </c>
      <c r="O649" s="3">
        <f>EXP(-1/Table13[[#This Row],[temp(K)]])</f>
        <v>0.99950012497916929</v>
      </c>
      <c r="P649" s="3">
        <f>EXP(-1/Table13[[#This Row],[dens]])</f>
        <v>0.77199552945435534</v>
      </c>
      <c r="Q649" s="3">
        <f>EXP(1/Table13[[#This Row],[temp(K)]])</f>
        <v>1.0005001250208359</v>
      </c>
      <c r="R649" s="3">
        <f>EXP(1/Table13[[#This Row],[dens]])</f>
        <v>1.2953442887250883</v>
      </c>
      <c r="S649" s="3">
        <f>LN(Table13[[#This Row],[maxPress(bar)]])</f>
        <v>12.797727235633484</v>
      </c>
      <c r="T649" s="3">
        <f>LN(Table13[[#This Row],[dens]])</f>
        <v>1.3517904475333111</v>
      </c>
    </row>
    <row r="650" spans="1:20" hidden="1" x14ac:dyDescent="0.3">
      <c r="A650">
        <v>3</v>
      </c>
      <c r="B650">
        <v>2500</v>
      </c>
      <c r="C650" t="s">
        <v>11</v>
      </c>
      <c r="D650">
        <v>1</v>
      </c>
      <c r="E650" t="s">
        <v>12</v>
      </c>
      <c r="F650">
        <v>12</v>
      </c>
      <c r="G650">
        <v>82.772250000000014</v>
      </c>
      <c r="H650">
        <v>539053.49199999997</v>
      </c>
      <c r="I650">
        <v>40.054999999999993</v>
      </c>
      <c r="J650">
        <v>10</v>
      </c>
      <c r="K650" t="s">
        <v>13</v>
      </c>
      <c r="L650">
        <f>Table13[[#This Row],[maxPHe]]/Table13[[#This Row],[nv]]</f>
        <v>4.0054999999999996</v>
      </c>
      <c r="M650">
        <f>1/Table13[[#This Row],[temp(K)]]</f>
        <v>4.0000000000000002E-4</v>
      </c>
      <c r="N650">
        <f>1/Table13[[#This Row],[dens]]</f>
        <v>0.24965672200724007</v>
      </c>
      <c r="O650" s="3">
        <f>EXP(-1/Table13[[#This Row],[temp(K)]])</f>
        <v>0.99960007998933442</v>
      </c>
      <c r="P650" s="3">
        <f>EXP(-1/Table13[[#This Row],[dens]])</f>
        <v>0.77906817413308516</v>
      </c>
      <c r="Q650" s="3">
        <f>EXP(1/Table13[[#This Row],[temp(K)]])</f>
        <v>1.0004000800106678</v>
      </c>
      <c r="R650" s="3">
        <f>EXP(1/Table13[[#This Row],[dens]])</f>
        <v>1.2835847146660286</v>
      </c>
      <c r="S650" s="3">
        <f>LN(Table13[[#This Row],[maxPress(bar)]])</f>
        <v>13.197570088009542</v>
      </c>
      <c r="T650" s="3">
        <f>LN(Table13[[#This Row],[dens]])</f>
        <v>1.3876684166730344</v>
      </c>
    </row>
    <row r="651" spans="1:20" x14ac:dyDescent="0.3">
      <c r="A651">
        <v>3</v>
      </c>
      <c r="B651">
        <v>2500</v>
      </c>
      <c r="C651" t="s">
        <v>11</v>
      </c>
      <c r="D651">
        <v>2</v>
      </c>
      <c r="E651" t="s">
        <v>12</v>
      </c>
      <c r="F651">
        <v>12</v>
      </c>
      <c r="G651">
        <v>448.31675000000001</v>
      </c>
      <c r="H651">
        <v>335057.46899999998</v>
      </c>
      <c r="I651">
        <v>222.16500000000011</v>
      </c>
      <c r="J651">
        <v>70</v>
      </c>
      <c r="K651" t="s">
        <v>13</v>
      </c>
      <c r="L651">
        <f>Table13[[#This Row],[maxPHe]]/Table13[[#This Row],[nv]]</f>
        <v>3.173785714285716</v>
      </c>
      <c r="M651">
        <f>1/Table13[[#This Row],[temp(K)]]</f>
        <v>4.0000000000000002E-4</v>
      </c>
      <c r="N651">
        <f>1/Table13[[#This Row],[dens]]</f>
        <v>0.31508113339184823</v>
      </c>
      <c r="O651" s="3">
        <f>EXP(-1/Table13[[#This Row],[temp(K)]])</f>
        <v>0.99960007998933442</v>
      </c>
      <c r="P651" s="3">
        <f>EXP(-1/Table13[[#This Row],[dens]])</f>
        <v>0.72972966642425341</v>
      </c>
      <c r="Q651" s="3">
        <f>EXP(1/Table13[[#This Row],[temp(K)]])</f>
        <v>1.0004000800106678</v>
      </c>
      <c r="R651" s="3">
        <f>EXP(1/Table13[[#This Row],[dens]])</f>
        <v>1.3703704892526813</v>
      </c>
      <c r="S651" s="3">
        <f>LN(Table13[[#This Row],[maxPress(bar)]])</f>
        <v>12.722057345348045</v>
      </c>
      <c r="T651" s="3">
        <f>LN(Table13[[#This Row],[dens]])</f>
        <v>1.1549251069976871</v>
      </c>
    </row>
    <row r="652" spans="1:20" hidden="1" x14ac:dyDescent="0.3">
      <c r="A652">
        <v>3</v>
      </c>
      <c r="B652">
        <v>500</v>
      </c>
      <c r="C652" t="s">
        <v>11</v>
      </c>
      <c r="D652">
        <v>1</v>
      </c>
      <c r="E652" t="s">
        <v>12</v>
      </c>
      <c r="F652">
        <v>12</v>
      </c>
      <c r="G652">
        <v>73.366250000000008</v>
      </c>
      <c r="H652">
        <v>800400.00854999991</v>
      </c>
      <c r="I652">
        <v>44.175000000000011</v>
      </c>
      <c r="J652">
        <v>9</v>
      </c>
      <c r="K652" t="s">
        <v>13</v>
      </c>
      <c r="L652">
        <f>Table13[[#This Row],[maxPHe]]/Table13[[#This Row],[nv]]</f>
        <v>4.908333333333335</v>
      </c>
      <c r="M652">
        <f>1/Table13[[#This Row],[temp(K)]]</f>
        <v>2E-3</v>
      </c>
      <c r="N652">
        <f>1/Table13[[#This Row],[dens]]</f>
        <v>0.20373514431239381</v>
      </c>
      <c r="O652" s="3">
        <f>EXP(-1/Table13[[#This Row],[temp(K)]])</f>
        <v>0.99800199866733308</v>
      </c>
      <c r="P652" s="3">
        <f>EXP(-1/Table13[[#This Row],[dens]])</f>
        <v>0.81567837963860113</v>
      </c>
      <c r="Q652" s="3">
        <f>EXP(1/Table13[[#This Row],[temp(K)]])</f>
        <v>1.0020020013340003</v>
      </c>
      <c r="R652" s="3">
        <f>EXP(1/Table13[[#This Row],[dens]])</f>
        <v>1.2259734044232793</v>
      </c>
      <c r="S652" s="3">
        <f>LN(Table13[[#This Row],[maxPress(bar)]])</f>
        <v>13.592866892373873</v>
      </c>
      <c r="T652" s="3">
        <f>LN(Table13[[#This Row],[dens]])</f>
        <v>1.5909344408695409</v>
      </c>
    </row>
    <row r="653" spans="1:20" x14ac:dyDescent="0.3">
      <c r="A653">
        <v>3</v>
      </c>
      <c r="B653">
        <v>500</v>
      </c>
      <c r="C653" t="s">
        <v>11</v>
      </c>
      <c r="D653">
        <v>2</v>
      </c>
      <c r="E653" t="s">
        <v>12</v>
      </c>
      <c r="F653">
        <v>12</v>
      </c>
      <c r="G653">
        <v>616.28724999999986</v>
      </c>
      <c r="H653">
        <v>557967.14850000001</v>
      </c>
      <c r="I653">
        <v>300.755</v>
      </c>
      <c r="J653">
        <v>67</v>
      </c>
      <c r="K653" t="s">
        <v>14</v>
      </c>
      <c r="L653">
        <f>Table13[[#This Row],[maxPHe]]/Table13[[#This Row],[nv]]</f>
        <v>4.4888805970149255</v>
      </c>
      <c r="M653">
        <f>1/Table13[[#This Row],[temp(K)]]</f>
        <v>2E-3</v>
      </c>
      <c r="N653">
        <f>1/Table13[[#This Row],[dens]]</f>
        <v>0.22277268873335437</v>
      </c>
      <c r="O653" s="3">
        <f>EXP(-1/Table13[[#This Row],[temp(K)]])</f>
        <v>0.99800199866733308</v>
      </c>
      <c r="P653" s="3">
        <f>EXP(-1/Table13[[#This Row],[dens]])</f>
        <v>0.80029674508710757</v>
      </c>
      <c r="Q653" s="3">
        <f>EXP(1/Table13[[#This Row],[temp(K)]])</f>
        <v>1.0020020013340003</v>
      </c>
      <c r="R653" s="3">
        <f>EXP(1/Table13[[#This Row],[dens]])</f>
        <v>1.2495365077252139</v>
      </c>
      <c r="S653" s="3">
        <f>LN(Table13[[#This Row],[maxPress(bar)]])</f>
        <v>13.232055365974412</v>
      </c>
      <c r="T653" s="3">
        <f>LN(Table13[[#This Row],[dens]])</f>
        <v>1.5016033604295336</v>
      </c>
    </row>
    <row r="654" spans="1:20" hidden="1" x14ac:dyDescent="0.3">
      <c r="A654">
        <v>4</v>
      </c>
      <c r="B654">
        <v>1000</v>
      </c>
      <c r="C654" t="s">
        <v>11</v>
      </c>
      <c r="D654">
        <v>1</v>
      </c>
      <c r="E654" t="s">
        <v>12</v>
      </c>
      <c r="F654">
        <v>12</v>
      </c>
      <c r="G654">
        <v>145.39625000000001</v>
      </c>
      <c r="H654">
        <v>758666.09900000005</v>
      </c>
      <c r="I654">
        <v>55.57499999999996</v>
      </c>
      <c r="J654">
        <v>9</v>
      </c>
      <c r="K654" t="s">
        <v>13</v>
      </c>
      <c r="L654">
        <f>Table13[[#This Row],[maxPHe]]/Table13[[#This Row],[nv]]</f>
        <v>6.1749999999999954</v>
      </c>
      <c r="M654">
        <f>1/Table13[[#This Row],[temp(K)]]</f>
        <v>1E-3</v>
      </c>
      <c r="N654">
        <f>1/Table13[[#This Row],[dens]]</f>
        <v>0.16194331983805679</v>
      </c>
      <c r="O654" s="3">
        <f>EXP(-1/Table13[[#This Row],[temp(K)]])</f>
        <v>0.99900049983337502</v>
      </c>
      <c r="P654" s="3">
        <f>EXP(-1/Table13[[#This Row],[dens]])</f>
        <v>0.85048940905153636</v>
      </c>
      <c r="Q654" s="3">
        <f>EXP(1/Table13[[#This Row],[temp(K)]])</f>
        <v>1.0010005001667084</v>
      </c>
      <c r="R654" s="3">
        <f>EXP(1/Table13[[#This Row],[dens]])</f>
        <v>1.1757935952608716</v>
      </c>
      <c r="S654" s="3">
        <f>LN(Table13[[#This Row],[maxPress(bar)]])</f>
        <v>13.539317037317439</v>
      </c>
      <c r="T654" s="3">
        <f>LN(Table13[[#This Row],[dens]])</f>
        <v>1.8205088825140401</v>
      </c>
    </row>
    <row r="655" spans="1:20" hidden="1" x14ac:dyDescent="0.3">
      <c r="A655">
        <v>4</v>
      </c>
      <c r="B655">
        <v>1500</v>
      </c>
      <c r="C655" t="s">
        <v>11</v>
      </c>
      <c r="D655">
        <v>1</v>
      </c>
      <c r="E655" t="s">
        <v>12</v>
      </c>
      <c r="F655">
        <v>12</v>
      </c>
      <c r="G655">
        <v>109.35625</v>
      </c>
      <c r="H655">
        <v>719026.94189999974</v>
      </c>
      <c r="I655">
        <v>44.375000000000007</v>
      </c>
      <c r="J655">
        <v>8</v>
      </c>
      <c r="K655" t="s">
        <v>14</v>
      </c>
      <c r="L655">
        <f>Table13[[#This Row],[maxPHe]]/Table13[[#This Row],[nv]]</f>
        <v>5.5468750000000009</v>
      </c>
      <c r="M655">
        <f>1/Table13[[#This Row],[temp(K)]]</f>
        <v>6.6666666666666664E-4</v>
      </c>
      <c r="N655">
        <f>1/Table13[[#This Row],[dens]]</f>
        <v>0.18028169014084505</v>
      </c>
      <c r="O655" s="3">
        <f>EXP(-1/Table13[[#This Row],[temp(K)]])</f>
        <v>0.99933355550618108</v>
      </c>
      <c r="P655" s="3">
        <f>EXP(-1/Table13[[#This Row],[dens]])</f>
        <v>0.83503495716373255</v>
      </c>
      <c r="Q655" s="3">
        <f>EXP(1/Table13[[#This Row],[temp(K)]])</f>
        <v>1.0006668889382799</v>
      </c>
      <c r="R655" s="3">
        <f>EXP(1/Table13[[#This Row],[dens]])</f>
        <v>1.1975546549531115</v>
      </c>
      <c r="S655" s="3">
        <f>LN(Table13[[#This Row],[maxPress(bar)]])</f>
        <v>13.485654107350246</v>
      </c>
      <c r="T655" s="3">
        <f>LN(Table13[[#This Row],[dens]])</f>
        <v>1.713234706115744</v>
      </c>
    </row>
    <row r="656" spans="1:20" hidden="1" x14ac:dyDescent="0.3">
      <c r="A656">
        <v>4</v>
      </c>
      <c r="B656">
        <v>2000</v>
      </c>
      <c r="C656" t="s">
        <v>11</v>
      </c>
      <c r="D656">
        <v>1</v>
      </c>
      <c r="E656" t="s">
        <v>12</v>
      </c>
      <c r="F656">
        <v>12</v>
      </c>
      <c r="G656">
        <v>66.485250000000008</v>
      </c>
      <c r="H656">
        <v>622683.84895000013</v>
      </c>
      <c r="I656">
        <v>33.794999999999973</v>
      </c>
      <c r="J656">
        <v>8</v>
      </c>
      <c r="K656" t="s">
        <v>13</v>
      </c>
      <c r="L656">
        <f>Table13[[#This Row],[maxPHe]]/Table13[[#This Row],[nv]]</f>
        <v>4.2243749999999967</v>
      </c>
      <c r="M656">
        <f>1/Table13[[#This Row],[temp(K)]]</f>
        <v>5.0000000000000001E-4</v>
      </c>
      <c r="N656">
        <f>1/Table13[[#This Row],[dens]]</f>
        <v>0.23672140849238071</v>
      </c>
      <c r="O656" s="3">
        <f>EXP(-1/Table13[[#This Row],[temp(K)]])</f>
        <v>0.99950012497916929</v>
      </c>
      <c r="P656" s="3">
        <f>EXP(-1/Table13[[#This Row],[dens]])</f>
        <v>0.7892111249109609</v>
      </c>
      <c r="Q656" s="3">
        <f>EXP(1/Table13[[#This Row],[temp(K)]])</f>
        <v>1.0005001250208359</v>
      </c>
      <c r="R656" s="3">
        <f>EXP(1/Table13[[#This Row],[dens]])</f>
        <v>1.2670880686239951</v>
      </c>
      <c r="S656" s="3">
        <f>LN(Table13[[#This Row],[maxPress(bar)]])</f>
        <v>13.341794203395537</v>
      </c>
      <c r="T656" s="3">
        <f>LN(Table13[[#This Row],[dens]])</f>
        <v>1.4408713208724808</v>
      </c>
    </row>
    <row r="657" spans="1:20" hidden="1" x14ac:dyDescent="0.3">
      <c r="A657">
        <v>4</v>
      </c>
      <c r="B657">
        <v>2500</v>
      </c>
      <c r="C657" t="s">
        <v>11</v>
      </c>
      <c r="D657">
        <v>1</v>
      </c>
      <c r="E657" t="s">
        <v>12</v>
      </c>
      <c r="F657">
        <v>12</v>
      </c>
      <c r="G657">
        <v>66.633749999999992</v>
      </c>
      <c r="H657">
        <v>519480.70069999999</v>
      </c>
      <c r="I657">
        <v>36.824999999999989</v>
      </c>
      <c r="J657">
        <v>10</v>
      </c>
      <c r="K657" t="s">
        <v>13</v>
      </c>
      <c r="L657">
        <f>Table13[[#This Row],[maxPHe]]/Table13[[#This Row],[nv]]</f>
        <v>3.6824999999999988</v>
      </c>
      <c r="M657">
        <f>1/Table13[[#This Row],[temp(K)]]</f>
        <v>4.0000000000000002E-4</v>
      </c>
      <c r="N657">
        <f>1/Table13[[#This Row],[dens]]</f>
        <v>0.27155465037338772</v>
      </c>
      <c r="O657" s="3">
        <f>EXP(-1/Table13[[#This Row],[temp(K)]])</f>
        <v>0.99960007998933442</v>
      </c>
      <c r="P657" s="3">
        <f>EXP(-1/Table13[[#This Row],[dens]])</f>
        <v>0.76219362816343761</v>
      </c>
      <c r="Q657" s="3">
        <f>EXP(1/Table13[[#This Row],[temp(K)]])</f>
        <v>1.0004000800106678</v>
      </c>
      <c r="R657" s="3">
        <f>EXP(1/Table13[[#This Row],[dens]])</f>
        <v>1.3120025713276751</v>
      </c>
      <c r="S657" s="3">
        <f>LN(Table13[[#This Row],[maxPress(bar)]])</f>
        <v>13.160584939071965</v>
      </c>
      <c r="T657" s="3">
        <f>LN(Table13[[#This Row],[dens]])</f>
        <v>1.303591869354648</v>
      </c>
    </row>
    <row r="658" spans="1:20" hidden="1" x14ac:dyDescent="0.3">
      <c r="A658">
        <v>4</v>
      </c>
      <c r="B658">
        <v>500</v>
      </c>
      <c r="C658" t="s">
        <v>11</v>
      </c>
      <c r="D658">
        <v>1</v>
      </c>
      <c r="E658" t="s">
        <v>12</v>
      </c>
      <c r="F658">
        <v>12</v>
      </c>
      <c r="G658">
        <v>42.227750000000007</v>
      </c>
      <c r="H658">
        <v>813396.53184999991</v>
      </c>
      <c r="I658">
        <v>37.945</v>
      </c>
      <c r="J658">
        <v>9</v>
      </c>
      <c r="K658" t="s">
        <v>13</v>
      </c>
      <c r="L658">
        <f>Table13[[#This Row],[maxPHe]]/Table13[[#This Row],[nv]]</f>
        <v>4.2161111111111111</v>
      </c>
      <c r="M658">
        <f>1/Table13[[#This Row],[temp(K)]]</f>
        <v>2E-3</v>
      </c>
      <c r="N658">
        <f>1/Table13[[#This Row],[dens]]</f>
        <v>0.23718539992093821</v>
      </c>
      <c r="O658" s="3">
        <f>EXP(-1/Table13[[#This Row],[temp(K)]])</f>
        <v>0.99800199866733308</v>
      </c>
      <c r="P658" s="3">
        <f>EXP(-1/Table13[[#This Row],[dens]])</f>
        <v>0.78884502265440271</v>
      </c>
      <c r="Q658" s="3">
        <f>EXP(1/Table13[[#This Row],[temp(K)]])</f>
        <v>1.0020020013340003</v>
      </c>
      <c r="R658" s="3">
        <f>EXP(1/Table13[[#This Row],[dens]])</f>
        <v>1.2676761230426188</v>
      </c>
      <c r="S658" s="3">
        <f>LN(Table13[[#This Row],[maxPress(bar)]])</f>
        <v>13.608974008676809</v>
      </c>
      <c r="T658" s="3">
        <f>LN(Table13[[#This Row],[dens]])</f>
        <v>1.4389131655196568</v>
      </c>
    </row>
    <row r="659" spans="1:20" hidden="1" x14ac:dyDescent="0.3">
      <c r="A659">
        <v>5</v>
      </c>
      <c r="B659">
        <v>1000</v>
      </c>
      <c r="C659" t="s">
        <v>11</v>
      </c>
      <c r="D659">
        <v>1</v>
      </c>
      <c r="E659" t="s">
        <v>12</v>
      </c>
      <c r="F659">
        <v>12</v>
      </c>
      <c r="G659">
        <v>72.574249999999992</v>
      </c>
      <c r="H659">
        <v>776880.33990000002</v>
      </c>
      <c r="I659">
        <v>39.015000000000029</v>
      </c>
      <c r="J659">
        <v>8</v>
      </c>
      <c r="K659" t="s">
        <v>13</v>
      </c>
      <c r="L659">
        <f>Table13[[#This Row],[maxPHe]]/Table13[[#This Row],[nv]]</f>
        <v>4.8768750000000036</v>
      </c>
      <c r="M659">
        <f>1/Table13[[#This Row],[temp(K)]]</f>
        <v>1E-3</v>
      </c>
      <c r="N659">
        <f>1/Table13[[#This Row],[dens]]</f>
        <v>0.20504933999743674</v>
      </c>
      <c r="O659" s="3">
        <f>EXP(-1/Table13[[#This Row],[temp(K)]])</f>
        <v>0.99900049983337502</v>
      </c>
      <c r="P659" s="3">
        <f>EXP(-1/Table13[[#This Row],[dens]])</f>
        <v>0.81460712270649771</v>
      </c>
      <c r="Q659" s="3">
        <f>EXP(1/Table13[[#This Row],[temp(K)]])</f>
        <v>1.0010005001667084</v>
      </c>
      <c r="R659" s="3">
        <f>EXP(1/Table13[[#This Row],[dens]])</f>
        <v>1.2275856325409262</v>
      </c>
      <c r="S659" s="3">
        <f>LN(Table13[[#This Row],[maxPress(bar)]])</f>
        <v>13.563041614787448</v>
      </c>
      <c r="T659" s="3">
        <f>LN(Table13[[#This Row],[dens]])</f>
        <v>1.5845046458888894</v>
      </c>
    </row>
    <row r="660" spans="1:20" hidden="1" x14ac:dyDescent="0.3">
      <c r="A660">
        <v>5</v>
      </c>
      <c r="B660">
        <v>1500</v>
      </c>
      <c r="C660" t="s">
        <v>11</v>
      </c>
      <c r="D660">
        <v>1</v>
      </c>
      <c r="E660" t="s">
        <v>12</v>
      </c>
      <c r="F660">
        <v>12</v>
      </c>
      <c r="G660">
        <v>108.16825</v>
      </c>
      <c r="H660">
        <v>656479.02305000008</v>
      </c>
      <c r="I660">
        <v>49.135000000000012</v>
      </c>
      <c r="J660">
        <v>10</v>
      </c>
      <c r="K660" t="s">
        <v>13</v>
      </c>
      <c r="L660">
        <f>Table13[[#This Row],[maxPHe]]/Table13[[#This Row],[nv]]</f>
        <v>4.9135000000000009</v>
      </c>
      <c r="M660">
        <f>1/Table13[[#This Row],[temp(K)]]</f>
        <v>6.6666666666666664E-4</v>
      </c>
      <c r="N660">
        <f>1/Table13[[#This Row],[dens]]</f>
        <v>0.2035209117736847</v>
      </c>
      <c r="O660" s="3">
        <f>EXP(-1/Table13[[#This Row],[temp(K)]])</f>
        <v>0.99933355550618108</v>
      </c>
      <c r="P660" s="3">
        <f>EXP(-1/Table13[[#This Row],[dens]])</f>
        <v>0.81585314320799451</v>
      </c>
      <c r="Q660" s="3">
        <f>EXP(1/Table13[[#This Row],[temp(K)]])</f>
        <v>1.0006668889382799</v>
      </c>
      <c r="R660" s="3">
        <f>EXP(1/Table13[[#This Row],[dens]])</f>
        <v>1.2257107891598316</v>
      </c>
      <c r="S660" s="3">
        <f>LN(Table13[[#This Row],[maxPress(bar)]])</f>
        <v>13.394646019510757</v>
      </c>
      <c r="T660" s="3">
        <f>LN(Table13[[#This Row],[dens]])</f>
        <v>1.5919865188203446</v>
      </c>
    </row>
    <row r="661" spans="1:20" hidden="1" x14ac:dyDescent="0.3">
      <c r="A661">
        <v>5</v>
      </c>
      <c r="B661">
        <v>2000</v>
      </c>
      <c r="C661" t="s">
        <v>11</v>
      </c>
      <c r="D661">
        <v>1</v>
      </c>
      <c r="E661" t="s">
        <v>12</v>
      </c>
      <c r="F661">
        <v>12</v>
      </c>
      <c r="G661">
        <v>87.871249999999989</v>
      </c>
      <c r="H661">
        <v>572065.82270000002</v>
      </c>
      <c r="I661">
        <v>43.075000000000003</v>
      </c>
      <c r="J661">
        <v>10</v>
      </c>
      <c r="K661" t="s">
        <v>14</v>
      </c>
      <c r="L661">
        <f>Table13[[#This Row],[maxPHe]]/Table13[[#This Row],[nv]]</f>
        <v>4.3075000000000001</v>
      </c>
      <c r="M661">
        <f>1/Table13[[#This Row],[temp(K)]]</f>
        <v>5.0000000000000001E-4</v>
      </c>
      <c r="N661">
        <f>1/Table13[[#This Row],[dens]]</f>
        <v>0.23215322112594311</v>
      </c>
      <c r="O661" s="3">
        <f>EXP(-1/Table13[[#This Row],[temp(K)]])</f>
        <v>0.99950012497916929</v>
      </c>
      <c r="P661" s="3">
        <f>EXP(-1/Table13[[#This Row],[dens]])</f>
        <v>0.79282463651626744</v>
      </c>
      <c r="Q661" s="3">
        <f>EXP(1/Table13[[#This Row],[temp(K)]])</f>
        <v>1.0005001250208359</v>
      </c>
      <c r="R661" s="3">
        <f>EXP(1/Table13[[#This Row],[dens]])</f>
        <v>1.261312973817359</v>
      </c>
      <c r="S661" s="3">
        <f>LN(Table13[[#This Row],[maxPress(bar)]])</f>
        <v>13.257009338391706</v>
      </c>
      <c r="T661" s="3">
        <f>LN(Table13[[#This Row],[dens]])</f>
        <v>1.4603576894199477</v>
      </c>
    </row>
    <row r="662" spans="1:20" hidden="1" x14ac:dyDescent="0.3">
      <c r="A662">
        <v>5</v>
      </c>
      <c r="B662">
        <v>2500</v>
      </c>
      <c r="C662" t="s">
        <v>11</v>
      </c>
      <c r="D662">
        <v>1</v>
      </c>
      <c r="E662" t="s">
        <v>12</v>
      </c>
      <c r="F662">
        <v>12</v>
      </c>
      <c r="G662">
        <v>64.702749999999995</v>
      </c>
      <c r="H662">
        <v>631233.42410000006</v>
      </c>
      <c r="I662">
        <v>30.445000000000011</v>
      </c>
      <c r="J662">
        <v>7</v>
      </c>
      <c r="K662" t="s">
        <v>13</v>
      </c>
      <c r="L662">
        <f>Table13[[#This Row],[maxPHe]]/Table13[[#This Row],[nv]]</f>
        <v>4.349285714285716</v>
      </c>
      <c r="M662">
        <f>1/Table13[[#This Row],[temp(K)]]</f>
        <v>4.0000000000000002E-4</v>
      </c>
      <c r="N662">
        <f>1/Table13[[#This Row],[dens]]</f>
        <v>0.22992281162752495</v>
      </c>
      <c r="O662" s="3">
        <f>EXP(-1/Table13[[#This Row],[temp(K)]])</f>
        <v>0.99960007998933442</v>
      </c>
      <c r="P662" s="3">
        <f>EXP(-1/Table13[[#This Row],[dens]])</f>
        <v>0.79459493362598232</v>
      </c>
      <c r="Q662" s="3">
        <f>EXP(1/Table13[[#This Row],[temp(K)]])</f>
        <v>1.0004000800106678</v>
      </c>
      <c r="R662" s="3">
        <f>EXP(1/Table13[[#This Row],[dens]])</f>
        <v>1.2585028643924154</v>
      </c>
      <c r="S662" s="3">
        <f>LN(Table13[[#This Row],[maxPress(bar)]])</f>
        <v>13.355431000375452</v>
      </c>
      <c r="T662" s="3">
        <f>LN(Table13[[#This Row],[dens]])</f>
        <v>1.4700116280052244</v>
      </c>
    </row>
    <row r="663" spans="1:20" hidden="1" x14ac:dyDescent="0.3">
      <c r="A663">
        <v>5</v>
      </c>
      <c r="B663">
        <v>500</v>
      </c>
      <c r="C663" t="s">
        <v>11</v>
      </c>
      <c r="D663">
        <v>1</v>
      </c>
      <c r="E663" t="s">
        <v>12</v>
      </c>
      <c r="F663">
        <v>12</v>
      </c>
      <c r="G663">
        <v>117.02975000000001</v>
      </c>
      <c r="H663">
        <v>836828.0368</v>
      </c>
      <c r="I663">
        <v>49.905000000000022</v>
      </c>
      <c r="J663">
        <v>8</v>
      </c>
      <c r="K663" t="s">
        <v>13</v>
      </c>
      <c r="L663">
        <f>Table13[[#This Row],[maxPHe]]/Table13[[#This Row],[nv]]</f>
        <v>6.2381250000000028</v>
      </c>
      <c r="M663">
        <f>1/Table13[[#This Row],[temp(K)]]</f>
        <v>2E-3</v>
      </c>
      <c r="N663">
        <f>1/Table13[[#This Row],[dens]]</f>
        <v>0.16030457869952902</v>
      </c>
      <c r="O663" s="3">
        <f>EXP(-1/Table13[[#This Row],[temp(K)]])</f>
        <v>0.99800199866733308</v>
      </c>
      <c r="P663" s="3">
        <f>EXP(-1/Table13[[#This Row],[dens]])</f>
        <v>0.85188428364105961</v>
      </c>
      <c r="Q663" s="3">
        <f>EXP(1/Table13[[#This Row],[temp(K)]])</f>
        <v>1.0020020013340003</v>
      </c>
      <c r="R663" s="3">
        <f>EXP(1/Table13[[#This Row],[dens]])</f>
        <v>1.1738683518445432</v>
      </c>
      <c r="S663" s="3">
        <f>LN(Table13[[#This Row],[maxPress(bar)]])</f>
        <v>13.637373876511637</v>
      </c>
      <c r="T663" s="3">
        <f>LN(Table13[[#This Row],[dens]])</f>
        <v>1.8306796564587142</v>
      </c>
    </row>
    <row r="664" spans="1:20" hidden="1" x14ac:dyDescent="0.3">
      <c r="A664">
        <v>1</v>
      </c>
      <c r="B664">
        <v>1000</v>
      </c>
      <c r="C664" t="s">
        <v>11</v>
      </c>
      <c r="D664">
        <v>1</v>
      </c>
      <c r="E664" t="s">
        <v>12</v>
      </c>
      <c r="F664">
        <v>13</v>
      </c>
      <c r="G664">
        <v>104.60375000000001</v>
      </c>
      <c r="H664">
        <v>777488.40285000019</v>
      </c>
      <c r="I664">
        <v>47.425000000000033</v>
      </c>
      <c r="J664">
        <v>9</v>
      </c>
      <c r="K664" t="s">
        <v>14</v>
      </c>
      <c r="L664">
        <f>Table13[[#This Row],[maxPHe]]/Table13[[#This Row],[nv]]</f>
        <v>5.2694444444444484</v>
      </c>
      <c r="M664">
        <f>1/Table13[[#This Row],[temp(K)]]</f>
        <v>1E-3</v>
      </c>
      <c r="N664">
        <f>1/Table13[[#This Row],[dens]]</f>
        <v>0.18977332630469149</v>
      </c>
      <c r="O664" s="3">
        <f>EXP(-1/Table13[[#This Row],[temp(K)]])</f>
        <v>0.99900049983337502</v>
      </c>
      <c r="P664" s="3">
        <f>EXP(-1/Table13[[#This Row],[dens]])</f>
        <v>0.82714660507270654</v>
      </c>
      <c r="Q664" s="3">
        <f>EXP(1/Table13[[#This Row],[temp(K)]])</f>
        <v>1.0010005001667084</v>
      </c>
      <c r="R664" s="3">
        <f>EXP(1/Table13[[#This Row],[dens]])</f>
        <v>1.208975523646258</v>
      </c>
      <c r="S664" s="3">
        <f>LN(Table13[[#This Row],[maxPress(bar)]])</f>
        <v>13.563824006975729</v>
      </c>
      <c r="T664" s="3">
        <f>LN(Table13[[#This Row],[dens]])</f>
        <v>1.6619249384848593</v>
      </c>
    </row>
    <row r="665" spans="1:20" x14ac:dyDescent="0.3">
      <c r="A665">
        <v>1</v>
      </c>
      <c r="B665">
        <v>1000</v>
      </c>
      <c r="C665" t="s">
        <v>11</v>
      </c>
      <c r="D665">
        <v>2</v>
      </c>
      <c r="E665" t="s">
        <v>12</v>
      </c>
      <c r="F665">
        <v>13</v>
      </c>
      <c r="G665">
        <v>620.74275000000011</v>
      </c>
      <c r="H665">
        <v>471759.80810000002</v>
      </c>
      <c r="I665">
        <v>284.64500000000021</v>
      </c>
      <c r="J665">
        <v>67</v>
      </c>
      <c r="K665" t="s">
        <v>14</v>
      </c>
      <c r="L665">
        <f>Table13[[#This Row],[maxPHe]]/Table13[[#This Row],[nv]]</f>
        <v>4.2484328358208989</v>
      </c>
      <c r="M665">
        <f>1/Table13[[#This Row],[temp(K)]]</f>
        <v>1E-3</v>
      </c>
      <c r="N665">
        <f>1/Table13[[#This Row],[dens]]</f>
        <v>0.23538091306715364</v>
      </c>
      <c r="O665" s="3">
        <f>EXP(-1/Table13[[#This Row],[temp(K)]])</f>
        <v>0.99900049983337502</v>
      </c>
      <c r="P665" s="3">
        <f>EXP(-1/Table13[[#This Row],[dens]])</f>
        <v>0.7902697682081653</v>
      </c>
      <c r="Q665" s="3">
        <f>EXP(1/Table13[[#This Row],[temp(K)]])</f>
        <v>1.0010005001667084</v>
      </c>
      <c r="R665" s="3">
        <f>EXP(1/Table13[[#This Row],[dens]])</f>
        <v>1.2653906807891322</v>
      </c>
      <c r="S665" s="3">
        <f>LN(Table13[[#This Row],[maxPress(bar)]])</f>
        <v>13.064225253899671</v>
      </c>
      <c r="T665" s="3">
        <f>LN(Table13[[#This Row],[dens]])</f>
        <v>1.4465501704206203</v>
      </c>
    </row>
    <row r="666" spans="1:20" hidden="1" x14ac:dyDescent="0.3">
      <c r="A666">
        <v>1</v>
      </c>
      <c r="B666">
        <v>1500</v>
      </c>
      <c r="C666" t="s">
        <v>11</v>
      </c>
      <c r="D666">
        <v>1</v>
      </c>
      <c r="E666" t="s">
        <v>12</v>
      </c>
      <c r="F666">
        <v>13</v>
      </c>
      <c r="G666">
        <v>104.05925000000001</v>
      </c>
      <c r="H666">
        <v>741039.30959999992</v>
      </c>
      <c r="I666">
        <v>40.314999999999984</v>
      </c>
      <c r="J666">
        <v>7</v>
      </c>
      <c r="K666" t="s">
        <v>13</v>
      </c>
      <c r="L666">
        <f>Table13[[#This Row],[maxPHe]]/Table13[[#This Row],[nv]]</f>
        <v>5.7592857142857117</v>
      </c>
      <c r="M666">
        <f>1/Table13[[#This Row],[temp(K)]]</f>
        <v>6.6666666666666664E-4</v>
      </c>
      <c r="N666">
        <f>1/Table13[[#This Row],[dens]]</f>
        <v>0.17363264293687222</v>
      </c>
      <c r="O666" s="3">
        <f>EXP(-1/Table13[[#This Row],[temp(K)]])</f>
        <v>0.99933355550618108</v>
      </c>
      <c r="P666" s="3">
        <f>EXP(-1/Table13[[#This Row],[dens]])</f>
        <v>0.84060564336539656</v>
      </c>
      <c r="Q666" s="3">
        <f>EXP(1/Table13[[#This Row],[temp(K)]])</f>
        <v>1.0006668889382799</v>
      </c>
      <c r="R666" s="3">
        <f>EXP(1/Table13[[#This Row],[dens]])</f>
        <v>1.1896184707926325</v>
      </c>
      <c r="S666" s="3">
        <f>LN(Table13[[#This Row],[maxPress(bar)]])</f>
        <v>13.515808952263868</v>
      </c>
      <c r="T666" s="3">
        <f>LN(Table13[[#This Row],[dens]])</f>
        <v>1.7508134590816715</v>
      </c>
    </row>
    <row r="667" spans="1:20" x14ac:dyDescent="0.3">
      <c r="A667">
        <v>1</v>
      </c>
      <c r="B667">
        <v>1500</v>
      </c>
      <c r="C667" t="s">
        <v>11</v>
      </c>
      <c r="D667">
        <v>2</v>
      </c>
      <c r="E667" t="s">
        <v>12</v>
      </c>
      <c r="F667">
        <v>13</v>
      </c>
      <c r="G667">
        <v>501.58425</v>
      </c>
      <c r="H667">
        <v>418566.6398</v>
      </c>
      <c r="I667">
        <v>249.815</v>
      </c>
      <c r="J667">
        <v>68</v>
      </c>
      <c r="K667" t="s">
        <v>13</v>
      </c>
      <c r="L667">
        <f>Table13[[#This Row],[maxPHe]]/Table13[[#This Row],[nv]]</f>
        <v>3.6737500000000001</v>
      </c>
      <c r="M667">
        <f>1/Table13[[#This Row],[temp(K)]]</f>
        <v>6.6666666666666664E-4</v>
      </c>
      <c r="N667">
        <f>1/Table13[[#This Row],[dens]]</f>
        <v>0.27220142905750255</v>
      </c>
      <c r="O667" s="3">
        <f>EXP(-1/Table13[[#This Row],[temp(K)]])</f>
        <v>0.99933355550618108</v>
      </c>
      <c r="P667" s="3">
        <f>EXP(-1/Table13[[#This Row],[dens]])</f>
        <v>0.76170081695864411</v>
      </c>
      <c r="Q667" s="3">
        <f>EXP(1/Table13[[#This Row],[temp(K)]])</f>
        <v>1.0006668889382799</v>
      </c>
      <c r="R667" s="3">
        <f>EXP(1/Table13[[#This Row],[dens]])</f>
        <v>1.3128514211036932</v>
      </c>
      <c r="S667" s="3">
        <f>LN(Table13[[#This Row],[maxPress(bar)]])</f>
        <v>12.944591391121637</v>
      </c>
      <c r="T667" s="3">
        <f>LN(Table13[[#This Row],[dens]])</f>
        <v>1.3012129387509901</v>
      </c>
    </row>
    <row r="668" spans="1:20" hidden="1" x14ac:dyDescent="0.3">
      <c r="A668">
        <v>1</v>
      </c>
      <c r="B668">
        <v>2000</v>
      </c>
      <c r="C668" t="s">
        <v>11</v>
      </c>
      <c r="D668">
        <v>1</v>
      </c>
      <c r="E668" t="s">
        <v>12</v>
      </c>
      <c r="F668">
        <v>13</v>
      </c>
      <c r="G668">
        <v>62.673250000000003</v>
      </c>
      <c r="H668">
        <v>655782.08654999989</v>
      </c>
      <c r="I668">
        <v>33.035000000000011</v>
      </c>
      <c r="J668">
        <v>8</v>
      </c>
      <c r="K668" t="s">
        <v>14</v>
      </c>
      <c r="L668">
        <f>Table13[[#This Row],[maxPHe]]/Table13[[#This Row],[nv]]</f>
        <v>4.1293750000000014</v>
      </c>
      <c r="M668">
        <f>1/Table13[[#This Row],[temp(K)]]</f>
        <v>5.0000000000000001E-4</v>
      </c>
      <c r="N668">
        <f>1/Table13[[#This Row],[dens]]</f>
        <v>0.24216739821401537</v>
      </c>
      <c r="O668" s="3">
        <f>EXP(-1/Table13[[#This Row],[temp(K)]])</f>
        <v>0.99950012497916929</v>
      </c>
      <c r="P668" s="3">
        <f>EXP(-1/Table13[[#This Row],[dens]])</f>
        <v>0.78492477154867757</v>
      </c>
      <c r="Q668" s="3">
        <f>EXP(1/Table13[[#This Row],[temp(K)]])</f>
        <v>1.0005001250208359</v>
      </c>
      <c r="R668" s="3">
        <f>EXP(1/Table13[[#This Row],[dens]])</f>
        <v>1.274007441537325</v>
      </c>
      <c r="S668" s="3">
        <f>LN(Table13[[#This Row],[maxPress(bar)]])</f>
        <v>13.393583827603326</v>
      </c>
      <c r="T668" s="3">
        <f>LN(Table13[[#This Row],[dens]])</f>
        <v>1.4181260638020134</v>
      </c>
    </row>
    <row r="669" spans="1:20" x14ac:dyDescent="0.3">
      <c r="A669">
        <v>1</v>
      </c>
      <c r="B669">
        <v>2000</v>
      </c>
      <c r="C669" t="s">
        <v>11</v>
      </c>
      <c r="D669">
        <v>2</v>
      </c>
      <c r="E669" t="s">
        <v>12</v>
      </c>
      <c r="F669">
        <v>13</v>
      </c>
      <c r="G669">
        <v>564.20775000000003</v>
      </c>
      <c r="H669">
        <v>367020.30310000002</v>
      </c>
      <c r="I669">
        <v>253.345</v>
      </c>
      <c r="J669">
        <v>69</v>
      </c>
      <c r="K669" t="s">
        <v>14</v>
      </c>
      <c r="L669">
        <f>Table13[[#This Row],[maxPHe]]/Table13[[#This Row],[nv]]</f>
        <v>3.6716666666666669</v>
      </c>
      <c r="M669">
        <f>1/Table13[[#This Row],[temp(K)]]</f>
        <v>5.0000000000000001E-4</v>
      </c>
      <c r="N669">
        <f>1/Table13[[#This Row],[dens]]</f>
        <v>0.27235587834770764</v>
      </c>
      <c r="O669" s="3">
        <f>EXP(-1/Table13[[#This Row],[temp(K)]])</f>
        <v>0.99950012497916929</v>
      </c>
      <c r="P669" s="3">
        <f>EXP(-1/Table13[[#This Row],[dens]])</f>
        <v>0.76158318189267626</v>
      </c>
      <c r="Q669" s="3">
        <f>EXP(1/Table13[[#This Row],[temp(K)]])</f>
        <v>1.0005001250208359</v>
      </c>
      <c r="R669" s="3">
        <f>EXP(1/Table13[[#This Row],[dens]])</f>
        <v>1.3130542057333954</v>
      </c>
      <c r="S669" s="3">
        <f>LN(Table13[[#This Row],[maxPress(bar)]])</f>
        <v>12.813172447304877</v>
      </c>
      <c r="T669" s="3">
        <f>LN(Table13[[#This Row],[dens]])</f>
        <v>1.3006456915861968</v>
      </c>
    </row>
    <row r="670" spans="1:20" hidden="1" x14ac:dyDescent="0.3">
      <c r="A670">
        <v>1</v>
      </c>
      <c r="B670">
        <v>2500</v>
      </c>
      <c r="C670" t="s">
        <v>11</v>
      </c>
      <c r="D670">
        <v>1</v>
      </c>
      <c r="E670" t="s">
        <v>12</v>
      </c>
      <c r="F670">
        <v>13</v>
      </c>
      <c r="G670">
        <v>65.594250000000002</v>
      </c>
      <c r="H670">
        <v>544219.13135000004</v>
      </c>
      <c r="I670">
        <v>32.615000000000023</v>
      </c>
      <c r="J670">
        <v>8</v>
      </c>
      <c r="K670" t="s">
        <v>13</v>
      </c>
      <c r="L670">
        <f>Table13[[#This Row],[maxPHe]]/Table13[[#This Row],[nv]]</f>
        <v>4.0768750000000029</v>
      </c>
      <c r="M670">
        <f>1/Table13[[#This Row],[temp(K)]]</f>
        <v>4.0000000000000002E-4</v>
      </c>
      <c r="N670">
        <f>1/Table13[[#This Row],[dens]]</f>
        <v>0.24528591139046432</v>
      </c>
      <c r="O670" s="3">
        <f>EXP(-1/Table13[[#This Row],[temp(K)]])</f>
        <v>0.99960007998933442</v>
      </c>
      <c r="P670" s="3">
        <f>EXP(-1/Table13[[#This Row],[dens]])</f>
        <v>0.78248078608718574</v>
      </c>
      <c r="Q670" s="3">
        <f>EXP(1/Table13[[#This Row],[temp(K)]])</f>
        <v>1.0004000800106678</v>
      </c>
      <c r="R670" s="3">
        <f>EXP(1/Table13[[#This Row],[dens]])</f>
        <v>1.2779866519157925</v>
      </c>
      <c r="S670" s="3">
        <f>LN(Table13[[#This Row],[maxPress(bar)]])</f>
        <v>13.207107259711522</v>
      </c>
      <c r="T670" s="3">
        <f>LN(Table13[[#This Row],[dens]])</f>
        <v>1.4053307635682242</v>
      </c>
    </row>
    <row r="671" spans="1:20" x14ac:dyDescent="0.3">
      <c r="A671">
        <v>1</v>
      </c>
      <c r="B671">
        <v>2500</v>
      </c>
      <c r="C671" t="s">
        <v>11</v>
      </c>
      <c r="D671">
        <v>2</v>
      </c>
      <c r="E671" t="s">
        <v>12</v>
      </c>
      <c r="F671">
        <v>13</v>
      </c>
      <c r="G671">
        <v>366.43574999999998</v>
      </c>
      <c r="H671">
        <v>324182.63414999988</v>
      </c>
      <c r="I671">
        <v>203.78500000000011</v>
      </c>
      <c r="J671">
        <v>69</v>
      </c>
      <c r="K671" t="s">
        <v>14</v>
      </c>
      <c r="L671">
        <f>Table13[[#This Row],[maxPHe]]/Table13[[#This Row],[nv]]</f>
        <v>2.9534057971014507</v>
      </c>
      <c r="M671">
        <f>1/Table13[[#This Row],[temp(K)]]</f>
        <v>4.0000000000000002E-4</v>
      </c>
      <c r="N671">
        <f>1/Table13[[#This Row],[dens]]</f>
        <v>0.33859214368083995</v>
      </c>
      <c r="O671" s="3">
        <f>EXP(-1/Table13[[#This Row],[temp(K)]])</f>
        <v>0.99960007998933442</v>
      </c>
      <c r="P671" s="3">
        <f>EXP(-1/Table13[[#This Row],[dens]])</f>
        <v>0.71277309882598028</v>
      </c>
      <c r="Q671" s="3">
        <f>EXP(1/Table13[[#This Row],[temp(K)]])</f>
        <v>1.0004000800106678</v>
      </c>
      <c r="R671" s="3">
        <f>EXP(1/Table13[[#This Row],[dens]])</f>
        <v>1.4029710179117529</v>
      </c>
      <c r="S671" s="3">
        <f>LN(Table13[[#This Row],[maxPress(bar)]])</f>
        <v>12.689062321611535</v>
      </c>
      <c r="T671" s="3">
        <f>LN(Table13[[#This Row],[dens]])</f>
        <v>1.0829590119124701</v>
      </c>
    </row>
    <row r="672" spans="1:20" hidden="1" x14ac:dyDescent="0.3">
      <c r="A672">
        <v>1</v>
      </c>
      <c r="B672">
        <v>500</v>
      </c>
      <c r="C672" t="s">
        <v>11</v>
      </c>
      <c r="D672">
        <v>1</v>
      </c>
      <c r="E672" t="s">
        <v>12</v>
      </c>
      <c r="F672">
        <v>13</v>
      </c>
      <c r="G672">
        <v>15.643750000000001</v>
      </c>
      <c r="H672">
        <v>868590.81649999996</v>
      </c>
      <c r="I672">
        <v>29.625</v>
      </c>
      <c r="J672">
        <v>8</v>
      </c>
      <c r="K672" t="s">
        <v>14</v>
      </c>
      <c r="L672">
        <f>Table13[[#This Row],[maxPHe]]/Table13[[#This Row],[nv]]</f>
        <v>3.703125</v>
      </c>
      <c r="M672">
        <f>1/Table13[[#This Row],[temp(K)]]</f>
        <v>2E-3</v>
      </c>
      <c r="N672">
        <f>1/Table13[[#This Row],[dens]]</f>
        <v>0.27004219409282698</v>
      </c>
      <c r="O672" s="3">
        <f>EXP(-1/Table13[[#This Row],[temp(K)]])</f>
        <v>0.99800199866733308</v>
      </c>
      <c r="P672" s="3">
        <f>EXP(-1/Table13[[#This Row],[dens]])</f>
        <v>0.76334728491113546</v>
      </c>
      <c r="Q672" s="3">
        <f>EXP(1/Table13[[#This Row],[temp(K)]])</f>
        <v>1.0020020013340003</v>
      </c>
      <c r="R672" s="3">
        <f>EXP(1/Table13[[#This Row],[dens]])</f>
        <v>1.3100197246609901</v>
      </c>
      <c r="S672" s="3">
        <f>LN(Table13[[#This Row],[maxPress(bar)]])</f>
        <v>13.674627426266202</v>
      </c>
      <c r="T672" s="3">
        <f>LN(Table13[[#This Row],[dens]])</f>
        <v>1.3091770577754593</v>
      </c>
    </row>
    <row r="673" spans="1:20" x14ac:dyDescent="0.3">
      <c r="A673">
        <v>1</v>
      </c>
      <c r="B673">
        <v>500</v>
      </c>
      <c r="C673" t="s">
        <v>11</v>
      </c>
      <c r="D673">
        <v>2</v>
      </c>
      <c r="E673" t="s">
        <v>12</v>
      </c>
      <c r="F673">
        <v>13</v>
      </c>
      <c r="G673">
        <v>687.07925</v>
      </c>
      <c r="H673">
        <v>579556.25345000008</v>
      </c>
      <c r="I673">
        <v>314.91499999999979</v>
      </c>
      <c r="J673">
        <v>67</v>
      </c>
      <c r="K673" t="s">
        <v>14</v>
      </c>
      <c r="L673">
        <f>Table13[[#This Row],[maxPHe]]/Table13[[#This Row],[nv]]</f>
        <v>4.7002238805970116</v>
      </c>
      <c r="M673">
        <f>1/Table13[[#This Row],[temp(K)]]</f>
        <v>2E-3</v>
      </c>
      <c r="N673">
        <f>1/Table13[[#This Row],[dens]]</f>
        <v>0.21275582299985726</v>
      </c>
      <c r="O673" s="3">
        <f>EXP(-1/Table13[[#This Row],[temp(K)]])</f>
        <v>0.99800199866733308</v>
      </c>
      <c r="P673" s="3">
        <f>EXP(-1/Table13[[#This Row],[dens]])</f>
        <v>0.80835349445178906</v>
      </c>
      <c r="Q673" s="3">
        <f>EXP(1/Table13[[#This Row],[temp(K)]])</f>
        <v>1.0020020013340003</v>
      </c>
      <c r="R673" s="3">
        <f>EXP(1/Table13[[#This Row],[dens]])</f>
        <v>1.2370825472563611</v>
      </c>
      <c r="S673" s="3">
        <f>LN(Table13[[#This Row],[maxPress(bar)]])</f>
        <v>13.270018009440715</v>
      </c>
      <c r="T673" s="3">
        <f>LN(Table13[[#This Row],[dens]])</f>
        <v>1.5476101417511188</v>
      </c>
    </row>
    <row r="674" spans="1:20" hidden="1" x14ac:dyDescent="0.3">
      <c r="A674">
        <v>2</v>
      </c>
      <c r="B674">
        <v>1000</v>
      </c>
      <c r="C674" t="s">
        <v>11</v>
      </c>
      <c r="D674">
        <v>1</v>
      </c>
      <c r="E674" t="s">
        <v>12</v>
      </c>
      <c r="F674">
        <v>13</v>
      </c>
      <c r="G674">
        <v>129.30674999999999</v>
      </c>
      <c r="H674">
        <v>792923.1301500001</v>
      </c>
      <c r="I674">
        <v>50.365000000000023</v>
      </c>
      <c r="J674">
        <v>8</v>
      </c>
      <c r="K674" t="s">
        <v>13</v>
      </c>
      <c r="L674">
        <f>Table13[[#This Row],[maxPHe]]/Table13[[#This Row],[nv]]</f>
        <v>6.2956250000000029</v>
      </c>
      <c r="M674">
        <f>1/Table13[[#This Row],[temp(K)]]</f>
        <v>1E-3</v>
      </c>
      <c r="N674">
        <f>1/Table13[[#This Row],[dens]]</f>
        <v>0.15884046460835891</v>
      </c>
      <c r="O674" s="3">
        <f>EXP(-1/Table13[[#This Row],[temp(K)]])</f>
        <v>0.99900049983337502</v>
      </c>
      <c r="P674" s="3">
        <f>EXP(-1/Table13[[#This Row],[dens]])</f>
        <v>0.85313245293294138</v>
      </c>
      <c r="Q674" s="3">
        <f>EXP(1/Table13[[#This Row],[temp(K)]])</f>
        <v>1.0010005001667084</v>
      </c>
      <c r="R674" s="3">
        <f>EXP(1/Table13[[#This Row],[dens]])</f>
        <v>1.1721509322053687</v>
      </c>
      <c r="S674" s="3">
        <f>LN(Table13[[#This Row],[maxPress(bar)]])</f>
        <v>13.583481560420328</v>
      </c>
      <c r="T674" s="3">
        <f>LN(Table13[[#This Row],[dens]])</f>
        <v>1.839854947714809</v>
      </c>
    </row>
    <row r="675" spans="1:20" x14ac:dyDescent="0.3">
      <c r="A675">
        <v>2</v>
      </c>
      <c r="B675">
        <v>1000</v>
      </c>
      <c r="C675" t="s">
        <v>11</v>
      </c>
      <c r="D675">
        <v>2</v>
      </c>
      <c r="E675" t="s">
        <v>12</v>
      </c>
      <c r="F675">
        <v>13</v>
      </c>
      <c r="G675">
        <v>566.93074999999999</v>
      </c>
      <c r="H675">
        <v>485029.97855</v>
      </c>
      <c r="I675">
        <v>271.88499999999999</v>
      </c>
      <c r="J675">
        <v>66</v>
      </c>
      <c r="K675" t="s">
        <v>13</v>
      </c>
      <c r="L675">
        <f>Table13[[#This Row],[maxPHe]]/Table13[[#This Row],[nv]]</f>
        <v>4.1194696969696967</v>
      </c>
      <c r="M675">
        <f>1/Table13[[#This Row],[temp(K)]]</f>
        <v>1E-3</v>
      </c>
      <c r="N675">
        <f>1/Table13[[#This Row],[dens]]</f>
        <v>0.24274969196535301</v>
      </c>
      <c r="O675" s="3">
        <f>EXP(-1/Table13[[#This Row],[temp(K)]])</f>
        <v>0.99900049983337502</v>
      </c>
      <c r="P675" s="3">
        <f>EXP(-1/Table13[[#This Row],[dens]])</f>
        <v>0.78446784780376599</v>
      </c>
      <c r="Q675" s="3">
        <f>EXP(1/Table13[[#This Row],[temp(K)]])</f>
        <v>1.0010005001667084</v>
      </c>
      <c r="R675" s="3">
        <f>EXP(1/Table13[[#This Row],[dens]])</f>
        <v>1.2747495041379302</v>
      </c>
      <c r="S675" s="3">
        <f>LN(Table13[[#This Row],[maxPress(bar)]])</f>
        <v>13.09196597945267</v>
      </c>
      <c r="T675" s="3">
        <f>LN(Table13[[#This Row],[dens]])</f>
        <v>1.4157244407492915</v>
      </c>
    </row>
    <row r="676" spans="1:20" hidden="1" x14ac:dyDescent="0.3">
      <c r="A676">
        <v>2</v>
      </c>
      <c r="B676">
        <v>1500</v>
      </c>
      <c r="C676" t="s">
        <v>11</v>
      </c>
      <c r="D676">
        <v>1</v>
      </c>
      <c r="E676" t="s">
        <v>12</v>
      </c>
      <c r="F676">
        <v>13</v>
      </c>
      <c r="G676">
        <v>93.910750000000007</v>
      </c>
      <c r="H676">
        <v>753576.05814999994</v>
      </c>
      <c r="I676">
        <v>38.284999999999997</v>
      </c>
      <c r="J676">
        <v>7</v>
      </c>
      <c r="K676" t="s">
        <v>13</v>
      </c>
      <c r="L676">
        <f>Table13[[#This Row],[maxPHe]]/Table13[[#This Row],[nv]]</f>
        <v>5.4692857142857134</v>
      </c>
      <c r="M676">
        <f>1/Table13[[#This Row],[temp(K)]]</f>
        <v>6.6666666666666664E-4</v>
      </c>
      <c r="N676">
        <f>1/Table13[[#This Row],[dens]]</f>
        <v>0.18283923207522532</v>
      </c>
      <c r="O676" s="3">
        <f>EXP(-1/Table13[[#This Row],[temp(K)]])</f>
        <v>0.99933355550618108</v>
      </c>
      <c r="P676" s="3">
        <f>EXP(-1/Table13[[#This Row],[dens]])</f>
        <v>0.83290204890788244</v>
      </c>
      <c r="Q676" s="3">
        <f>EXP(1/Table13[[#This Row],[temp(K)]])</f>
        <v>1.0006668889382799</v>
      </c>
      <c r="R676" s="3">
        <f>EXP(1/Table13[[#This Row],[dens]])</f>
        <v>1.2006213711578926</v>
      </c>
      <c r="S676" s="3">
        <f>LN(Table13[[#This Row],[maxPress(bar)]])</f>
        <v>13.532585231768808</v>
      </c>
      <c r="T676" s="3">
        <f>LN(Table13[[#This Row],[dens]])</f>
        <v>1.6991480255097733</v>
      </c>
    </row>
    <row r="677" spans="1:20" x14ac:dyDescent="0.3">
      <c r="A677">
        <v>2</v>
      </c>
      <c r="B677">
        <v>1500</v>
      </c>
      <c r="C677" t="s">
        <v>11</v>
      </c>
      <c r="D677">
        <v>2</v>
      </c>
      <c r="E677" t="s">
        <v>12</v>
      </c>
      <c r="F677">
        <v>13</v>
      </c>
      <c r="G677">
        <v>519.45524999999986</v>
      </c>
      <c r="H677">
        <v>411015.96795000002</v>
      </c>
      <c r="I677">
        <v>247.3950000000001</v>
      </c>
      <c r="J677">
        <v>65</v>
      </c>
      <c r="K677" t="s">
        <v>14</v>
      </c>
      <c r="L677">
        <f>Table13[[#This Row],[maxPHe]]/Table13[[#This Row],[nv]]</f>
        <v>3.8060769230769247</v>
      </c>
      <c r="M677">
        <f>1/Table13[[#This Row],[temp(K)]]</f>
        <v>6.6666666666666664E-4</v>
      </c>
      <c r="N677">
        <f>1/Table13[[#This Row],[dens]]</f>
        <v>0.26273772711655441</v>
      </c>
      <c r="O677" s="3">
        <f>EXP(-1/Table13[[#This Row],[temp(K)]])</f>
        <v>0.99933355550618108</v>
      </c>
      <c r="P677" s="3">
        <f>EXP(-1/Table13[[#This Row],[dens]])</f>
        <v>0.76894354390725472</v>
      </c>
      <c r="Q677" s="3">
        <f>EXP(1/Table13[[#This Row],[temp(K)]])</f>
        <v>1.0006668889382799</v>
      </c>
      <c r="R677" s="3">
        <f>EXP(1/Table13[[#This Row],[dens]])</f>
        <v>1.3004855921133969</v>
      </c>
      <c r="S677" s="3">
        <f>LN(Table13[[#This Row],[maxPress(bar)]])</f>
        <v>12.926387344183528</v>
      </c>
      <c r="T677" s="3">
        <f>LN(Table13[[#This Row],[dens]])</f>
        <v>1.3365989796725886</v>
      </c>
    </row>
    <row r="678" spans="1:20" hidden="1" x14ac:dyDescent="0.3">
      <c r="A678">
        <v>2</v>
      </c>
      <c r="B678">
        <v>2000</v>
      </c>
      <c r="C678" t="s">
        <v>11</v>
      </c>
      <c r="D678">
        <v>1</v>
      </c>
      <c r="E678" t="s">
        <v>12</v>
      </c>
      <c r="F678">
        <v>13</v>
      </c>
      <c r="G678">
        <v>88.960250000000002</v>
      </c>
      <c r="H678">
        <v>659614.24829999998</v>
      </c>
      <c r="I678">
        <v>38.295000000000002</v>
      </c>
      <c r="J678">
        <v>8</v>
      </c>
      <c r="K678" t="s">
        <v>13</v>
      </c>
      <c r="L678">
        <f>Table13[[#This Row],[maxPHe]]/Table13[[#This Row],[nv]]</f>
        <v>4.7868750000000002</v>
      </c>
      <c r="M678">
        <f>1/Table13[[#This Row],[temp(K)]]</f>
        <v>5.0000000000000001E-4</v>
      </c>
      <c r="N678">
        <f>1/Table13[[#This Row],[dens]]</f>
        <v>0.20890455673064368</v>
      </c>
      <c r="O678" s="3">
        <f>EXP(-1/Table13[[#This Row],[temp(K)]])</f>
        <v>0.99950012497916929</v>
      </c>
      <c r="P678" s="3">
        <f>EXP(-1/Table13[[#This Row],[dens]])</f>
        <v>0.81147268155322805</v>
      </c>
      <c r="Q678" s="3">
        <f>EXP(1/Table13[[#This Row],[temp(K)]])</f>
        <v>1.0005001250208359</v>
      </c>
      <c r="R678" s="3">
        <f>EXP(1/Table13[[#This Row],[dens]])</f>
        <v>1.2323273755635429</v>
      </c>
      <c r="S678" s="3">
        <f>LN(Table13[[#This Row],[maxPress(bar)]])</f>
        <v>13.39941047085938</v>
      </c>
      <c r="T678" s="3">
        <f>LN(Table13[[#This Row],[dens]])</f>
        <v>1.5658777976817209</v>
      </c>
    </row>
    <row r="679" spans="1:20" x14ac:dyDescent="0.3">
      <c r="A679">
        <v>2</v>
      </c>
      <c r="B679">
        <v>2000</v>
      </c>
      <c r="C679" t="s">
        <v>11</v>
      </c>
      <c r="D679">
        <v>2</v>
      </c>
      <c r="E679" t="s">
        <v>12</v>
      </c>
      <c r="F679">
        <v>13</v>
      </c>
      <c r="G679">
        <v>444.40575000000001</v>
      </c>
      <c r="H679">
        <v>367552.89870000002</v>
      </c>
      <c r="I679">
        <v>222.3850000000001</v>
      </c>
      <c r="J679">
        <v>65</v>
      </c>
      <c r="K679" t="s">
        <v>13</v>
      </c>
      <c r="L679">
        <f>Table13[[#This Row],[maxPHe]]/Table13[[#This Row],[nv]]</f>
        <v>3.4213076923076939</v>
      </c>
      <c r="M679">
        <f>1/Table13[[#This Row],[temp(K)]]</f>
        <v>5.0000000000000001E-4</v>
      </c>
      <c r="N679">
        <f>1/Table13[[#This Row],[dens]]</f>
        <v>0.29228590057782661</v>
      </c>
      <c r="O679" s="3">
        <f>EXP(-1/Table13[[#This Row],[temp(K)]])</f>
        <v>0.99950012497916929</v>
      </c>
      <c r="P679" s="3">
        <f>EXP(-1/Table13[[#This Row],[dens]])</f>
        <v>0.74655506493462032</v>
      </c>
      <c r="Q679" s="3">
        <f>EXP(1/Table13[[#This Row],[temp(K)]])</f>
        <v>1.0005001250208359</v>
      </c>
      <c r="R679" s="3">
        <f>EXP(1/Table13[[#This Row],[dens]])</f>
        <v>1.339485922699587</v>
      </c>
      <c r="S679" s="3">
        <f>LN(Table13[[#This Row],[maxPress(bar)]])</f>
        <v>12.814622529317184</v>
      </c>
      <c r="T679" s="3">
        <f>LN(Table13[[#This Row],[dens]])</f>
        <v>1.2300228441630385</v>
      </c>
    </row>
    <row r="680" spans="1:20" hidden="1" x14ac:dyDescent="0.3">
      <c r="A680">
        <v>2</v>
      </c>
      <c r="B680">
        <v>2500</v>
      </c>
      <c r="C680" t="s">
        <v>11</v>
      </c>
      <c r="D680">
        <v>1</v>
      </c>
      <c r="E680" t="s">
        <v>12</v>
      </c>
      <c r="F680">
        <v>13</v>
      </c>
      <c r="G680">
        <v>65.594250000000002</v>
      </c>
      <c r="H680">
        <v>626213.66464999993</v>
      </c>
      <c r="I680">
        <v>30.614999999999998</v>
      </c>
      <c r="J680">
        <v>7</v>
      </c>
      <c r="K680" t="s">
        <v>13</v>
      </c>
      <c r="L680">
        <f>Table13[[#This Row],[maxPHe]]/Table13[[#This Row],[nv]]</f>
        <v>4.3735714285714282</v>
      </c>
      <c r="M680">
        <f>1/Table13[[#This Row],[temp(K)]]</f>
        <v>4.0000000000000002E-4</v>
      </c>
      <c r="N680">
        <f>1/Table13[[#This Row],[dens]]</f>
        <v>0.2286460885187</v>
      </c>
      <c r="O680" s="3">
        <f>EXP(-1/Table13[[#This Row],[temp(K)]])</f>
        <v>0.99960007998933442</v>
      </c>
      <c r="P680" s="3">
        <f>EXP(-1/Table13[[#This Row],[dens]])</f>
        <v>0.79561005921915962</v>
      </c>
      <c r="Q680" s="3">
        <f>EXP(1/Table13[[#This Row],[temp(K)]])</f>
        <v>1.0004000800106678</v>
      </c>
      <c r="R680" s="3">
        <f>EXP(1/Table13[[#This Row],[dens]])</f>
        <v>1.2568971299601666</v>
      </c>
      <c r="S680" s="3">
        <f>LN(Table13[[#This Row],[maxPress(bar)]])</f>
        <v>13.347446909178993</v>
      </c>
      <c r="T680" s="3">
        <f>LN(Table13[[#This Row],[dens]])</f>
        <v>1.4755799358746045</v>
      </c>
    </row>
    <row r="681" spans="1:20" hidden="1" x14ac:dyDescent="0.3">
      <c r="A681">
        <v>2</v>
      </c>
      <c r="B681">
        <v>500</v>
      </c>
      <c r="C681" t="s">
        <v>11</v>
      </c>
      <c r="D681">
        <v>1</v>
      </c>
      <c r="E681" t="s">
        <v>12</v>
      </c>
      <c r="F681">
        <v>13</v>
      </c>
      <c r="G681">
        <v>164.80175</v>
      </c>
      <c r="H681">
        <v>858648.69439999992</v>
      </c>
      <c r="I681">
        <v>62.464999999999968</v>
      </c>
      <c r="J681">
        <v>9</v>
      </c>
      <c r="K681" t="s">
        <v>13</v>
      </c>
      <c r="L681">
        <f>Table13[[#This Row],[maxPHe]]/Table13[[#This Row],[nv]]</f>
        <v>6.9405555555555516</v>
      </c>
      <c r="M681">
        <f>1/Table13[[#This Row],[temp(K)]]</f>
        <v>2E-3</v>
      </c>
      <c r="N681">
        <f>1/Table13[[#This Row],[dens]]</f>
        <v>0.14408068518370296</v>
      </c>
      <c r="O681" s="3">
        <f>EXP(-1/Table13[[#This Row],[temp(K)]])</f>
        <v>0.99800199866733308</v>
      </c>
      <c r="P681" s="3">
        <f>EXP(-1/Table13[[#This Row],[dens]])</f>
        <v>0.86581788656561831</v>
      </c>
      <c r="Q681" s="3">
        <f>EXP(1/Table13[[#This Row],[temp(K)]])</f>
        <v>1.0020020013340003</v>
      </c>
      <c r="R681" s="3">
        <f>EXP(1/Table13[[#This Row],[dens]])</f>
        <v>1.1549772943206715</v>
      </c>
      <c r="S681" s="3">
        <f>LN(Table13[[#This Row],[maxPress(bar)]])</f>
        <v>13.663115146884444</v>
      </c>
      <c r="T681" s="3">
        <f>LN(Table13[[#This Row],[dens]])</f>
        <v>1.9373818225475725</v>
      </c>
    </row>
    <row r="682" spans="1:20" x14ac:dyDescent="0.3">
      <c r="A682">
        <v>2</v>
      </c>
      <c r="B682">
        <v>500</v>
      </c>
      <c r="C682" t="s">
        <v>11</v>
      </c>
      <c r="D682">
        <v>2</v>
      </c>
      <c r="E682" t="s">
        <v>12</v>
      </c>
      <c r="F682">
        <v>13</v>
      </c>
      <c r="G682">
        <v>674.45525000000009</v>
      </c>
      <c r="H682">
        <v>558423.28975</v>
      </c>
      <c r="I682">
        <v>317.39499999999992</v>
      </c>
      <c r="J682">
        <v>69</v>
      </c>
      <c r="K682" t="s">
        <v>13</v>
      </c>
      <c r="L682">
        <f>Table13[[#This Row],[maxPHe]]/Table13[[#This Row],[nv]]</f>
        <v>4.599927536231883</v>
      </c>
      <c r="M682">
        <f>1/Table13[[#This Row],[temp(K)]]</f>
        <v>2E-3</v>
      </c>
      <c r="N682">
        <f>1/Table13[[#This Row],[dens]]</f>
        <v>0.2173947289654847</v>
      </c>
      <c r="O682" s="3">
        <f>EXP(-1/Table13[[#This Row],[temp(K)]])</f>
        <v>0.99800199866733308</v>
      </c>
      <c r="P682" s="3">
        <f>EXP(-1/Table13[[#This Row],[dens]])</f>
        <v>0.80461230283113405</v>
      </c>
      <c r="Q682" s="3">
        <f>EXP(1/Table13[[#This Row],[temp(K)]])</f>
        <v>1.0020020013340003</v>
      </c>
      <c r="R682" s="3">
        <f>EXP(1/Table13[[#This Row],[dens]])</f>
        <v>1.242834588138124</v>
      </c>
      <c r="S682" s="3">
        <f>LN(Table13[[#This Row],[maxPress(bar)]])</f>
        <v>13.232872537565559</v>
      </c>
      <c r="T682" s="3">
        <f>LN(Table13[[#This Row],[dens]])</f>
        <v>1.5260405503779007</v>
      </c>
    </row>
    <row r="683" spans="1:20" hidden="1" x14ac:dyDescent="0.3">
      <c r="A683">
        <v>1</v>
      </c>
      <c r="B683">
        <v>1000</v>
      </c>
      <c r="C683" t="s">
        <v>11</v>
      </c>
      <c r="D683">
        <v>3</v>
      </c>
      <c r="E683" t="s">
        <v>12</v>
      </c>
      <c r="F683">
        <v>13</v>
      </c>
      <c r="G683">
        <v>1642.6732500000001</v>
      </c>
      <c r="H683">
        <v>379780.31754999998</v>
      </c>
      <c r="I683">
        <v>804.03499999999985</v>
      </c>
      <c r="J683">
        <v>227</v>
      </c>
      <c r="K683" t="s">
        <v>13</v>
      </c>
      <c r="L683">
        <f>Table13[[#This Row],[maxPHe]]/Table13[[#This Row],[nv]]</f>
        <v>3.5420044052863431</v>
      </c>
      <c r="M683">
        <f>1/Table13[[#This Row],[temp(K)]]</f>
        <v>1E-3</v>
      </c>
      <c r="N683">
        <f>1/Table13[[#This Row],[dens]]</f>
        <v>0.2823260181459763</v>
      </c>
      <c r="O683" s="3">
        <f>EXP(-1/Table13[[#This Row],[temp(K)]])</f>
        <v>0.99900049983337502</v>
      </c>
      <c r="P683" s="3">
        <f>EXP(-1/Table13[[#This Row],[dens]])</f>
        <v>0.75402781770560012</v>
      </c>
      <c r="Q683" s="3">
        <f>EXP(1/Table13[[#This Row],[temp(K)]])</f>
        <v>1.0010005001667084</v>
      </c>
      <c r="R683" s="3">
        <f>EXP(1/Table13[[#This Row],[dens]])</f>
        <v>1.326211018371787</v>
      </c>
      <c r="S683" s="3">
        <f>LN(Table13[[#This Row],[maxPress(bar)]])</f>
        <v>12.847348252821035</v>
      </c>
      <c r="T683" s="3">
        <f>LN(Table13[[#This Row],[dens]])</f>
        <v>1.2646927830883672</v>
      </c>
    </row>
    <row r="684" spans="1:20" hidden="1" x14ac:dyDescent="0.3">
      <c r="A684">
        <v>1</v>
      </c>
      <c r="B684">
        <v>1500</v>
      </c>
      <c r="C684" t="s">
        <v>11</v>
      </c>
      <c r="D684">
        <v>3</v>
      </c>
      <c r="E684" t="s">
        <v>12</v>
      </c>
      <c r="F684">
        <v>13</v>
      </c>
      <c r="G684">
        <v>1470.64375</v>
      </c>
      <c r="H684">
        <v>323888.60234999988</v>
      </c>
      <c r="I684">
        <v>731.62499999999955</v>
      </c>
      <c r="J684">
        <v>229</v>
      </c>
      <c r="K684" t="s">
        <v>13</v>
      </c>
      <c r="L684">
        <f>Table13[[#This Row],[maxPHe]]/Table13[[#This Row],[nv]]</f>
        <v>3.1948689956331857</v>
      </c>
      <c r="M684">
        <f>1/Table13[[#This Row],[temp(K)]]</f>
        <v>6.6666666666666664E-4</v>
      </c>
      <c r="N684">
        <f>1/Table13[[#This Row],[dens]]</f>
        <v>0.31300187937809693</v>
      </c>
      <c r="O684" s="3">
        <f>EXP(-1/Table13[[#This Row],[temp(K)]])</f>
        <v>0.99933355550618108</v>
      </c>
      <c r="P684" s="3">
        <f>EXP(-1/Table13[[#This Row],[dens]])</f>
        <v>0.73124853827510439</v>
      </c>
      <c r="Q684" s="3">
        <f>EXP(1/Table13[[#This Row],[temp(K)]])</f>
        <v>1.0006668889382799</v>
      </c>
      <c r="R684" s="3">
        <f>EXP(1/Table13[[#This Row],[dens]])</f>
        <v>1.3675241011200328</v>
      </c>
      <c r="S684" s="3">
        <f>LN(Table13[[#This Row],[maxPress(bar)]])</f>
        <v>12.688154915747443</v>
      </c>
      <c r="T684" s="3">
        <f>LN(Table13[[#This Row],[dens]])</f>
        <v>1.1615460840571448</v>
      </c>
    </row>
    <row r="685" spans="1:20" hidden="1" x14ac:dyDescent="0.3">
      <c r="A685">
        <v>1</v>
      </c>
      <c r="B685">
        <v>2000</v>
      </c>
      <c r="C685" t="s">
        <v>11</v>
      </c>
      <c r="D685">
        <v>3</v>
      </c>
      <c r="E685" t="s">
        <v>12</v>
      </c>
      <c r="F685">
        <v>13</v>
      </c>
      <c r="G685">
        <v>1221.63375</v>
      </c>
      <c r="H685">
        <v>283401.34344999993</v>
      </c>
      <c r="I685">
        <v>641.82500000000039</v>
      </c>
      <c r="J685">
        <v>225</v>
      </c>
      <c r="K685" t="s">
        <v>13</v>
      </c>
      <c r="L685">
        <f>Table13[[#This Row],[maxPHe]]/Table13[[#This Row],[nv]]</f>
        <v>2.8525555555555573</v>
      </c>
      <c r="M685">
        <f>1/Table13[[#This Row],[temp(K)]]</f>
        <v>5.0000000000000001E-4</v>
      </c>
      <c r="N685">
        <f>1/Table13[[#This Row],[dens]]</f>
        <v>0.35056284812838368</v>
      </c>
      <c r="O685" s="3">
        <f>EXP(-1/Table13[[#This Row],[temp(K)]])</f>
        <v>0.99950012497916929</v>
      </c>
      <c r="P685" s="3">
        <f>EXP(-1/Table13[[#This Row],[dens]])</f>
        <v>0.70429156894727607</v>
      </c>
      <c r="Q685" s="3">
        <f>EXP(1/Table13[[#This Row],[temp(K)]])</f>
        <v>1.0005001250208359</v>
      </c>
      <c r="R685" s="3">
        <f>EXP(1/Table13[[#This Row],[dens]])</f>
        <v>1.4198664929281029</v>
      </c>
      <c r="S685" s="3">
        <f>LN(Table13[[#This Row],[maxPress(bar)]])</f>
        <v>12.55461934670031</v>
      </c>
      <c r="T685" s="3">
        <f>LN(Table13[[#This Row],[dens]])</f>
        <v>1.0482152786575334</v>
      </c>
    </row>
    <row r="686" spans="1:20" hidden="1" x14ac:dyDescent="0.3">
      <c r="A686">
        <v>1</v>
      </c>
      <c r="B686">
        <v>2500</v>
      </c>
      <c r="C686" t="s">
        <v>11</v>
      </c>
      <c r="D686">
        <v>3</v>
      </c>
      <c r="E686" t="s">
        <v>12</v>
      </c>
      <c r="F686">
        <v>13</v>
      </c>
      <c r="G686">
        <v>1214.9502500000001</v>
      </c>
      <c r="H686">
        <v>255870.09800000009</v>
      </c>
      <c r="I686">
        <v>617.49500000000035</v>
      </c>
      <c r="J686">
        <v>228</v>
      </c>
      <c r="K686" t="s">
        <v>14</v>
      </c>
      <c r="L686">
        <f>Table13[[#This Row],[maxPHe]]/Table13[[#This Row],[nv]]</f>
        <v>2.7083114035087736</v>
      </c>
      <c r="M686">
        <f>1/Table13[[#This Row],[temp(K)]]</f>
        <v>4.0000000000000002E-4</v>
      </c>
      <c r="N686">
        <f>1/Table13[[#This Row],[dens]]</f>
        <v>0.36923375897780525</v>
      </c>
      <c r="O686" s="3">
        <f>EXP(-1/Table13[[#This Row],[temp(K)]])</f>
        <v>0.99960007998933442</v>
      </c>
      <c r="P686" s="3">
        <f>EXP(-1/Table13[[#This Row],[dens]])</f>
        <v>0.69126380244253027</v>
      </c>
      <c r="Q686" s="3">
        <f>EXP(1/Table13[[#This Row],[temp(K)]])</f>
        <v>1.0004000800106678</v>
      </c>
      <c r="R686" s="3">
        <f>EXP(1/Table13[[#This Row],[dens]])</f>
        <v>1.4466257259046009</v>
      </c>
      <c r="S686" s="3">
        <f>LN(Table13[[#This Row],[maxPress(bar)]])</f>
        <v>12.452425164988188</v>
      </c>
      <c r="T686" s="3">
        <f>LN(Table13[[#This Row],[dens]])</f>
        <v>0.99632534234891801</v>
      </c>
    </row>
    <row r="687" spans="1:20" hidden="1" x14ac:dyDescent="0.3">
      <c r="A687">
        <v>1</v>
      </c>
      <c r="B687">
        <v>500</v>
      </c>
      <c r="C687" t="s">
        <v>11</v>
      </c>
      <c r="D687">
        <v>3</v>
      </c>
      <c r="E687" t="s">
        <v>12</v>
      </c>
      <c r="F687">
        <v>13</v>
      </c>
      <c r="G687">
        <v>1711.8812499999999</v>
      </c>
      <c r="H687">
        <v>437112.53220000002</v>
      </c>
      <c r="I687">
        <v>864.87500000000034</v>
      </c>
      <c r="J687">
        <v>224</v>
      </c>
      <c r="K687" t="s">
        <v>13</v>
      </c>
      <c r="L687">
        <f>Table13[[#This Row],[maxPHe]]/Table13[[#This Row],[nv]]</f>
        <v>3.8610491071428585</v>
      </c>
      <c r="M687">
        <f>1/Table13[[#This Row],[temp(K)]]</f>
        <v>2E-3</v>
      </c>
      <c r="N687">
        <f>1/Table13[[#This Row],[dens]]</f>
        <v>0.25899696487931773</v>
      </c>
      <c r="O687" s="3">
        <f>EXP(-1/Table13[[#This Row],[temp(K)]])</f>
        <v>0.99800199866733308</v>
      </c>
      <c r="P687" s="3">
        <f>EXP(-1/Table13[[#This Row],[dens]])</f>
        <v>0.77182536562327875</v>
      </c>
      <c r="Q687" s="3">
        <f>EXP(1/Table13[[#This Row],[temp(K)]])</f>
        <v>1.0020020013340003</v>
      </c>
      <c r="R687" s="3">
        <f>EXP(1/Table13[[#This Row],[dens]])</f>
        <v>1.2956298724290582</v>
      </c>
      <c r="S687" s="3">
        <f>LN(Table13[[#This Row],[maxPress(bar)]])</f>
        <v>12.987945951682672</v>
      </c>
      <c r="T687" s="3">
        <f>LN(Table13[[#This Row],[dens]])</f>
        <v>1.3509389359639357</v>
      </c>
    </row>
    <row r="688" spans="1:20" hidden="1" x14ac:dyDescent="0.3">
      <c r="A688">
        <v>2</v>
      </c>
      <c r="B688">
        <v>1000</v>
      </c>
      <c r="C688" t="s">
        <v>11</v>
      </c>
      <c r="D688">
        <v>3</v>
      </c>
      <c r="E688" t="s">
        <v>12</v>
      </c>
      <c r="F688">
        <v>13</v>
      </c>
      <c r="G688">
        <v>1633.51475</v>
      </c>
      <c r="H688">
        <v>379746.62784999987</v>
      </c>
      <c r="I688">
        <v>800.20500000000004</v>
      </c>
      <c r="J688">
        <v>226</v>
      </c>
      <c r="K688" t="s">
        <v>14</v>
      </c>
      <c r="L688">
        <f>Table13[[#This Row],[maxPHe]]/Table13[[#This Row],[nv]]</f>
        <v>3.5407300884955752</v>
      </c>
      <c r="M688">
        <f>1/Table13[[#This Row],[temp(K)]]</f>
        <v>1E-3</v>
      </c>
      <c r="N688">
        <f>1/Table13[[#This Row],[dens]]</f>
        <v>0.28242762792034543</v>
      </c>
      <c r="O688" s="3">
        <f>EXP(-1/Table13[[#This Row],[temp(K)]])</f>
        <v>0.99900049983337502</v>
      </c>
      <c r="P688" s="3">
        <f>EXP(-1/Table13[[#This Row],[dens]])</f>
        <v>0.75395120500154067</v>
      </c>
      <c r="Q688" s="3">
        <f>EXP(1/Table13[[#This Row],[temp(K)]])</f>
        <v>1.0010005001667084</v>
      </c>
      <c r="R688" s="3">
        <f>EXP(1/Table13[[#This Row],[dens]])</f>
        <v>1.326345781220625</v>
      </c>
      <c r="S688" s="3">
        <f>LN(Table13[[#This Row],[maxPress(bar)]])</f>
        <v>12.847259540497591</v>
      </c>
      <c r="T688" s="3">
        <f>LN(Table13[[#This Row],[dens]])</f>
        <v>1.2643329455692178</v>
      </c>
    </row>
    <row r="689" spans="1:20" hidden="1" x14ac:dyDescent="0.3">
      <c r="A689">
        <v>2</v>
      </c>
      <c r="B689">
        <v>1500</v>
      </c>
      <c r="C689" t="s">
        <v>11</v>
      </c>
      <c r="D689">
        <v>3</v>
      </c>
      <c r="E689" t="s">
        <v>12</v>
      </c>
      <c r="F689">
        <v>13</v>
      </c>
      <c r="G689">
        <v>1538.91075</v>
      </c>
      <c r="H689">
        <v>325585.71889999998</v>
      </c>
      <c r="I689">
        <v>742.28500000000042</v>
      </c>
      <c r="J689">
        <v>227</v>
      </c>
      <c r="K689" t="s">
        <v>14</v>
      </c>
      <c r="L689">
        <f>Table13[[#This Row],[maxPHe]]/Table13[[#This Row],[nv]]</f>
        <v>3.2699779735682837</v>
      </c>
      <c r="M689">
        <f>1/Table13[[#This Row],[temp(K)]]</f>
        <v>6.6666666666666664E-4</v>
      </c>
      <c r="N689">
        <f>1/Table13[[#This Row],[dens]]</f>
        <v>0.30581245747926994</v>
      </c>
      <c r="O689" s="3">
        <f>EXP(-1/Table13[[#This Row],[temp(K)]])</f>
        <v>0.99933355550618108</v>
      </c>
      <c r="P689" s="3">
        <f>EXP(-1/Table13[[#This Row],[dens]])</f>
        <v>0.73652473620992209</v>
      </c>
      <c r="Q689" s="3">
        <f>EXP(1/Table13[[#This Row],[temp(K)]])</f>
        <v>1.0006668889382799</v>
      </c>
      <c r="R689" s="3">
        <f>EXP(1/Table13[[#This Row],[dens]])</f>
        <v>1.3577276510031335</v>
      </c>
      <c r="S689" s="3">
        <f>LN(Table13[[#This Row],[maxPress(bar)]])</f>
        <v>12.69338105127637</v>
      </c>
      <c r="T689" s="3">
        <f>LN(Table13[[#This Row],[dens]])</f>
        <v>1.1847832489746357</v>
      </c>
    </row>
    <row r="690" spans="1:20" hidden="1" x14ac:dyDescent="0.3">
      <c r="A690">
        <v>2</v>
      </c>
      <c r="B690">
        <v>2000</v>
      </c>
      <c r="C690" t="s">
        <v>11</v>
      </c>
      <c r="D690">
        <v>3</v>
      </c>
      <c r="E690" t="s">
        <v>12</v>
      </c>
      <c r="F690">
        <v>13</v>
      </c>
      <c r="G690">
        <v>1359.60375</v>
      </c>
      <c r="H690">
        <v>278228.67739999993</v>
      </c>
      <c r="I690">
        <v>663.42500000000052</v>
      </c>
      <c r="J690">
        <v>221</v>
      </c>
      <c r="K690" t="s">
        <v>14</v>
      </c>
      <c r="L690">
        <f>Table13[[#This Row],[maxPHe]]/Table13[[#This Row],[nv]]</f>
        <v>3.0019230769230791</v>
      </c>
      <c r="M690">
        <f>1/Table13[[#This Row],[temp(K)]]</f>
        <v>5.0000000000000001E-4</v>
      </c>
      <c r="N690">
        <f>1/Table13[[#This Row],[dens]]</f>
        <v>0.33311979500320282</v>
      </c>
      <c r="O690" s="3">
        <f>EXP(-1/Table13[[#This Row],[temp(K)]])</f>
        <v>0.99950012497916929</v>
      </c>
      <c r="P690" s="3">
        <f>EXP(-1/Table13[[#This Row],[dens]])</f>
        <v>0.71668433381091723</v>
      </c>
      <c r="Q690" s="3">
        <f>EXP(1/Table13[[#This Row],[temp(K)]])</f>
        <v>1.0005001250208359</v>
      </c>
      <c r="R690" s="3">
        <f>EXP(1/Table13[[#This Row],[dens]])</f>
        <v>1.3953144401560618</v>
      </c>
      <c r="S690" s="3">
        <f>LN(Table13[[#This Row],[maxPress(bar)]])</f>
        <v>12.536198635114328</v>
      </c>
      <c r="T690" s="3">
        <f>LN(Table13[[#This Row],[dens]])</f>
        <v>1.0992531089399598</v>
      </c>
    </row>
    <row r="691" spans="1:20" hidden="1" x14ac:dyDescent="0.3">
      <c r="A691">
        <v>2</v>
      </c>
      <c r="B691">
        <v>2500</v>
      </c>
      <c r="C691" t="s">
        <v>11</v>
      </c>
      <c r="D691">
        <v>3</v>
      </c>
      <c r="E691" t="s">
        <v>12</v>
      </c>
      <c r="F691">
        <v>13</v>
      </c>
      <c r="G691">
        <v>1200.7427499999999</v>
      </c>
      <c r="H691">
        <v>255162.73855000001</v>
      </c>
      <c r="I691">
        <v>610.64499999999964</v>
      </c>
      <c r="J691">
        <v>225</v>
      </c>
      <c r="K691" t="s">
        <v>14</v>
      </c>
      <c r="L691">
        <f>Table13[[#This Row],[maxPHe]]/Table13[[#This Row],[nv]]</f>
        <v>2.7139777777777763</v>
      </c>
      <c r="M691">
        <f>1/Table13[[#This Row],[temp(K)]]</f>
        <v>4.0000000000000002E-4</v>
      </c>
      <c r="N691">
        <f>1/Table13[[#This Row],[dens]]</f>
        <v>0.36846285485019958</v>
      </c>
      <c r="O691" s="3">
        <f>EXP(-1/Table13[[#This Row],[temp(K)]])</f>
        <v>0.99960007998933442</v>
      </c>
      <c r="P691" s="3">
        <f>EXP(-1/Table13[[#This Row],[dens]])</f>
        <v>0.69179690602057042</v>
      </c>
      <c r="Q691" s="3">
        <f>EXP(1/Table13[[#This Row],[temp(K)]])</f>
        <v>1.0004000800106678</v>
      </c>
      <c r="R691" s="3">
        <f>EXP(1/Table13[[#This Row],[dens]])</f>
        <v>1.4455109459108586</v>
      </c>
      <c r="S691" s="3">
        <f>LN(Table13[[#This Row],[maxPress(bar)]])</f>
        <v>12.449656810975833</v>
      </c>
      <c r="T691" s="3">
        <f>LN(Table13[[#This Row],[dens]])</f>
        <v>0.99841537338275776</v>
      </c>
    </row>
    <row r="692" spans="1:20" hidden="1" x14ac:dyDescent="0.3">
      <c r="A692">
        <v>2</v>
      </c>
      <c r="B692">
        <v>500</v>
      </c>
      <c r="C692" t="s">
        <v>11</v>
      </c>
      <c r="D692">
        <v>3</v>
      </c>
      <c r="E692" t="s">
        <v>12</v>
      </c>
      <c r="F692">
        <v>13</v>
      </c>
      <c r="G692">
        <v>1756.8317500000001</v>
      </c>
      <c r="H692">
        <v>439854.97405000002</v>
      </c>
      <c r="I692">
        <v>871.86500000000012</v>
      </c>
      <c r="J692">
        <v>223</v>
      </c>
      <c r="K692" t="s">
        <v>14</v>
      </c>
      <c r="L692">
        <f>Table13[[#This Row],[maxPHe]]/Table13[[#This Row],[nv]]</f>
        <v>3.9097085201793726</v>
      </c>
      <c r="M692">
        <f>1/Table13[[#This Row],[temp(K)]]</f>
        <v>2E-3</v>
      </c>
      <c r="N692">
        <f>1/Table13[[#This Row],[dens]]</f>
        <v>0.25577354292235605</v>
      </c>
      <c r="O692" s="3">
        <f>EXP(-1/Table13[[#This Row],[temp(K)]])</f>
        <v>0.99800199866733308</v>
      </c>
      <c r="P692" s="3">
        <f>EXP(-1/Table13[[#This Row],[dens]])</f>
        <v>0.77431729857176801</v>
      </c>
      <c r="Q692" s="3">
        <f>EXP(1/Table13[[#This Row],[temp(K)]])</f>
        <v>1.0020020013340003</v>
      </c>
      <c r="R692" s="3">
        <f>EXP(1/Table13[[#This Row],[dens]])</f>
        <v>1.2914602345117496</v>
      </c>
      <c r="S692" s="3">
        <f>LN(Table13[[#This Row],[maxPress(bar)]])</f>
        <v>12.994200347131146</v>
      </c>
      <c r="T692" s="3">
        <f>LN(Table13[[#This Row],[dens]])</f>
        <v>1.3634628239497861</v>
      </c>
    </row>
    <row r="693" spans="1:20" hidden="1" x14ac:dyDescent="0.3">
      <c r="A693">
        <v>3</v>
      </c>
      <c r="B693">
        <v>1000</v>
      </c>
      <c r="C693" t="s">
        <v>11</v>
      </c>
      <c r="D693">
        <v>3</v>
      </c>
      <c r="E693" t="s">
        <v>12</v>
      </c>
      <c r="F693">
        <v>13</v>
      </c>
      <c r="G693">
        <v>1538.36625</v>
      </c>
      <c r="H693">
        <v>378587.94764999999</v>
      </c>
      <c r="I693">
        <v>773.17499999999984</v>
      </c>
      <c r="J693">
        <v>222</v>
      </c>
      <c r="K693" t="s">
        <v>13</v>
      </c>
      <c r="L693">
        <f>Table13[[#This Row],[maxPHe]]/Table13[[#This Row],[nv]]</f>
        <v>3.4827702702702696</v>
      </c>
      <c r="M693">
        <f>1/Table13[[#This Row],[temp(K)]]</f>
        <v>1E-3</v>
      </c>
      <c r="N693">
        <f>1/Table13[[#This Row],[dens]]</f>
        <v>0.28712775244931621</v>
      </c>
      <c r="O693" s="3">
        <f>EXP(-1/Table13[[#This Row],[temp(K)]])</f>
        <v>0.99900049983337502</v>
      </c>
      <c r="P693" s="3">
        <f>EXP(-1/Table13[[#This Row],[dens]])</f>
        <v>0.75041585524964172</v>
      </c>
      <c r="Q693" s="3">
        <f>EXP(1/Table13[[#This Row],[temp(K)]])</f>
        <v>1.0010005001667084</v>
      </c>
      <c r="R693" s="3">
        <f>EXP(1/Table13[[#This Row],[dens]])</f>
        <v>1.3325944448059788</v>
      </c>
      <c r="S693" s="3">
        <f>LN(Table13[[#This Row],[maxPress(bar)]])</f>
        <v>12.844203683256985</v>
      </c>
      <c r="T693" s="3">
        <f>LN(Table13[[#This Row],[dens]])</f>
        <v>1.2478280317782784</v>
      </c>
    </row>
    <row r="694" spans="1:20" hidden="1" x14ac:dyDescent="0.3">
      <c r="A694">
        <v>3</v>
      </c>
      <c r="B694">
        <v>1500</v>
      </c>
      <c r="C694" t="s">
        <v>11</v>
      </c>
      <c r="D694">
        <v>3</v>
      </c>
      <c r="E694" t="s">
        <v>12</v>
      </c>
      <c r="F694">
        <v>13</v>
      </c>
      <c r="G694">
        <v>1519.9502500000001</v>
      </c>
      <c r="H694">
        <v>331033.20240000001</v>
      </c>
      <c r="I694">
        <v>736.49499999999966</v>
      </c>
      <c r="J694">
        <v>226</v>
      </c>
      <c r="K694" t="s">
        <v>14</v>
      </c>
      <c r="L694">
        <f>Table13[[#This Row],[maxPHe]]/Table13[[#This Row],[nv]]</f>
        <v>3.2588274336283169</v>
      </c>
      <c r="M694">
        <f>1/Table13[[#This Row],[temp(K)]]</f>
        <v>6.6666666666666664E-4</v>
      </c>
      <c r="N694">
        <f>1/Table13[[#This Row],[dens]]</f>
        <v>0.30685883814554088</v>
      </c>
      <c r="O694" s="3">
        <f>EXP(-1/Table13[[#This Row],[temp(K)]])</f>
        <v>0.99933355550618108</v>
      </c>
      <c r="P694" s="3">
        <f>EXP(-1/Table13[[#This Row],[dens]])</f>
        <v>0.73575445404018935</v>
      </c>
      <c r="Q694" s="3">
        <f>EXP(1/Table13[[#This Row],[temp(K)]])</f>
        <v>1.0006668889382799</v>
      </c>
      <c r="R694" s="3">
        <f>EXP(1/Table13[[#This Row],[dens]])</f>
        <v>1.3591490945230169</v>
      </c>
      <c r="S694" s="3">
        <f>LN(Table13[[#This Row],[maxPress(bar)]])</f>
        <v>12.709973958694111</v>
      </c>
      <c r="T694" s="3">
        <f>LN(Table13[[#This Row],[dens]])</f>
        <v>1.1813674477410947</v>
      </c>
    </row>
    <row r="695" spans="1:20" hidden="1" x14ac:dyDescent="0.3">
      <c r="A695">
        <v>3</v>
      </c>
      <c r="B695">
        <v>1000</v>
      </c>
      <c r="C695" t="s">
        <v>11</v>
      </c>
      <c r="D695">
        <v>1</v>
      </c>
      <c r="E695" t="s">
        <v>12</v>
      </c>
      <c r="F695">
        <v>13</v>
      </c>
      <c r="G695">
        <v>46.386249999999997</v>
      </c>
      <c r="H695">
        <v>785504.75315000012</v>
      </c>
      <c r="I695">
        <v>33.77499999999997</v>
      </c>
      <c r="J695">
        <v>8</v>
      </c>
      <c r="K695" t="s">
        <v>13</v>
      </c>
      <c r="L695">
        <f>Table13[[#This Row],[maxPHe]]/Table13[[#This Row],[nv]]</f>
        <v>4.2218749999999963</v>
      </c>
      <c r="M695">
        <f>1/Table13[[#This Row],[temp(K)]]</f>
        <v>1E-3</v>
      </c>
      <c r="N695">
        <f>1/Table13[[#This Row],[dens]]</f>
        <v>0.23686158401184329</v>
      </c>
      <c r="O695" s="3">
        <f>EXP(-1/Table13[[#This Row],[temp(K)]])</f>
        <v>0.99900049983337502</v>
      </c>
      <c r="P695" s="3">
        <f>EXP(-1/Table13[[#This Row],[dens]])</f>
        <v>0.78910050458487291</v>
      </c>
      <c r="Q695" s="3">
        <f>EXP(1/Table13[[#This Row],[temp(K)]])</f>
        <v>1.0010005001667084</v>
      </c>
      <c r="R695" s="3">
        <f>EXP(1/Table13[[#This Row],[dens]])</f>
        <v>1.2672656958014192</v>
      </c>
      <c r="S695" s="3">
        <f>LN(Table13[[#This Row],[maxPress(bar)]])</f>
        <v>13.574081787773446</v>
      </c>
      <c r="T695" s="3">
        <f>LN(Table13[[#This Row],[dens]])</f>
        <v>1.4402793421664257</v>
      </c>
    </row>
    <row r="696" spans="1:20" x14ac:dyDescent="0.3">
      <c r="A696">
        <v>3</v>
      </c>
      <c r="B696">
        <v>1000</v>
      </c>
      <c r="C696" t="s">
        <v>11</v>
      </c>
      <c r="D696">
        <v>2</v>
      </c>
      <c r="E696" t="s">
        <v>12</v>
      </c>
      <c r="F696">
        <v>13</v>
      </c>
      <c r="G696">
        <v>564.9007499999999</v>
      </c>
      <c r="H696">
        <v>475624.79495000013</v>
      </c>
      <c r="I696">
        <v>273.48500000000001</v>
      </c>
      <c r="J696">
        <v>67</v>
      </c>
      <c r="K696" t="s">
        <v>13</v>
      </c>
      <c r="L696">
        <f>Table13[[#This Row],[maxPHe]]/Table13[[#This Row],[nv]]</f>
        <v>4.0818656716417916</v>
      </c>
      <c r="M696">
        <f>1/Table13[[#This Row],[temp(K)]]</f>
        <v>1E-3</v>
      </c>
      <c r="N696">
        <f>1/Table13[[#This Row],[dens]]</f>
        <v>0.24498601385816404</v>
      </c>
      <c r="O696" s="3">
        <f>EXP(-1/Table13[[#This Row],[temp(K)]])</f>
        <v>0.99900049983337502</v>
      </c>
      <c r="P696" s="3">
        <f>EXP(-1/Table13[[#This Row],[dens]])</f>
        <v>0.78271548533510926</v>
      </c>
      <c r="Q696" s="3">
        <f>EXP(1/Table13[[#This Row],[temp(K)]])</f>
        <v>1.0010005001667084</v>
      </c>
      <c r="R696" s="3">
        <f>EXP(1/Table13[[#This Row],[dens]])</f>
        <v>1.2776034443369459</v>
      </c>
      <c r="S696" s="3">
        <f>LN(Table13[[#This Row],[maxPress(bar)]])</f>
        <v>13.072384576481044</v>
      </c>
      <c r="T696" s="3">
        <f>LN(Table13[[#This Row],[dens]])</f>
        <v>1.4065541563601025</v>
      </c>
    </row>
    <row r="697" spans="1:20" hidden="1" x14ac:dyDescent="0.3">
      <c r="A697">
        <v>3</v>
      </c>
      <c r="B697">
        <v>2000</v>
      </c>
      <c r="C697" t="s">
        <v>11</v>
      </c>
      <c r="D697">
        <v>3</v>
      </c>
      <c r="E697" t="s">
        <v>12</v>
      </c>
      <c r="F697">
        <v>13</v>
      </c>
      <c r="G697">
        <v>1299.2572500000001</v>
      </c>
      <c r="H697">
        <v>286444.35424999997</v>
      </c>
      <c r="I697">
        <v>653.3549999999999</v>
      </c>
      <c r="J697">
        <v>222</v>
      </c>
      <c r="K697" t="s">
        <v>14</v>
      </c>
      <c r="L697">
        <f>Table13[[#This Row],[maxPHe]]/Table13[[#This Row],[nv]]</f>
        <v>2.9430405405405402</v>
      </c>
      <c r="M697">
        <f>1/Table13[[#This Row],[temp(K)]]</f>
        <v>5.0000000000000001E-4</v>
      </c>
      <c r="N697">
        <f>1/Table13[[#This Row],[dens]]</f>
        <v>0.33978464999885211</v>
      </c>
      <c r="O697" s="3">
        <f>EXP(-1/Table13[[#This Row],[temp(K)]])</f>
        <v>0.99950012497916929</v>
      </c>
      <c r="P697" s="3">
        <f>EXP(-1/Table13[[#This Row],[dens]])</f>
        <v>0.7119236190080146</v>
      </c>
      <c r="Q697" s="3">
        <f>EXP(1/Table13[[#This Row],[temp(K)]])</f>
        <v>1.0005001250208359</v>
      </c>
      <c r="R697" s="3">
        <f>EXP(1/Table13[[#This Row],[dens]])</f>
        <v>1.4046450676736746</v>
      </c>
      <c r="S697" s="3">
        <f>LN(Table13[[#This Row],[maxPress(bar)]])</f>
        <v>12.565299570269127</v>
      </c>
      <c r="T697" s="3">
        <f>LN(Table13[[#This Row],[dens]])</f>
        <v>1.0794432443995909</v>
      </c>
    </row>
    <row r="698" spans="1:20" hidden="1" x14ac:dyDescent="0.3">
      <c r="A698">
        <v>3</v>
      </c>
      <c r="B698">
        <v>2500</v>
      </c>
      <c r="C698" t="s">
        <v>11</v>
      </c>
      <c r="D698">
        <v>3</v>
      </c>
      <c r="E698" t="s">
        <v>12</v>
      </c>
      <c r="F698">
        <v>13</v>
      </c>
      <c r="G698">
        <v>1105.9902500000001</v>
      </c>
      <c r="H698">
        <v>251016.2838</v>
      </c>
      <c r="I698">
        <v>594.69500000000028</v>
      </c>
      <c r="J698">
        <v>227</v>
      </c>
      <c r="K698" t="s">
        <v>14</v>
      </c>
      <c r="L698">
        <f>Table13[[#This Row],[maxPHe]]/Table13[[#This Row],[nv]]</f>
        <v>2.6198017621145389</v>
      </c>
      <c r="M698">
        <f>1/Table13[[#This Row],[temp(K)]]</f>
        <v>4.0000000000000002E-4</v>
      </c>
      <c r="N698">
        <f>1/Table13[[#This Row],[dens]]</f>
        <v>0.38170827062611906</v>
      </c>
      <c r="O698" s="3">
        <f>EXP(-1/Table13[[#This Row],[temp(K)]])</f>
        <v>0.99960007998933442</v>
      </c>
      <c r="P698" s="3">
        <f>EXP(-1/Table13[[#This Row],[dens]])</f>
        <v>0.68269418610498434</v>
      </c>
      <c r="Q698" s="3">
        <f>EXP(1/Table13[[#This Row],[temp(K)]])</f>
        <v>1.0004000800106678</v>
      </c>
      <c r="R698" s="3">
        <f>EXP(1/Table13[[#This Row],[dens]])</f>
        <v>1.4647847020718887</v>
      </c>
      <c r="S698" s="3">
        <f>LN(Table13[[#This Row],[maxPress(bar)]])</f>
        <v>12.433273091706795</v>
      </c>
      <c r="T698" s="3">
        <f>LN(Table13[[#This Row],[dens]])</f>
        <v>0.96309865159533092</v>
      </c>
    </row>
    <row r="699" spans="1:20" hidden="1" x14ac:dyDescent="0.3">
      <c r="A699">
        <v>3</v>
      </c>
      <c r="B699">
        <v>500</v>
      </c>
      <c r="C699" t="s">
        <v>11</v>
      </c>
      <c r="D699">
        <v>3</v>
      </c>
      <c r="E699" t="s">
        <v>12</v>
      </c>
      <c r="F699">
        <v>13</v>
      </c>
      <c r="G699">
        <v>1729.1087500000001</v>
      </c>
      <c r="H699">
        <v>435534.41074999998</v>
      </c>
      <c r="I699">
        <v>874.32499999999993</v>
      </c>
      <c r="J699">
        <v>227</v>
      </c>
      <c r="K699" t="s">
        <v>13</v>
      </c>
      <c r="L699">
        <f>Table13[[#This Row],[maxPHe]]/Table13[[#This Row],[nv]]</f>
        <v>3.8516519823788542</v>
      </c>
      <c r="M699">
        <f>1/Table13[[#This Row],[temp(K)]]</f>
        <v>2E-3</v>
      </c>
      <c r="N699">
        <f>1/Table13[[#This Row],[dens]]</f>
        <v>0.25962885654647871</v>
      </c>
      <c r="O699" s="3">
        <f>EXP(-1/Table13[[#This Row],[temp(K)]])</f>
        <v>0.99800199866733308</v>
      </c>
      <c r="P699" s="3">
        <f>EXP(-1/Table13[[#This Row],[dens]])</f>
        <v>0.77133780966373489</v>
      </c>
      <c r="Q699" s="3">
        <f>EXP(1/Table13[[#This Row],[temp(K)]])</f>
        <v>1.0020020013340003</v>
      </c>
      <c r="R699" s="3">
        <f>EXP(1/Table13[[#This Row],[dens]])</f>
        <v>1.296448828867796</v>
      </c>
      <c r="S699" s="3">
        <f>LN(Table13[[#This Row],[maxPress(bar)]])</f>
        <v>12.984329086504545</v>
      </c>
      <c r="T699" s="3">
        <f>LN(Table13[[#This Row],[dens]])</f>
        <v>1.3485021426006478</v>
      </c>
    </row>
    <row r="700" spans="1:20" hidden="1" x14ac:dyDescent="0.3">
      <c r="A700">
        <v>3</v>
      </c>
      <c r="B700">
        <v>1500</v>
      </c>
      <c r="C700" t="s">
        <v>11</v>
      </c>
      <c r="D700">
        <v>1</v>
      </c>
      <c r="E700" t="s">
        <v>12</v>
      </c>
      <c r="F700">
        <v>13</v>
      </c>
      <c r="G700">
        <v>93.366249999999994</v>
      </c>
      <c r="H700">
        <v>716273.07805000024</v>
      </c>
      <c r="I700">
        <v>41.175000000000011</v>
      </c>
      <c r="J700">
        <v>8</v>
      </c>
      <c r="K700" t="s">
        <v>14</v>
      </c>
      <c r="L700">
        <f>Table13[[#This Row],[maxPHe]]/Table13[[#This Row],[nv]]</f>
        <v>5.1468750000000014</v>
      </c>
      <c r="M700">
        <f>1/Table13[[#This Row],[temp(K)]]</f>
        <v>6.6666666666666664E-4</v>
      </c>
      <c r="N700">
        <f>1/Table13[[#This Row],[dens]]</f>
        <v>0.19429265330904669</v>
      </c>
      <c r="O700" s="3">
        <f>EXP(-1/Table13[[#This Row],[temp(K)]])</f>
        <v>0.99933355550618108</v>
      </c>
      <c r="P700" s="3">
        <f>EXP(-1/Table13[[#This Row],[dens]])</f>
        <v>0.82341689332541534</v>
      </c>
      <c r="Q700" s="3">
        <f>EXP(1/Table13[[#This Row],[temp(K)]])</f>
        <v>1.0006668889382799</v>
      </c>
      <c r="R700" s="3">
        <f>EXP(1/Table13[[#This Row],[dens]])</f>
        <v>1.2144516442472342</v>
      </c>
      <c r="S700" s="3">
        <f>LN(Table13[[#This Row],[maxPress(bar)]])</f>
        <v>13.481816767155189</v>
      </c>
      <c r="T700" s="3">
        <f>LN(Table13[[#This Row],[dens]])</f>
        <v>1.6383897343838683</v>
      </c>
    </row>
    <row r="701" spans="1:20" hidden="1" x14ac:dyDescent="0.3">
      <c r="A701">
        <v>3</v>
      </c>
      <c r="B701">
        <v>2000</v>
      </c>
      <c r="C701" t="s">
        <v>11</v>
      </c>
      <c r="D701">
        <v>1</v>
      </c>
      <c r="E701" t="s">
        <v>12</v>
      </c>
      <c r="F701">
        <v>13</v>
      </c>
      <c r="G701">
        <v>82.326750000000004</v>
      </c>
      <c r="H701">
        <v>651098.23184999998</v>
      </c>
      <c r="I701">
        <v>36.964999999999989</v>
      </c>
      <c r="J701">
        <v>8</v>
      </c>
      <c r="K701" t="s">
        <v>13</v>
      </c>
      <c r="L701">
        <f>Table13[[#This Row],[maxPHe]]/Table13[[#This Row],[nv]]</f>
        <v>4.6206249999999986</v>
      </c>
      <c r="M701">
        <f>1/Table13[[#This Row],[temp(K)]]</f>
        <v>5.0000000000000001E-4</v>
      </c>
      <c r="N701">
        <f>1/Table13[[#This Row],[dens]]</f>
        <v>0.2164209387258218</v>
      </c>
      <c r="O701" s="3">
        <f>EXP(-1/Table13[[#This Row],[temp(K)]])</f>
        <v>0.99950012497916929</v>
      </c>
      <c r="P701" s="3">
        <f>EXP(-1/Table13[[#This Row],[dens]])</f>
        <v>0.80539620805602608</v>
      </c>
      <c r="Q701" s="3">
        <f>EXP(1/Table13[[#This Row],[temp(K)]])</f>
        <v>1.0005001250208359</v>
      </c>
      <c r="R701" s="3">
        <f>EXP(1/Table13[[#This Row],[dens]])</f>
        <v>1.241624917025232</v>
      </c>
      <c r="S701" s="3">
        <f>LN(Table13[[#This Row],[maxPress(bar)]])</f>
        <v>13.386415803586187</v>
      </c>
      <c r="T701" s="3">
        <f>LN(Table13[[#This Row],[dens]])</f>
        <v>1.5305299773292271</v>
      </c>
    </row>
    <row r="702" spans="1:20" x14ac:dyDescent="0.3">
      <c r="A702">
        <v>3</v>
      </c>
      <c r="B702">
        <v>2000</v>
      </c>
      <c r="C702" t="s">
        <v>11</v>
      </c>
      <c r="D702">
        <v>2</v>
      </c>
      <c r="E702" t="s">
        <v>12</v>
      </c>
      <c r="F702">
        <v>13</v>
      </c>
      <c r="G702">
        <v>449.60374999999999</v>
      </c>
      <c r="H702">
        <v>370269.72619999998</v>
      </c>
      <c r="I702">
        <v>228.4250000000001</v>
      </c>
      <c r="J702">
        <v>68</v>
      </c>
      <c r="K702" t="s">
        <v>13</v>
      </c>
      <c r="L702">
        <f>Table13[[#This Row],[maxPHe]]/Table13[[#This Row],[nv]]</f>
        <v>3.3591911764705897</v>
      </c>
      <c r="M702">
        <f>1/Table13[[#This Row],[temp(K)]]</f>
        <v>5.0000000000000001E-4</v>
      </c>
      <c r="N702">
        <f>1/Table13[[#This Row],[dens]]</f>
        <v>0.29769070810988274</v>
      </c>
      <c r="O702" s="3">
        <f>EXP(-1/Table13[[#This Row],[temp(K)]])</f>
        <v>0.99950012497916929</v>
      </c>
      <c r="P702" s="3">
        <f>EXP(-1/Table13[[#This Row],[dens]])</f>
        <v>0.74253096304066213</v>
      </c>
      <c r="Q702" s="3">
        <f>EXP(1/Table13[[#This Row],[temp(K)]])</f>
        <v>1.0005001250208359</v>
      </c>
      <c r="R702" s="3">
        <f>EXP(1/Table13[[#This Row],[dens]])</f>
        <v>1.3467451860929851</v>
      </c>
      <c r="S702" s="3">
        <f>LN(Table13[[#This Row],[maxPress(bar)]])</f>
        <v>12.821987008766188</v>
      </c>
      <c r="T702" s="3">
        <f>LN(Table13[[#This Row],[dens]])</f>
        <v>1.2117002237085781</v>
      </c>
    </row>
    <row r="703" spans="1:20" hidden="1" x14ac:dyDescent="0.3">
      <c r="A703">
        <v>3</v>
      </c>
      <c r="B703">
        <v>2500</v>
      </c>
      <c r="C703" t="s">
        <v>11</v>
      </c>
      <c r="D703">
        <v>1</v>
      </c>
      <c r="E703" t="s">
        <v>12</v>
      </c>
      <c r="F703">
        <v>13</v>
      </c>
      <c r="G703">
        <v>81.138750000000016</v>
      </c>
      <c r="H703">
        <v>609286.65470000019</v>
      </c>
      <c r="I703">
        <v>35.725000000000023</v>
      </c>
      <c r="J703">
        <v>8</v>
      </c>
      <c r="K703" t="s">
        <v>13</v>
      </c>
      <c r="L703">
        <f>Table13[[#This Row],[maxPHe]]/Table13[[#This Row],[nv]]</f>
        <v>4.4656250000000028</v>
      </c>
      <c r="M703">
        <f>1/Table13[[#This Row],[temp(K)]]</f>
        <v>4.0000000000000002E-4</v>
      </c>
      <c r="N703">
        <f>1/Table13[[#This Row],[dens]]</f>
        <v>0.22393282015395366</v>
      </c>
      <c r="O703" s="3">
        <f>EXP(-1/Table13[[#This Row],[temp(K)]])</f>
        <v>0.99960007998933442</v>
      </c>
      <c r="P703" s="3">
        <f>EXP(-1/Table13[[#This Row],[dens]])</f>
        <v>0.79936883404078218</v>
      </c>
      <c r="Q703" s="3">
        <f>EXP(1/Table13[[#This Row],[temp(K)]])</f>
        <v>1.0004000800106678</v>
      </c>
      <c r="R703" s="3">
        <f>EXP(1/Table13[[#This Row],[dens]])</f>
        <v>1.250986975492945</v>
      </c>
      <c r="S703" s="3">
        <f>LN(Table13[[#This Row],[maxPress(bar)]])</f>
        <v>13.320044133321518</v>
      </c>
      <c r="T703" s="3">
        <f>LN(Table13[[#This Row],[dens]])</f>
        <v>1.4964091821360959</v>
      </c>
    </row>
    <row r="704" spans="1:20" x14ac:dyDescent="0.3">
      <c r="A704">
        <v>3</v>
      </c>
      <c r="B704">
        <v>2500</v>
      </c>
      <c r="C704" t="s">
        <v>11</v>
      </c>
      <c r="D704">
        <v>2</v>
      </c>
      <c r="E704" t="s">
        <v>12</v>
      </c>
      <c r="F704">
        <v>13</v>
      </c>
      <c r="G704">
        <v>388.06925000000001</v>
      </c>
      <c r="H704">
        <v>331635.03950000001</v>
      </c>
      <c r="I704">
        <v>205.11500000000001</v>
      </c>
      <c r="J704">
        <v>67</v>
      </c>
      <c r="K704" t="s">
        <v>13</v>
      </c>
      <c r="L704">
        <f>Table13[[#This Row],[maxPHe]]/Table13[[#This Row],[nv]]</f>
        <v>3.0614179104477612</v>
      </c>
      <c r="M704">
        <f>1/Table13[[#This Row],[temp(K)]]</f>
        <v>4.0000000000000002E-4</v>
      </c>
      <c r="N704">
        <f>1/Table13[[#This Row],[dens]]</f>
        <v>0.32664602783804209</v>
      </c>
      <c r="O704" s="3">
        <f>EXP(-1/Table13[[#This Row],[temp(K)]])</f>
        <v>0.99960007998933442</v>
      </c>
      <c r="P704" s="3">
        <f>EXP(-1/Table13[[#This Row],[dens]])</f>
        <v>0.72133903177796888</v>
      </c>
      <c r="Q704" s="3">
        <f>EXP(1/Table13[[#This Row],[temp(K)]])</f>
        <v>1.0004000800106678</v>
      </c>
      <c r="R704" s="3">
        <f>EXP(1/Table13[[#This Row],[dens]])</f>
        <v>1.386310674933509</v>
      </c>
      <c r="S704" s="3">
        <f>LN(Table13[[#This Row],[maxPress(bar)]])</f>
        <v>12.711790364634272</v>
      </c>
      <c r="T704" s="3">
        <f>LN(Table13[[#This Row],[dens]])</f>
        <v>1.1188781780692012</v>
      </c>
    </row>
    <row r="705" spans="1:20" hidden="1" x14ac:dyDescent="0.3">
      <c r="A705">
        <v>3</v>
      </c>
      <c r="B705">
        <v>500</v>
      </c>
      <c r="C705" t="s">
        <v>11</v>
      </c>
      <c r="D705">
        <v>1</v>
      </c>
      <c r="E705" t="s">
        <v>12</v>
      </c>
      <c r="F705">
        <v>13</v>
      </c>
      <c r="G705">
        <v>82.326750000000004</v>
      </c>
      <c r="H705">
        <v>881932.84474999981</v>
      </c>
      <c r="I705">
        <v>42.965000000000003</v>
      </c>
      <c r="J705">
        <v>8</v>
      </c>
      <c r="K705" t="s">
        <v>14</v>
      </c>
      <c r="L705">
        <f>Table13[[#This Row],[maxPHe]]/Table13[[#This Row],[nv]]</f>
        <v>5.3706250000000004</v>
      </c>
      <c r="M705">
        <f>1/Table13[[#This Row],[temp(K)]]</f>
        <v>2E-3</v>
      </c>
      <c r="N705">
        <f>1/Table13[[#This Row],[dens]]</f>
        <v>0.18619806819504245</v>
      </c>
      <c r="O705" s="3">
        <f>EXP(-1/Table13[[#This Row],[temp(K)]])</f>
        <v>0.99800199866733308</v>
      </c>
      <c r="P705" s="3">
        <f>EXP(-1/Table13[[#This Row],[dens]])</f>
        <v>0.83010916047474381</v>
      </c>
      <c r="Q705" s="3">
        <f>EXP(1/Table13[[#This Row],[temp(K)]])</f>
        <v>1.0020020013340003</v>
      </c>
      <c r="R705" s="3">
        <f>EXP(1/Table13[[#This Row],[dens]])</f>
        <v>1.2046608417477223</v>
      </c>
      <c r="S705" s="3">
        <f>LN(Table13[[#This Row],[maxPress(bar)]])</f>
        <v>13.689871192350923</v>
      </c>
      <c r="T705" s="3">
        <f>LN(Table13[[#This Row],[dens]])</f>
        <v>1.6809442890853505</v>
      </c>
    </row>
    <row r="706" spans="1:20" x14ac:dyDescent="0.3">
      <c r="A706">
        <v>3</v>
      </c>
      <c r="B706">
        <v>500</v>
      </c>
      <c r="C706" t="s">
        <v>11</v>
      </c>
      <c r="D706">
        <v>2</v>
      </c>
      <c r="E706" t="s">
        <v>12</v>
      </c>
      <c r="F706">
        <v>13</v>
      </c>
      <c r="G706">
        <v>601.78224999999998</v>
      </c>
      <c r="H706">
        <v>554101.11475000018</v>
      </c>
      <c r="I706">
        <v>302.8549999999999</v>
      </c>
      <c r="J706">
        <v>69</v>
      </c>
      <c r="K706" t="s">
        <v>14</v>
      </c>
      <c r="L706">
        <f>Table13[[#This Row],[maxPHe]]/Table13[[#This Row],[nv]]</f>
        <v>4.3892028985507237</v>
      </c>
      <c r="M706">
        <f>1/Table13[[#This Row],[temp(K)]]</f>
        <v>2E-3</v>
      </c>
      <c r="N706">
        <f>1/Table13[[#This Row],[dens]]</f>
        <v>0.22783180069670309</v>
      </c>
      <c r="O706" s="3">
        <f>EXP(-1/Table13[[#This Row],[temp(K)]])</f>
        <v>0.99800199866733308</v>
      </c>
      <c r="P706" s="3">
        <f>EXP(-1/Table13[[#This Row],[dens]])</f>
        <v>0.79625817864350523</v>
      </c>
      <c r="Q706" s="3">
        <f>EXP(1/Table13[[#This Row],[temp(K)]])</f>
        <v>1.0020020013340003</v>
      </c>
      <c r="R706" s="3">
        <f>EXP(1/Table13[[#This Row],[dens]])</f>
        <v>1.2558740705226874</v>
      </c>
      <c r="S706" s="3">
        <f>LN(Table13[[#This Row],[maxPress(bar)]])</f>
        <v>13.225102466674388</v>
      </c>
      <c r="T706" s="3">
        <f>LN(Table13[[#This Row],[dens]])</f>
        <v>1.4791476385167559</v>
      </c>
    </row>
    <row r="707" spans="1:20" hidden="1" x14ac:dyDescent="0.3">
      <c r="A707">
        <v>4</v>
      </c>
      <c r="B707">
        <v>1000</v>
      </c>
      <c r="C707" t="s">
        <v>11</v>
      </c>
      <c r="D707">
        <v>1</v>
      </c>
      <c r="E707" t="s">
        <v>12</v>
      </c>
      <c r="F707">
        <v>13</v>
      </c>
      <c r="G707">
        <v>126.38625</v>
      </c>
      <c r="H707">
        <v>756931.6198499999</v>
      </c>
      <c r="I707">
        <v>51.774999999999999</v>
      </c>
      <c r="J707">
        <v>9</v>
      </c>
      <c r="K707" t="s">
        <v>13</v>
      </c>
      <c r="L707">
        <f>Table13[[#This Row],[maxPHe]]/Table13[[#This Row],[nv]]</f>
        <v>5.7527777777777773</v>
      </c>
      <c r="M707">
        <f>1/Table13[[#This Row],[temp(K)]]</f>
        <v>1E-3</v>
      </c>
      <c r="N707">
        <f>1/Table13[[#This Row],[dens]]</f>
        <v>0.17382906808305168</v>
      </c>
      <c r="O707" s="3">
        <f>EXP(-1/Table13[[#This Row],[temp(K)]])</f>
        <v>0.99900049983337502</v>
      </c>
      <c r="P707" s="3">
        <f>EXP(-1/Table13[[#This Row],[dens]])</f>
        <v>0.8404405434944332</v>
      </c>
      <c r="Q707" s="3">
        <f>EXP(1/Table13[[#This Row],[temp(K)]])</f>
        <v>1.0010005001667084</v>
      </c>
      <c r="R707" s="3">
        <f>EXP(1/Table13[[#This Row],[dens]])</f>
        <v>1.1898521647255866</v>
      </c>
      <c r="S707" s="3">
        <f>LN(Table13[[#This Row],[maxPress(bar)]])</f>
        <v>13.537028197890404</v>
      </c>
      <c r="T707" s="3">
        <f>LN(Table13[[#This Row],[dens]])</f>
        <v>1.7496828299454283</v>
      </c>
    </row>
    <row r="708" spans="1:20" hidden="1" x14ac:dyDescent="0.3">
      <c r="A708">
        <v>4</v>
      </c>
      <c r="B708">
        <v>1500</v>
      </c>
      <c r="C708" t="s">
        <v>11</v>
      </c>
      <c r="D708">
        <v>1</v>
      </c>
      <c r="E708" t="s">
        <v>12</v>
      </c>
      <c r="F708">
        <v>13</v>
      </c>
      <c r="G708">
        <v>86.633750000000006</v>
      </c>
      <c r="H708">
        <v>684613.96799999999</v>
      </c>
      <c r="I708">
        <v>39.824999999999982</v>
      </c>
      <c r="J708">
        <v>8</v>
      </c>
      <c r="K708" t="s">
        <v>13</v>
      </c>
      <c r="L708">
        <f>Table13[[#This Row],[maxPHe]]/Table13[[#This Row],[nv]]</f>
        <v>4.9781249999999977</v>
      </c>
      <c r="M708">
        <f>1/Table13[[#This Row],[temp(K)]]</f>
        <v>6.6666666666666664E-4</v>
      </c>
      <c r="N708">
        <f>1/Table13[[#This Row],[dens]]</f>
        <v>0.20087884494664165</v>
      </c>
      <c r="O708" s="3">
        <f>EXP(-1/Table13[[#This Row],[temp(K)]])</f>
        <v>0.99933355550618108</v>
      </c>
      <c r="P708" s="3">
        <f>EXP(-1/Table13[[#This Row],[dens]])</f>
        <v>0.81801153178127217</v>
      </c>
      <c r="Q708" s="3">
        <f>EXP(1/Table13[[#This Row],[temp(K)]])</f>
        <v>1.0006668889382799</v>
      </c>
      <c r="R708" s="3">
        <f>EXP(1/Table13[[#This Row],[dens]])</f>
        <v>1.2224766536266749</v>
      </c>
      <c r="S708" s="3">
        <f>LN(Table13[[#This Row],[maxPress(bar)]])</f>
        <v>13.436610408025208</v>
      </c>
      <c r="T708" s="3">
        <f>LN(Table13[[#This Row],[dens]])</f>
        <v>1.6050533141162757</v>
      </c>
    </row>
    <row r="709" spans="1:20" hidden="1" x14ac:dyDescent="0.3">
      <c r="A709">
        <v>4</v>
      </c>
      <c r="B709">
        <v>2000</v>
      </c>
      <c r="C709" t="s">
        <v>11</v>
      </c>
      <c r="D709">
        <v>1</v>
      </c>
      <c r="E709" t="s">
        <v>12</v>
      </c>
      <c r="F709">
        <v>13</v>
      </c>
      <c r="G709">
        <v>69.801750000000013</v>
      </c>
      <c r="H709">
        <v>694626.09759999986</v>
      </c>
      <c r="I709">
        <v>32.465000000000003</v>
      </c>
      <c r="J709">
        <v>7</v>
      </c>
      <c r="K709" t="s">
        <v>13</v>
      </c>
      <c r="L709">
        <f>Table13[[#This Row],[maxPHe]]/Table13[[#This Row],[nv]]</f>
        <v>4.6378571428571433</v>
      </c>
      <c r="M709">
        <f>1/Table13[[#This Row],[temp(K)]]</f>
        <v>5.0000000000000001E-4</v>
      </c>
      <c r="N709">
        <f>1/Table13[[#This Row],[dens]]</f>
        <v>0.21561681811181269</v>
      </c>
      <c r="O709" s="3">
        <f>EXP(-1/Table13[[#This Row],[temp(K)]])</f>
        <v>0.99950012497916929</v>
      </c>
      <c r="P709" s="3">
        <f>EXP(-1/Table13[[#This Row],[dens]])</f>
        <v>0.80604410420778305</v>
      </c>
      <c r="Q709" s="3">
        <f>EXP(1/Table13[[#This Row],[temp(K)]])</f>
        <v>1.0005001250208359</v>
      </c>
      <c r="R709" s="3">
        <f>EXP(1/Table13[[#This Row],[dens]])</f>
        <v>1.240626902150529</v>
      </c>
      <c r="S709" s="3">
        <f>LN(Table13[[#This Row],[maxPress(bar)]])</f>
        <v>13.451128990714139</v>
      </c>
      <c r="T709" s="3">
        <f>LN(Table13[[#This Row],[dens]])</f>
        <v>1.5342524369051369</v>
      </c>
    </row>
    <row r="710" spans="1:20" hidden="1" x14ac:dyDescent="0.3">
      <c r="A710">
        <v>4</v>
      </c>
      <c r="B710">
        <v>2500</v>
      </c>
      <c r="C710" t="s">
        <v>11</v>
      </c>
      <c r="D710">
        <v>1</v>
      </c>
      <c r="E710" t="s">
        <v>12</v>
      </c>
      <c r="F710">
        <v>13</v>
      </c>
      <c r="G710">
        <v>69.702749999999995</v>
      </c>
      <c r="H710">
        <v>554575.15730000008</v>
      </c>
      <c r="I710">
        <v>35.445</v>
      </c>
      <c r="J710">
        <v>9</v>
      </c>
      <c r="K710" t="s">
        <v>13</v>
      </c>
      <c r="L710">
        <f>Table13[[#This Row],[maxPHe]]/Table13[[#This Row],[nv]]</f>
        <v>3.9383333333333335</v>
      </c>
      <c r="M710">
        <f>1/Table13[[#This Row],[temp(K)]]</f>
        <v>4.0000000000000002E-4</v>
      </c>
      <c r="N710">
        <f>1/Table13[[#This Row],[dens]]</f>
        <v>0.25391451544646637</v>
      </c>
      <c r="O710" s="3">
        <f>EXP(-1/Table13[[#This Row],[temp(K)]])</f>
        <v>0.99960007998933442</v>
      </c>
      <c r="P710" s="3">
        <f>EXP(-1/Table13[[#This Row],[dens]])</f>
        <v>0.77575811454816057</v>
      </c>
      <c r="Q710" s="3">
        <f>EXP(1/Table13[[#This Row],[temp(K)]])</f>
        <v>1.0004000800106678</v>
      </c>
      <c r="R710" s="3">
        <f>EXP(1/Table13[[#This Row],[dens]])</f>
        <v>1.2890616047019359</v>
      </c>
      <c r="S710" s="3">
        <f>LN(Table13[[#This Row],[maxPress(bar)]])</f>
        <v>13.22595761725502</v>
      </c>
      <c r="T710" s="3">
        <f>LN(Table13[[#This Row],[dens]])</f>
        <v>1.3707576219707616</v>
      </c>
    </row>
    <row r="711" spans="1:20" hidden="1" x14ac:dyDescent="0.3">
      <c r="A711">
        <v>4</v>
      </c>
      <c r="B711">
        <v>500</v>
      </c>
      <c r="C711" t="s">
        <v>11</v>
      </c>
      <c r="D711">
        <v>1</v>
      </c>
      <c r="E711" t="s">
        <v>12</v>
      </c>
      <c r="F711">
        <v>13</v>
      </c>
      <c r="G711">
        <v>170.44574999999989</v>
      </c>
      <c r="H711">
        <v>863341.66185000003</v>
      </c>
      <c r="I711">
        <v>63.585000000000008</v>
      </c>
      <c r="J711">
        <v>9</v>
      </c>
      <c r="K711" t="s">
        <v>14</v>
      </c>
      <c r="L711">
        <f>Table13[[#This Row],[maxPHe]]/Table13[[#This Row],[nv]]</f>
        <v>7.0650000000000013</v>
      </c>
      <c r="M711">
        <f>1/Table13[[#This Row],[temp(K)]]</f>
        <v>2E-3</v>
      </c>
      <c r="N711">
        <f>1/Table13[[#This Row],[dens]]</f>
        <v>0.14154281670205235</v>
      </c>
      <c r="O711" s="3">
        <f>EXP(-1/Table13[[#This Row],[temp(K)]])</f>
        <v>0.99800199866733308</v>
      </c>
      <c r="P711" s="3">
        <f>EXP(-1/Table13[[#This Row],[dens]])</f>
        <v>0.86801800912075211</v>
      </c>
      <c r="Q711" s="3">
        <f>EXP(1/Table13[[#This Row],[temp(K)]])</f>
        <v>1.0020020013340003</v>
      </c>
      <c r="R711" s="3">
        <f>EXP(1/Table13[[#This Row],[dens]])</f>
        <v>1.1520498301791426</v>
      </c>
      <c r="S711" s="3">
        <f>LN(Table13[[#This Row],[maxPress(bar)]])</f>
        <v>13.668565791891581</v>
      </c>
      <c r="T711" s="3">
        <f>LN(Table13[[#This Row],[dens]])</f>
        <v>1.955153016136491</v>
      </c>
    </row>
    <row r="712" spans="1:20" hidden="1" x14ac:dyDescent="0.3">
      <c r="A712">
        <v>5</v>
      </c>
      <c r="B712">
        <v>1000</v>
      </c>
      <c r="C712" t="s">
        <v>11</v>
      </c>
      <c r="D712">
        <v>1</v>
      </c>
      <c r="E712" t="s">
        <v>12</v>
      </c>
      <c r="F712">
        <v>13</v>
      </c>
      <c r="G712">
        <v>76.386250000000018</v>
      </c>
      <c r="H712">
        <v>828558.44469999999</v>
      </c>
      <c r="I712">
        <v>36.774999999999977</v>
      </c>
      <c r="J712">
        <v>7</v>
      </c>
      <c r="K712" t="s">
        <v>13</v>
      </c>
      <c r="L712">
        <f>Table13[[#This Row],[maxPHe]]/Table13[[#This Row],[nv]]</f>
        <v>5.2535714285714255</v>
      </c>
      <c r="M712">
        <f>1/Table13[[#This Row],[temp(K)]]</f>
        <v>1E-3</v>
      </c>
      <c r="N712">
        <f>1/Table13[[#This Row],[dens]]</f>
        <v>0.19034670292318162</v>
      </c>
      <c r="O712" s="3">
        <f>EXP(-1/Table13[[#This Row],[temp(K)]])</f>
        <v>0.99900049983337502</v>
      </c>
      <c r="P712" s="3">
        <f>EXP(-1/Table13[[#This Row],[dens]])</f>
        <v>0.82667247448997905</v>
      </c>
      <c r="Q712" s="3">
        <f>EXP(1/Table13[[#This Row],[temp(K)]])</f>
        <v>1.0010005001667084</v>
      </c>
      <c r="R712" s="3">
        <f>EXP(1/Table13[[#This Row],[dens]])</f>
        <v>1.2096689207136797</v>
      </c>
      <c r="S712" s="3">
        <f>LN(Table13[[#This Row],[maxPress(bar)]])</f>
        <v>13.627442656148901</v>
      </c>
      <c r="T712" s="3">
        <f>LN(Table13[[#This Row],[dens]])</f>
        <v>1.6589081174321874</v>
      </c>
    </row>
    <row r="713" spans="1:20" hidden="1" x14ac:dyDescent="0.3">
      <c r="A713">
        <v>5</v>
      </c>
      <c r="B713">
        <v>1500</v>
      </c>
      <c r="C713" t="s">
        <v>11</v>
      </c>
      <c r="D713">
        <v>1</v>
      </c>
      <c r="E713" t="s">
        <v>12</v>
      </c>
      <c r="F713">
        <v>13</v>
      </c>
      <c r="G713">
        <v>103.81175</v>
      </c>
      <c r="H713">
        <v>744334.60180000006</v>
      </c>
      <c r="I713">
        <v>40.264999999999993</v>
      </c>
      <c r="J713">
        <v>7</v>
      </c>
      <c r="K713" t="s">
        <v>14</v>
      </c>
      <c r="L713">
        <f>Table13[[#This Row],[maxPHe]]/Table13[[#This Row],[nv]]</f>
        <v>5.7521428571428563</v>
      </c>
      <c r="M713">
        <f>1/Table13[[#This Row],[temp(K)]]</f>
        <v>6.6666666666666664E-4</v>
      </c>
      <c r="N713">
        <f>1/Table13[[#This Row],[dens]]</f>
        <v>0.17384825530858067</v>
      </c>
      <c r="O713" s="3">
        <f>EXP(-1/Table13[[#This Row],[temp(K)]])</f>
        <v>0.99933355550618108</v>
      </c>
      <c r="P713" s="3">
        <f>EXP(-1/Table13[[#This Row],[dens]])</f>
        <v>0.84042441792688438</v>
      </c>
      <c r="Q713" s="3">
        <f>EXP(1/Table13[[#This Row],[temp(K)]])</f>
        <v>1.0006668889382799</v>
      </c>
      <c r="R713" s="3">
        <f>EXP(1/Table13[[#This Row],[dens]])</f>
        <v>1.1898749949064407</v>
      </c>
      <c r="S713" s="3">
        <f>LN(Table13[[#This Row],[maxPress(bar)]])</f>
        <v>13.520245946317534</v>
      </c>
      <c r="T713" s="3">
        <f>LN(Table13[[#This Row],[dens]])</f>
        <v>1.7495724561921948</v>
      </c>
    </row>
    <row r="714" spans="1:20" hidden="1" x14ac:dyDescent="0.3">
      <c r="A714">
        <v>5</v>
      </c>
      <c r="B714">
        <v>2000</v>
      </c>
      <c r="C714" t="s">
        <v>11</v>
      </c>
      <c r="D714">
        <v>1</v>
      </c>
      <c r="E714" t="s">
        <v>12</v>
      </c>
      <c r="F714">
        <v>13</v>
      </c>
      <c r="G714">
        <v>47.623750000000001</v>
      </c>
      <c r="H714">
        <v>722475.76674999984</v>
      </c>
      <c r="I714">
        <v>25.024999999999991</v>
      </c>
      <c r="J714">
        <v>6</v>
      </c>
      <c r="K714" t="s">
        <v>13</v>
      </c>
      <c r="L714">
        <f>Table13[[#This Row],[maxPHe]]/Table13[[#This Row],[nv]]</f>
        <v>4.1708333333333316</v>
      </c>
      <c r="M714">
        <f>1/Table13[[#This Row],[temp(K)]]</f>
        <v>5.0000000000000001E-4</v>
      </c>
      <c r="N714">
        <f>1/Table13[[#This Row],[dens]]</f>
        <v>0.23976023976023986</v>
      </c>
      <c r="O714" s="3">
        <f>EXP(-1/Table13[[#This Row],[temp(K)]])</f>
        <v>0.99950012497916929</v>
      </c>
      <c r="P714" s="3">
        <f>EXP(-1/Table13[[#This Row],[dens]])</f>
        <v>0.78681648576257235</v>
      </c>
      <c r="Q714" s="3">
        <f>EXP(1/Table13[[#This Row],[temp(K)]])</f>
        <v>1.0005001250208359</v>
      </c>
      <c r="R714" s="3">
        <f>EXP(1/Table13[[#This Row],[dens]])</f>
        <v>1.27094439185627</v>
      </c>
      <c r="S714" s="3">
        <f>LN(Table13[[#This Row],[maxPress(bar)]])</f>
        <v>13.490439157575768</v>
      </c>
      <c r="T714" s="3">
        <f>LN(Table13[[#This Row],[dens]])</f>
        <v>1.4281158559732288</v>
      </c>
    </row>
    <row r="715" spans="1:20" hidden="1" x14ac:dyDescent="0.3">
      <c r="A715">
        <v>5</v>
      </c>
      <c r="B715">
        <v>2500</v>
      </c>
      <c r="C715" t="s">
        <v>11</v>
      </c>
      <c r="D715">
        <v>1</v>
      </c>
      <c r="E715" t="s">
        <v>12</v>
      </c>
      <c r="F715">
        <v>13</v>
      </c>
      <c r="G715">
        <v>95.148750000000007</v>
      </c>
      <c r="H715">
        <v>582205.04219999979</v>
      </c>
      <c r="I715">
        <v>38.525000000000013</v>
      </c>
      <c r="J715">
        <v>8</v>
      </c>
      <c r="K715" t="s">
        <v>13</v>
      </c>
      <c r="L715">
        <f>Table13[[#This Row],[maxPHe]]/Table13[[#This Row],[nv]]</f>
        <v>4.8156250000000016</v>
      </c>
      <c r="M715">
        <f>1/Table13[[#This Row],[temp(K)]]</f>
        <v>4.0000000000000002E-4</v>
      </c>
      <c r="N715">
        <f>1/Table13[[#This Row],[dens]]</f>
        <v>0.20765736534717708</v>
      </c>
      <c r="O715" s="3">
        <f>EXP(-1/Table13[[#This Row],[temp(K)]])</f>
        <v>0.99960007998933442</v>
      </c>
      <c r="P715" s="3">
        <f>EXP(-1/Table13[[#This Row],[dens]])</f>
        <v>0.81248537466937476</v>
      </c>
      <c r="Q715" s="3">
        <f>EXP(1/Table13[[#This Row],[temp(K)]])</f>
        <v>1.0004000800106678</v>
      </c>
      <c r="R715" s="3">
        <f>EXP(1/Table13[[#This Row],[dens]])</f>
        <v>1.2307913855150077</v>
      </c>
      <c r="S715" s="3">
        <f>LN(Table13[[#This Row],[maxPress(bar)]])</f>
        <v>13.274577970853889</v>
      </c>
      <c r="T715" s="3">
        <f>LN(Table13[[#This Row],[dens]])</f>
        <v>1.5718658395263438</v>
      </c>
    </row>
    <row r="716" spans="1:20" hidden="1" x14ac:dyDescent="0.3">
      <c r="A716">
        <v>5</v>
      </c>
      <c r="B716">
        <v>500</v>
      </c>
      <c r="C716" t="s">
        <v>11</v>
      </c>
      <c r="D716">
        <v>1</v>
      </c>
      <c r="E716" t="s">
        <v>12</v>
      </c>
      <c r="F716">
        <v>13</v>
      </c>
      <c r="G716">
        <v>134.30674999999999</v>
      </c>
      <c r="H716">
        <v>825989.50470000005</v>
      </c>
      <c r="I716">
        <v>56.364999999999981</v>
      </c>
      <c r="J716">
        <v>9</v>
      </c>
      <c r="K716" t="s">
        <v>13</v>
      </c>
      <c r="L716">
        <f>Table13[[#This Row],[maxPHe]]/Table13[[#This Row],[nv]]</f>
        <v>6.2627777777777753</v>
      </c>
      <c r="M716">
        <f>1/Table13[[#This Row],[temp(K)]]</f>
        <v>2E-3</v>
      </c>
      <c r="N716">
        <f>1/Table13[[#This Row],[dens]]</f>
        <v>0.15967355628492866</v>
      </c>
      <c r="O716" s="3">
        <f>EXP(-1/Table13[[#This Row],[temp(K)]])</f>
        <v>0.99800199866733308</v>
      </c>
      <c r="P716" s="3">
        <f>EXP(-1/Table13[[#This Row],[dens]])</f>
        <v>0.85242201135996165</v>
      </c>
      <c r="Q716" s="3">
        <f>EXP(1/Table13[[#This Row],[temp(K)]])</f>
        <v>1.0020020013340003</v>
      </c>
      <c r="R716" s="3">
        <f>EXP(1/Table13[[#This Row],[dens]])</f>
        <v>1.1731278482644896</v>
      </c>
      <c r="S716" s="3">
        <f>LN(Table13[[#This Row],[maxPress(bar)]])</f>
        <v>13.624337346248057</v>
      </c>
      <c r="T716" s="3">
        <f>LN(Table13[[#This Row],[dens]])</f>
        <v>1.8346238211602748</v>
      </c>
    </row>
    <row r="717" spans="1:20" hidden="1" x14ac:dyDescent="0.3">
      <c r="A717">
        <v>1</v>
      </c>
      <c r="B717">
        <v>1000</v>
      </c>
      <c r="C717" t="s">
        <v>11</v>
      </c>
      <c r="D717">
        <v>1</v>
      </c>
      <c r="E717" t="s">
        <v>12</v>
      </c>
      <c r="F717">
        <v>14</v>
      </c>
      <c r="G717">
        <v>79.65325</v>
      </c>
      <c r="H717">
        <v>803003.97345000005</v>
      </c>
      <c r="I717">
        <v>40.434999999999988</v>
      </c>
      <c r="J717">
        <v>8</v>
      </c>
      <c r="K717" t="s">
        <v>13</v>
      </c>
      <c r="L717">
        <f>Table13[[#This Row],[maxPHe]]/Table13[[#This Row],[nv]]</f>
        <v>5.0543749999999985</v>
      </c>
      <c r="M717">
        <f>1/Table13[[#This Row],[temp(K)]]</f>
        <v>1E-3</v>
      </c>
      <c r="N717">
        <f>1/Table13[[#This Row],[dens]]</f>
        <v>0.19784839866452336</v>
      </c>
      <c r="O717" s="3">
        <f>EXP(-1/Table13[[#This Row],[temp(K)]])</f>
        <v>0.99900049983337502</v>
      </c>
      <c r="P717" s="3">
        <f>EXP(-1/Table13[[#This Row],[dens]])</f>
        <v>0.82049423173089364</v>
      </c>
      <c r="Q717" s="3">
        <f>EXP(1/Table13[[#This Row],[temp(K)]])</f>
        <v>1.0010005001667084</v>
      </c>
      <c r="R717" s="3">
        <f>EXP(1/Table13[[#This Row],[dens]])</f>
        <v>1.2187776115018207</v>
      </c>
      <c r="S717" s="3">
        <f>LN(Table13[[#This Row],[maxPress(bar)]])</f>
        <v>13.596114941173195</v>
      </c>
      <c r="T717" s="3">
        <f>LN(Table13[[#This Row],[dens]])</f>
        <v>1.6202542048679491</v>
      </c>
    </row>
    <row r="718" spans="1:20" x14ac:dyDescent="0.3">
      <c r="A718">
        <v>1</v>
      </c>
      <c r="B718">
        <v>1000</v>
      </c>
      <c r="C718" t="s">
        <v>11</v>
      </c>
      <c r="D718">
        <v>2</v>
      </c>
      <c r="E718" t="s">
        <v>12</v>
      </c>
      <c r="F718">
        <v>14</v>
      </c>
      <c r="G718">
        <v>567.92075000000011</v>
      </c>
      <c r="H718">
        <v>482772.26175000012</v>
      </c>
      <c r="I718">
        <v>276.08499999999992</v>
      </c>
      <c r="J718">
        <v>68</v>
      </c>
      <c r="K718" t="s">
        <v>13</v>
      </c>
      <c r="L718">
        <f>Table13[[#This Row],[maxPHe]]/Table13[[#This Row],[nv]]</f>
        <v>4.0600735294117634</v>
      </c>
      <c r="M718">
        <f>1/Table13[[#This Row],[temp(K)]]</f>
        <v>1E-3</v>
      </c>
      <c r="N718">
        <f>1/Table13[[#This Row],[dens]]</f>
        <v>0.24630095803828539</v>
      </c>
      <c r="O718" s="3">
        <f>EXP(-1/Table13[[#This Row],[temp(K)]])</f>
        <v>0.99900049983337502</v>
      </c>
      <c r="P718" s="3">
        <f>EXP(-1/Table13[[#This Row],[dens]])</f>
        <v>0.78168693455461213</v>
      </c>
      <c r="Q718" s="3">
        <f>EXP(1/Table13[[#This Row],[temp(K)]])</f>
        <v>1.0010005001667084</v>
      </c>
      <c r="R718" s="3">
        <f>EXP(1/Table13[[#This Row],[dens]])</f>
        <v>1.2792845265730044</v>
      </c>
      <c r="S718" s="3">
        <f>LN(Table13[[#This Row],[maxPress(bar)]])</f>
        <v>13.087300313675994</v>
      </c>
      <c r="T718" s="3">
        <f>LN(Table13[[#This Row],[dens]])</f>
        <v>1.4012010841421971</v>
      </c>
    </row>
    <row r="719" spans="1:20" hidden="1" x14ac:dyDescent="0.3">
      <c r="A719">
        <v>1</v>
      </c>
      <c r="B719">
        <v>1500</v>
      </c>
      <c r="C719" t="s">
        <v>11</v>
      </c>
      <c r="D719">
        <v>1</v>
      </c>
      <c r="E719" t="s">
        <v>12</v>
      </c>
      <c r="F719">
        <v>14</v>
      </c>
      <c r="G719">
        <v>90.841750000000019</v>
      </c>
      <c r="H719">
        <v>680842.47310000018</v>
      </c>
      <c r="I719">
        <v>42.664999999999992</v>
      </c>
      <c r="J719">
        <v>9</v>
      </c>
      <c r="K719" t="s">
        <v>13</v>
      </c>
      <c r="L719">
        <f>Table13[[#This Row],[maxPHe]]/Table13[[#This Row],[nv]]</f>
        <v>4.740555555555555</v>
      </c>
      <c r="M719">
        <f>1/Table13[[#This Row],[temp(K)]]</f>
        <v>6.6666666666666664E-4</v>
      </c>
      <c r="N719">
        <f>1/Table13[[#This Row],[dens]]</f>
        <v>0.21094574006797143</v>
      </c>
      <c r="O719" s="3">
        <f>EXP(-1/Table13[[#This Row],[temp(K)]])</f>
        <v>0.99933355550618108</v>
      </c>
      <c r="P719" s="3">
        <f>EXP(-1/Table13[[#This Row],[dens]])</f>
        <v>0.80981800635916956</v>
      </c>
      <c r="Q719" s="3">
        <f>EXP(1/Table13[[#This Row],[temp(K)]])</f>
        <v>1.0006668889382799</v>
      </c>
      <c r="R719" s="3">
        <f>EXP(1/Table13[[#This Row],[dens]])</f>
        <v>1.2348453506187922</v>
      </c>
      <c r="S719" s="3">
        <f>LN(Table13[[#This Row],[maxPress(bar)]])</f>
        <v>13.431086241339964</v>
      </c>
      <c r="T719" s="3">
        <f>LN(Table13[[#This Row],[dens]])</f>
        <v>1.5561543346523286</v>
      </c>
    </row>
    <row r="720" spans="1:20" x14ac:dyDescent="0.3">
      <c r="A720">
        <v>1</v>
      </c>
      <c r="B720">
        <v>1500</v>
      </c>
      <c r="C720" t="s">
        <v>11</v>
      </c>
      <c r="D720">
        <v>2</v>
      </c>
      <c r="E720" t="s">
        <v>12</v>
      </c>
      <c r="F720">
        <v>14</v>
      </c>
      <c r="G720">
        <v>527.17824999999993</v>
      </c>
      <c r="H720">
        <v>425845.27284999989</v>
      </c>
      <c r="I720">
        <v>246.93500000000009</v>
      </c>
      <c r="J720">
        <v>64</v>
      </c>
      <c r="K720" t="s">
        <v>14</v>
      </c>
      <c r="L720">
        <f>Table13[[#This Row],[maxPHe]]/Table13[[#This Row],[nv]]</f>
        <v>3.8583593750000014</v>
      </c>
      <c r="M720">
        <f>1/Table13[[#This Row],[temp(K)]]</f>
        <v>6.6666666666666664E-4</v>
      </c>
      <c r="N720">
        <f>1/Table13[[#This Row],[dens]]</f>
        <v>0.25917751635045649</v>
      </c>
      <c r="O720" s="3">
        <f>EXP(-1/Table13[[#This Row],[temp(K)]])</f>
        <v>0.99933355550618108</v>
      </c>
      <c r="P720" s="3">
        <f>EXP(-1/Table13[[#This Row],[dens]])</f>
        <v>0.77168602399759956</v>
      </c>
      <c r="Q720" s="3">
        <f>EXP(1/Table13[[#This Row],[temp(K)]])</f>
        <v>1.0006668889382799</v>
      </c>
      <c r="R720" s="3">
        <f>EXP(1/Table13[[#This Row],[dens]])</f>
        <v>1.2958638214278591</v>
      </c>
      <c r="S720" s="3">
        <f>LN(Table13[[#This Row],[maxPress(bar)]])</f>
        <v>12.961831350002743</v>
      </c>
      <c r="T720" s="3">
        <f>LN(Table13[[#This Row],[dens]])</f>
        <v>1.350242060741454</v>
      </c>
    </row>
    <row r="721" spans="1:20" hidden="1" x14ac:dyDescent="0.3">
      <c r="A721">
        <v>1</v>
      </c>
      <c r="B721">
        <v>2000</v>
      </c>
      <c r="C721" t="s">
        <v>11</v>
      </c>
      <c r="D721">
        <v>1</v>
      </c>
      <c r="E721" t="s">
        <v>12</v>
      </c>
      <c r="F721">
        <v>14</v>
      </c>
      <c r="G721">
        <v>116.93075</v>
      </c>
      <c r="H721">
        <v>547007.57150000019</v>
      </c>
      <c r="I721">
        <v>52.885000000000034</v>
      </c>
      <c r="J721">
        <v>12</v>
      </c>
      <c r="K721" t="s">
        <v>13</v>
      </c>
      <c r="L721">
        <f>Table13[[#This Row],[maxPHe]]/Table13[[#This Row],[nv]]</f>
        <v>4.4070833333333361</v>
      </c>
      <c r="M721">
        <f>1/Table13[[#This Row],[temp(K)]]</f>
        <v>5.0000000000000001E-4</v>
      </c>
      <c r="N721">
        <f>1/Table13[[#This Row],[dens]]</f>
        <v>0.2269074406731586</v>
      </c>
      <c r="O721" s="3">
        <f>EXP(-1/Table13[[#This Row],[temp(K)]])</f>
        <v>0.99950012497916929</v>
      </c>
      <c r="P721" s="3">
        <f>EXP(-1/Table13[[#This Row],[dens]])</f>
        <v>0.79699454815510107</v>
      </c>
      <c r="Q721" s="3">
        <f>EXP(1/Table13[[#This Row],[temp(K)]])</f>
        <v>1.0005001250208359</v>
      </c>
      <c r="R721" s="3">
        <f>EXP(1/Table13[[#This Row],[dens]])</f>
        <v>1.2547137271074438</v>
      </c>
      <c r="S721" s="3">
        <f>LN(Table13[[#This Row],[maxPress(bar)]])</f>
        <v>13.212217923173037</v>
      </c>
      <c r="T721" s="3">
        <f>LN(Table13[[#This Row],[dens]])</f>
        <v>1.4832130949920166</v>
      </c>
    </row>
    <row r="722" spans="1:20" x14ac:dyDescent="0.3">
      <c r="A722">
        <v>1</v>
      </c>
      <c r="B722">
        <v>2000</v>
      </c>
      <c r="C722" t="s">
        <v>11</v>
      </c>
      <c r="D722">
        <v>2</v>
      </c>
      <c r="E722" t="s">
        <v>12</v>
      </c>
      <c r="F722">
        <v>14</v>
      </c>
      <c r="G722">
        <v>514.60374999999999</v>
      </c>
      <c r="H722">
        <v>371150.42115000013</v>
      </c>
      <c r="I722">
        <v>239.42499999999981</v>
      </c>
      <c r="J722">
        <v>67</v>
      </c>
      <c r="K722" t="s">
        <v>13</v>
      </c>
      <c r="L722">
        <f>Table13[[#This Row],[maxPHe]]/Table13[[#This Row],[nv]]</f>
        <v>3.5735074626865644</v>
      </c>
      <c r="M722">
        <f>1/Table13[[#This Row],[temp(K)]]</f>
        <v>5.0000000000000001E-4</v>
      </c>
      <c r="N722">
        <f>1/Table13[[#This Row],[dens]]</f>
        <v>0.27983710974209064</v>
      </c>
      <c r="O722" s="3">
        <f>EXP(-1/Table13[[#This Row],[temp(K)]])</f>
        <v>0.99950012497916929</v>
      </c>
      <c r="P722" s="3">
        <f>EXP(-1/Table13[[#This Row],[dens]])</f>
        <v>0.75590686129153362</v>
      </c>
      <c r="Q722" s="3">
        <f>EXP(1/Table13[[#This Row],[temp(K)]])</f>
        <v>1.0005001250208359</v>
      </c>
      <c r="R722" s="3">
        <f>EXP(1/Table13[[#This Row],[dens]])</f>
        <v>1.3229143049335625</v>
      </c>
      <c r="S722" s="3">
        <f>LN(Table13[[#This Row],[maxPress(bar)]])</f>
        <v>12.824362707261471</v>
      </c>
      <c r="T722" s="3">
        <f>LN(Table13[[#This Row],[dens]])</f>
        <v>1.2735475960167162</v>
      </c>
    </row>
    <row r="723" spans="1:20" hidden="1" x14ac:dyDescent="0.3">
      <c r="A723">
        <v>1</v>
      </c>
      <c r="B723">
        <v>2500</v>
      </c>
      <c r="C723" t="s">
        <v>11</v>
      </c>
      <c r="D723">
        <v>1</v>
      </c>
      <c r="E723" t="s">
        <v>12</v>
      </c>
      <c r="F723">
        <v>14</v>
      </c>
      <c r="G723">
        <v>99.504750000000016</v>
      </c>
      <c r="H723">
        <v>552179.86780000012</v>
      </c>
      <c r="I723">
        <v>43.405000000000001</v>
      </c>
      <c r="J723">
        <v>10</v>
      </c>
      <c r="K723" t="s">
        <v>13</v>
      </c>
      <c r="L723">
        <f>Table13[[#This Row],[maxPHe]]/Table13[[#This Row],[nv]]</f>
        <v>4.3405000000000005</v>
      </c>
      <c r="M723">
        <f>1/Table13[[#This Row],[temp(K)]]</f>
        <v>4.0000000000000002E-4</v>
      </c>
      <c r="N723">
        <f>1/Table13[[#This Row],[dens]]</f>
        <v>0.23038820412394884</v>
      </c>
      <c r="O723" s="3">
        <f>EXP(-1/Table13[[#This Row],[temp(K)]])</f>
        <v>0.99960007998933442</v>
      </c>
      <c r="P723" s="3">
        <f>EXP(-1/Table13[[#This Row],[dens]])</f>
        <v>0.79422522114355687</v>
      </c>
      <c r="Q723" s="3">
        <f>EXP(1/Table13[[#This Row],[temp(K)]])</f>
        <v>1.0004000800106678</v>
      </c>
      <c r="R723" s="3">
        <f>EXP(1/Table13[[#This Row],[dens]])</f>
        <v>1.2590886984930552</v>
      </c>
      <c r="S723" s="3">
        <f>LN(Table13[[#This Row],[maxPress(bar)]])</f>
        <v>13.221629119646245</v>
      </c>
      <c r="T723" s="3">
        <f>LN(Table13[[#This Row],[dens]])</f>
        <v>1.4679895488497257</v>
      </c>
    </row>
    <row r="724" spans="1:20" x14ac:dyDescent="0.3">
      <c r="A724">
        <v>1</v>
      </c>
      <c r="B724">
        <v>2500</v>
      </c>
      <c r="C724" t="s">
        <v>11</v>
      </c>
      <c r="D724">
        <v>2</v>
      </c>
      <c r="E724" t="s">
        <v>12</v>
      </c>
      <c r="F724">
        <v>14</v>
      </c>
      <c r="G724">
        <v>396.98025000000013</v>
      </c>
      <c r="H724">
        <v>321289.52484999999</v>
      </c>
      <c r="I724">
        <v>211.89500000000001</v>
      </c>
      <c r="J724">
        <v>70</v>
      </c>
      <c r="K724" t="s">
        <v>13</v>
      </c>
      <c r="L724">
        <f>Table13[[#This Row],[maxPHe]]/Table13[[#This Row],[nv]]</f>
        <v>3.0270714285714289</v>
      </c>
      <c r="M724">
        <f>1/Table13[[#This Row],[temp(K)]]</f>
        <v>4.0000000000000002E-4</v>
      </c>
      <c r="N724">
        <f>1/Table13[[#This Row],[dens]]</f>
        <v>0.33035229712829467</v>
      </c>
      <c r="O724" s="3">
        <f>EXP(-1/Table13[[#This Row],[temp(K)]])</f>
        <v>0.99960007998933442</v>
      </c>
      <c r="P724" s="3">
        <f>EXP(-1/Table13[[#This Row],[dens]])</f>
        <v>0.71867050327392301</v>
      </c>
      <c r="Q724" s="3">
        <f>EXP(1/Table13[[#This Row],[temp(K)]])</f>
        <v>1.0004000800106678</v>
      </c>
      <c r="R724" s="3">
        <f>EXP(1/Table13[[#This Row],[dens]])</f>
        <v>1.3914582488699241</v>
      </c>
      <c r="S724" s="3">
        <f>LN(Table13[[#This Row],[maxPress(bar)]])</f>
        <v>12.680097942175966</v>
      </c>
      <c r="T724" s="3">
        <f>LN(Table13[[#This Row],[dens]])</f>
        <v>1.1075956269106377</v>
      </c>
    </row>
    <row r="725" spans="1:20" hidden="1" x14ac:dyDescent="0.3">
      <c r="A725">
        <v>1</v>
      </c>
      <c r="B725">
        <v>500</v>
      </c>
      <c r="C725" t="s">
        <v>11</v>
      </c>
      <c r="D725">
        <v>1</v>
      </c>
      <c r="E725" t="s">
        <v>12</v>
      </c>
      <c r="F725">
        <v>14</v>
      </c>
      <c r="G725">
        <v>50.14875</v>
      </c>
      <c r="H725">
        <v>934331.20614999987</v>
      </c>
      <c r="I725">
        <v>33.525000000000013</v>
      </c>
      <c r="J725">
        <v>7</v>
      </c>
      <c r="K725" t="s">
        <v>14</v>
      </c>
      <c r="L725">
        <f>Table13[[#This Row],[maxPHe]]/Table13[[#This Row],[nv]]</f>
        <v>4.7892857142857164</v>
      </c>
      <c r="M725">
        <f>1/Table13[[#This Row],[temp(K)]]</f>
        <v>2E-3</v>
      </c>
      <c r="N725">
        <f>1/Table13[[#This Row],[dens]]</f>
        <v>0.20879940343027581</v>
      </c>
      <c r="O725" s="3">
        <f>EXP(-1/Table13[[#This Row],[temp(K)]])</f>
        <v>0.99800199866733308</v>
      </c>
      <c r="P725" s="3">
        <f>EXP(-1/Table13[[#This Row],[dens]])</f>
        <v>0.81155801507032355</v>
      </c>
      <c r="Q725" s="3">
        <f>EXP(1/Table13[[#This Row],[temp(K)]])</f>
        <v>1.0020020013340003</v>
      </c>
      <c r="R725" s="3">
        <f>EXP(1/Table13[[#This Row],[dens]])</f>
        <v>1.2321977990856852</v>
      </c>
      <c r="S725" s="3">
        <f>LN(Table13[[#This Row],[maxPress(bar)]])</f>
        <v>13.747586264790529</v>
      </c>
      <c r="T725" s="3">
        <f>LN(Table13[[#This Row],[dens]])</f>
        <v>1.5663812801124293</v>
      </c>
    </row>
    <row r="726" spans="1:20" x14ac:dyDescent="0.3">
      <c r="A726">
        <v>1</v>
      </c>
      <c r="B726">
        <v>500</v>
      </c>
      <c r="C726" t="s">
        <v>11</v>
      </c>
      <c r="D726">
        <v>2</v>
      </c>
      <c r="E726" t="s">
        <v>12</v>
      </c>
      <c r="F726">
        <v>14</v>
      </c>
      <c r="G726">
        <v>673.21775000000002</v>
      </c>
      <c r="H726">
        <v>568031.24040000013</v>
      </c>
      <c r="I726">
        <v>314.14499999999992</v>
      </c>
      <c r="J726">
        <v>68</v>
      </c>
      <c r="K726" t="s">
        <v>13</v>
      </c>
      <c r="L726">
        <f>Table13[[#This Row],[maxPHe]]/Table13[[#This Row],[nv]]</f>
        <v>4.6197794117647044</v>
      </c>
      <c r="M726">
        <f>1/Table13[[#This Row],[temp(K)]]</f>
        <v>2E-3</v>
      </c>
      <c r="N726">
        <f>1/Table13[[#This Row],[dens]]</f>
        <v>0.21646055165608244</v>
      </c>
      <c r="O726" s="3">
        <f>EXP(-1/Table13[[#This Row],[temp(K)]])</f>
        <v>0.99800199866733308</v>
      </c>
      <c r="P726" s="3">
        <f>EXP(-1/Table13[[#This Row],[dens]])</f>
        <v>0.80536430458410335</v>
      </c>
      <c r="Q726" s="3">
        <f>EXP(1/Table13[[#This Row],[temp(K)]])</f>
        <v>1.0020020013340003</v>
      </c>
      <c r="R726" s="3">
        <f>EXP(1/Table13[[#This Row],[dens]])</f>
        <v>1.2416741024006621</v>
      </c>
      <c r="S726" s="3">
        <f>LN(Table13[[#This Row],[maxPress(bar)]])</f>
        <v>13.249931696895031</v>
      </c>
      <c r="T726" s="3">
        <f>LN(Table13[[#This Row],[dens]])</f>
        <v>1.5303469575824771</v>
      </c>
    </row>
    <row r="727" spans="1:20" hidden="1" x14ac:dyDescent="0.3">
      <c r="A727">
        <v>2</v>
      </c>
      <c r="B727">
        <v>1000</v>
      </c>
      <c r="C727" t="s">
        <v>11</v>
      </c>
      <c r="D727">
        <v>1</v>
      </c>
      <c r="E727" t="s">
        <v>12</v>
      </c>
      <c r="F727">
        <v>14</v>
      </c>
      <c r="G727">
        <v>47.277250000000009</v>
      </c>
      <c r="H727">
        <v>883477.07260000007</v>
      </c>
      <c r="I727">
        <v>27.954999999999991</v>
      </c>
      <c r="J727">
        <v>6</v>
      </c>
      <c r="K727" t="s">
        <v>13</v>
      </c>
      <c r="L727">
        <f>Table13[[#This Row],[maxPHe]]/Table13[[#This Row],[nv]]</f>
        <v>4.6591666666666649</v>
      </c>
      <c r="M727">
        <f>1/Table13[[#This Row],[temp(K)]]</f>
        <v>1E-3</v>
      </c>
      <c r="N727">
        <f>1/Table13[[#This Row],[dens]]</f>
        <v>0.21463065641209095</v>
      </c>
      <c r="O727" s="3">
        <f>EXP(-1/Table13[[#This Row],[temp(K)]])</f>
        <v>0.99900049983337502</v>
      </c>
      <c r="P727" s="3">
        <f>EXP(-1/Table13[[#This Row],[dens]])</f>
        <v>0.80683938610546135</v>
      </c>
      <c r="Q727" s="3">
        <f>EXP(1/Table13[[#This Row],[temp(K)]])</f>
        <v>1.0010005001667084</v>
      </c>
      <c r="R727" s="3">
        <f>EXP(1/Table13[[#This Row],[dens]])</f>
        <v>1.2394040464817997</v>
      </c>
      <c r="S727" s="3">
        <f>LN(Table13[[#This Row],[maxPress(bar)]])</f>
        <v>13.691620619754344</v>
      </c>
      <c r="T727" s="3">
        <f>LN(Table13[[#This Row],[dens]])</f>
        <v>1.5388366052505533</v>
      </c>
    </row>
    <row r="728" spans="1:20" x14ac:dyDescent="0.3">
      <c r="A728">
        <v>2</v>
      </c>
      <c r="B728">
        <v>1000</v>
      </c>
      <c r="C728" t="s">
        <v>11</v>
      </c>
      <c r="D728">
        <v>2</v>
      </c>
      <c r="E728" t="s">
        <v>12</v>
      </c>
      <c r="F728">
        <v>14</v>
      </c>
      <c r="G728">
        <v>515.09924999999998</v>
      </c>
      <c r="H728">
        <v>470722.3777500001</v>
      </c>
      <c r="I728">
        <v>267.51499999999982</v>
      </c>
      <c r="J728">
        <v>69</v>
      </c>
      <c r="K728" t="s">
        <v>13</v>
      </c>
      <c r="L728">
        <f>Table13[[#This Row],[maxPHe]]/Table13[[#This Row],[nv]]</f>
        <v>3.8770289855072435</v>
      </c>
      <c r="M728">
        <f>1/Table13[[#This Row],[temp(K)]]</f>
        <v>1E-3</v>
      </c>
      <c r="N728">
        <f>1/Table13[[#This Row],[dens]]</f>
        <v>0.25792946189933291</v>
      </c>
      <c r="O728" s="3">
        <f>EXP(-1/Table13[[#This Row],[temp(K)]])</f>
        <v>0.99900049983337502</v>
      </c>
      <c r="P728" s="3">
        <f>EXP(-1/Table13[[#This Row],[dens]])</f>
        <v>0.77264973142930204</v>
      </c>
      <c r="Q728" s="3">
        <f>EXP(1/Table13[[#This Row],[temp(K)]])</f>
        <v>1.0010005001667084</v>
      </c>
      <c r="R728" s="3">
        <f>EXP(1/Table13[[#This Row],[dens]])</f>
        <v>1.2942475216423479</v>
      </c>
      <c r="S728" s="3">
        <f>LN(Table13[[#This Row],[maxPress(bar)]])</f>
        <v>13.062023767686837</v>
      </c>
      <c r="T728" s="3">
        <f>LN(Table13[[#This Row],[dens]])</f>
        <v>1.3550691349330253</v>
      </c>
    </row>
    <row r="729" spans="1:20" hidden="1" x14ac:dyDescent="0.3">
      <c r="A729">
        <v>2</v>
      </c>
      <c r="B729">
        <v>1500</v>
      </c>
      <c r="C729" t="s">
        <v>11</v>
      </c>
      <c r="D729">
        <v>1</v>
      </c>
      <c r="E729" t="s">
        <v>12</v>
      </c>
      <c r="F729">
        <v>14</v>
      </c>
      <c r="G729">
        <v>122.72275</v>
      </c>
      <c r="H729">
        <v>681914.94289999991</v>
      </c>
      <c r="I729">
        <v>49.045000000000009</v>
      </c>
      <c r="J729">
        <v>9</v>
      </c>
      <c r="K729" t="s">
        <v>13</v>
      </c>
      <c r="L729">
        <f>Table13[[#This Row],[maxPHe]]/Table13[[#This Row],[nv]]</f>
        <v>5.4494444444444454</v>
      </c>
      <c r="M729">
        <f>1/Table13[[#This Row],[temp(K)]]</f>
        <v>6.6666666666666664E-4</v>
      </c>
      <c r="N729">
        <f>1/Table13[[#This Row],[dens]]</f>
        <v>0.18350494443878068</v>
      </c>
      <c r="O729" s="3">
        <f>EXP(-1/Table13[[#This Row],[temp(K)]])</f>
        <v>0.99933355550618108</v>
      </c>
      <c r="P729" s="3">
        <f>EXP(-1/Table13[[#This Row],[dens]])</f>
        <v>0.83234776023517554</v>
      </c>
      <c r="Q729" s="3">
        <f>EXP(1/Table13[[#This Row],[temp(K)]])</f>
        <v>1.0006668889382799</v>
      </c>
      <c r="R729" s="3">
        <f>EXP(1/Table13[[#This Row],[dens]])</f>
        <v>1.2014209057491247</v>
      </c>
      <c r="S729" s="3">
        <f>LN(Table13[[#This Row],[maxPress(bar)]])</f>
        <v>13.432660211892342</v>
      </c>
      <c r="T729" s="3">
        <f>LN(Table13[[#This Row],[dens]])</f>
        <v>1.6955136666800597</v>
      </c>
    </row>
    <row r="730" spans="1:20" x14ac:dyDescent="0.3">
      <c r="A730">
        <v>2</v>
      </c>
      <c r="B730">
        <v>1500</v>
      </c>
      <c r="C730" t="s">
        <v>11</v>
      </c>
      <c r="D730">
        <v>2</v>
      </c>
      <c r="E730" t="s">
        <v>12</v>
      </c>
      <c r="F730">
        <v>14</v>
      </c>
      <c r="G730">
        <v>606.08924999999999</v>
      </c>
      <c r="H730">
        <v>412471.72175000003</v>
      </c>
      <c r="I730">
        <v>270.71500000000009</v>
      </c>
      <c r="J730">
        <v>68</v>
      </c>
      <c r="K730" t="s">
        <v>13</v>
      </c>
      <c r="L730">
        <f>Table13[[#This Row],[maxPHe]]/Table13[[#This Row],[nv]]</f>
        <v>3.9811029411764718</v>
      </c>
      <c r="M730">
        <f>1/Table13[[#This Row],[temp(K)]]</f>
        <v>6.6666666666666664E-4</v>
      </c>
      <c r="N730">
        <f>1/Table13[[#This Row],[dens]]</f>
        <v>0.25118667233067982</v>
      </c>
      <c r="O730" s="3">
        <f>EXP(-1/Table13[[#This Row],[temp(K)]])</f>
        <v>0.99933355550618108</v>
      </c>
      <c r="P730" s="3">
        <f>EXP(-1/Table13[[#This Row],[dens]])</f>
        <v>0.77787714986439516</v>
      </c>
      <c r="Q730" s="3">
        <f>EXP(1/Table13[[#This Row],[temp(K)]])</f>
        <v>1.0006668889382799</v>
      </c>
      <c r="R730" s="3">
        <f>EXP(1/Table13[[#This Row],[dens]])</f>
        <v>1.2855500385559941</v>
      </c>
      <c r="S730" s="3">
        <f>LN(Table13[[#This Row],[maxPress(bar)]])</f>
        <v>12.929922929073653</v>
      </c>
      <c r="T730" s="3">
        <f>LN(Table13[[#This Row],[dens]])</f>
        <v>1.3815589018040535</v>
      </c>
    </row>
    <row r="731" spans="1:20" hidden="1" x14ac:dyDescent="0.3">
      <c r="A731">
        <v>2</v>
      </c>
      <c r="B731">
        <v>2000</v>
      </c>
      <c r="C731" t="s">
        <v>11</v>
      </c>
      <c r="D731">
        <v>1</v>
      </c>
      <c r="E731" t="s">
        <v>12</v>
      </c>
      <c r="F731">
        <v>14</v>
      </c>
      <c r="G731">
        <v>87.425750000000008</v>
      </c>
      <c r="H731">
        <v>733533.82605000015</v>
      </c>
      <c r="I731">
        <v>32.985000000000007</v>
      </c>
      <c r="J731">
        <v>6</v>
      </c>
      <c r="K731" t="s">
        <v>13</v>
      </c>
      <c r="L731">
        <f>Table13[[#This Row],[maxPHe]]/Table13[[#This Row],[nv]]</f>
        <v>5.4975000000000014</v>
      </c>
      <c r="M731">
        <f>1/Table13[[#This Row],[temp(K)]]</f>
        <v>5.0000000000000001E-4</v>
      </c>
      <c r="N731">
        <f>1/Table13[[#This Row],[dens]]</f>
        <v>0.1819008640291041</v>
      </c>
      <c r="O731" s="3">
        <f>EXP(-1/Table13[[#This Row],[temp(K)]])</f>
        <v>0.99950012497916929</v>
      </c>
      <c r="P731" s="3">
        <f>EXP(-1/Table13[[#This Row],[dens]])</f>
        <v>0.83368398439038516</v>
      </c>
      <c r="Q731" s="3">
        <f>EXP(1/Table13[[#This Row],[temp(K)]])</f>
        <v>1.0005001250208359</v>
      </c>
      <c r="R731" s="3">
        <f>EXP(1/Table13[[#This Row],[dens]])</f>
        <v>1.1994952748567314</v>
      </c>
      <c r="S731" s="3">
        <f>LN(Table13[[#This Row],[maxPress(bar)]])</f>
        <v>13.505628991452786</v>
      </c>
      <c r="T731" s="3">
        <f>LN(Table13[[#This Row],[dens]])</f>
        <v>1.7042934434467794</v>
      </c>
    </row>
    <row r="732" spans="1:20" x14ac:dyDescent="0.3">
      <c r="A732">
        <v>2</v>
      </c>
      <c r="B732">
        <v>2000</v>
      </c>
      <c r="C732" t="s">
        <v>11</v>
      </c>
      <c r="D732">
        <v>2</v>
      </c>
      <c r="E732" t="s">
        <v>12</v>
      </c>
      <c r="F732">
        <v>14</v>
      </c>
      <c r="G732">
        <v>439.90075000000002</v>
      </c>
      <c r="H732">
        <v>371872.39010000002</v>
      </c>
      <c r="I732">
        <v>222.4850000000001</v>
      </c>
      <c r="J732">
        <v>66</v>
      </c>
      <c r="K732" t="s">
        <v>14</v>
      </c>
      <c r="L732">
        <f>Table13[[#This Row],[maxPHe]]/Table13[[#This Row],[nv]]</f>
        <v>3.3709848484848499</v>
      </c>
      <c r="M732">
        <f>1/Table13[[#This Row],[temp(K)]]</f>
        <v>5.0000000000000001E-4</v>
      </c>
      <c r="N732">
        <f>1/Table13[[#This Row],[dens]]</f>
        <v>0.29664921230644747</v>
      </c>
      <c r="O732" s="3">
        <f>EXP(-1/Table13[[#This Row],[temp(K)]])</f>
        <v>0.99950012497916929</v>
      </c>
      <c r="P732" s="3">
        <f>EXP(-1/Table13[[#This Row],[dens]])</f>
        <v>0.74330470877911847</v>
      </c>
      <c r="Q732" s="3">
        <f>EXP(1/Table13[[#This Row],[temp(K)]])</f>
        <v>1.0005001250208359</v>
      </c>
      <c r="R732" s="3">
        <f>EXP(1/Table13[[#This Row],[dens]])</f>
        <v>1.3453432867962114</v>
      </c>
      <c r="S732" s="3">
        <f>LN(Table13[[#This Row],[maxPress(bar)]])</f>
        <v>12.826306037038917</v>
      </c>
      <c r="T732" s="3">
        <f>LN(Table13[[#This Row],[dens]])</f>
        <v>1.2152049415769903</v>
      </c>
    </row>
    <row r="733" spans="1:20" hidden="1" x14ac:dyDescent="0.3">
      <c r="A733">
        <v>2</v>
      </c>
      <c r="B733">
        <v>2500</v>
      </c>
      <c r="C733" t="s">
        <v>11</v>
      </c>
      <c r="D733">
        <v>1</v>
      </c>
      <c r="E733" t="s">
        <v>12</v>
      </c>
      <c r="F733">
        <v>14</v>
      </c>
      <c r="G733">
        <v>62.821750000000002</v>
      </c>
      <c r="H733">
        <v>585363.85615000001</v>
      </c>
      <c r="I733">
        <v>32.064999999999991</v>
      </c>
      <c r="J733">
        <v>8</v>
      </c>
      <c r="K733" t="s">
        <v>13</v>
      </c>
      <c r="L733">
        <f>Table13[[#This Row],[maxPHe]]/Table13[[#This Row],[nv]]</f>
        <v>4.0081249999999988</v>
      </c>
      <c r="M733">
        <f>1/Table13[[#This Row],[temp(K)]]</f>
        <v>4.0000000000000002E-4</v>
      </c>
      <c r="N733">
        <f>1/Table13[[#This Row],[dens]]</f>
        <v>0.2494932169031655</v>
      </c>
      <c r="O733" s="3">
        <f>EXP(-1/Table13[[#This Row],[temp(K)]])</f>
        <v>0.99960007998933442</v>
      </c>
      <c r="P733" s="3">
        <f>EXP(-1/Table13[[#This Row],[dens]])</f>
        <v>0.77919556617031838</v>
      </c>
      <c r="Q733" s="3">
        <f>EXP(1/Table13[[#This Row],[temp(K)]])</f>
        <v>1.0004000800106678</v>
      </c>
      <c r="R733" s="3">
        <f>EXP(1/Table13[[#This Row],[dens]])</f>
        <v>1.2833748591703584</v>
      </c>
      <c r="S733" s="3">
        <f>LN(Table13[[#This Row],[maxPress(bar)]])</f>
        <v>13.279988909191673</v>
      </c>
      <c r="T733" s="3">
        <f>LN(Table13[[#This Row],[dens]])</f>
        <v>1.3883235509209901</v>
      </c>
    </row>
    <row r="734" spans="1:20" hidden="1" x14ac:dyDescent="0.3">
      <c r="A734">
        <v>2</v>
      </c>
      <c r="B734">
        <v>500</v>
      </c>
      <c r="C734" t="s">
        <v>11</v>
      </c>
      <c r="D734">
        <v>1</v>
      </c>
      <c r="E734" t="s">
        <v>12</v>
      </c>
      <c r="F734">
        <v>14</v>
      </c>
      <c r="G734">
        <v>131.48525000000001</v>
      </c>
      <c r="H734">
        <v>836051.62880000006</v>
      </c>
      <c r="I734">
        <v>52.795000000000023</v>
      </c>
      <c r="J734">
        <v>8</v>
      </c>
      <c r="K734" t="s">
        <v>14</v>
      </c>
      <c r="L734">
        <f>Table13[[#This Row],[maxPHe]]/Table13[[#This Row],[nv]]</f>
        <v>6.5993750000000029</v>
      </c>
      <c r="M734">
        <f>1/Table13[[#This Row],[temp(K)]]</f>
        <v>2E-3</v>
      </c>
      <c r="N734">
        <f>1/Table13[[#This Row],[dens]]</f>
        <v>0.15152950089970635</v>
      </c>
      <c r="O734" s="3">
        <f>EXP(-1/Table13[[#This Row],[temp(K)]])</f>
        <v>0.99800199866733308</v>
      </c>
      <c r="P734" s="3">
        <f>EXP(-1/Table13[[#This Row],[dens]])</f>
        <v>0.85939252904614949</v>
      </c>
      <c r="Q734" s="3">
        <f>EXP(1/Table13[[#This Row],[temp(K)]])</f>
        <v>1.0020020013340003</v>
      </c>
      <c r="R734" s="3">
        <f>EXP(1/Table13[[#This Row],[dens]])</f>
        <v>1.1636126289227955</v>
      </c>
      <c r="S734" s="3">
        <f>LN(Table13[[#This Row],[maxPress(bar)]])</f>
        <v>13.636445647097757</v>
      </c>
      <c r="T734" s="3">
        <f>LN(Table13[[#This Row],[dens]])</f>
        <v>1.8869749475786421</v>
      </c>
    </row>
    <row r="735" spans="1:20" x14ac:dyDescent="0.3">
      <c r="A735">
        <v>2</v>
      </c>
      <c r="B735">
        <v>500</v>
      </c>
      <c r="C735" t="s">
        <v>11</v>
      </c>
      <c r="D735">
        <v>2</v>
      </c>
      <c r="E735" t="s">
        <v>12</v>
      </c>
      <c r="F735">
        <v>14</v>
      </c>
      <c r="G735">
        <v>635.49524999999994</v>
      </c>
      <c r="H735">
        <v>562109.55365000002</v>
      </c>
      <c r="I735">
        <v>304.5949999999998</v>
      </c>
      <c r="J735">
        <v>67</v>
      </c>
      <c r="K735" t="s">
        <v>13</v>
      </c>
      <c r="L735">
        <f>Table13[[#This Row],[maxPHe]]/Table13[[#This Row],[nv]]</f>
        <v>4.5461940298507431</v>
      </c>
      <c r="M735">
        <f>1/Table13[[#This Row],[temp(K)]]</f>
        <v>2E-3</v>
      </c>
      <c r="N735">
        <f>1/Table13[[#This Row],[dens]]</f>
        <v>0.21996421477699912</v>
      </c>
      <c r="O735" s="3">
        <f>EXP(-1/Table13[[#This Row],[temp(K)]])</f>
        <v>0.99800199866733308</v>
      </c>
      <c r="P735" s="3">
        <f>EXP(-1/Table13[[#This Row],[dens]])</f>
        <v>0.80254751679047776</v>
      </c>
      <c r="Q735" s="3">
        <f>EXP(1/Table13[[#This Row],[temp(K)]])</f>
        <v>1.0020020013340003</v>
      </c>
      <c r="R735" s="3">
        <f>EXP(1/Table13[[#This Row],[dens]])</f>
        <v>1.2460321402515429</v>
      </c>
      <c r="S735" s="3">
        <f>LN(Table13[[#This Row],[maxPress(bar)]])</f>
        <v>13.239452045198693</v>
      </c>
      <c r="T735" s="3">
        <f>LN(Table13[[#This Row],[dens]])</f>
        <v>1.5142904059649145</v>
      </c>
    </row>
    <row r="736" spans="1:20" hidden="1" x14ac:dyDescent="0.3">
      <c r="A736">
        <v>3</v>
      </c>
      <c r="B736">
        <v>1000</v>
      </c>
      <c r="C736" t="s">
        <v>11</v>
      </c>
      <c r="D736">
        <v>1</v>
      </c>
      <c r="E736" t="s">
        <v>12</v>
      </c>
      <c r="F736">
        <v>14</v>
      </c>
      <c r="G736">
        <v>110.29725000000001</v>
      </c>
      <c r="H736">
        <v>694593.36095</v>
      </c>
      <c r="I736">
        <v>51.554999999999993</v>
      </c>
      <c r="J736">
        <v>10</v>
      </c>
      <c r="K736" t="s">
        <v>13</v>
      </c>
      <c r="L736">
        <f>Table13[[#This Row],[maxPHe]]/Table13[[#This Row],[nv]]</f>
        <v>5.1554999999999991</v>
      </c>
      <c r="M736">
        <f>1/Table13[[#This Row],[temp(K)]]</f>
        <v>1E-3</v>
      </c>
      <c r="N736">
        <f>1/Table13[[#This Row],[dens]]</f>
        <v>0.19396760740956265</v>
      </c>
      <c r="O736" s="3">
        <f>EXP(-1/Table13[[#This Row],[temp(K)]])</f>
        <v>0.99900049983337502</v>
      </c>
      <c r="P736" s="3">
        <f>EXP(-1/Table13[[#This Row],[dens]])</f>
        <v>0.82368458511385878</v>
      </c>
      <c r="Q736" s="3">
        <f>EXP(1/Table13[[#This Row],[temp(K)]])</f>
        <v>1.0010005001667084</v>
      </c>
      <c r="R736" s="3">
        <f>EXP(1/Table13[[#This Row],[dens]])</f>
        <v>1.2140569558695442</v>
      </c>
      <c r="S736" s="3">
        <f>LN(Table13[[#This Row],[maxPress(bar)]])</f>
        <v>13.451081861155444</v>
      </c>
      <c r="T736" s="3">
        <f>LN(Table13[[#This Row],[dens]])</f>
        <v>1.6400641059758609</v>
      </c>
    </row>
    <row r="737" spans="1:20" hidden="1" x14ac:dyDescent="0.3">
      <c r="A737">
        <v>1</v>
      </c>
      <c r="B737">
        <v>1000</v>
      </c>
      <c r="C737" t="s">
        <v>11</v>
      </c>
      <c r="D737">
        <v>3</v>
      </c>
      <c r="E737" t="s">
        <v>12</v>
      </c>
      <c r="F737">
        <v>14</v>
      </c>
      <c r="G737">
        <v>1787.37625</v>
      </c>
      <c r="H737">
        <v>383512.52649999998</v>
      </c>
      <c r="I737">
        <v>826.97499999999991</v>
      </c>
      <c r="J737">
        <v>224</v>
      </c>
      <c r="K737" t="s">
        <v>13</v>
      </c>
      <c r="L737">
        <f>Table13[[#This Row],[maxPHe]]/Table13[[#This Row],[nv]]</f>
        <v>3.6918526785714283</v>
      </c>
      <c r="M737">
        <f>1/Table13[[#This Row],[temp(K)]]</f>
        <v>1E-3</v>
      </c>
      <c r="N737">
        <f>1/Table13[[#This Row],[dens]]</f>
        <v>0.27086671302034526</v>
      </c>
      <c r="O737" s="3">
        <f>EXP(-1/Table13[[#This Row],[temp(K)]])</f>
        <v>0.99900049983337502</v>
      </c>
      <c r="P737" s="3">
        <f>EXP(-1/Table13[[#This Row],[dens]])</f>
        <v>0.76271815002890786</v>
      </c>
      <c r="Q737" s="3">
        <f>EXP(1/Table13[[#This Row],[temp(K)]])</f>
        <v>1.0010005001667084</v>
      </c>
      <c r="R737" s="3">
        <f>EXP(1/Table13[[#This Row],[dens]])</f>
        <v>1.3111003061381179</v>
      </c>
      <c r="S737" s="3">
        <f>LN(Table13[[#This Row],[maxPress(bar)]])</f>
        <v>12.857127562880514</v>
      </c>
      <c r="T737" s="3">
        <f>LN(Table13[[#This Row],[dens]])</f>
        <v>1.3061284129656532</v>
      </c>
    </row>
    <row r="738" spans="1:20" hidden="1" x14ac:dyDescent="0.3">
      <c r="A738">
        <v>1</v>
      </c>
      <c r="B738">
        <v>1500</v>
      </c>
      <c r="C738" t="s">
        <v>11</v>
      </c>
      <c r="D738">
        <v>3</v>
      </c>
      <c r="E738" t="s">
        <v>12</v>
      </c>
      <c r="F738">
        <v>14</v>
      </c>
      <c r="G738">
        <v>1486.8317500000001</v>
      </c>
      <c r="H738">
        <v>330232.56504999998</v>
      </c>
      <c r="I738">
        <v>726.8649999999999</v>
      </c>
      <c r="J738">
        <v>224</v>
      </c>
      <c r="K738" t="s">
        <v>14</v>
      </c>
      <c r="L738">
        <f>Table13[[#This Row],[maxPHe]]/Table13[[#This Row],[nv]]</f>
        <v>3.2449330357142854</v>
      </c>
      <c r="M738">
        <f>1/Table13[[#This Row],[temp(K)]]</f>
        <v>6.6666666666666664E-4</v>
      </c>
      <c r="N738">
        <f>1/Table13[[#This Row],[dens]]</f>
        <v>0.30817276935882182</v>
      </c>
      <c r="O738" s="3">
        <f>EXP(-1/Table13[[#This Row],[temp(K)]])</f>
        <v>0.99933355550618108</v>
      </c>
      <c r="P738" s="3">
        <f>EXP(-1/Table13[[#This Row],[dens]])</f>
        <v>0.7347883581284923</v>
      </c>
      <c r="Q738" s="3">
        <f>EXP(1/Table13[[#This Row],[temp(K)]])</f>
        <v>1.0006668889382799</v>
      </c>
      <c r="R738" s="3">
        <f>EXP(1/Table13[[#This Row],[dens]])</f>
        <v>1.3609360966836794</v>
      </c>
      <c r="S738" s="3">
        <f>LN(Table13[[#This Row],[maxPress(bar)]])</f>
        <v>12.707552427803982</v>
      </c>
      <c r="T738" s="3">
        <f>LN(Table13[[#This Row],[dens]])</f>
        <v>1.1770947137996075</v>
      </c>
    </row>
    <row r="739" spans="1:20" hidden="1" x14ac:dyDescent="0.3">
      <c r="A739">
        <v>1</v>
      </c>
      <c r="B739">
        <v>2000</v>
      </c>
      <c r="C739" t="s">
        <v>11</v>
      </c>
      <c r="D739">
        <v>3</v>
      </c>
      <c r="E739" t="s">
        <v>12</v>
      </c>
      <c r="F739">
        <v>14</v>
      </c>
      <c r="G739">
        <v>1268.21775</v>
      </c>
      <c r="H739">
        <v>282209.64685000002</v>
      </c>
      <c r="I739">
        <v>651.14499999999987</v>
      </c>
      <c r="J739">
        <v>225</v>
      </c>
      <c r="K739" t="s">
        <v>13</v>
      </c>
      <c r="L739">
        <f>Table13[[#This Row],[maxPHe]]/Table13[[#This Row],[nv]]</f>
        <v>2.8939777777777773</v>
      </c>
      <c r="M739">
        <f>1/Table13[[#This Row],[temp(K)]]</f>
        <v>5.0000000000000001E-4</v>
      </c>
      <c r="N739">
        <f>1/Table13[[#This Row],[dens]]</f>
        <v>0.34554515507298689</v>
      </c>
      <c r="O739" s="3">
        <f>EXP(-1/Table13[[#This Row],[temp(K)]])</f>
        <v>0.99950012497916929</v>
      </c>
      <c r="P739" s="3">
        <f>EXP(-1/Table13[[#This Row],[dens]])</f>
        <v>0.70783436876963191</v>
      </c>
      <c r="Q739" s="3">
        <f>EXP(1/Table13[[#This Row],[temp(K)]])</f>
        <v>1.0005001250208359</v>
      </c>
      <c r="R739" s="3">
        <f>EXP(1/Table13[[#This Row],[dens]])</f>
        <v>1.4127598829910091</v>
      </c>
      <c r="S739" s="3">
        <f>LN(Table13[[#This Row],[maxPress(bar)]])</f>
        <v>12.550405502260233</v>
      </c>
      <c r="T739" s="3">
        <f>LN(Table13[[#This Row],[dens]])</f>
        <v>1.0626319494575498</v>
      </c>
    </row>
    <row r="740" spans="1:20" hidden="1" x14ac:dyDescent="0.3">
      <c r="A740">
        <v>1</v>
      </c>
      <c r="B740">
        <v>2500</v>
      </c>
      <c r="C740" t="s">
        <v>11</v>
      </c>
      <c r="D740">
        <v>3</v>
      </c>
      <c r="E740" t="s">
        <v>12</v>
      </c>
      <c r="F740">
        <v>14</v>
      </c>
      <c r="G740">
        <v>1269.5542499999999</v>
      </c>
      <c r="H740">
        <v>260895.66625000001</v>
      </c>
      <c r="I740">
        <v>625.41500000000008</v>
      </c>
      <c r="J740">
        <v>226</v>
      </c>
      <c r="K740" t="s">
        <v>14</v>
      </c>
      <c r="L740">
        <f>Table13[[#This Row],[maxPHe]]/Table13[[#This Row],[nv]]</f>
        <v>2.7673230088495577</v>
      </c>
      <c r="M740">
        <f>1/Table13[[#This Row],[temp(K)]]</f>
        <v>4.0000000000000002E-4</v>
      </c>
      <c r="N740">
        <f>1/Table13[[#This Row],[dens]]</f>
        <v>0.36136005692220363</v>
      </c>
      <c r="O740" s="3">
        <f>EXP(-1/Table13[[#This Row],[temp(K)]])</f>
        <v>0.99960007998933442</v>
      </c>
      <c r="P740" s="3">
        <f>EXP(-1/Table13[[#This Row],[dens]])</f>
        <v>0.69672809152694515</v>
      </c>
      <c r="Q740" s="3">
        <f>EXP(1/Table13[[#This Row],[temp(K)]])</f>
        <v>1.0004000800106678</v>
      </c>
      <c r="R740" s="3">
        <f>EXP(1/Table13[[#This Row],[dens]])</f>
        <v>1.4352801504076087</v>
      </c>
      <c r="S740" s="3">
        <f>LN(Table13[[#This Row],[maxPress(bar)]])</f>
        <v>12.47187586021645</v>
      </c>
      <c r="T740" s="3">
        <f>LN(Table13[[#This Row],[dens]])</f>
        <v>1.0178804301136521</v>
      </c>
    </row>
    <row r="741" spans="1:20" hidden="1" x14ac:dyDescent="0.3">
      <c r="A741">
        <v>1</v>
      </c>
      <c r="B741">
        <v>500</v>
      </c>
      <c r="C741" t="s">
        <v>11</v>
      </c>
      <c r="D741">
        <v>3</v>
      </c>
      <c r="E741" t="s">
        <v>12</v>
      </c>
      <c r="F741">
        <v>14</v>
      </c>
      <c r="G741">
        <v>1723.46525</v>
      </c>
      <c r="H741">
        <v>441367.4875000001</v>
      </c>
      <c r="I741">
        <v>867.1950000000005</v>
      </c>
      <c r="J741">
        <v>224</v>
      </c>
      <c r="K741" t="s">
        <v>14</v>
      </c>
      <c r="L741">
        <f>Table13[[#This Row],[maxPHe]]/Table13[[#This Row],[nv]]</f>
        <v>3.8714062500000024</v>
      </c>
      <c r="M741">
        <f>1/Table13[[#This Row],[temp(K)]]</f>
        <v>2E-3</v>
      </c>
      <c r="N741">
        <f>1/Table13[[#This Row],[dens]]</f>
        <v>0.25830407232514008</v>
      </c>
      <c r="O741" s="3">
        <f>EXP(-1/Table13[[#This Row],[temp(K)]])</f>
        <v>0.99800199866733308</v>
      </c>
      <c r="P741" s="3">
        <f>EXP(-1/Table13[[#This Row],[dens]])</f>
        <v>0.77236034299175871</v>
      </c>
      <c r="Q741" s="3">
        <f>EXP(1/Table13[[#This Row],[temp(K)]])</f>
        <v>1.0020020013340003</v>
      </c>
      <c r="R741" s="3">
        <f>EXP(1/Table13[[#This Row],[dens]])</f>
        <v>1.2947324510816711</v>
      </c>
      <c r="S741" s="3">
        <f>LN(Table13[[#This Row],[maxPress(bar)]])</f>
        <v>12.997633112411805</v>
      </c>
      <c r="T741" s="3">
        <f>LN(Table13[[#This Row],[dens]])</f>
        <v>1.3536178131310641</v>
      </c>
    </row>
    <row r="742" spans="1:20" hidden="1" x14ac:dyDescent="0.3">
      <c r="A742">
        <v>2</v>
      </c>
      <c r="B742">
        <v>1000</v>
      </c>
      <c r="C742" t="s">
        <v>11</v>
      </c>
      <c r="D742">
        <v>3</v>
      </c>
      <c r="E742" t="s">
        <v>12</v>
      </c>
      <c r="F742">
        <v>14</v>
      </c>
      <c r="G742">
        <v>1613.06925</v>
      </c>
      <c r="H742">
        <v>373276.91005000012</v>
      </c>
      <c r="I742">
        <v>794.11500000000012</v>
      </c>
      <c r="J742">
        <v>225</v>
      </c>
      <c r="K742" t="s">
        <v>13</v>
      </c>
      <c r="L742">
        <f>Table13[[#This Row],[maxPHe]]/Table13[[#This Row],[nv]]</f>
        <v>3.5294000000000008</v>
      </c>
      <c r="M742">
        <f>1/Table13[[#This Row],[temp(K)]]</f>
        <v>1E-3</v>
      </c>
      <c r="N742">
        <f>1/Table13[[#This Row],[dens]]</f>
        <v>0.2833342777809259</v>
      </c>
      <c r="O742" s="3">
        <f>EXP(-1/Table13[[#This Row],[temp(K)]])</f>
        <v>0.99900049983337502</v>
      </c>
      <c r="P742" s="3">
        <f>EXP(-1/Table13[[#This Row],[dens]])</f>
        <v>0.75326794503222361</v>
      </c>
      <c r="Q742" s="3">
        <f>EXP(1/Table13[[#This Row],[temp(K)]])</f>
        <v>1.0010005001667084</v>
      </c>
      <c r="R742" s="3">
        <f>EXP(1/Table13[[#This Row],[dens]])</f>
        <v>1.3275488577404175</v>
      </c>
      <c r="S742" s="3">
        <f>LN(Table13[[#This Row],[maxPress(bar)]])</f>
        <v>12.830075809386662</v>
      </c>
      <c r="T742" s="3">
        <f>LN(Table13[[#This Row],[dens]])</f>
        <v>1.261127884826996</v>
      </c>
    </row>
    <row r="743" spans="1:20" hidden="1" x14ac:dyDescent="0.3">
      <c r="A743">
        <v>2</v>
      </c>
      <c r="B743">
        <v>1500</v>
      </c>
      <c r="C743" t="s">
        <v>11</v>
      </c>
      <c r="D743">
        <v>3</v>
      </c>
      <c r="E743" t="s">
        <v>12</v>
      </c>
      <c r="F743">
        <v>14</v>
      </c>
      <c r="G743">
        <v>1522.37625</v>
      </c>
      <c r="H743">
        <v>327735.41204999998</v>
      </c>
      <c r="I743">
        <v>735.97499999999968</v>
      </c>
      <c r="J743">
        <v>225</v>
      </c>
      <c r="K743" t="s">
        <v>14</v>
      </c>
      <c r="L743">
        <f>Table13[[#This Row],[maxPHe]]/Table13[[#This Row],[nv]]</f>
        <v>3.2709999999999986</v>
      </c>
      <c r="M743">
        <f>1/Table13[[#This Row],[temp(K)]]</f>
        <v>6.6666666666666664E-4</v>
      </c>
      <c r="N743">
        <f>1/Table13[[#This Row],[dens]]</f>
        <v>0.30571690614490993</v>
      </c>
      <c r="O743" s="3">
        <f>EXP(-1/Table13[[#This Row],[temp(K)]])</f>
        <v>0.99933355550618108</v>
      </c>
      <c r="P743" s="3">
        <f>EXP(-1/Table13[[#This Row],[dens]])</f>
        <v>0.73659511549361978</v>
      </c>
      <c r="Q743" s="3">
        <f>EXP(1/Table13[[#This Row],[temp(K)]])</f>
        <v>1.0006668889382799</v>
      </c>
      <c r="R743" s="3">
        <f>EXP(1/Table13[[#This Row],[dens]])</f>
        <v>1.3575979245122509</v>
      </c>
      <c r="S743" s="3">
        <f>LN(Table13[[#This Row],[maxPress(bar)]])</f>
        <v>12.699961891253222</v>
      </c>
      <c r="T743" s="3">
        <f>LN(Table13[[#This Row],[dens]])</f>
        <v>1.1850957485562463</v>
      </c>
    </row>
    <row r="744" spans="1:20" hidden="1" x14ac:dyDescent="0.3">
      <c r="A744">
        <v>2</v>
      </c>
      <c r="B744">
        <v>2000</v>
      </c>
      <c r="C744" t="s">
        <v>11</v>
      </c>
      <c r="D744">
        <v>3</v>
      </c>
      <c r="E744" t="s">
        <v>12</v>
      </c>
      <c r="F744">
        <v>14</v>
      </c>
      <c r="G744">
        <v>1357.1287500000001</v>
      </c>
      <c r="H744">
        <v>287291.40879999998</v>
      </c>
      <c r="I744">
        <v>673.92500000000007</v>
      </c>
      <c r="J744">
        <v>228</v>
      </c>
      <c r="K744" t="s">
        <v>14</v>
      </c>
      <c r="L744">
        <f>Table13[[#This Row],[maxPHe]]/Table13[[#This Row],[nv]]</f>
        <v>2.9558114035087724</v>
      </c>
      <c r="M744">
        <f>1/Table13[[#This Row],[temp(K)]]</f>
        <v>5.0000000000000001E-4</v>
      </c>
      <c r="N744">
        <f>1/Table13[[#This Row],[dens]]</f>
        <v>0.33831657825425671</v>
      </c>
      <c r="O744" s="3">
        <f>EXP(-1/Table13[[#This Row],[temp(K)]])</f>
        <v>0.99950012497916929</v>
      </c>
      <c r="P744" s="3">
        <f>EXP(-1/Table13[[#This Row],[dens]])</f>
        <v>0.7129695415141788</v>
      </c>
      <c r="Q744" s="3">
        <f>EXP(1/Table13[[#This Row],[temp(K)]])</f>
        <v>1.0005001250208359</v>
      </c>
      <c r="R744" s="3">
        <f>EXP(1/Table13[[#This Row],[dens]])</f>
        <v>1.4025844608680427</v>
      </c>
      <c r="S744" s="3">
        <f>LN(Table13[[#This Row],[maxPress(bar)]])</f>
        <v>12.568252341283236</v>
      </c>
      <c r="T744" s="3">
        <f>LN(Table13[[#This Row],[dens]])</f>
        <v>1.0837731998018452</v>
      </c>
    </row>
    <row r="745" spans="1:20" hidden="1" x14ac:dyDescent="0.3">
      <c r="A745">
        <v>2</v>
      </c>
      <c r="B745">
        <v>2500</v>
      </c>
      <c r="C745" t="s">
        <v>11</v>
      </c>
      <c r="D745">
        <v>3</v>
      </c>
      <c r="E745" t="s">
        <v>12</v>
      </c>
      <c r="F745">
        <v>14</v>
      </c>
      <c r="G745">
        <v>1229.4057499999999</v>
      </c>
      <c r="H745">
        <v>257714.89859999999</v>
      </c>
      <c r="I745">
        <v>614.38500000000033</v>
      </c>
      <c r="J745">
        <v>224</v>
      </c>
      <c r="K745" t="s">
        <v>14</v>
      </c>
      <c r="L745">
        <f>Table13[[#This Row],[maxPHe]]/Table13[[#This Row],[nv]]</f>
        <v>2.7427901785714299</v>
      </c>
      <c r="M745">
        <f>1/Table13[[#This Row],[temp(K)]]</f>
        <v>4.0000000000000002E-4</v>
      </c>
      <c r="N745">
        <f>1/Table13[[#This Row],[dens]]</f>
        <v>0.36459223451093353</v>
      </c>
      <c r="O745" s="3">
        <f>EXP(-1/Table13[[#This Row],[temp(K)]])</f>
        <v>0.99960007998933442</v>
      </c>
      <c r="P745" s="3">
        <f>EXP(-1/Table13[[#This Row],[dens]])</f>
        <v>0.69447977803565131</v>
      </c>
      <c r="Q745" s="3">
        <f>EXP(1/Table13[[#This Row],[temp(K)]])</f>
        <v>1.0004000800106678</v>
      </c>
      <c r="R745" s="3">
        <f>EXP(1/Table13[[#This Row],[dens]])</f>
        <v>1.4399267359929733</v>
      </c>
      <c r="S745" s="3">
        <f>LN(Table13[[#This Row],[maxPress(bar)]])</f>
        <v>12.45960920870621</v>
      </c>
      <c r="T745" s="3">
        <f>LN(Table13[[#This Row],[dens]])</f>
        <v>1.0089757156178949</v>
      </c>
    </row>
    <row r="746" spans="1:20" hidden="1" x14ac:dyDescent="0.3">
      <c r="A746">
        <v>2</v>
      </c>
      <c r="B746">
        <v>500</v>
      </c>
      <c r="C746" t="s">
        <v>11</v>
      </c>
      <c r="D746">
        <v>3</v>
      </c>
      <c r="E746" t="s">
        <v>12</v>
      </c>
      <c r="F746">
        <v>14</v>
      </c>
      <c r="G746">
        <v>1676.4357500000001</v>
      </c>
      <c r="H746">
        <v>438871.05995000002</v>
      </c>
      <c r="I746">
        <v>857.78499999999974</v>
      </c>
      <c r="J746">
        <v>224</v>
      </c>
      <c r="K746" t="s">
        <v>14</v>
      </c>
      <c r="L746">
        <f>Table13[[#This Row],[maxPHe]]/Table13[[#This Row],[nv]]</f>
        <v>3.8293973214285701</v>
      </c>
      <c r="M746">
        <f>1/Table13[[#This Row],[temp(K)]]</f>
        <v>2E-3</v>
      </c>
      <c r="N746">
        <f>1/Table13[[#This Row],[dens]]</f>
        <v>0.26113769767482536</v>
      </c>
      <c r="O746" s="3">
        <f>EXP(-1/Table13[[#This Row],[temp(K)]])</f>
        <v>0.99800199866733308</v>
      </c>
      <c r="P746" s="3">
        <f>EXP(-1/Table13[[#This Row],[dens]])</f>
        <v>0.77017486102566401</v>
      </c>
      <c r="Q746" s="3">
        <f>EXP(1/Table13[[#This Row],[temp(K)]])</f>
        <v>1.0020020013340003</v>
      </c>
      <c r="R746" s="3">
        <f>EXP(1/Table13[[#This Row],[dens]])</f>
        <v>1.2984064406727991</v>
      </c>
      <c r="S746" s="3">
        <f>LN(Table13[[#This Row],[maxPress(bar)]])</f>
        <v>12.991960935817218</v>
      </c>
      <c r="T746" s="3">
        <f>LN(Table13[[#This Row],[dens]])</f>
        <v>1.3427074334812361</v>
      </c>
    </row>
    <row r="747" spans="1:20" hidden="1" x14ac:dyDescent="0.3">
      <c r="A747">
        <v>3</v>
      </c>
      <c r="B747">
        <v>1000</v>
      </c>
      <c r="C747" t="s">
        <v>11</v>
      </c>
      <c r="D747">
        <v>3</v>
      </c>
      <c r="E747" t="s">
        <v>12</v>
      </c>
      <c r="F747">
        <v>14</v>
      </c>
      <c r="G747">
        <v>1683.91075</v>
      </c>
      <c r="H747">
        <v>379555.67560000002</v>
      </c>
      <c r="I747">
        <v>812.2850000000002</v>
      </c>
      <c r="J747">
        <v>227</v>
      </c>
      <c r="K747" t="s">
        <v>13</v>
      </c>
      <c r="L747">
        <f>Table13[[#This Row],[maxPHe]]/Table13[[#This Row],[nv]]</f>
        <v>3.5783480176211464</v>
      </c>
      <c r="M747">
        <f>1/Table13[[#This Row],[temp(K)]]</f>
        <v>1E-3</v>
      </c>
      <c r="N747">
        <f>1/Table13[[#This Row],[dens]]</f>
        <v>0.2794585644201234</v>
      </c>
      <c r="O747" s="3">
        <f>EXP(-1/Table13[[#This Row],[temp(K)]])</f>
        <v>0.99900049983337502</v>
      </c>
      <c r="P747" s="3">
        <f>EXP(-1/Table13[[#This Row],[dens]])</f>
        <v>0.75619306046397972</v>
      </c>
      <c r="Q747" s="3">
        <f>EXP(1/Table13[[#This Row],[temp(K)]])</f>
        <v>1.0010005001667084</v>
      </c>
      <c r="R747" s="3">
        <f>EXP(1/Table13[[#This Row],[dens]])</f>
        <v>1.3224136166846425</v>
      </c>
      <c r="S747" s="3">
        <f>LN(Table13[[#This Row],[maxPress(bar)]])</f>
        <v>12.846756572830675</v>
      </c>
      <c r="T747" s="3">
        <f>LN(Table13[[#This Row],[dens]])</f>
        <v>1.2749012463210465</v>
      </c>
    </row>
    <row r="748" spans="1:20" hidden="1" x14ac:dyDescent="0.3">
      <c r="A748">
        <v>3</v>
      </c>
      <c r="B748">
        <v>1500</v>
      </c>
      <c r="C748" t="s">
        <v>11</v>
      </c>
      <c r="D748">
        <v>3</v>
      </c>
      <c r="E748" t="s">
        <v>12</v>
      </c>
      <c r="F748">
        <v>14</v>
      </c>
      <c r="G748">
        <v>1511.8812499999999</v>
      </c>
      <c r="H748">
        <v>326236.15754999989</v>
      </c>
      <c r="I748">
        <v>734.87499999999955</v>
      </c>
      <c r="J748">
        <v>226</v>
      </c>
      <c r="K748" t="s">
        <v>13</v>
      </c>
      <c r="L748">
        <f>Table13[[#This Row],[maxPHe]]/Table13[[#This Row],[nv]]</f>
        <v>3.2516592920353964</v>
      </c>
      <c r="M748">
        <f>1/Table13[[#This Row],[temp(K)]]</f>
        <v>6.6666666666666664E-4</v>
      </c>
      <c r="N748">
        <f>1/Table13[[#This Row],[dens]]</f>
        <v>0.30753529511821753</v>
      </c>
      <c r="O748" s="3">
        <f>EXP(-1/Table13[[#This Row],[temp(K)]])</f>
        <v>0.99933355550618108</v>
      </c>
      <c r="P748" s="3">
        <f>EXP(-1/Table13[[#This Row],[dens]])</f>
        <v>0.73525691611004951</v>
      </c>
      <c r="Q748" s="3">
        <f>EXP(1/Table13[[#This Row],[temp(K)]])</f>
        <v>1.0006668889382799</v>
      </c>
      <c r="R748" s="3">
        <f>EXP(1/Table13[[#This Row],[dens]])</f>
        <v>1.3600688114443049</v>
      </c>
      <c r="S748" s="3">
        <f>LN(Table13[[#This Row],[maxPress(bar)]])</f>
        <v>12.695376807753389</v>
      </c>
      <c r="T748" s="3">
        <f>LN(Table13[[#This Row],[dens]])</f>
        <v>1.1791654174501325</v>
      </c>
    </row>
    <row r="749" spans="1:20" hidden="1" x14ac:dyDescent="0.3">
      <c r="A749">
        <v>3</v>
      </c>
      <c r="B749">
        <v>2000</v>
      </c>
      <c r="C749" t="s">
        <v>11</v>
      </c>
      <c r="D749">
        <v>3</v>
      </c>
      <c r="E749" t="s">
        <v>12</v>
      </c>
      <c r="F749">
        <v>14</v>
      </c>
      <c r="G749">
        <v>1206.1882499999999</v>
      </c>
      <c r="H749">
        <v>279220.70569999987</v>
      </c>
      <c r="I749">
        <v>640.73500000000013</v>
      </c>
      <c r="J749">
        <v>226</v>
      </c>
      <c r="K749" t="s">
        <v>14</v>
      </c>
      <c r="L749">
        <f>Table13[[#This Row],[maxPHe]]/Table13[[#This Row],[nv]]</f>
        <v>2.835110619469027</v>
      </c>
      <c r="M749">
        <f>1/Table13[[#This Row],[temp(K)]]</f>
        <v>5.0000000000000001E-4</v>
      </c>
      <c r="N749">
        <f>1/Table13[[#This Row],[dens]]</f>
        <v>0.35271992321318479</v>
      </c>
      <c r="O749" s="3">
        <f>EXP(-1/Table13[[#This Row],[temp(K)]])</f>
        <v>0.99950012497916929</v>
      </c>
      <c r="P749" s="3">
        <f>EXP(-1/Table13[[#This Row],[dens]])</f>
        <v>0.70277399649875871</v>
      </c>
      <c r="Q749" s="3">
        <f>EXP(1/Table13[[#This Row],[temp(K)]])</f>
        <v>1.0005001250208359</v>
      </c>
      <c r="R749" s="3">
        <f>EXP(1/Table13[[#This Row],[dens]])</f>
        <v>1.4229325572403506</v>
      </c>
      <c r="S749" s="3">
        <f>LN(Table13[[#This Row],[maxPress(bar)]])</f>
        <v>12.539757807937196</v>
      </c>
      <c r="T749" s="3">
        <f>LN(Table13[[#This Row],[dens]])</f>
        <v>1.0420809556315465</v>
      </c>
    </row>
    <row r="750" spans="1:20" hidden="1" x14ac:dyDescent="0.3">
      <c r="A750">
        <v>3</v>
      </c>
      <c r="B750">
        <v>2500</v>
      </c>
      <c r="C750" t="s">
        <v>11</v>
      </c>
      <c r="D750">
        <v>3</v>
      </c>
      <c r="E750" t="s">
        <v>12</v>
      </c>
      <c r="F750">
        <v>14</v>
      </c>
      <c r="G750">
        <v>1252.47525</v>
      </c>
      <c r="H750">
        <v>256894.48514999999</v>
      </c>
      <c r="I750">
        <v>624.995</v>
      </c>
      <c r="J750">
        <v>228</v>
      </c>
      <c r="K750" t="s">
        <v>14</v>
      </c>
      <c r="L750">
        <f>Table13[[#This Row],[maxPHe]]/Table13[[#This Row],[nv]]</f>
        <v>2.7412061403508772</v>
      </c>
      <c r="M750">
        <f>1/Table13[[#This Row],[temp(K)]]</f>
        <v>4.0000000000000002E-4</v>
      </c>
      <c r="N750">
        <f>1/Table13[[#This Row],[dens]]</f>
        <v>0.36480291842334739</v>
      </c>
      <c r="O750" s="3">
        <f>EXP(-1/Table13[[#This Row],[temp(K)]])</f>
        <v>0.99960007998933442</v>
      </c>
      <c r="P750" s="3">
        <f>EXP(-1/Table13[[#This Row],[dens]])</f>
        <v>0.69433347773102394</v>
      </c>
      <c r="Q750" s="3">
        <f>EXP(1/Table13[[#This Row],[temp(K)]])</f>
        <v>1.0004000800106678</v>
      </c>
      <c r="R750" s="3">
        <f>EXP(1/Table13[[#This Row],[dens]])</f>
        <v>1.440230137351072</v>
      </c>
      <c r="S750" s="3">
        <f>LN(Table13[[#This Row],[maxPress(bar)]])</f>
        <v>12.456420715954362</v>
      </c>
      <c r="T750" s="3">
        <f>LN(Table13[[#This Row],[dens]])</f>
        <v>1.0083980207499605</v>
      </c>
    </row>
    <row r="751" spans="1:20" hidden="1" x14ac:dyDescent="0.3">
      <c r="A751">
        <v>3</v>
      </c>
      <c r="B751">
        <v>500</v>
      </c>
      <c r="C751" t="s">
        <v>11</v>
      </c>
      <c r="D751">
        <v>3</v>
      </c>
      <c r="E751" t="s">
        <v>12</v>
      </c>
      <c r="F751">
        <v>14</v>
      </c>
      <c r="G751">
        <v>1694.4057499999999</v>
      </c>
      <c r="H751">
        <v>441072.49120000011</v>
      </c>
      <c r="I751">
        <v>863.38500000000056</v>
      </c>
      <c r="J751">
        <v>225</v>
      </c>
      <c r="K751" t="s">
        <v>13</v>
      </c>
      <c r="L751">
        <f>Table13[[#This Row],[maxPHe]]/Table13[[#This Row],[nv]]</f>
        <v>3.837266666666669</v>
      </c>
      <c r="M751">
        <f>1/Table13[[#This Row],[temp(K)]]</f>
        <v>2E-3</v>
      </c>
      <c r="N751">
        <f>1/Table13[[#This Row],[dens]]</f>
        <v>0.26060216473531489</v>
      </c>
      <c r="O751" s="3">
        <f>EXP(-1/Table13[[#This Row],[temp(K)]])</f>
        <v>0.99800199866733308</v>
      </c>
      <c r="P751" s="3">
        <f>EXP(-1/Table13[[#This Row],[dens]])</f>
        <v>0.77058742549399717</v>
      </c>
      <c r="Q751" s="3">
        <f>EXP(1/Table13[[#This Row],[temp(K)]])</f>
        <v>1.0020020013340003</v>
      </c>
      <c r="R751" s="3">
        <f>EXP(1/Table13[[#This Row],[dens]])</f>
        <v>1.2977112874102952</v>
      </c>
      <c r="S751" s="3">
        <f>LN(Table13[[#This Row],[maxPress(bar)]])</f>
        <v>12.996964520058535</v>
      </c>
      <c r="T751" s="3">
        <f>LN(Table13[[#This Row],[dens]])</f>
        <v>1.3447603075902257</v>
      </c>
    </row>
    <row r="752" spans="1:20" hidden="1" x14ac:dyDescent="0.3">
      <c r="A752">
        <v>3</v>
      </c>
      <c r="B752">
        <v>1500</v>
      </c>
      <c r="C752" t="s">
        <v>11</v>
      </c>
      <c r="D752">
        <v>1</v>
      </c>
      <c r="E752" t="s">
        <v>12</v>
      </c>
      <c r="F752">
        <v>14</v>
      </c>
      <c r="G752">
        <v>101.73275</v>
      </c>
      <c r="H752">
        <v>682382.49725000013</v>
      </c>
      <c r="I752">
        <v>42.844999999999999</v>
      </c>
      <c r="J752">
        <v>8</v>
      </c>
      <c r="K752" t="s">
        <v>13</v>
      </c>
      <c r="L752">
        <f>Table13[[#This Row],[maxPHe]]/Table13[[#This Row],[nv]]</f>
        <v>5.3556249999999999</v>
      </c>
      <c r="M752">
        <f>1/Table13[[#This Row],[temp(K)]]</f>
        <v>6.6666666666666664E-4</v>
      </c>
      <c r="N752">
        <f>1/Table13[[#This Row],[dens]]</f>
        <v>0.18671957054498775</v>
      </c>
      <c r="O752" s="3">
        <f>EXP(-1/Table13[[#This Row],[temp(K)]])</f>
        <v>0.99933355550618108</v>
      </c>
      <c r="P752" s="3">
        <f>EXP(-1/Table13[[#This Row],[dens]])</f>
        <v>0.82967636945742007</v>
      </c>
      <c r="Q752" s="3">
        <f>EXP(1/Table13[[#This Row],[temp(K)]])</f>
        <v>1.0006668889382799</v>
      </c>
      <c r="R752" s="3">
        <f>EXP(1/Table13[[#This Row],[dens]])</f>
        <v>1.2052892390486736</v>
      </c>
      <c r="S752" s="3">
        <f>LN(Table13[[#This Row],[maxPress(bar)]])</f>
        <v>13.433345626017656</v>
      </c>
      <c r="T752" s="3">
        <f>LN(Table13[[#This Row],[dens]])</f>
        <v>1.6781474104412462</v>
      </c>
    </row>
    <row r="753" spans="1:20" hidden="1" x14ac:dyDescent="0.3">
      <c r="A753">
        <v>3</v>
      </c>
      <c r="B753">
        <v>2000</v>
      </c>
      <c r="C753" t="s">
        <v>11</v>
      </c>
      <c r="D753">
        <v>1</v>
      </c>
      <c r="E753" t="s">
        <v>12</v>
      </c>
      <c r="F753">
        <v>14</v>
      </c>
      <c r="G753">
        <v>94.405750000000012</v>
      </c>
      <c r="H753">
        <v>666263.73975000007</v>
      </c>
      <c r="I753">
        <v>39.385000000000019</v>
      </c>
      <c r="J753">
        <v>8</v>
      </c>
      <c r="K753" t="s">
        <v>13</v>
      </c>
      <c r="L753">
        <f>Table13[[#This Row],[maxPHe]]/Table13[[#This Row],[nv]]</f>
        <v>4.9231250000000024</v>
      </c>
      <c r="M753">
        <f>1/Table13[[#This Row],[temp(K)]]</f>
        <v>5.0000000000000001E-4</v>
      </c>
      <c r="N753">
        <f>1/Table13[[#This Row],[dens]]</f>
        <v>0.20312301637679309</v>
      </c>
      <c r="O753" s="3">
        <f>EXP(-1/Table13[[#This Row],[temp(K)]])</f>
        <v>0.99950012497916929</v>
      </c>
      <c r="P753" s="3">
        <f>EXP(-1/Table13[[#This Row],[dens]])</f>
        <v>0.81617783201002259</v>
      </c>
      <c r="Q753" s="3">
        <f>EXP(1/Table13[[#This Row],[temp(K)]])</f>
        <v>1.0005001250208359</v>
      </c>
      <c r="R753" s="3">
        <f>EXP(1/Table13[[#This Row],[dens]])</f>
        <v>1.2252231814937606</v>
      </c>
      <c r="S753" s="3">
        <f>LN(Table13[[#This Row],[maxPress(bar)]])</f>
        <v>13.409440876763622</v>
      </c>
      <c r="T753" s="3">
        <f>LN(Table13[[#This Row],[dens]])</f>
        <v>1.5939434914754522</v>
      </c>
    </row>
    <row r="754" spans="1:20" x14ac:dyDescent="0.3">
      <c r="A754">
        <v>3</v>
      </c>
      <c r="B754">
        <v>2000</v>
      </c>
      <c r="C754" t="s">
        <v>11</v>
      </c>
      <c r="D754">
        <v>2</v>
      </c>
      <c r="E754" t="s">
        <v>12</v>
      </c>
      <c r="F754">
        <v>14</v>
      </c>
      <c r="G754">
        <v>528.01975000000004</v>
      </c>
      <c r="H754">
        <v>363586.01784999989</v>
      </c>
      <c r="I754">
        <v>244.10499999999999</v>
      </c>
      <c r="J754">
        <v>68</v>
      </c>
      <c r="K754" t="s">
        <v>14</v>
      </c>
      <c r="L754">
        <f>Table13[[#This Row],[maxPHe]]/Table13[[#This Row],[nv]]</f>
        <v>3.5897794117647059</v>
      </c>
      <c r="M754">
        <f>1/Table13[[#This Row],[temp(K)]]</f>
        <v>5.0000000000000001E-4</v>
      </c>
      <c r="N754">
        <f>1/Table13[[#This Row],[dens]]</f>
        <v>0.27856864873722376</v>
      </c>
      <c r="O754" s="3">
        <f>EXP(-1/Table13[[#This Row],[temp(K)]])</f>
        <v>0.99950012497916929</v>
      </c>
      <c r="P754" s="3">
        <f>EXP(-1/Table13[[#This Row],[dens]])</f>
        <v>0.75686630805014765</v>
      </c>
      <c r="Q754" s="3">
        <f>EXP(1/Table13[[#This Row],[temp(K)]])</f>
        <v>1.0005001250208359</v>
      </c>
      <c r="R754" s="3">
        <f>EXP(1/Table13[[#This Row],[dens]])</f>
        <v>1.3212373035552574</v>
      </c>
      <c r="S754" s="3">
        <f>LN(Table13[[#This Row],[maxPress(bar)]])</f>
        <v>12.803771185788081</v>
      </c>
      <c r="T754" s="3">
        <f>LN(Table13[[#This Row],[dens]])</f>
        <v>1.2780907554214647</v>
      </c>
    </row>
    <row r="755" spans="1:20" hidden="1" x14ac:dyDescent="0.3">
      <c r="A755">
        <v>3</v>
      </c>
      <c r="B755">
        <v>2500</v>
      </c>
      <c r="C755" t="s">
        <v>11</v>
      </c>
      <c r="D755">
        <v>1</v>
      </c>
      <c r="E755" t="s">
        <v>12</v>
      </c>
      <c r="F755">
        <v>14</v>
      </c>
      <c r="G755">
        <v>46.336750000000002</v>
      </c>
      <c r="H755">
        <v>551708.44384999992</v>
      </c>
      <c r="I755">
        <v>30.765000000000001</v>
      </c>
      <c r="J755">
        <v>9</v>
      </c>
      <c r="K755" t="s">
        <v>13</v>
      </c>
      <c r="L755">
        <f>Table13[[#This Row],[maxPHe]]/Table13[[#This Row],[nv]]</f>
        <v>3.4183333333333334</v>
      </c>
      <c r="M755">
        <f>1/Table13[[#This Row],[temp(K)]]</f>
        <v>4.0000000000000002E-4</v>
      </c>
      <c r="N755">
        <f>1/Table13[[#This Row],[dens]]</f>
        <v>0.29254022428083859</v>
      </c>
      <c r="O755" s="3">
        <f>EXP(-1/Table13[[#This Row],[temp(K)]])</f>
        <v>0.99960007998933442</v>
      </c>
      <c r="P755" s="3">
        <f>EXP(-1/Table13[[#This Row],[dens]])</f>
        <v>0.74636522242775172</v>
      </c>
      <c r="Q755" s="3">
        <f>EXP(1/Table13[[#This Row],[temp(K)]])</f>
        <v>1.0004000800106678</v>
      </c>
      <c r="R755" s="3">
        <f>EXP(1/Table13[[#This Row],[dens]])</f>
        <v>1.3398266290425933</v>
      </c>
      <c r="S755" s="3">
        <f>LN(Table13[[#This Row],[maxPress(bar)]])</f>
        <v>13.220775004291125</v>
      </c>
      <c r="T755" s="3">
        <f>LN(Table13[[#This Row],[dens]])</f>
        <v>1.2291531028562344</v>
      </c>
    </row>
    <row r="756" spans="1:20" x14ac:dyDescent="0.3">
      <c r="A756">
        <v>3</v>
      </c>
      <c r="B756">
        <v>2500</v>
      </c>
      <c r="C756" t="s">
        <v>11</v>
      </c>
      <c r="D756">
        <v>2</v>
      </c>
      <c r="E756" t="s">
        <v>12</v>
      </c>
      <c r="F756">
        <v>14</v>
      </c>
      <c r="G756">
        <v>420.99025000000012</v>
      </c>
      <c r="H756">
        <v>330443.85814999993</v>
      </c>
      <c r="I756">
        <v>213.69499999999991</v>
      </c>
      <c r="J756">
        <v>68</v>
      </c>
      <c r="K756" t="s">
        <v>14</v>
      </c>
      <c r="L756">
        <f>Table13[[#This Row],[maxPHe]]/Table13[[#This Row],[nv]]</f>
        <v>3.1425735294117634</v>
      </c>
      <c r="M756">
        <f>1/Table13[[#This Row],[temp(K)]]</f>
        <v>4.0000000000000002E-4</v>
      </c>
      <c r="N756">
        <f>1/Table13[[#This Row],[dens]]</f>
        <v>0.31821053370457908</v>
      </c>
      <c r="O756" s="3">
        <f>EXP(-1/Table13[[#This Row],[temp(K)]])</f>
        <v>0.99960007998933442</v>
      </c>
      <c r="P756" s="3">
        <f>EXP(-1/Table13[[#This Row],[dens]])</f>
        <v>0.72744961962825028</v>
      </c>
      <c r="Q756" s="3">
        <f>EXP(1/Table13[[#This Row],[temp(K)]])</f>
        <v>1.0004000800106678</v>
      </c>
      <c r="R756" s="3">
        <f>EXP(1/Table13[[#This Row],[dens]])</f>
        <v>1.3746656442146903</v>
      </c>
      <c r="S756" s="3">
        <f>LN(Table13[[#This Row],[maxPress(bar)]])</f>
        <v>12.708192054404188</v>
      </c>
      <c r="T756" s="3">
        <f>LN(Table13[[#This Row],[dens]])</f>
        <v>1.1450420595893591</v>
      </c>
    </row>
    <row r="757" spans="1:20" hidden="1" x14ac:dyDescent="0.3">
      <c r="A757">
        <v>3</v>
      </c>
      <c r="B757">
        <v>500</v>
      </c>
      <c r="C757" t="s">
        <v>11</v>
      </c>
      <c r="D757">
        <v>1</v>
      </c>
      <c r="E757" t="s">
        <v>12</v>
      </c>
      <c r="F757">
        <v>14</v>
      </c>
      <c r="G757">
        <v>84.405749999999998</v>
      </c>
      <c r="H757">
        <v>804924.79584999999</v>
      </c>
      <c r="I757">
        <v>46.384999999999991</v>
      </c>
      <c r="J757">
        <v>9</v>
      </c>
      <c r="K757" t="s">
        <v>13</v>
      </c>
      <c r="L757">
        <f>Table13[[#This Row],[maxPHe]]/Table13[[#This Row],[nv]]</f>
        <v>5.1538888888888881</v>
      </c>
      <c r="M757">
        <f>1/Table13[[#This Row],[temp(K)]]</f>
        <v>2E-3</v>
      </c>
      <c r="N757">
        <f>1/Table13[[#This Row],[dens]]</f>
        <v>0.19402824188854159</v>
      </c>
      <c r="O757" s="3">
        <f>EXP(-1/Table13[[#This Row],[temp(K)]])</f>
        <v>0.99800199866733308</v>
      </c>
      <c r="P757" s="3">
        <f>EXP(-1/Table13[[#This Row],[dens]])</f>
        <v>0.82363464294232147</v>
      </c>
      <c r="Q757" s="3">
        <f>EXP(1/Table13[[#This Row],[temp(K)]])</f>
        <v>1.0020020013340003</v>
      </c>
      <c r="R757" s="3">
        <f>EXP(1/Table13[[#This Row],[dens]])</f>
        <v>1.2141305718123239</v>
      </c>
      <c r="S757" s="3">
        <f>LN(Table13[[#This Row],[maxPress(bar)]])</f>
        <v>13.59850413073231</v>
      </c>
      <c r="T757" s="3">
        <f>LN(Table13[[#This Row],[dens]])</f>
        <v>1.6397515537690153</v>
      </c>
    </row>
    <row r="758" spans="1:20" hidden="1" x14ac:dyDescent="0.3">
      <c r="A758">
        <v>4</v>
      </c>
      <c r="B758">
        <v>1000</v>
      </c>
      <c r="C758" t="s">
        <v>11</v>
      </c>
      <c r="D758">
        <v>1</v>
      </c>
      <c r="E758" t="s">
        <v>12</v>
      </c>
      <c r="F758">
        <v>14</v>
      </c>
      <c r="G758">
        <v>143.71275</v>
      </c>
      <c r="H758">
        <v>755139.97704999999</v>
      </c>
      <c r="I758">
        <v>55.244999999999997</v>
      </c>
      <c r="J758">
        <v>9</v>
      </c>
      <c r="K758" t="s">
        <v>13</v>
      </c>
      <c r="L758">
        <f>Table13[[#This Row],[maxPHe]]/Table13[[#This Row],[nv]]</f>
        <v>6.1383333333333328</v>
      </c>
      <c r="M758">
        <f>1/Table13[[#This Row],[temp(K)]]</f>
        <v>1E-3</v>
      </c>
      <c r="N758">
        <f>1/Table13[[#This Row],[dens]]</f>
        <v>0.16291067064892753</v>
      </c>
      <c r="O758" s="3">
        <f>EXP(-1/Table13[[#This Row],[temp(K)]])</f>
        <v>0.99900049983337502</v>
      </c>
      <c r="P758" s="3">
        <f>EXP(-1/Table13[[#This Row],[dens]])</f>
        <v>0.8496670852339846</v>
      </c>
      <c r="Q758" s="3">
        <f>EXP(1/Table13[[#This Row],[temp(K)]])</f>
        <v>1.0010005001667084</v>
      </c>
      <c r="R758" s="3">
        <f>EXP(1/Table13[[#This Row],[dens]])</f>
        <v>1.1769315504608682</v>
      </c>
      <c r="S758" s="3">
        <f>LN(Table13[[#This Row],[maxPress(bar)]])</f>
        <v>13.534658411112918</v>
      </c>
      <c r="T758" s="3">
        <f>LN(Table13[[#This Row],[dens]])</f>
        <v>1.8145532612289188</v>
      </c>
    </row>
    <row r="759" spans="1:20" hidden="1" x14ac:dyDescent="0.3">
      <c r="A759">
        <v>4</v>
      </c>
      <c r="B759">
        <v>1500</v>
      </c>
      <c r="C759" t="s">
        <v>11</v>
      </c>
      <c r="D759">
        <v>1</v>
      </c>
      <c r="E759" t="s">
        <v>12</v>
      </c>
      <c r="F759">
        <v>14</v>
      </c>
      <c r="G759">
        <v>95.544749999999993</v>
      </c>
      <c r="H759">
        <v>738364.54555000004</v>
      </c>
      <c r="I759">
        <v>38.605000000000032</v>
      </c>
      <c r="J759">
        <v>7</v>
      </c>
      <c r="K759" t="s">
        <v>13</v>
      </c>
      <c r="L759">
        <f>Table13[[#This Row],[maxPHe]]/Table13[[#This Row],[nv]]</f>
        <v>5.515000000000005</v>
      </c>
      <c r="M759">
        <f>1/Table13[[#This Row],[temp(K)]]</f>
        <v>6.6666666666666664E-4</v>
      </c>
      <c r="N759">
        <f>1/Table13[[#This Row],[dens]]</f>
        <v>0.18132366273798714</v>
      </c>
      <c r="O759" s="3">
        <f>EXP(-1/Table13[[#This Row],[temp(K)]])</f>
        <v>0.99933355550618108</v>
      </c>
      <c r="P759" s="3">
        <f>EXP(-1/Table13[[#This Row],[dens]])</f>
        <v>0.83416532676491517</v>
      </c>
      <c r="Q759" s="3">
        <f>EXP(1/Table13[[#This Row],[temp(K)]])</f>
        <v>1.0006668889382799</v>
      </c>
      <c r="R759" s="3">
        <f>EXP(1/Table13[[#This Row],[dens]])</f>
        <v>1.1988031244096777</v>
      </c>
      <c r="S759" s="3">
        <f>LN(Table13[[#This Row],[maxPress(bar)]])</f>
        <v>13.512192945782367</v>
      </c>
      <c r="T759" s="3">
        <f>LN(Table13[[#This Row],[dens]])</f>
        <v>1.7074716527054667</v>
      </c>
    </row>
    <row r="760" spans="1:20" hidden="1" x14ac:dyDescent="0.3">
      <c r="A760">
        <v>4</v>
      </c>
      <c r="B760">
        <v>2000</v>
      </c>
      <c r="C760" t="s">
        <v>11</v>
      </c>
      <c r="D760">
        <v>1</v>
      </c>
      <c r="E760" t="s">
        <v>12</v>
      </c>
      <c r="F760">
        <v>14</v>
      </c>
      <c r="G760">
        <v>88.910750000000007</v>
      </c>
      <c r="H760">
        <v>611118.64859999996</v>
      </c>
      <c r="I760">
        <v>40.284999999999989</v>
      </c>
      <c r="J760">
        <v>9</v>
      </c>
      <c r="K760" t="s">
        <v>13</v>
      </c>
      <c r="L760">
        <f>Table13[[#This Row],[maxPHe]]/Table13[[#This Row],[nv]]</f>
        <v>4.47611111111111</v>
      </c>
      <c r="M760">
        <f>1/Table13[[#This Row],[temp(K)]]</f>
        <v>5.0000000000000001E-4</v>
      </c>
      <c r="N760">
        <f>1/Table13[[#This Row],[dens]]</f>
        <v>0.22340821645773867</v>
      </c>
      <c r="O760" s="3">
        <f>EXP(-1/Table13[[#This Row],[temp(K)]])</f>
        <v>0.99950012497916929</v>
      </c>
      <c r="P760" s="3">
        <f>EXP(-1/Table13[[#This Row],[dens]])</f>
        <v>0.79978829590176037</v>
      </c>
      <c r="Q760" s="3">
        <f>EXP(1/Table13[[#This Row],[temp(K)]])</f>
        <v>1.0005001250208359</v>
      </c>
      <c r="R760" s="3">
        <f>EXP(1/Table13[[#This Row],[dens]])</f>
        <v>1.2503308752130475</v>
      </c>
      <c r="S760" s="3">
        <f>LN(Table13[[#This Row],[maxPress(bar)]])</f>
        <v>13.323046406863144</v>
      </c>
      <c r="T760" s="3">
        <f>LN(Table13[[#This Row],[dens]])</f>
        <v>1.4987546138929397</v>
      </c>
    </row>
    <row r="761" spans="1:20" hidden="1" x14ac:dyDescent="0.3">
      <c r="A761">
        <v>4</v>
      </c>
      <c r="B761">
        <v>2500</v>
      </c>
      <c r="C761" t="s">
        <v>11</v>
      </c>
      <c r="D761">
        <v>1</v>
      </c>
      <c r="E761" t="s">
        <v>12</v>
      </c>
      <c r="F761">
        <v>14</v>
      </c>
      <c r="G761">
        <v>64.801749999999998</v>
      </c>
      <c r="H761">
        <v>617074.35245000001</v>
      </c>
      <c r="I761">
        <v>30.465000000000011</v>
      </c>
      <c r="J761">
        <v>7</v>
      </c>
      <c r="K761" t="s">
        <v>13</v>
      </c>
      <c r="L761">
        <f>Table13[[#This Row],[maxPHe]]/Table13[[#This Row],[nv]]</f>
        <v>4.3521428571428586</v>
      </c>
      <c r="M761">
        <f>1/Table13[[#This Row],[temp(K)]]</f>
        <v>4.0000000000000002E-4</v>
      </c>
      <c r="N761">
        <f>1/Table13[[#This Row],[dens]]</f>
        <v>0.22977186935827992</v>
      </c>
      <c r="O761" s="3">
        <f>EXP(-1/Table13[[#This Row],[temp(K)]])</f>
        <v>0.99960007998933442</v>
      </c>
      <c r="P761" s="3">
        <f>EXP(-1/Table13[[#This Row],[dens]])</f>
        <v>0.79471488064070395</v>
      </c>
      <c r="Q761" s="3">
        <f>EXP(1/Table13[[#This Row],[temp(K)]])</f>
        <v>1.0004000800106678</v>
      </c>
      <c r="R761" s="3">
        <f>EXP(1/Table13[[#This Row],[dens]])</f>
        <v>1.2583129174500847</v>
      </c>
      <c r="S761" s="3">
        <f>LN(Table13[[#This Row],[maxPress(bar)]])</f>
        <v>13.332744802029156</v>
      </c>
      <c r="T761" s="3">
        <f>LN(Table13[[#This Row],[dens]])</f>
        <v>1.4706683346451448</v>
      </c>
    </row>
    <row r="762" spans="1:20" hidden="1" x14ac:dyDescent="0.3">
      <c r="A762">
        <v>4</v>
      </c>
      <c r="B762">
        <v>500</v>
      </c>
      <c r="C762" t="s">
        <v>11</v>
      </c>
      <c r="D762">
        <v>1</v>
      </c>
      <c r="E762" t="s">
        <v>12</v>
      </c>
      <c r="F762">
        <v>14</v>
      </c>
      <c r="G762">
        <v>145.99025</v>
      </c>
      <c r="H762">
        <v>856161.19545</v>
      </c>
      <c r="I762">
        <v>58.694999999999972</v>
      </c>
      <c r="J762">
        <v>9</v>
      </c>
      <c r="K762" t="s">
        <v>13</v>
      </c>
      <c r="L762">
        <f>Table13[[#This Row],[maxPHe]]/Table13[[#This Row],[nv]]</f>
        <v>6.5216666666666638</v>
      </c>
      <c r="M762">
        <f>1/Table13[[#This Row],[temp(K)]]</f>
        <v>2E-3</v>
      </c>
      <c r="N762">
        <f>1/Table13[[#This Row],[dens]]</f>
        <v>0.15333503705596735</v>
      </c>
      <c r="O762" s="3">
        <f>EXP(-1/Table13[[#This Row],[temp(K)]])</f>
        <v>0.99800199866733308</v>
      </c>
      <c r="P762" s="3">
        <f>EXP(-1/Table13[[#This Row],[dens]])</f>
        <v>0.85784226471283898</v>
      </c>
      <c r="Q762" s="3">
        <f>EXP(1/Table13[[#This Row],[temp(K)]])</f>
        <v>1.0020020013340003</v>
      </c>
      <c r="R762" s="3">
        <f>EXP(1/Table13[[#This Row],[dens]])</f>
        <v>1.1657154714039977</v>
      </c>
      <c r="S762" s="3">
        <f>LN(Table13[[#This Row],[maxPress(bar)]])</f>
        <v>13.660213949836907</v>
      </c>
      <c r="T762" s="3">
        <f>LN(Table13[[#This Row],[dens]])</f>
        <v>1.8751299669942656</v>
      </c>
    </row>
    <row r="763" spans="1:20" hidden="1" x14ac:dyDescent="0.3">
      <c r="A763">
        <v>5</v>
      </c>
      <c r="B763">
        <v>1000</v>
      </c>
      <c r="C763" t="s">
        <v>11</v>
      </c>
      <c r="D763">
        <v>1</v>
      </c>
      <c r="E763" t="s">
        <v>12</v>
      </c>
      <c r="F763">
        <v>14</v>
      </c>
      <c r="G763">
        <v>124.80175</v>
      </c>
      <c r="H763">
        <v>731029.14399999997</v>
      </c>
      <c r="I763">
        <v>54.464999999999982</v>
      </c>
      <c r="J763">
        <v>10</v>
      </c>
      <c r="K763" t="s">
        <v>13</v>
      </c>
      <c r="L763">
        <f>Table13[[#This Row],[maxPHe]]/Table13[[#This Row],[nv]]</f>
        <v>5.4464999999999986</v>
      </c>
      <c r="M763">
        <f>1/Table13[[#This Row],[temp(K)]]</f>
        <v>1E-3</v>
      </c>
      <c r="N763">
        <f>1/Table13[[#This Row],[dens]]</f>
        <v>0.1836041494537777</v>
      </c>
      <c r="O763" s="3">
        <f>EXP(-1/Table13[[#This Row],[temp(K)]])</f>
        <v>0.99900049983337502</v>
      </c>
      <c r="P763" s="3">
        <f>EXP(-1/Table13[[#This Row],[dens]])</f>
        <v>0.83226519125883469</v>
      </c>
      <c r="Q763" s="3">
        <f>EXP(1/Table13[[#This Row],[temp(K)]])</f>
        <v>1.0010005001667084</v>
      </c>
      <c r="R763" s="3">
        <f>EXP(1/Table13[[#This Row],[dens]])</f>
        <v>1.201540098640266</v>
      </c>
      <c r="S763" s="3">
        <f>LN(Table13[[#This Row],[maxPress(bar)]])</f>
        <v>13.502208606610232</v>
      </c>
      <c r="T763" s="3">
        <f>LN(Table13[[#This Row],[dens]])</f>
        <v>1.6949732005403628</v>
      </c>
    </row>
    <row r="764" spans="1:20" hidden="1" x14ac:dyDescent="0.3">
      <c r="A764">
        <v>5</v>
      </c>
      <c r="B764">
        <v>1500</v>
      </c>
      <c r="C764" t="s">
        <v>11</v>
      </c>
      <c r="D764">
        <v>1</v>
      </c>
      <c r="E764" t="s">
        <v>12</v>
      </c>
      <c r="F764">
        <v>14</v>
      </c>
      <c r="G764">
        <v>118.46525</v>
      </c>
      <c r="H764">
        <v>654591.3922</v>
      </c>
      <c r="I764">
        <v>51.194999999999979</v>
      </c>
      <c r="J764">
        <v>10</v>
      </c>
      <c r="K764" t="s">
        <v>13</v>
      </c>
      <c r="L764">
        <f>Table13[[#This Row],[maxPHe]]/Table13[[#This Row],[nv]]</f>
        <v>5.1194999999999977</v>
      </c>
      <c r="M764">
        <f>1/Table13[[#This Row],[temp(K)]]</f>
        <v>6.6666666666666664E-4</v>
      </c>
      <c r="N764">
        <f>1/Table13[[#This Row],[dens]]</f>
        <v>0.19533157534915527</v>
      </c>
      <c r="O764" s="3">
        <f>EXP(-1/Table13[[#This Row],[temp(K)]])</f>
        <v>0.99933355550618108</v>
      </c>
      <c r="P764" s="3">
        <f>EXP(-1/Table13[[#This Row],[dens]])</f>
        <v>0.82256187159410876</v>
      </c>
      <c r="Q764" s="3">
        <f>EXP(1/Table13[[#This Row],[temp(K)]])</f>
        <v>1.0006668889382799</v>
      </c>
      <c r="R764" s="3">
        <f>EXP(1/Table13[[#This Row],[dens]])</f>
        <v>1.215714020468782</v>
      </c>
      <c r="S764" s="3">
        <f>LN(Table13[[#This Row],[maxPress(bar)]])</f>
        <v>13.391766491253012</v>
      </c>
      <c r="T764" s="3">
        <f>LN(Table13[[#This Row],[dens]])</f>
        <v>1.6330567780327339</v>
      </c>
    </row>
    <row r="765" spans="1:20" hidden="1" x14ac:dyDescent="0.3">
      <c r="A765">
        <v>5</v>
      </c>
      <c r="B765">
        <v>2000</v>
      </c>
      <c r="C765" t="s">
        <v>11</v>
      </c>
      <c r="D765">
        <v>1</v>
      </c>
      <c r="E765" t="s">
        <v>12</v>
      </c>
      <c r="F765">
        <v>14</v>
      </c>
      <c r="G765">
        <v>78.564249999999987</v>
      </c>
      <c r="H765">
        <v>665647.96789999993</v>
      </c>
      <c r="I765">
        <v>36.215000000000018</v>
      </c>
      <c r="J765">
        <v>8</v>
      </c>
      <c r="K765" t="s">
        <v>13</v>
      </c>
      <c r="L765">
        <f>Table13[[#This Row],[maxPHe]]/Table13[[#This Row],[nv]]</f>
        <v>4.5268750000000022</v>
      </c>
      <c r="M765">
        <f>1/Table13[[#This Row],[temp(K)]]</f>
        <v>5.0000000000000001E-4</v>
      </c>
      <c r="N765">
        <f>1/Table13[[#This Row],[dens]]</f>
        <v>0.2209029407703989</v>
      </c>
      <c r="O765" s="3">
        <f>EXP(-1/Table13[[#This Row],[temp(K)]])</f>
        <v>0.99950012497916929</v>
      </c>
      <c r="P765" s="3">
        <f>EXP(-1/Table13[[#This Row],[dens]])</f>
        <v>0.8017944980699484</v>
      </c>
      <c r="Q765" s="3">
        <f>EXP(1/Table13[[#This Row],[temp(K)]])</f>
        <v>1.0005001250208359</v>
      </c>
      <c r="R765" s="3">
        <f>EXP(1/Table13[[#This Row],[dens]])</f>
        <v>1.2472023721878422</v>
      </c>
      <c r="S765" s="3">
        <f>LN(Table13[[#This Row],[maxPress(bar)]])</f>
        <v>13.408516233049875</v>
      </c>
      <c r="T765" s="3">
        <f>LN(Table13[[#This Row],[dens]])</f>
        <v>1.5100318559674539</v>
      </c>
    </row>
    <row r="766" spans="1:20" hidden="1" x14ac:dyDescent="0.3">
      <c r="A766">
        <v>5</v>
      </c>
      <c r="B766">
        <v>2500</v>
      </c>
      <c r="C766" t="s">
        <v>11</v>
      </c>
      <c r="D766">
        <v>1</v>
      </c>
      <c r="E766" t="s">
        <v>12</v>
      </c>
      <c r="F766">
        <v>14</v>
      </c>
      <c r="G766">
        <v>82.722750000000019</v>
      </c>
      <c r="H766">
        <v>540781.32020000007</v>
      </c>
      <c r="I766">
        <v>40.044999999999987</v>
      </c>
      <c r="J766">
        <v>10</v>
      </c>
      <c r="K766" t="s">
        <v>13</v>
      </c>
      <c r="L766">
        <f>Table13[[#This Row],[maxPHe]]/Table13[[#This Row],[nv]]</f>
        <v>4.0044999999999984</v>
      </c>
      <c r="M766">
        <f>1/Table13[[#This Row],[temp(K)]]</f>
        <v>4.0000000000000002E-4</v>
      </c>
      <c r="N766">
        <f>1/Table13[[#This Row],[dens]]</f>
        <v>0.24971906605069308</v>
      </c>
      <c r="O766" s="3">
        <f>EXP(-1/Table13[[#This Row],[temp(K)]])</f>
        <v>0.99960007998933442</v>
      </c>
      <c r="P766" s="3">
        <f>EXP(-1/Table13[[#This Row],[dens]])</f>
        <v>0.77901960538698589</v>
      </c>
      <c r="Q766" s="3">
        <f>EXP(1/Table13[[#This Row],[temp(K)]])</f>
        <v>1.0004000800106678</v>
      </c>
      <c r="R766" s="3">
        <f>EXP(1/Table13[[#This Row],[dens]])</f>
        <v>1.2836647410218127</v>
      </c>
      <c r="S766" s="3">
        <f>LN(Table13[[#This Row],[maxPress(bar)]])</f>
        <v>13.20077026206404</v>
      </c>
      <c r="T766" s="3">
        <f>LN(Table13[[#This Row],[dens]])</f>
        <v>1.3874187287815996</v>
      </c>
    </row>
    <row r="767" spans="1:20" hidden="1" x14ac:dyDescent="0.3">
      <c r="A767">
        <v>5</v>
      </c>
      <c r="B767">
        <v>500</v>
      </c>
      <c r="C767" t="s">
        <v>11</v>
      </c>
      <c r="D767">
        <v>1</v>
      </c>
      <c r="E767" t="s">
        <v>12</v>
      </c>
      <c r="F767">
        <v>14</v>
      </c>
      <c r="G767">
        <v>128.71275</v>
      </c>
      <c r="H767">
        <v>951719.30580000009</v>
      </c>
      <c r="I767">
        <v>46.24499999999999</v>
      </c>
      <c r="J767">
        <v>6</v>
      </c>
      <c r="K767" t="s">
        <v>13</v>
      </c>
      <c r="L767">
        <f>Table13[[#This Row],[maxPHe]]/Table13[[#This Row],[nv]]</f>
        <v>7.7074999999999987</v>
      </c>
      <c r="M767">
        <f>1/Table13[[#This Row],[temp(K)]]</f>
        <v>2E-3</v>
      </c>
      <c r="N767">
        <f>1/Table13[[#This Row],[dens]]</f>
        <v>0.12974375608173858</v>
      </c>
      <c r="O767" s="3">
        <f>EXP(-1/Table13[[#This Row],[temp(K)]])</f>
        <v>0.99800199866733308</v>
      </c>
      <c r="P767" s="3">
        <f>EXP(-1/Table13[[#This Row],[dens]])</f>
        <v>0.87832046636513861</v>
      </c>
      <c r="Q767" s="3">
        <f>EXP(1/Table13[[#This Row],[temp(K)]])</f>
        <v>1.0020020013340003</v>
      </c>
      <c r="R767" s="3">
        <f>EXP(1/Table13[[#This Row],[dens]])</f>
        <v>1.1385366028625323</v>
      </c>
      <c r="S767" s="3">
        <f>LN(Table13[[#This Row],[maxPress(bar)]])</f>
        <v>13.766025423448886</v>
      </c>
      <c r="T767" s="3">
        <f>LN(Table13[[#This Row],[dens]])</f>
        <v>2.0421938807781683</v>
      </c>
    </row>
    <row r="768" spans="1:20" hidden="1" x14ac:dyDescent="0.3">
      <c r="A768">
        <v>1</v>
      </c>
      <c r="B768">
        <v>1000</v>
      </c>
      <c r="C768" t="s">
        <v>11</v>
      </c>
      <c r="D768">
        <v>1</v>
      </c>
      <c r="E768" t="s">
        <v>12</v>
      </c>
      <c r="F768">
        <v>15</v>
      </c>
      <c r="G768">
        <v>115.19825</v>
      </c>
      <c r="H768">
        <v>804654.25025000004</v>
      </c>
      <c r="I768">
        <v>47.535000000000018</v>
      </c>
      <c r="J768">
        <v>8</v>
      </c>
      <c r="K768" t="s">
        <v>13</v>
      </c>
      <c r="L768">
        <f>Table13[[#This Row],[maxPHe]]/Table13[[#This Row],[nv]]</f>
        <v>5.9418750000000022</v>
      </c>
      <c r="M768">
        <f>1/Table13[[#This Row],[temp(K)]]</f>
        <v>1E-3</v>
      </c>
      <c r="N768">
        <f>1/Table13[[#This Row],[dens]]</f>
        <v>0.16829704428315972</v>
      </c>
      <c r="O768" s="3">
        <f>EXP(-1/Table13[[#This Row],[temp(K)]])</f>
        <v>0.99900049983337502</v>
      </c>
      <c r="P768" s="3">
        <f>EXP(-1/Table13[[#This Row],[dens]])</f>
        <v>0.84510276445215327</v>
      </c>
      <c r="Q768" s="3">
        <f>EXP(1/Table13[[#This Row],[temp(K)]])</f>
        <v>1.0010005001667084</v>
      </c>
      <c r="R768" s="3">
        <f>EXP(1/Table13[[#This Row],[dens]])</f>
        <v>1.1832880473988989</v>
      </c>
      <c r="S768" s="3">
        <f>LN(Table13[[#This Row],[maxPress(bar)]])</f>
        <v>13.598167961342925</v>
      </c>
      <c r="T768" s="3">
        <f>LN(Table13[[#This Row],[dens]])</f>
        <v>1.7820247401311582</v>
      </c>
    </row>
    <row r="769" spans="1:20" x14ac:dyDescent="0.3">
      <c r="A769">
        <v>1</v>
      </c>
      <c r="B769">
        <v>1000</v>
      </c>
      <c r="C769" t="s">
        <v>11</v>
      </c>
      <c r="D769">
        <v>2</v>
      </c>
      <c r="E769" t="s">
        <v>12</v>
      </c>
      <c r="F769">
        <v>15</v>
      </c>
      <c r="G769">
        <v>581.28725000000009</v>
      </c>
      <c r="H769">
        <v>460204.80580000009</v>
      </c>
      <c r="I769">
        <v>284.75500000000011</v>
      </c>
      <c r="J769">
        <v>71</v>
      </c>
      <c r="K769" t="s">
        <v>14</v>
      </c>
      <c r="L769">
        <f>Table13[[#This Row],[maxPHe]]/Table13[[#This Row],[nv]]</f>
        <v>4.0106338028169031</v>
      </c>
      <c r="M769">
        <f>1/Table13[[#This Row],[temp(K)]]</f>
        <v>1E-3</v>
      </c>
      <c r="N769">
        <f>1/Table13[[#This Row],[dens]]</f>
        <v>0.24933714947937691</v>
      </c>
      <c r="O769" s="3">
        <f>EXP(-1/Table13[[#This Row],[temp(K)]])</f>
        <v>0.99900049983337502</v>
      </c>
      <c r="P769" s="3">
        <f>EXP(-1/Table13[[#This Row],[dens]])</f>
        <v>0.7793171827049008</v>
      </c>
      <c r="Q769" s="3">
        <f>EXP(1/Table13[[#This Row],[temp(K)]])</f>
        <v>1.0010005001667084</v>
      </c>
      <c r="R769" s="3">
        <f>EXP(1/Table13[[#This Row],[dens]])</f>
        <v>1.2831745817911264</v>
      </c>
      <c r="S769" s="3">
        <f>LN(Table13[[#This Row],[maxPress(bar)]])</f>
        <v>13.03942689937981</v>
      </c>
      <c r="T769" s="3">
        <f>LN(Table13[[#This Row],[dens]])</f>
        <v>1.3889492843943254</v>
      </c>
    </row>
    <row r="770" spans="1:20" hidden="1" x14ac:dyDescent="0.3">
      <c r="A770">
        <v>1</v>
      </c>
      <c r="B770">
        <v>1500</v>
      </c>
      <c r="C770" t="s">
        <v>11</v>
      </c>
      <c r="D770">
        <v>1</v>
      </c>
      <c r="E770" t="s">
        <v>12</v>
      </c>
      <c r="F770">
        <v>15</v>
      </c>
      <c r="G770">
        <v>92.029750000000007</v>
      </c>
      <c r="H770">
        <v>697091.77709999983</v>
      </c>
      <c r="I770">
        <v>40.905000000000008</v>
      </c>
      <c r="J770">
        <v>8</v>
      </c>
      <c r="K770" t="s">
        <v>13</v>
      </c>
      <c r="L770">
        <f>Table13[[#This Row],[maxPHe]]/Table13[[#This Row],[nv]]</f>
        <v>5.113125000000001</v>
      </c>
      <c r="M770">
        <f>1/Table13[[#This Row],[temp(K)]]</f>
        <v>6.6666666666666664E-4</v>
      </c>
      <c r="N770">
        <f>1/Table13[[#This Row],[dens]]</f>
        <v>0.19557511306686221</v>
      </c>
      <c r="O770" s="3">
        <f>EXP(-1/Table13[[#This Row],[temp(K)]])</f>
        <v>0.99933355550618108</v>
      </c>
      <c r="P770" s="3">
        <f>EXP(-1/Table13[[#This Row],[dens]])</f>
        <v>0.8223615711445752</v>
      </c>
      <c r="Q770" s="3">
        <f>EXP(1/Table13[[#This Row],[temp(K)]])</f>
        <v>1.0006668889382799</v>
      </c>
      <c r="R770" s="3">
        <f>EXP(1/Table13[[#This Row],[dens]])</f>
        <v>1.2160101287420142</v>
      </c>
      <c r="S770" s="3">
        <f>LN(Table13[[#This Row],[maxPress(bar)]])</f>
        <v>13.454672355536319</v>
      </c>
      <c r="T770" s="3">
        <f>LN(Table13[[#This Row],[dens]])</f>
        <v>1.6318107632858259</v>
      </c>
    </row>
    <row r="771" spans="1:20" x14ac:dyDescent="0.3">
      <c r="A771">
        <v>1</v>
      </c>
      <c r="B771">
        <v>1500</v>
      </c>
      <c r="C771" t="s">
        <v>11</v>
      </c>
      <c r="D771">
        <v>2</v>
      </c>
      <c r="E771" t="s">
        <v>12</v>
      </c>
      <c r="F771">
        <v>15</v>
      </c>
      <c r="G771">
        <v>528.21774999999991</v>
      </c>
      <c r="H771">
        <v>420579.17019999988</v>
      </c>
      <c r="I771">
        <v>255.14500000000001</v>
      </c>
      <c r="J771">
        <v>68</v>
      </c>
      <c r="K771" t="s">
        <v>14</v>
      </c>
      <c r="L771">
        <f>Table13[[#This Row],[maxPHe]]/Table13[[#This Row],[nv]]</f>
        <v>3.7521323529411768</v>
      </c>
      <c r="M771">
        <f>1/Table13[[#This Row],[temp(K)]]</f>
        <v>6.6666666666666664E-4</v>
      </c>
      <c r="N771">
        <f>1/Table13[[#This Row],[dens]]</f>
        <v>0.26651511885398499</v>
      </c>
      <c r="O771" s="3">
        <f>EXP(-1/Table13[[#This Row],[temp(K)]])</f>
        <v>0.99933355550618108</v>
      </c>
      <c r="P771" s="3">
        <f>EXP(-1/Table13[[#This Row],[dens]])</f>
        <v>0.76604442192488142</v>
      </c>
      <c r="Q771" s="3">
        <f>EXP(1/Table13[[#This Row],[temp(K)]])</f>
        <v>1.0006668889382799</v>
      </c>
      <c r="R771" s="3">
        <f>EXP(1/Table13[[#This Row],[dens]])</f>
        <v>1.3054073254488894</v>
      </c>
      <c r="S771" s="3">
        <f>LN(Table13[[#This Row],[maxPress(bar)]])</f>
        <v>12.949388017011067</v>
      </c>
      <c r="T771" s="3">
        <f>LN(Table13[[#This Row],[dens]])</f>
        <v>1.3223243058259708</v>
      </c>
    </row>
    <row r="772" spans="1:20" hidden="1" x14ac:dyDescent="0.3">
      <c r="A772">
        <v>1</v>
      </c>
      <c r="B772">
        <v>2000</v>
      </c>
      <c r="C772" t="s">
        <v>11</v>
      </c>
      <c r="D772">
        <v>1</v>
      </c>
      <c r="E772" t="s">
        <v>12</v>
      </c>
      <c r="F772">
        <v>15</v>
      </c>
      <c r="G772">
        <v>90.643750000000011</v>
      </c>
      <c r="H772">
        <v>686051.25595000014</v>
      </c>
      <c r="I772">
        <v>36.624999999999993</v>
      </c>
      <c r="J772">
        <v>7</v>
      </c>
      <c r="K772" t="s">
        <v>13</v>
      </c>
      <c r="L772">
        <f>Table13[[#This Row],[maxPHe]]/Table13[[#This Row],[nv]]</f>
        <v>5.2321428571428559</v>
      </c>
      <c r="M772">
        <f>1/Table13[[#This Row],[temp(K)]]</f>
        <v>5.0000000000000001E-4</v>
      </c>
      <c r="N772">
        <f>1/Table13[[#This Row],[dens]]</f>
        <v>0.19112627986348127</v>
      </c>
      <c r="O772" s="3">
        <f>EXP(-1/Table13[[#This Row],[temp(K)]])</f>
        <v>0.99950012497916929</v>
      </c>
      <c r="P772" s="3">
        <f>EXP(-1/Table13[[#This Row],[dens]])</f>
        <v>0.82602827082747199</v>
      </c>
      <c r="Q772" s="3">
        <f>EXP(1/Table13[[#This Row],[temp(K)]])</f>
        <v>1.0005001250208359</v>
      </c>
      <c r="R772" s="3">
        <f>EXP(1/Table13[[#This Row],[dens]])</f>
        <v>1.2106123183874229</v>
      </c>
      <c r="S772" s="3">
        <f>LN(Table13[[#This Row],[maxPress(bar)]])</f>
        <v>13.438707621045117</v>
      </c>
      <c r="T772" s="3">
        <f>LN(Table13[[#This Row],[dens]])</f>
        <v>1.6548209182819178</v>
      </c>
    </row>
    <row r="773" spans="1:20" hidden="1" x14ac:dyDescent="0.3">
      <c r="A773">
        <v>1</v>
      </c>
      <c r="B773">
        <v>2500</v>
      </c>
      <c r="C773" t="s">
        <v>11</v>
      </c>
      <c r="D773">
        <v>1</v>
      </c>
      <c r="E773" t="s">
        <v>12</v>
      </c>
      <c r="F773">
        <v>15</v>
      </c>
      <c r="G773">
        <v>100.99025</v>
      </c>
      <c r="H773">
        <v>553912.86080000002</v>
      </c>
      <c r="I773">
        <v>41.695000000000022</v>
      </c>
      <c r="J773">
        <v>9</v>
      </c>
      <c r="K773" t="s">
        <v>13</v>
      </c>
      <c r="L773">
        <f>Table13[[#This Row],[maxPHe]]/Table13[[#This Row],[nv]]</f>
        <v>4.6327777777777799</v>
      </c>
      <c r="M773">
        <f>1/Table13[[#This Row],[temp(K)]]</f>
        <v>4.0000000000000002E-4</v>
      </c>
      <c r="N773">
        <f>1/Table13[[#This Row],[dens]]</f>
        <v>0.21585321981052874</v>
      </c>
      <c r="O773" s="3">
        <f>EXP(-1/Table13[[#This Row],[temp(K)]])</f>
        <v>0.99960007998933442</v>
      </c>
      <c r="P773" s="3">
        <f>EXP(-1/Table13[[#This Row],[dens]])</f>
        <v>0.80585357653372847</v>
      </c>
      <c r="Q773" s="3">
        <f>EXP(1/Table13[[#This Row],[temp(K)]])</f>
        <v>1.0004000800106678</v>
      </c>
      <c r="R773" s="3">
        <f>EXP(1/Table13[[#This Row],[dens]])</f>
        <v>1.2409202231270926</v>
      </c>
      <c r="S773" s="3">
        <f>LN(Table13[[#This Row],[maxPress(bar)]])</f>
        <v>13.224762662383169</v>
      </c>
      <c r="T773" s="3">
        <f>LN(Table13[[#This Row],[dens]])</f>
        <v>1.5331566402027297</v>
      </c>
    </row>
    <row r="774" spans="1:20" hidden="1" x14ac:dyDescent="0.3">
      <c r="A774">
        <v>1</v>
      </c>
      <c r="B774">
        <v>500</v>
      </c>
      <c r="C774" t="s">
        <v>11</v>
      </c>
      <c r="D774">
        <v>1</v>
      </c>
      <c r="E774" t="s">
        <v>12</v>
      </c>
      <c r="F774">
        <v>15</v>
      </c>
      <c r="G774">
        <v>66.683250000000001</v>
      </c>
      <c r="H774">
        <v>872980.54110000003</v>
      </c>
      <c r="I774">
        <v>42.835000000000001</v>
      </c>
      <c r="J774">
        <v>9</v>
      </c>
      <c r="K774" t="s">
        <v>13</v>
      </c>
      <c r="L774">
        <f>Table13[[#This Row],[maxPHe]]/Table13[[#This Row],[nv]]</f>
        <v>4.7594444444444441</v>
      </c>
      <c r="M774">
        <f>1/Table13[[#This Row],[temp(K)]]</f>
        <v>2E-3</v>
      </c>
      <c r="N774">
        <f>1/Table13[[#This Row],[dens]]</f>
        <v>0.2101085560873118</v>
      </c>
      <c r="O774" s="3">
        <f>EXP(-1/Table13[[#This Row],[temp(K)]])</f>
        <v>0.99800199866733308</v>
      </c>
      <c r="P774" s="3">
        <f>EXP(-1/Table13[[#This Row],[dens]])</f>
        <v>0.81049625689196947</v>
      </c>
      <c r="Q774" s="3">
        <f>EXP(1/Table13[[#This Row],[temp(K)]])</f>
        <v>1.0020020013340003</v>
      </c>
      <c r="R774" s="3">
        <f>EXP(1/Table13[[#This Row],[dens]])</f>
        <v>1.2338119904892904</v>
      </c>
      <c r="S774" s="3">
        <f>LN(Table13[[#This Row],[maxPress(bar)]])</f>
        <v>13.679668544882599</v>
      </c>
      <c r="T774" s="3">
        <f>LN(Table13[[#This Row],[dens]])</f>
        <v>1.5601309480797878</v>
      </c>
    </row>
    <row r="775" spans="1:20" hidden="1" x14ac:dyDescent="0.3">
      <c r="A775">
        <v>2</v>
      </c>
      <c r="B775">
        <v>1000</v>
      </c>
      <c r="C775" t="s">
        <v>11</v>
      </c>
      <c r="D775">
        <v>1</v>
      </c>
      <c r="E775" t="s">
        <v>12</v>
      </c>
      <c r="F775">
        <v>15</v>
      </c>
      <c r="G775">
        <v>124.75225</v>
      </c>
      <c r="H775">
        <v>756090.45914999989</v>
      </c>
      <c r="I775">
        <v>51.454999999999977</v>
      </c>
      <c r="J775">
        <v>9</v>
      </c>
      <c r="K775" t="s">
        <v>13</v>
      </c>
      <c r="L775">
        <f>Table13[[#This Row],[maxPHe]]/Table13[[#This Row],[nv]]</f>
        <v>5.7172222222222198</v>
      </c>
      <c r="M775">
        <f>1/Table13[[#This Row],[temp(K)]]</f>
        <v>1E-3</v>
      </c>
      <c r="N775">
        <f>1/Table13[[#This Row],[dens]]</f>
        <v>0.17491011563502096</v>
      </c>
      <c r="O775" s="3">
        <f>EXP(-1/Table13[[#This Row],[temp(K)]])</f>
        <v>0.99900049983337502</v>
      </c>
      <c r="P775" s="3">
        <f>EXP(-1/Table13[[#This Row],[dens]])</f>
        <v>0.83953247822161814</v>
      </c>
      <c r="Q775" s="3">
        <f>EXP(1/Table13[[#This Row],[temp(K)]])</f>
        <v>1.0010005001667084</v>
      </c>
      <c r="R775" s="3">
        <f>EXP(1/Table13[[#This Row],[dens]])</f>
        <v>1.1911391470146577</v>
      </c>
      <c r="S775" s="3">
        <f>LN(Table13[[#This Row],[maxPress(bar)]])</f>
        <v>13.535916302963903</v>
      </c>
      <c r="T775" s="3">
        <f>LN(Table13[[#This Row],[dens]])</f>
        <v>1.7434830619518351</v>
      </c>
    </row>
    <row r="776" spans="1:20" x14ac:dyDescent="0.3">
      <c r="A776">
        <v>2</v>
      </c>
      <c r="B776">
        <v>1000</v>
      </c>
      <c r="C776" t="s">
        <v>11</v>
      </c>
      <c r="D776">
        <v>2</v>
      </c>
      <c r="E776" t="s">
        <v>12</v>
      </c>
      <c r="F776">
        <v>15</v>
      </c>
      <c r="G776">
        <v>656.28725000000009</v>
      </c>
      <c r="H776">
        <v>472949.22864999989</v>
      </c>
      <c r="I776">
        <v>293.75500000000022</v>
      </c>
      <c r="J776">
        <v>68</v>
      </c>
      <c r="K776" t="s">
        <v>13</v>
      </c>
      <c r="L776">
        <f>Table13[[#This Row],[maxPHe]]/Table13[[#This Row],[nv]]</f>
        <v>4.3199264705882383</v>
      </c>
      <c r="M776">
        <f>1/Table13[[#This Row],[temp(K)]]</f>
        <v>1E-3</v>
      </c>
      <c r="N776">
        <f>1/Table13[[#This Row],[dens]]</f>
        <v>0.23148542152473983</v>
      </c>
      <c r="O776" s="3">
        <f>EXP(-1/Table13[[#This Row],[temp(K)]])</f>
        <v>0.99900049983337502</v>
      </c>
      <c r="P776" s="3">
        <f>EXP(-1/Table13[[#This Row],[dens]])</f>
        <v>0.79335426131428921</v>
      </c>
      <c r="Q776" s="3">
        <f>EXP(1/Table13[[#This Row],[temp(K)]])</f>
        <v>1.0010005001667084</v>
      </c>
      <c r="R776" s="3">
        <f>EXP(1/Table13[[#This Row],[dens]])</f>
        <v>1.2604709506990945</v>
      </c>
      <c r="S776" s="3">
        <f>LN(Table13[[#This Row],[maxPress(bar)]])</f>
        <v>13.066743322706484</v>
      </c>
      <c r="T776" s="3">
        <f>LN(Table13[[#This Row],[dens]])</f>
        <v>1.4632383814139982</v>
      </c>
    </row>
    <row r="777" spans="1:20" hidden="1" x14ac:dyDescent="0.3">
      <c r="A777">
        <v>2</v>
      </c>
      <c r="B777">
        <v>1500</v>
      </c>
      <c r="C777" t="s">
        <v>11</v>
      </c>
      <c r="D777">
        <v>1</v>
      </c>
      <c r="E777" t="s">
        <v>12</v>
      </c>
      <c r="F777">
        <v>15</v>
      </c>
      <c r="G777">
        <v>67.62375000000003</v>
      </c>
      <c r="H777">
        <v>746623.76695000008</v>
      </c>
      <c r="I777">
        <v>33.025000000000013</v>
      </c>
      <c r="J777">
        <v>7</v>
      </c>
      <c r="K777" t="s">
        <v>13</v>
      </c>
      <c r="L777">
        <f>Table13[[#This Row],[maxPHe]]/Table13[[#This Row],[nv]]</f>
        <v>4.7178571428571443</v>
      </c>
      <c r="M777">
        <f>1/Table13[[#This Row],[temp(K)]]</f>
        <v>6.6666666666666664E-4</v>
      </c>
      <c r="N777">
        <f>1/Table13[[#This Row],[dens]]</f>
        <v>0.21196063588190758</v>
      </c>
      <c r="O777" s="3">
        <f>EXP(-1/Table13[[#This Row],[temp(K)]])</f>
        <v>0.99933355550618108</v>
      </c>
      <c r="P777" s="3">
        <f>EXP(-1/Table13[[#This Row],[dens]])</f>
        <v>0.80899654237515473</v>
      </c>
      <c r="Q777" s="3">
        <f>EXP(1/Table13[[#This Row],[temp(K)]])</f>
        <v>1.0006668889382799</v>
      </c>
      <c r="R777" s="3">
        <f>EXP(1/Table13[[#This Row],[dens]])</f>
        <v>1.2360992261648895</v>
      </c>
      <c r="S777" s="3">
        <f>LN(Table13[[#This Row],[maxPress(bar)]])</f>
        <v>13.523316678534833</v>
      </c>
      <c r="T777" s="3">
        <f>LN(Table13[[#This Row],[dens]])</f>
        <v>1.551354701353076</v>
      </c>
    </row>
    <row r="778" spans="1:20" x14ac:dyDescent="0.3">
      <c r="A778">
        <v>2</v>
      </c>
      <c r="B778">
        <v>1500</v>
      </c>
      <c r="C778" t="s">
        <v>11</v>
      </c>
      <c r="D778">
        <v>2</v>
      </c>
      <c r="E778" t="s">
        <v>12</v>
      </c>
      <c r="F778">
        <v>15</v>
      </c>
      <c r="G778">
        <v>516.68324999999993</v>
      </c>
      <c r="H778">
        <v>412013.74265000009</v>
      </c>
      <c r="I778">
        <v>256.83499999999992</v>
      </c>
      <c r="J778">
        <v>70</v>
      </c>
      <c r="K778" t="s">
        <v>14</v>
      </c>
      <c r="L778">
        <f>Table13[[#This Row],[maxPHe]]/Table13[[#This Row],[nv]]</f>
        <v>3.6690714285714274</v>
      </c>
      <c r="M778">
        <f>1/Table13[[#This Row],[temp(K)]]</f>
        <v>6.6666666666666664E-4</v>
      </c>
      <c r="N778">
        <f>1/Table13[[#This Row],[dens]]</f>
        <v>0.27254852337103597</v>
      </c>
      <c r="O778" s="3">
        <f>EXP(-1/Table13[[#This Row],[temp(K)]])</f>
        <v>0.99933355550618108</v>
      </c>
      <c r="P778" s="3">
        <f>EXP(-1/Table13[[#This Row],[dens]])</f>
        <v>0.76143648081390414</v>
      </c>
      <c r="Q778" s="3">
        <f>EXP(1/Table13[[#This Row],[temp(K)]])</f>
        <v>1.0006668889382799</v>
      </c>
      <c r="R778" s="3">
        <f>EXP(1/Table13[[#This Row],[dens]])</f>
        <v>1.3133071834581578</v>
      </c>
      <c r="S778" s="3">
        <f>LN(Table13[[#This Row],[maxPress(bar)]])</f>
        <v>12.928811983721967</v>
      </c>
      <c r="T778" s="3">
        <f>LN(Table13[[#This Row],[dens]])</f>
        <v>1.2999386133143132</v>
      </c>
    </row>
    <row r="779" spans="1:20" hidden="1" x14ac:dyDescent="0.3">
      <c r="A779">
        <v>2</v>
      </c>
      <c r="B779">
        <v>2000</v>
      </c>
      <c r="C779" t="s">
        <v>11</v>
      </c>
      <c r="D779">
        <v>1</v>
      </c>
      <c r="E779" t="s">
        <v>12</v>
      </c>
      <c r="F779">
        <v>15</v>
      </c>
      <c r="G779">
        <v>113.01975</v>
      </c>
      <c r="H779">
        <v>623746.47455000028</v>
      </c>
      <c r="I779">
        <v>45.104999999999983</v>
      </c>
      <c r="J779">
        <v>9</v>
      </c>
      <c r="K779" t="s">
        <v>13</v>
      </c>
      <c r="L779">
        <f>Table13[[#This Row],[maxPHe]]/Table13[[#This Row],[nv]]</f>
        <v>5.0116666666666649</v>
      </c>
      <c r="M779">
        <f>1/Table13[[#This Row],[temp(K)]]</f>
        <v>5.0000000000000001E-4</v>
      </c>
      <c r="N779">
        <f>1/Table13[[#This Row],[dens]]</f>
        <v>0.19953441968739616</v>
      </c>
      <c r="O779" s="3">
        <f>EXP(-1/Table13[[#This Row],[temp(K)]])</f>
        <v>0.99950012497916929</v>
      </c>
      <c r="P779" s="3">
        <f>EXP(-1/Table13[[#This Row],[dens]])</f>
        <v>0.81911202674780825</v>
      </c>
      <c r="Q779" s="3">
        <f>EXP(1/Table13[[#This Row],[temp(K)]])</f>
        <v>1.0005001250208359</v>
      </c>
      <c r="R779" s="3">
        <f>EXP(1/Table13[[#This Row],[dens]])</f>
        <v>1.2208342294403698</v>
      </c>
      <c r="S779" s="3">
        <f>LN(Table13[[#This Row],[maxPress(bar)]])</f>
        <v>13.343499274007845</v>
      </c>
      <c r="T779" s="3">
        <f>LN(Table13[[#This Row],[dens]])</f>
        <v>1.6117685277723823</v>
      </c>
    </row>
    <row r="780" spans="1:20" hidden="1" x14ac:dyDescent="0.3">
      <c r="A780">
        <v>2</v>
      </c>
      <c r="B780">
        <v>2500</v>
      </c>
      <c r="C780" t="s">
        <v>11</v>
      </c>
      <c r="D780">
        <v>1</v>
      </c>
      <c r="E780" t="s">
        <v>12</v>
      </c>
      <c r="F780">
        <v>15</v>
      </c>
      <c r="G780">
        <v>65.594250000000002</v>
      </c>
      <c r="H780">
        <v>558086.56300000008</v>
      </c>
      <c r="I780">
        <v>34.615000000000002</v>
      </c>
      <c r="J780">
        <v>9</v>
      </c>
      <c r="K780" t="s">
        <v>13</v>
      </c>
      <c r="L780">
        <f>Table13[[#This Row],[maxPHe]]/Table13[[#This Row],[nv]]</f>
        <v>3.8461111111111115</v>
      </c>
      <c r="M780">
        <f>1/Table13[[#This Row],[temp(K)]]</f>
        <v>4.0000000000000002E-4</v>
      </c>
      <c r="N780">
        <f>1/Table13[[#This Row],[dens]]</f>
        <v>0.260002888920988</v>
      </c>
      <c r="O780" s="3">
        <f>EXP(-1/Table13[[#This Row],[temp(K)]])</f>
        <v>0.99960007998933442</v>
      </c>
      <c r="P780" s="3">
        <f>EXP(-1/Table13[[#This Row],[dens]])</f>
        <v>0.7710493582996748</v>
      </c>
      <c r="Q780" s="3">
        <f>EXP(1/Table13[[#This Row],[temp(K)]])</f>
        <v>1.0004000800106678</v>
      </c>
      <c r="R780" s="3">
        <f>EXP(1/Table13[[#This Row],[dens]])</f>
        <v>1.2969338333997311</v>
      </c>
      <c r="S780" s="3">
        <f>LN(Table13[[#This Row],[maxPress(bar)]])</f>
        <v>13.232269360156279</v>
      </c>
      <c r="T780" s="3">
        <f>LN(Table13[[#This Row],[dens]])</f>
        <v>1.3470625367937694</v>
      </c>
    </row>
    <row r="781" spans="1:20" hidden="1" x14ac:dyDescent="0.3">
      <c r="A781">
        <v>2</v>
      </c>
      <c r="B781">
        <v>500</v>
      </c>
      <c r="C781" t="s">
        <v>11</v>
      </c>
      <c r="D781">
        <v>1</v>
      </c>
      <c r="E781" t="s">
        <v>12</v>
      </c>
      <c r="F781">
        <v>15</v>
      </c>
      <c r="G781">
        <v>58.366249999999987</v>
      </c>
      <c r="H781">
        <v>908035.99285000004</v>
      </c>
      <c r="I781">
        <v>35.174999999999997</v>
      </c>
      <c r="J781">
        <v>7</v>
      </c>
      <c r="K781" t="s">
        <v>13</v>
      </c>
      <c r="L781">
        <f>Table13[[#This Row],[maxPHe]]/Table13[[#This Row],[nv]]</f>
        <v>5.0249999999999995</v>
      </c>
      <c r="M781">
        <f>1/Table13[[#This Row],[temp(K)]]</f>
        <v>2E-3</v>
      </c>
      <c r="N781">
        <f>1/Table13[[#This Row],[dens]]</f>
        <v>0.19900497512437812</v>
      </c>
      <c r="O781" s="3">
        <f>EXP(-1/Table13[[#This Row],[temp(K)]])</f>
        <v>0.99800199866733308</v>
      </c>
      <c r="P781" s="3">
        <f>EXP(-1/Table13[[#This Row],[dens]])</f>
        <v>0.81954581598041487</v>
      </c>
      <c r="Q781" s="3">
        <f>EXP(1/Table13[[#This Row],[temp(K)]])</f>
        <v>1.0020020013340003</v>
      </c>
      <c r="R781" s="3">
        <f>EXP(1/Table13[[#This Row],[dens]])</f>
        <v>1.2201880364720177</v>
      </c>
      <c r="S781" s="3">
        <f>LN(Table13[[#This Row],[maxPress(bar)]])</f>
        <v>13.719039296500441</v>
      </c>
      <c r="T781" s="3">
        <f>LN(Table13[[#This Row],[dens]])</f>
        <v>1.6144254539451393</v>
      </c>
    </row>
    <row r="782" spans="1:20" hidden="1" x14ac:dyDescent="0.3">
      <c r="A782">
        <v>3</v>
      </c>
      <c r="B782">
        <v>1000</v>
      </c>
      <c r="C782" t="s">
        <v>11</v>
      </c>
      <c r="D782">
        <v>1</v>
      </c>
      <c r="E782" t="s">
        <v>12</v>
      </c>
      <c r="F782">
        <v>15</v>
      </c>
      <c r="G782">
        <v>80.693250000000006</v>
      </c>
      <c r="H782">
        <v>776183.43745000008</v>
      </c>
      <c r="I782">
        <v>40.635000000000012</v>
      </c>
      <c r="J782">
        <v>8</v>
      </c>
      <c r="K782" t="s">
        <v>13</v>
      </c>
      <c r="L782">
        <f>Table13[[#This Row],[maxPHe]]/Table13[[#This Row],[nv]]</f>
        <v>5.0793750000000015</v>
      </c>
      <c r="M782">
        <f>1/Table13[[#This Row],[temp(K)]]</f>
        <v>1E-3</v>
      </c>
      <c r="N782">
        <f>1/Table13[[#This Row],[dens]]</f>
        <v>0.19687461547926657</v>
      </c>
      <c r="O782" s="3">
        <f>EXP(-1/Table13[[#This Row],[temp(K)]])</f>
        <v>0.99900049983337502</v>
      </c>
      <c r="P782" s="3">
        <f>EXP(-1/Table13[[#This Row],[dens]])</f>
        <v>0.8212936043619995</v>
      </c>
      <c r="Q782" s="3">
        <f>EXP(1/Table13[[#This Row],[temp(K)]])</f>
        <v>1.0010005001667084</v>
      </c>
      <c r="R782" s="3">
        <f>EXP(1/Table13[[#This Row],[dens]])</f>
        <v>1.2175913640248348</v>
      </c>
      <c r="S782" s="3">
        <f>LN(Table13[[#This Row],[maxPress(bar)]])</f>
        <v>13.5621441596965</v>
      </c>
      <c r="T782" s="3">
        <f>LN(Table13[[#This Row],[dens]])</f>
        <v>1.6251882225253325</v>
      </c>
    </row>
    <row r="783" spans="1:20" hidden="1" x14ac:dyDescent="0.3">
      <c r="A783">
        <v>1</v>
      </c>
      <c r="B783">
        <v>1000</v>
      </c>
      <c r="C783" t="s">
        <v>11</v>
      </c>
      <c r="D783">
        <v>3</v>
      </c>
      <c r="E783" t="s">
        <v>12</v>
      </c>
      <c r="F783">
        <v>15</v>
      </c>
      <c r="G783">
        <v>1488.1682499999999</v>
      </c>
      <c r="H783">
        <v>371342.00459999999</v>
      </c>
      <c r="I783">
        <v>769.1350000000001</v>
      </c>
      <c r="J783">
        <v>225</v>
      </c>
      <c r="K783" t="s">
        <v>14</v>
      </c>
      <c r="L783">
        <f>Table13[[#This Row],[maxPHe]]/Table13[[#This Row],[nv]]</f>
        <v>3.4183777777777782</v>
      </c>
      <c r="M783">
        <f>1/Table13[[#This Row],[temp(K)]]</f>
        <v>1E-3</v>
      </c>
      <c r="N783">
        <f>1/Table13[[#This Row],[dens]]</f>
        <v>0.29253642078438763</v>
      </c>
      <c r="O783" s="3">
        <f>EXP(-1/Table13[[#This Row],[temp(K)]])</f>
        <v>0.99900049983337502</v>
      </c>
      <c r="P783" s="3">
        <f>EXP(-1/Table13[[#This Row],[dens]])</f>
        <v>0.74636806123062505</v>
      </c>
      <c r="Q783" s="3">
        <f>EXP(1/Table13[[#This Row],[temp(K)]])</f>
        <v>1.0010005001667084</v>
      </c>
      <c r="R783" s="3">
        <f>EXP(1/Table13[[#This Row],[dens]])</f>
        <v>1.3398215330264562</v>
      </c>
      <c r="S783" s="3">
        <f>LN(Table13[[#This Row],[maxPress(bar)]])</f>
        <v>12.824878762234176</v>
      </c>
      <c r="T783" s="3">
        <f>LN(Table13[[#This Row],[dens]])</f>
        <v>1.2291661045594577</v>
      </c>
    </row>
    <row r="784" spans="1:20" hidden="1" x14ac:dyDescent="0.3">
      <c r="A784">
        <v>3</v>
      </c>
      <c r="B784">
        <v>1500</v>
      </c>
      <c r="C784" t="s">
        <v>11</v>
      </c>
      <c r="D784">
        <v>1</v>
      </c>
      <c r="E784" t="s">
        <v>12</v>
      </c>
      <c r="F784">
        <v>15</v>
      </c>
      <c r="G784">
        <v>81.435750000000013</v>
      </c>
      <c r="H784">
        <v>684132.98014999996</v>
      </c>
      <c r="I784">
        <v>40.785000000000011</v>
      </c>
      <c r="J784">
        <v>9</v>
      </c>
      <c r="K784" t="s">
        <v>13</v>
      </c>
      <c r="L784">
        <f>Table13[[#This Row],[maxPHe]]/Table13[[#This Row],[nv]]</f>
        <v>4.5316666666666681</v>
      </c>
      <c r="M784">
        <f>1/Table13[[#This Row],[temp(K)]]</f>
        <v>6.6666666666666664E-4</v>
      </c>
      <c r="N784">
        <f>1/Table13[[#This Row],[dens]]</f>
        <v>0.22066936373666782</v>
      </c>
      <c r="O784" s="3">
        <f>EXP(-1/Table13[[#This Row],[temp(K)]])</f>
        <v>0.99933355550618108</v>
      </c>
      <c r="P784" s="3">
        <f>EXP(-1/Table13[[#This Row],[dens]])</f>
        <v>0.80198180072441716</v>
      </c>
      <c r="Q784" s="3">
        <f>EXP(1/Table13[[#This Row],[temp(K)]])</f>
        <v>1.0006668889382799</v>
      </c>
      <c r="R784" s="3">
        <f>EXP(1/Table13[[#This Row],[dens]])</f>
        <v>1.246911088377213</v>
      </c>
      <c r="S784" s="3">
        <f>LN(Table13[[#This Row],[maxPress(bar)]])</f>
        <v>13.435907593132434</v>
      </c>
      <c r="T784" s="3">
        <f>LN(Table13[[#This Row],[dens]])</f>
        <v>1.5110897894163247</v>
      </c>
    </row>
    <row r="785" spans="1:20" hidden="1" x14ac:dyDescent="0.3">
      <c r="A785">
        <v>1</v>
      </c>
      <c r="B785">
        <v>1500</v>
      </c>
      <c r="C785" t="s">
        <v>11</v>
      </c>
      <c r="D785">
        <v>3</v>
      </c>
      <c r="E785" t="s">
        <v>12</v>
      </c>
      <c r="F785">
        <v>15</v>
      </c>
      <c r="G785">
        <v>1432.7227499999999</v>
      </c>
      <c r="H785">
        <v>321063.15360000002</v>
      </c>
      <c r="I785">
        <v>716.04500000000041</v>
      </c>
      <c r="J785">
        <v>224</v>
      </c>
      <c r="K785" t="s">
        <v>13</v>
      </c>
      <c r="L785">
        <f>Table13[[#This Row],[maxPHe]]/Table13[[#This Row],[nv]]</f>
        <v>3.1966294642857163</v>
      </c>
      <c r="M785">
        <f>1/Table13[[#This Row],[temp(K)]]</f>
        <v>6.6666666666666664E-4</v>
      </c>
      <c r="N785">
        <f>1/Table13[[#This Row],[dens]]</f>
        <v>0.3128295009391866</v>
      </c>
      <c r="O785" s="3">
        <f>EXP(-1/Table13[[#This Row],[temp(K)]])</f>
        <v>0.99933355550618108</v>
      </c>
      <c r="P785" s="3">
        <f>EXP(-1/Table13[[#This Row],[dens]])</f>
        <v>0.73137460062149073</v>
      </c>
      <c r="Q785" s="3">
        <f>EXP(1/Table13[[#This Row],[temp(K)]])</f>
        <v>1.0006668889382799</v>
      </c>
      <c r="R785" s="3">
        <f>EXP(1/Table13[[#This Row],[dens]])</f>
        <v>1.3672883897666708</v>
      </c>
      <c r="S785" s="3">
        <f>LN(Table13[[#This Row],[maxPress(bar)]])</f>
        <v>12.679393122948257</v>
      </c>
      <c r="T785" s="3">
        <f>LN(Table13[[#This Row],[dens]])</f>
        <v>1.1620969622926918</v>
      </c>
    </row>
    <row r="786" spans="1:20" hidden="1" x14ac:dyDescent="0.3">
      <c r="A786">
        <v>1</v>
      </c>
      <c r="B786">
        <v>2000</v>
      </c>
      <c r="C786" t="s">
        <v>11</v>
      </c>
      <c r="D786">
        <v>3</v>
      </c>
      <c r="E786" t="s">
        <v>12</v>
      </c>
      <c r="F786">
        <v>15</v>
      </c>
      <c r="G786">
        <v>1311.93075</v>
      </c>
      <c r="H786">
        <v>285147.73849999998</v>
      </c>
      <c r="I786">
        <v>661.88500000000033</v>
      </c>
      <c r="J786">
        <v>226</v>
      </c>
      <c r="K786" t="s">
        <v>14</v>
      </c>
      <c r="L786">
        <f>Table13[[#This Row],[maxPHe]]/Table13[[#This Row],[nv]]</f>
        <v>2.928694690265488</v>
      </c>
      <c r="M786">
        <f>1/Table13[[#This Row],[temp(K)]]</f>
        <v>5.0000000000000001E-4</v>
      </c>
      <c r="N786">
        <f>1/Table13[[#This Row],[dens]]</f>
        <v>0.34144904326280229</v>
      </c>
      <c r="O786" s="3">
        <f>EXP(-1/Table13[[#This Row],[temp(K)]])</f>
        <v>0.99950012497916929</v>
      </c>
      <c r="P786" s="3">
        <f>EXP(-1/Table13[[#This Row],[dens]])</f>
        <v>0.71073968367240126</v>
      </c>
      <c r="Q786" s="3">
        <f>EXP(1/Table13[[#This Row],[temp(K)]])</f>
        <v>1.0005001250208359</v>
      </c>
      <c r="R786" s="3">
        <f>EXP(1/Table13[[#This Row],[dens]])</f>
        <v>1.4069848961197535</v>
      </c>
      <c r="S786" s="3">
        <f>LN(Table13[[#This Row],[maxPress(bar)]])</f>
        <v>12.56076270563968</v>
      </c>
      <c r="T786" s="3">
        <f>LN(Table13[[#This Row],[dens]])</f>
        <v>1.0745568255622642</v>
      </c>
    </row>
    <row r="787" spans="1:20" hidden="1" x14ac:dyDescent="0.3">
      <c r="A787">
        <v>1</v>
      </c>
      <c r="B787">
        <v>2500</v>
      </c>
      <c r="C787" t="s">
        <v>11</v>
      </c>
      <c r="D787">
        <v>3</v>
      </c>
      <c r="E787" t="s">
        <v>12</v>
      </c>
      <c r="F787">
        <v>15</v>
      </c>
      <c r="G787">
        <v>1203.61375</v>
      </c>
      <c r="H787">
        <v>256001.71984999999</v>
      </c>
      <c r="I787">
        <v>614.22500000000048</v>
      </c>
      <c r="J787">
        <v>227</v>
      </c>
      <c r="K787" t="s">
        <v>14</v>
      </c>
      <c r="L787">
        <f>Table13[[#This Row],[maxPHe]]/Table13[[#This Row],[nv]]</f>
        <v>2.7058370044052884</v>
      </c>
      <c r="M787">
        <f>1/Table13[[#This Row],[temp(K)]]</f>
        <v>4.0000000000000002E-4</v>
      </c>
      <c r="N787">
        <f>1/Table13[[#This Row],[dens]]</f>
        <v>0.36957141112784375</v>
      </c>
      <c r="O787" s="3">
        <f>EXP(-1/Table13[[#This Row],[temp(K)]])</f>
        <v>0.99960007998933442</v>
      </c>
      <c r="P787" s="3">
        <f>EXP(-1/Table13[[#This Row],[dens]])</f>
        <v>0.69103043513409568</v>
      </c>
      <c r="Q787" s="3">
        <f>EXP(1/Table13[[#This Row],[temp(K)]])</f>
        <v>1.0004000800106678</v>
      </c>
      <c r="R787" s="3">
        <f>EXP(1/Table13[[#This Row],[dens]])</f>
        <v>1.4471142646646935</v>
      </c>
      <c r="S787" s="3">
        <f>LN(Table13[[#This Row],[maxPress(bar)]])</f>
        <v>12.452939441603196</v>
      </c>
      <c r="T787" s="3">
        <f>LN(Table13[[#This Row],[dens]])</f>
        <v>0.99541129305091747</v>
      </c>
    </row>
    <row r="788" spans="1:20" hidden="1" x14ac:dyDescent="0.3">
      <c r="A788">
        <v>1</v>
      </c>
      <c r="B788">
        <v>500</v>
      </c>
      <c r="C788" t="s">
        <v>11</v>
      </c>
      <c r="D788">
        <v>3</v>
      </c>
      <c r="E788" t="s">
        <v>12</v>
      </c>
      <c r="F788">
        <v>15</v>
      </c>
      <c r="G788">
        <v>1691.53475</v>
      </c>
      <c r="H788">
        <v>433623.46275000001</v>
      </c>
      <c r="I788">
        <v>870.80499999999995</v>
      </c>
      <c r="J788">
        <v>229</v>
      </c>
      <c r="K788" t="s">
        <v>13</v>
      </c>
      <c r="L788">
        <f>Table13[[#This Row],[maxPHe]]/Table13[[#This Row],[nv]]</f>
        <v>3.8026419213973797</v>
      </c>
      <c r="M788">
        <f>1/Table13[[#This Row],[temp(K)]]</f>
        <v>2E-3</v>
      </c>
      <c r="N788">
        <f>1/Table13[[#This Row],[dens]]</f>
        <v>0.26297506330349507</v>
      </c>
      <c r="O788" s="3">
        <f>EXP(-1/Table13[[#This Row],[temp(K)]])</f>
        <v>0.99800199866733308</v>
      </c>
      <c r="P788" s="3">
        <f>EXP(-1/Table13[[#This Row],[dens]])</f>
        <v>0.76876106743356298</v>
      </c>
      <c r="Q788" s="3">
        <f>EXP(1/Table13[[#This Row],[temp(K)]])</f>
        <v>1.0020020013340003</v>
      </c>
      <c r="R788" s="3">
        <f>EXP(1/Table13[[#This Row],[dens]])</f>
        <v>1.3007942810350772</v>
      </c>
      <c r="S788" s="3">
        <f>LN(Table13[[#This Row],[maxPress(bar)]])</f>
        <v>12.979931839151901</v>
      </c>
      <c r="T788" s="3">
        <f>LN(Table13[[#This Row],[dens]])</f>
        <v>1.3356960676362462</v>
      </c>
    </row>
    <row r="789" spans="1:20" hidden="1" x14ac:dyDescent="0.3">
      <c r="A789">
        <v>2</v>
      </c>
      <c r="B789">
        <v>1000</v>
      </c>
      <c r="C789" t="s">
        <v>11</v>
      </c>
      <c r="D789">
        <v>3</v>
      </c>
      <c r="E789" t="s">
        <v>12</v>
      </c>
      <c r="F789">
        <v>15</v>
      </c>
      <c r="G789">
        <v>1537.1287500000001</v>
      </c>
      <c r="H789">
        <v>374665.42135000002</v>
      </c>
      <c r="I789">
        <v>770.92500000000007</v>
      </c>
      <c r="J789">
        <v>221</v>
      </c>
      <c r="K789" t="s">
        <v>14</v>
      </c>
      <c r="L789">
        <f>Table13[[#This Row],[maxPHe]]/Table13[[#This Row],[nv]]</f>
        <v>3.4883484162895932</v>
      </c>
      <c r="M789">
        <f>1/Table13[[#This Row],[temp(K)]]</f>
        <v>1E-3</v>
      </c>
      <c r="N789">
        <f>1/Table13[[#This Row],[dens]]</f>
        <v>0.28666861238123031</v>
      </c>
      <c r="O789" s="3">
        <f>EXP(-1/Table13[[#This Row],[temp(K)]])</f>
        <v>0.99900049983337502</v>
      </c>
      <c r="P789" s="3">
        <f>EXP(-1/Table13[[#This Row],[dens]])</f>
        <v>0.75076048034605469</v>
      </c>
      <c r="Q789" s="3">
        <f>EXP(1/Table13[[#This Row],[temp(K)]])</f>
        <v>1.0010005001667084</v>
      </c>
      <c r="R789" s="3">
        <f>EXP(1/Table13[[#This Row],[dens]])</f>
        <v>1.3319827377422173</v>
      </c>
      <c r="S789" s="3">
        <f>LN(Table13[[#This Row],[maxPress(bar)]])</f>
        <v>12.833788696963207</v>
      </c>
      <c r="T789" s="3">
        <f>LN(Table13[[#This Row],[dens]])</f>
        <v>1.2494283910493427</v>
      </c>
    </row>
    <row r="790" spans="1:20" hidden="1" x14ac:dyDescent="0.3">
      <c r="A790">
        <v>2</v>
      </c>
      <c r="B790">
        <v>1500</v>
      </c>
      <c r="C790" t="s">
        <v>11</v>
      </c>
      <c r="D790">
        <v>3</v>
      </c>
      <c r="E790" t="s">
        <v>12</v>
      </c>
      <c r="F790">
        <v>15</v>
      </c>
      <c r="G790">
        <v>1420.84175</v>
      </c>
      <c r="H790">
        <v>328777.70815000002</v>
      </c>
      <c r="I790">
        <v>704.66499999999962</v>
      </c>
      <c r="J790">
        <v>219</v>
      </c>
      <c r="K790" t="s">
        <v>14</v>
      </c>
      <c r="L790">
        <f>Table13[[#This Row],[maxPHe]]/Table13[[#This Row],[nv]]</f>
        <v>3.2176484018264824</v>
      </c>
      <c r="M790">
        <f>1/Table13[[#This Row],[temp(K)]]</f>
        <v>6.6666666666666664E-4</v>
      </c>
      <c r="N790">
        <f>1/Table13[[#This Row],[dens]]</f>
        <v>0.31078597631498672</v>
      </c>
      <c r="O790" s="3">
        <f>EXP(-1/Table13[[#This Row],[temp(K)]])</f>
        <v>0.99933355550618108</v>
      </c>
      <c r="P790" s="3">
        <f>EXP(-1/Table13[[#This Row],[dens]])</f>
        <v>0.73287071077569999</v>
      </c>
      <c r="Q790" s="3">
        <f>EXP(1/Table13[[#This Row],[temp(K)]])</f>
        <v>1.0006668889382799</v>
      </c>
      <c r="R790" s="3">
        <f>EXP(1/Table13[[#This Row],[dens]])</f>
        <v>1.3644971552234084</v>
      </c>
      <c r="S790" s="3">
        <f>LN(Table13[[#This Row],[maxPress(bar)]])</f>
        <v>12.703137142268478</v>
      </c>
      <c r="T790" s="3">
        <f>LN(Table13[[#This Row],[dens]])</f>
        <v>1.1686507827582904</v>
      </c>
    </row>
    <row r="791" spans="1:20" hidden="1" x14ac:dyDescent="0.3">
      <c r="A791">
        <v>2</v>
      </c>
      <c r="B791">
        <v>2000</v>
      </c>
      <c r="C791" t="s">
        <v>11</v>
      </c>
      <c r="D791">
        <v>3</v>
      </c>
      <c r="E791" t="s">
        <v>12</v>
      </c>
      <c r="F791">
        <v>15</v>
      </c>
      <c r="G791">
        <v>1314.8017500000001</v>
      </c>
      <c r="H791">
        <v>287013.68199999997</v>
      </c>
      <c r="I791">
        <v>663.46500000000049</v>
      </c>
      <c r="J791">
        <v>227</v>
      </c>
      <c r="K791" t="s">
        <v>13</v>
      </c>
      <c r="L791">
        <f>Table13[[#This Row],[maxPHe]]/Table13[[#This Row],[nv]]</f>
        <v>2.9227533039647597</v>
      </c>
      <c r="M791">
        <f>1/Table13[[#This Row],[temp(K)]]</f>
        <v>5.0000000000000001E-4</v>
      </c>
      <c r="N791">
        <f>1/Table13[[#This Row],[dens]]</f>
        <v>0.34214314244157545</v>
      </c>
      <c r="O791" s="3">
        <f>EXP(-1/Table13[[#This Row],[temp(K)]])</f>
        <v>0.99950012497916929</v>
      </c>
      <c r="P791" s="3">
        <f>EXP(-1/Table13[[#This Row],[dens]])</f>
        <v>0.71024653100987079</v>
      </c>
      <c r="Q791" s="3">
        <f>EXP(1/Table13[[#This Row],[temp(K)]])</f>
        <v>1.0005001250208359</v>
      </c>
      <c r="R791" s="3">
        <f>EXP(1/Table13[[#This Row],[dens]])</f>
        <v>1.4079618221832642</v>
      </c>
      <c r="S791" s="3">
        <f>LN(Table13[[#This Row],[maxPress(bar)]])</f>
        <v>12.56728516607933</v>
      </c>
      <c r="T791" s="3">
        <f>LN(Table13[[#This Row],[dens]])</f>
        <v>1.0725260843343156</v>
      </c>
    </row>
    <row r="792" spans="1:20" hidden="1" x14ac:dyDescent="0.3">
      <c r="A792">
        <v>2</v>
      </c>
      <c r="B792">
        <v>2500</v>
      </c>
      <c r="C792" t="s">
        <v>11</v>
      </c>
      <c r="D792">
        <v>3</v>
      </c>
      <c r="E792" t="s">
        <v>12</v>
      </c>
      <c r="F792">
        <v>15</v>
      </c>
      <c r="G792">
        <v>1235.1982499999999</v>
      </c>
      <c r="H792">
        <v>257879.47015000001</v>
      </c>
      <c r="I792">
        <v>618.53500000000008</v>
      </c>
      <c r="J792">
        <v>226</v>
      </c>
      <c r="K792" t="s">
        <v>13</v>
      </c>
      <c r="L792">
        <f>Table13[[#This Row],[maxPHe]]/Table13[[#This Row],[nv]]</f>
        <v>2.7368805309734516</v>
      </c>
      <c r="M792">
        <f>1/Table13[[#This Row],[temp(K)]]</f>
        <v>4.0000000000000002E-4</v>
      </c>
      <c r="N792">
        <f>1/Table13[[#This Row],[dens]]</f>
        <v>0.36537948539694598</v>
      </c>
      <c r="O792" s="3">
        <f>EXP(-1/Table13[[#This Row],[temp(K)]])</f>
        <v>0.99960007998933442</v>
      </c>
      <c r="P792" s="3">
        <f>EXP(-1/Table13[[#This Row],[dens]])</f>
        <v>0.69393326336538008</v>
      </c>
      <c r="Q792" s="3">
        <f>EXP(1/Table13[[#This Row],[temp(K)]])</f>
        <v>1.0004000800106678</v>
      </c>
      <c r="R792" s="3">
        <f>EXP(1/Table13[[#This Row],[dens]])</f>
        <v>1.4410607659161385</v>
      </c>
      <c r="S792" s="3">
        <f>LN(Table13[[#This Row],[maxPress(bar)]])</f>
        <v>12.46024758478463</v>
      </c>
      <c r="T792" s="3">
        <f>LN(Table13[[#This Row],[dens]])</f>
        <v>1.0068187794798014</v>
      </c>
    </row>
    <row r="793" spans="1:20" hidden="1" x14ac:dyDescent="0.3">
      <c r="A793">
        <v>2</v>
      </c>
      <c r="B793">
        <v>500</v>
      </c>
      <c r="C793" t="s">
        <v>11</v>
      </c>
      <c r="D793">
        <v>3</v>
      </c>
      <c r="E793" t="s">
        <v>12</v>
      </c>
      <c r="F793">
        <v>15</v>
      </c>
      <c r="G793">
        <v>1767.8217500000001</v>
      </c>
      <c r="H793">
        <v>441228.21</v>
      </c>
      <c r="I793">
        <v>876.06499999999994</v>
      </c>
      <c r="J793">
        <v>224</v>
      </c>
      <c r="K793" t="s">
        <v>14</v>
      </c>
      <c r="L793">
        <f>Table13[[#This Row],[maxPHe]]/Table13[[#This Row],[nv]]</f>
        <v>3.911004464285714</v>
      </c>
      <c r="M793">
        <f>1/Table13[[#This Row],[temp(K)]]</f>
        <v>2E-3</v>
      </c>
      <c r="N793">
        <f>1/Table13[[#This Row],[dens]]</f>
        <v>0.25568879021533791</v>
      </c>
      <c r="O793" s="3">
        <f>EXP(-1/Table13[[#This Row],[temp(K)]])</f>
        <v>0.99800199866733308</v>
      </c>
      <c r="P793" s="3">
        <f>EXP(-1/Table13[[#This Row],[dens]])</f>
        <v>0.77438292683996035</v>
      </c>
      <c r="Q793" s="3">
        <f>EXP(1/Table13[[#This Row],[temp(K)]])</f>
        <v>1.0020020013340003</v>
      </c>
      <c r="R793" s="3">
        <f>EXP(1/Table13[[#This Row],[dens]])</f>
        <v>1.2913507843990306</v>
      </c>
      <c r="S793" s="3">
        <f>LN(Table13[[#This Row],[maxPress(bar)]])</f>
        <v>12.997317503574031</v>
      </c>
      <c r="T793" s="3">
        <f>LN(Table13[[#This Row],[dens]])</f>
        <v>1.3637942372418419</v>
      </c>
    </row>
    <row r="794" spans="1:20" hidden="1" x14ac:dyDescent="0.3">
      <c r="A794">
        <v>3</v>
      </c>
      <c r="B794">
        <v>1000</v>
      </c>
      <c r="C794" t="s">
        <v>11</v>
      </c>
      <c r="D794">
        <v>3</v>
      </c>
      <c r="E794" t="s">
        <v>12</v>
      </c>
      <c r="F794">
        <v>15</v>
      </c>
      <c r="G794">
        <v>1547.3267499999999</v>
      </c>
      <c r="H794">
        <v>376881.0258</v>
      </c>
      <c r="I794">
        <v>780.96499999999958</v>
      </c>
      <c r="J794">
        <v>225</v>
      </c>
      <c r="K794" t="s">
        <v>13</v>
      </c>
      <c r="L794">
        <f>Table13[[#This Row],[maxPHe]]/Table13[[#This Row],[nv]]</f>
        <v>3.4709555555555536</v>
      </c>
      <c r="M794">
        <f>1/Table13[[#This Row],[temp(K)]]</f>
        <v>1E-3</v>
      </c>
      <c r="N794">
        <f>1/Table13[[#This Row],[dens]]</f>
        <v>0.28810510074075041</v>
      </c>
      <c r="O794" s="3">
        <f>EXP(-1/Table13[[#This Row],[temp(K)]])</f>
        <v>0.99900049983337502</v>
      </c>
      <c r="P794" s="3">
        <f>EXP(-1/Table13[[#This Row],[dens]])</f>
        <v>0.74968279588116105</v>
      </c>
      <c r="Q794" s="3">
        <f>EXP(1/Table13[[#This Row],[temp(K)]])</f>
        <v>1.0010005001667084</v>
      </c>
      <c r="R794" s="3">
        <f>EXP(1/Table13[[#This Row],[dens]])</f>
        <v>1.3338974903707392</v>
      </c>
      <c r="S794" s="3">
        <f>LN(Table13[[#This Row],[maxPress(bar)]])</f>
        <v>12.839684835191488</v>
      </c>
      <c r="T794" s="3">
        <f>LN(Table13[[#This Row],[dens]])</f>
        <v>1.2444299322904837</v>
      </c>
    </row>
    <row r="795" spans="1:20" hidden="1" x14ac:dyDescent="0.3">
      <c r="A795">
        <v>3</v>
      </c>
      <c r="B795">
        <v>1500</v>
      </c>
      <c r="C795" t="s">
        <v>11</v>
      </c>
      <c r="D795">
        <v>3</v>
      </c>
      <c r="E795" t="s">
        <v>12</v>
      </c>
      <c r="F795">
        <v>15</v>
      </c>
      <c r="G795">
        <v>1499.6532500000001</v>
      </c>
      <c r="H795">
        <v>326746.11870000011</v>
      </c>
      <c r="I795">
        <v>734.4349999999996</v>
      </c>
      <c r="J795">
        <v>227</v>
      </c>
      <c r="K795" t="s">
        <v>14</v>
      </c>
      <c r="L795">
        <f>Table13[[#This Row],[maxPHe]]/Table13[[#This Row],[nv]]</f>
        <v>3.2353964757709233</v>
      </c>
      <c r="M795">
        <f>1/Table13[[#This Row],[temp(K)]]</f>
        <v>6.6666666666666664E-4</v>
      </c>
      <c r="N795">
        <f>1/Table13[[#This Row],[dens]]</f>
        <v>0.30908113039275109</v>
      </c>
      <c r="O795" s="3">
        <f>EXP(-1/Table13[[#This Row],[temp(K)]])</f>
        <v>0.99933355550618108</v>
      </c>
      <c r="P795" s="3">
        <f>EXP(-1/Table13[[#This Row],[dens]])</f>
        <v>0.73412120806821601</v>
      </c>
      <c r="Q795" s="3">
        <f>EXP(1/Table13[[#This Row],[temp(K)]])</f>
        <v>1.0006668889382799</v>
      </c>
      <c r="R795" s="3">
        <f>EXP(1/Table13[[#This Row],[dens]])</f>
        <v>1.3621728796412567</v>
      </c>
      <c r="S795" s="3">
        <f>LN(Table13[[#This Row],[maxPress(bar)]])</f>
        <v>12.696938752915536</v>
      </c>
      <c r="T795" s="3">
        <f>LN(Table13[[#This Row],[dens]])</f>
        <v>1.1741514786413432</v>
      </c>
    </row>
    <row r="796" spans="1:20" hidden="1" x14ac:dyDescent="0.3">
      <c r="A796">
        <v>3</v>
      </c>
      <c r="B796">
        <v>2000</v>
      </c>
      <c r="C796" t="s">
        <v>11</v>
      </c>
      <c r="D796">
        <v>3</v>
      </c>
      <c r="E796" t="s">
        <v>12</v>
      </c>
      <c r="F796">
        <v>15</v>
      </c>
      <c r="G796">
        <v>1245.3467499999999</v>
      </c>
      <c r="H796">
        <v>278121.86035000009</v>
      </c>
      <c r="I796">
        <v>656.5649999999996</v>
      </c>
      <c r="J796">
        <v>231</v>
      </c>
      <c r="K796" t="s">
        <v>14</v>
      </c>
      <c r="L796">
        <f>Table13[[#This Row],[maxPHe]]/Table13[[#This Row],[nv]]</f>
        <v>2.8422727272727255</v>
      </c>
      <c r="M796">
        <f>1/Table13[[#This Row],[temp(K)]]</f>
        <v>5.0000000000000001E-4</v>
      </c>
      <c r="N796">
        <f>1/Table13[[#This Row],[dens]]</f>
        <v>0.35183112106189052</v>
      </c>
      <c r="O796" s="3">
        <f>EXP(-1/Table13[[#This Row],[temp(K)]])</f>
        <v>0.99950012497916929</v>
      </c>
      <c r="P796" s="3">
        <f>EXP(-1/Table13[[#This Row],[dens]])</f>
        <v>0.70339890120590653</v>
      </c>
      <c r="Q796" s="3">
        <f>EXP(1/Table13[[#This Row],[temp(K)]])</f>
        <v>1.0005001250208359</v>
      </c>
      <c r="R796" s="3">
        <f>EXP(1/Table13[[#This Row],[dens]])</f>
        <v>1.4216684135923452</v>
      </c>
      <c r="S796" s="3">
        <f>LN(Table13[[#This Row],[maxPress(bar)]])</f>
        <v>12.535814643209712</v>
      </c>
      <c r="T796" s="3">
        <f>LN(Table13[[#This Row],[dens]])</f>
        <v>1.0446039882208902</v>
      </c>
    </row>
    <row r="797" spans="1:20" hidden="1" x14ac:dyDescent="0.3">
      <c r="A797">
        <v>3</v>
      </c>
      <c r="B797">
        <v>500</v>
      </c>
      <c r="C797" t="s">
        <v>11</v>
      </c>
      <c r="D797">
        <v>3</v>
      </c>
      <c r="E797" t="s">
        <v>12</v>
      </c>
      <c r="F797">
        <v>15</v>
      </c>
      <c r="G797">
        <v>1815.54475</v>
      </c>
      <c r="H797">
        <v>446411.05239999999</v>
      </c>
      <c r="I797">
        <v>883.60499999999968</v>
      </c>
      <c r="J797">
        <v>223</v>
      </c>
      <c r="K797" t="s">
        <v>14</v>
      </c>
      <c r="L797">
        <f>Table13[[#This Row],[maxPHe]]/Table13[[#This Row],[nv]]</f>
        <v>3.9623542600896848</v>
      </c>
      <c r="M797">
        <f>1/Table13[[#This Row],[temp(K)]]</f>
        <v>2E-3</v>
      </c>
      <c r="N797">
        <f>1/Table13[[#This Row],[dens]]</f>
        <v>0.2523752129062195</v>
      </c>
      <c r="O797" s="3">
        <f>EXP(-1/Table13[[#This Row],[temp(K)]])</f>
        <v>0.99800199866733308</v>
      </c>
      <c r="P797" s="3">
        <f>EXP(-1/Table13[[#This Row],[dens]])</f>
        <v>0.77695316051718255</v>
      </c>
      <c r="Q797" s="3">
        <f>EXP(1/Table13[[#This Row],[temp(K)]])</f>
        <v>1.0020020013340003</v>
      </c>
      <c r="R797" s="3">
        <f>EXP(1/Table13[[#This Row],[dens]])</f>
        <v>1.2870788753009836</v>
      </c>
      <c r="S797" s="3">
        <f>LN(Table13[[#This Row],[maxPress(bar)]])</f>
        <v>13.008995448703313</v>
      </c>
      <c r="T797" s="3">
        <f>LN(Table13[[#This Row],[dens]])</f>
        <v>1.3768383587389139</v>
      </c>
    </row>
    <row r="798" spans="1:20" hidden="1" x14ac:dyDescent="0.3">
      <c r="A798">
        <v>3</v>
      </c>
      <c r="B798">
        <v>2000</v>
      </c>
      <c r="C798" t="s">
        <v>11</v>
      </c>
      <c r="D798">
        <v>1</v>
      </c>
      <c r="E798" t="s">
        <v>12</v>
      </c>
      <c r="F798">
        <v>15</v>
      </c>
      <c r="G798">
        <v>75.594250000000002</v>
      </c>
      <c r="H798">
        <v>608902.64284999995</v>
      </c>
      <c r="I798">
        <v>37.615000000000002</v>
      </c>
      <c r="J798">
        <v>9</v>
      </c>
      <c r="K798" t="s">
        <v>13</v>
      </c>
      <c r="L798">
        <f>Table13[[#This Row],[maxPHe]]/Table13[[#This Row],[nv]]</f>
        <v>4.179444444444445</v>
      </c>
      <c r="M798">
        <f>1/Table13[[#This Row],[temp(K)]]</f>
        <v>5.0000000000000001E-4</v>
      </c>
      <c r="N798">
        <f>1/Table13[[#This Row],[dens]]</f>
        <v>0.2392662501661571</v>
      </c>
      <c r="O798" s="3">
        <f>EXP(-1/Table13[[#This Row],[temp(K)]])</f>
        <v>0.99950012497916929</v>
      </c>
      <c r="P798" s="3">
        <f>EXP(-1/Table13[[#This Row],[dens]])</f>
        <v>0.78720526093653109</v>
      </c>
      <c r="Q798" s="3">
        <f>EXP(1/Table13[[#This Row],[temp(K)]])</f>
        <v>1.0005001250208359</v>
      </c>
      <c r="R798" s="3">
        <f>EXP(1/Table13[[#This Row],[dens]])</f>
        <v>1.2703167135980633</v>
      </c>
      <c r="S798" s="3">
        <f>LN(Table13[[#This Row],[maxPress(bar)]])</f>
        <v>13.319413669955123</v>
      </c>
      <c r="T798" s="3">
        <f>LN(Table13[[#This Row],[dens]])</f>
        <v>1.4301783296759656</v>
      </c>
    </row>
    <row r="799" spans="1:20" x14ac:dyDescent="0.3">
      <c r="A799">
        <v>3</v>
      </c>
      <c r="B799">
        <v>2000</v>
      </c>
      <c r="C799" t="s">
        <v>11</v>
      </c>
      <c r="D799">
        <v>2</v>
      </c>
      <c r="E799" t="s">
        <v>12</v>
      </c>
      <c r="F799">
        <v>15</v>
      </c>
      <c r="G799">
        <v>385.89125000000001</v>
      </c>
      <c r="H799">
        <v>354525.58535000012</v>
      </c>
      <c r="I799">
        <v>217.67500000000001</v>
      </c>
      <c r="J799">
        <v>69</v>
      </c>
      <c r="K799" t="s">
        <v>14</v>
      </c>
      <c r="L799">
        <f>Table13[[#This Row],[maxPHe]]/Table13[[#This Row],[nv]]</f>
        <v>3.1547101449275363</v>
      </c>
      <c r="M799">
        <f>1/Table13[[#This Row],[temp(K)]]</f>
        <v>5.0000000000000001E-4</v>
      </c>
      <c r="N799">
        <f>1/Table13[[#This Row],[dens]]</f>
        <v>0.31698633283564948</v>
      </c>
      <c r="O799" s="3">
        <f>EXP(-1/Table13[[#This Row],[temp(K)]])</f>
        <v>0.99950012497916929</v>
      </c>
      <c r="P799" s="3">
        <f>EXP(-1/Table13[[#This Row],[dens]])</f>
        <v>0.72834070940985685</v>
      </c>
      <c r="Q799" s="3">
        <f>EXP(1/Table13[[#This Row],[temp(K)]])</f>
        <v>1.0005001250208359</v>
      </c>
      <c r="R799" s="3">
        <f>EXP(1/Table13[[#This Row],[dens]])</f>
        <v>1.3729838070018865</v>
      </c>
      <c r="S799" s="3">
        <f>LN(Table13[[#This Row],[maxPress(bar)]])</f>
        <v>12.778535795410619</v>
      </c>
      <c r="T799" s="3">
        <f>LN(Table13[[#This Row],[dens]])</f>
        <v>1.14889662011742</v>
      </c>
    </row>
    <row r="800" spans="1:20" hidden="1" x14ac:dyDescent="0.3">
      <c r="A800">
        <v>3</v>
      </c>
      <c r="B800">
        <v>2500</v>
      </c>
      <c r="C800" t="s">
        <v>11</v>
      </c>
      <c r="D800">
        <v>1</v>
      </c>
      <c r="E800" t="s">
        <v>12</v>
      </c>
      <c r="F800">
        <v>15</v>
      </c>
      <c r="G800">
        <v>75.29725000000002</v>
      </c>
      <c r="H800">
        <v>596566.86025000003</v>
      </c>
      <c r="I800">
        <v>34.554999999999993</v>
      </c>
      <c r="J800">
        <v>8</v>
      </c>
      <c r="K800" t="s">
        <v>13</v>
      </c>
      <c r="L800">
        <f>Table13[[#This Row],[maxPHe]]/Table13[[#This Row],[nv]]</f>
        <v>4.3193749999999991</v>
      </c>
      <c r="M800">
        <f>1/Table13[[#This Row],[temp(K)]]</f>
        <v>4.0000000000000002E-4</v>
      </c>
      <c r="N800">
        <f>1/Table13[[#This Row],[dens]]</f>
        <v>0.23151497612501815</v>
      </c>
      <c r="O800" s="3">
        <f>EXP(-1/Table13[[#This Row],[temp(K)]])</f>
        <v>0.99960007998933442</v>
      </c>
      <c r="P800" s="3">
        <f>EXP(-1/Table13[[#This Row],[dens]])</f>
        <v>0.79333081439270081</v>
      </c>
      <c r="Q800" s="3">
        <f>EXP(1/Table13[[#This Row],[temp(K)]])</f>
        <v>1.0004000800106678</v>
      </c>
      <c r="R800" s="3">
        <f>EXP(1/Table13[[#This Row],[dens]])</f>
        <v>1.2605082039647049</v>
      </c>
      <c r="S800" s="3">
        <f>LN(Table13[[#This Row],[maxPress(bar)]])</f>
        <v>13.298946601833062</v>
      </c>
      <c r="T800" s="3">
        <f>LN(Table13[[#This Row],[dens]])</f>
        <v>1.4631107158635215</v>
      </c>
    </row>
    <row r="801" spans="1:20" hidden="1" x14ac:dyDescent="0.3">
      <c r="A801">
        <v>3</v>
      </c>
      <c r="B801">
        <v>500</v>
      </c>
      <c r="C801" t="s">
        <v>11</v>
      </c>
      <c r="D801">
        <v>1</v>
      </c>
      <c r="E801" t="s">
        <v>12</v>
      </c>
      <c r="F801">
        <v>15</v>
      </c>
      <c r="G801">
        <v>66.386250000000004</v>
      </c>
      <c r="H801">
        <v>926008.15919999999</v>
      </c>
      <c r="I801">
        <v>36.774999999999977</v>
      </c>
      <c r="J801">
        <v>7</v>
      </c>
      <c r="K801" t="s">
        <v>13</v>
      </c>
      <c r="L801">
        <f>Table13[[#This Row],[maxPHe]]/Table13[[#This Row],[nv]]</f>
        <v>5.2535714285714255</v>
      </c>
      <c r="M801">
        <f>1/Table13[[#This Row],[temp(K)]]</f>
        <v>2E-3</v>
      </c>
      <c r="N801">
        <f>1/Table13[[#This Row],[dens]]</f>
        <v>0.19034670292318162</v>
      </c>
      <c r="O801" s="3">
        <f>EXP(-1/Table13[[#This Row],[temp(K)]])</f>
        <v>0.99800199866733308</v>
      </c>
      <c r="P801" s="3">
        <f>EXP(-1/Table13[[#This Row],[dens]])</f>
        <v>0.82667247448997905</v>
      </c>
      <c r="Q801" s="3">
        <f>EXP(1/Table13[[#This Row],[temp(K)]])</f>
        <v>1.0020020013340003</v>
      </c>
      <c r="R801" s="3">
        <f>EXP(1/Table13[[#This Row],[dens]])</f>
        <v>1.2096689207136797</v>
      </c>
      <c r="S801" s="3">
        <f>LN(Table13[[#This Row],[maxPress(bar)]])</f>
        <v>13.738638324820599</v>
      </c>
      <c r="T801" s="3">
        <f>LN(Table13[[#This Row],[dens]])</f>
        <v>1.6589081174321874</v>
      </c>
    </row>
    <row r="802" spans="1:20" hidden="1" x14ac:dyDescent="0.3">
      <c r="A802">
        <v>4</v>
      </c>
      <c r="B802">
        <v>1000</v>
      </c>
      <c r="C802" t="s">
        <v>11</v>
      </c>
      <c r="D802">
        <v>1</v>
      </c>
      <c r="E802" t="s">
        <v>12</v>
      </c>
      <c r="F802">
        <v>15</v>
      </c>
      <c r="G802">
        <v>103.81175</v>
      </c>
      <c r="H802">
        <v>731719.78210000007</v>
      </c>
      <c r="I802">
        <v>47.265000000000043</v>
      </c>
      <c r="J802">
        <v>9</v>
      </c>
      <c r="K802" t="s">
        <v>13</v>
      </c>
      <c r="L802">
        <f>Table13[[#This Row],[maxPHe]]/Table13[[#This Row],[nv]]</f>
        <v>5.2516666666666714</v>
      </c>
      <c r="M802">
        <f>1/Table13[[#This Row],[temp(K)]]</f>
        <v>1E-3</v>
      </c>
      <c r="N802">
        <f>1/Table13[[#This Row],[dens]]</f>
        <v>0.19041574103459202</v>
      </c>
      <c r="O802" s="3">
        <f>EXP(-1/Table13[[#This Row],[temp(K)]])</f>
        <v>0.99900049983337502</v>
      </c>
      <c r="P802" s="3">
        <f>EXP(-1/Table13[[#This Row],[dens]])</f>
        <v>0.82661540455360827</v>
      </c>
      <c r="Q802" s="3">
        <f>EXP(1/Table13[[#This Row],[temp(K)]])</f>
        <v>1.0010005001667084</v>
      </c>
      <c r="R802" s="3">
        <f>EXP(1/Table13[[#This Row],[dens]])</f>
        <v>1.2097524368542629</v>
      </c>
      <c r="S802" s="3">
        <f>LN(Table13[[#This Row],[maxPress(bar)]])</f>
        <v>13.503152908313686</v>
      </c>
      <c r="T802" s="3">
        <f>LN(Table13[[#This Row],[dens]])</f>
        <v>1.6585454865411291</v>
      </c>
    </row>
    <row r="803" spans="1:20" hidden="1" x14ac:dyDescent="0.3">
      <c r="A803">
        <v>4</v>
      </c>
      <c r="B803">
        <v>1500</v>
      </c>
      <c r="C803" t="s">
        <v>11</v>
      </c>
      <c r="D803">
        <v>1</v>
      </c>
      <c r="E803" t="s">
        <v>12</v>
      </c>
      <c r="F803">
        <v>15</v>
      </c>
      <c r="G803">
        <v>57.920749999999998</v>
      </c>
      <c r="H803">
        <v>782121.25770000007</v>
      </c>
      <c r="I803">
        <v>29.08499999999999</v>
      </c>
      <c r="J803">
        <v>6</v>
      </c>
      <c r="K803" t="s">
        <v>13</v>
      </c>
      <c r="L803">
        <f>Table13[[#This Row],[maxPHe]]/Table13[[#This Row],[nv]]</f>
        <v>4.8474999999999984</v>
      </c>
      <c r="M803">
        <f>1/Table13[[#This Row],[temp(K)]]</f>
        <v>6.6666666666666664E-4</v>
      </c>
      <c r="N803">
        <f>1/Table13[[#This Row],[dens]]</f>
        <v>0.20629190304280565</v>
      </c>
      <c r="O803" s="3">
        <f>EXP(-1/Table13[[#This Row],[temp(K)]])</f>
        <v>0.99933355550618108</v>
      </c>
      <c r="P803" s="3">
        <f>EXP(-1/Table13[[#This Row],[dens]])</f>
        <v>0.81359555060053912</v>
      </c>
      <c r="Q803" s="3">
        <f>EXP(1/Table13[[#This Row],[temp(K)]])</f>
        <v>1.0006668889382799</v>
      </c>
      <c r="R803" s="3">
        <f>EXP(1/Table13[[#This Row],[dens]])</f>
        <v>1.229111933148934</v>
      </c>
      <c r="S803" s="3">
        <f>LN(Table13[[#This Row],[maxPress(bar)]])</f>
        <v>13.569765068504177</v>
      </c>
      <c r="T803" s="3">
        <f>LN(Table13[[#This Row],[dens]])</f>
        <v>1.5784631081346694</v>
      </c>
    </row>
    <row r="804" spans="1:20" hidden="1" x14ac:dyDescent="0.3">
      <c r="A804">
        <v>4</v>
      </c>
      <c r="B804">
        <v>2000</v>
      </c>
      <c r="C804" t="s">
        <v>11</v>
      </c>
      <c r="D804">
        <v>1</v>
      </c>
      <c r="E804" t="s">
        <v>12</v>
      </c>
      <c r="F804">
        <v>15</v>
      </c>
      <c r="G804">
        <v>104.20775</v>
      </c>
      <c r="H804">
        <v>650333.28834999993</v>
      </c>
      <c r="I804">
        <v>41.345000000000013</v>
      </c>
      <c r="J804">
        <v>8</v>
      </c>
      <c r="K804" t="s">
        <v>13</v>
      </c>
      <c r="L804">
        <f>Table13[[#This Row],[maxPHe]]/Table13[[#This Row],[nv]]</f>
        <v>5.1681250000000016</v>
      </c>
      <c r="M804">
        <f>1/Table13[[#This Row],[temp(K)]]</f>
        <v>5.0000000000000001E-4</v>
      </c>
      <c r="N804">
        <f>1/Table13[[#This Row],[dens]]</f>
        <v>0.1934937719192163</v>
      </c>
      <c r="O804" s="3">
        <f>EXP(-1/Table13[[#This Row],[temp(K)]])</f>
        <v>0.99950012497916929</v>
      </c>
      <c r="P804" s="3">
        <f>EXP(-1/Table13[[#This Row],[dens]])</f>
        <v>0.82407496858460449</v>
      </c>
      <c r="Q804" s="3">
        <f>EXP(1/Table13[[#This Row],[temp(K)]])</f>
        <v>1.0005001250208359</v>
      </c>
      <c r="R804" s="3">
        <f>EXP(1/Table13[[#This Row],[dens]])</f>
        <v>1.2134818288651052</v>
      </c>
      <c r="S804" s="3">
        <f>LN(Table13[[#This Row],[maxPress(bar)]])</f>
        <v>13.38524026176748</v>
      </c>
      <c r="T804" s="3">
        <f>LN(Table13[[#This Row],[dens]])</f>
        <v>1.6425099534942944</v>
      </c>
    </row>
    <row r="805" spans="1:20" hidden="1" x14ac:dyDescent="0.3">
      <c r="A805">
        <v>4</v>
      </c>
      <c r="B805">
        <v>2500</v>
      </c>
      <c r="C805" t="s">
        <v>11</v>
      </c>
      <c r="D805">
        <v>1</v>
      </c>
      <c r="E805" t="s">
        <v>12</v>
      </c>
      <c r="F805">
        <v>15</v>
      </c>
      <c r="G805">
        <v>48.168250000000008</v>
      </c>
      <c r="H805">
        <v>571258.14124999999</v>
      </c>
      <c r="I805">
        <v>27.135000000000002</v>
      </c>
      <c r="J805">
        <v>7</v>
      </c>
      <c r="K805" t="s">
        <v>13</v>
      </c>
      <c r="L805">
        <f>Table13[[#This Row],[maxPHe]]/Table13[[#This Row],[nv]]</f>
        <v>3.8764285714285718</v>
      </c>
      <c r="M805">
        <f>1/Table13[[#This Row],[temp(K)]]</f>
        <v>4.0000000000000002E-4</v>
      </c>
      <c r="N805">
        <f>1/Table13[[#This Row],[dens]]</f>
        <v>0.25796941219826791</v>
      </c>
      <c r="O805" s="3">
        <f>EXP(-1/Table13[[#This Row],[temp(K)]])</f>
        <v>0.99960007998933442</v>
      </c>
      <c r="P805" s="3">
        <f>EXP(-1/Table13[[#This Row],[dens]])</f>
        <v>0.77261886445813588</v>
      </c>
      <c r="Q805" s="3">
        <f>EXP(1/Table13[[#This Row],[temp(K)]])</f>
        <v>1.0004000800106678</v>
      </c>
      <c r="R805" s="3">
        <f>EXP(1/Table13[[#This Row],[dens]])</f>
        <v>1.2942992282505739</v>
      </c>
      <c r="S805" s="3">
        <f>LN(Table13[[#This Row],[maxPress(bar)]])</f>
        <v>13.255596472730137</v>
      </c>
      <c r="T805" s="3">
        <f>LN(Table13[[#This Row],[dens]])</f>
        <v>1.3549142584600549</v>
      </c>
    </row>
    <row r="806" spans="1:20" hidden="1" x14ac:dyDescent="0.3">
      <c r="A806">
        <v>4</v>
      </c>
      <c r="B806">
        <v>500</v>
      </c>
      <c r="C806" t="s">
        <v>11</v>
      </c>
      <c r="D806">
        <v>1</v>
      </c>
      <c r="E806" t="s">
        <v>12</v>
      </c>
      <c r="F806">
        <v>15</v>
      </c>
      <c r="G806">
        <v>167.02975000000001</v>
      </c>
      <c r="H806">
        <v>868044.59499999997</v>
      </c>
      <c r="I806">
        <v>59.904999999999987</v>
      </c>
      <c r="J806">
        <v>8</v>
      </c>
      <c r="K806" t="s">
        <v>13</v>
      </c>
      <c r="L806">
        <f>Table13[[#This Row],[maxPHe]]/Table13[[#This Row],[nv]]</f>
        <v>7.4881249999999984</v>
      </c>
      <c r="M806">
        <f>1/Table13[[#This Row],[temp(K)]]</f>
        <v>2E-3</v>
      </c>
      <c r="N806">
        <f>1/Table13[[#This Row],[dens]]</f>
        <v>0.13354477923378685</v>
      </c>
      <c r="O806" s="3">
        <f>EXP(-1/Table13[[#This Row],[temp(K)]])</f>
        <v>0.99800199866733308</v>
      </c>
      <c r="P806" s="3">
        <f>EXP(-1/Table13[[#This Row],[dens]])</f>
        <v>0.87498828679529406</v>
      </c>
      <c r="Q806" s="3">
        <f>EXP(1/Table13[[#This Row],[temp(K)]])</f>
        <v>1.0020020013340003</v>
      </c>
      <c r="R806" s="3">
        <f>EXP(1/Table13[[#This Row],[dens]])</f>
        <v>1.1428724419415603</v>
      </c>
      <c r="S806" s="3">
        <f>LN(Table13[[#This Row],[maxPress(bar)]])</f>
        <v>13.673998369050858</v>
      </c>
      <c r="T806" s="3">
        <f>LN(Table13[[#This Row],[dens]])</f>
        <v>2.0133184324120261</v>
      </c>
    </row>
    <row r="807" spans="1:20" hidden="1" x14ac:dyDescent="0.3">
      <c r="A807">
        <v>5</v>
      </c>
      <c r="B807">
        <v>1000</v>
      </c>
      <c r="C807" t="s">
        <v>11</v>
      </c>
      <c r="D807">
        <v>1</v>
      </c>
      <c r="E807" t="s">
        <v>12</v>
      </c>
      <c r="F807">
        <v>15</v>
      </c>
      <c r="G807">
        <v>95.891250000000014</v>
      </c>
      <c r="H807">
        <v>775283.66290000011</v>
      </c>
      <c r="I807">
        <v>43.675000000000011</v>
      </c>
      <c r="J807">
        <v>8</v>
      </c>
      <c r="K807" t="s">
        <v>13</v>
      </c>
      <c r="L807">
        <f>Table13[[#This Row],[maxPHe]]/Table13[[#This Row],[nv]]</f>
        <v>5.4593750000000014</v>
      </c>
      <c r="M807">
        <f>1/Table13[[#This Row],[temp(K)]]</f>
        <v>1E-3</v>
      </c>
      <c r="N807">
        <f>1/Table13[[#This Row],[dens]]</f>
        <v>0.1831711505437893</v>
      </c>
      <c r="O807" s="3">
        <f>EXP(-1/Table13[[#This Row],[temp(K)]])</f>
        <v>0.99900049983337502</v>
      </c>
      <c r="P807" s="3">
        <f>EXP(-1/Table13[[#This Row],[dens]])</f>
        <v>0.83262563921062449</v>
      </c>
      <c r="Q807" s="3">
        <f>EXP(1/Table13[[#This Row],[temp(K)]])</f>
        <v>1.0010005001667084</v>
      </c>
      <c r="R807" s="3">
        <f>EXP(1/Table13[[#This Row],[dens]])</f>
        <v>1.2010199457082005</v>
      </c>
      <c r="S807" s="3">
        <f>LN(Table13[[#This Row],[maxPress(bar)]])</f>
        <v>13.560984258012894</v>
      </c>
      <c r="T807" s="3">
        <f>LN(Table13[[#This Row],[dens]])</f>
        <v>1.6973343143402846</v>
      </c>
    </row>
    <row r="808" spans="1:20" hidden="1" x14ac:dyDescent="0.3">
      <c r="A808">
        <v>5</v>
      </c>
      <c r="B808">
        <v>1500</v>
      </c>
      <c r="C808" t="s">
        <v>11</v>
      </c>
      <c r="D808">
        <v>1</v>
      </c>
      <c r="E808" t="s">
        <v>12</v>
      </c>
      <c r="F808">
        <v>15</v>
      </c>
      <c r="G808">
        <v>62.277250000000002</v>
      </c>
      <c r="H808">
        <v>710844.71395</v>
      </c>
      <c r="I808">
        <v>34.954999999999998</v>
      </c>
      <c r="J808">
        <v>8</v>
      </c>
      <c r="K808" t="s">
        <v>13</v>
      </c>
      <c r="L808">
        <f>Table13[[#This Row],[maxPHe]]/Table13[[#This Row],[nv]]</f>
        <v>4.3693749999999998</v>
      </c>
      <c r="M808">
        <f>1/Table13[[#This Row],[temp(K)]]</f>
        <v>6.6666666666666664E-4</v>
      </c>
      <c r="N808">
        <f>1/Table13[[#This Row],[dens]]</f>
        <v>0.22886568445143757</v>
      </c>
      <c r="O808" s="3">
        <f>EXP(-1/Table13[[#This Row],[temp(K)]])</f>
        <v>0.99933355550618108</v>
      </c>
      <c r="P808" s="3">
        <f>EXP(-1/Table13[[#This Row],[dens]])</f>
        <v>0.7954353656678087</v>
      </c>
      <c r="Q808" s="3">
        <f>EXP(1/Table13[[#This Row],[temp(K)]])</f>
        <v>1.0006668889382799</v>
      </c>
      <c r="R808" s="3">
        <f>EXP(1/Table13[[#This Row],[dens]])</f>
        <v>1.2571731697652755</v>
      </c>
      <c r="S808" s="3">
        <f>LN(Table13[[#This Row],[maxPress(bar)]])</f>
        <v>13.474209279797888</v>
      </c>
      <c r="T808" s="3">
        <f>LN(Table13[[#This Row],[dens]])</f>
        <v>1.4746199782841125</v>
      </c>
    </row>
    <row r="809" spans="1:20" hidden="1" x14ac:dyDescent="0.3">
      <c r="A809">
        <v>5</v>
      </c>
      <c r="B809">
        <v>2000</v>
      </c>
      <c r="C809" t="s">
        <v>11</v>
      </c>
      <c r="D809">
        <v>1</v>
      </c>
      <c r="E809" t="s">
        <v>12</v>
      </c>
      <c r="F809">
        <v>15</v>
      </c>
      <c r="G809">
        <v>93.267250000000004</v>
      </c>
      <c r="H809">
        <v>617000.50679999986</v>
      </c>
      <c r="I809">
        <v>41.155000000000008</v>
      </c>
      <c r="J809">
        <v>9</v>
      </c>
      <c r="K809" t="s">
        <v>13</v>
      </c>
      <c r="L809">
        <f>Table13[[#This Row],[maxPHe]]/Table13[[#This Row],[nv]]</f>
        <v>4.5727777777777785</v>
      </c>
      <c r="M809">
        <f>1/Table13[[#This Row],[temp(K)]]</f>
        <v>5.0000000000000001E-4</v>
      </c>
      <c r="N809">
        <f>1/Table13[[#This Row],[dens]]</f>
        <v>0.21868545741708173</v>
      </c>
      <c r="O809" s="3">
        <f>EXP(-1/Table13[[#This Row],[temp(K)]])</f>
        <v>0.99950012497916929</v>
      </c>
      <c r="P809" s="3">
        <f>EXP(-1/Table13[[#This Row],[dens]])</f>
        <v>0.8035744367850709</v>
      </c>
      <c r="Q809" s="3">
        <f>EXP(1/Table13[[#This Row],[temp(K)]])</f>
        <v>1.0005001250208359</v>
      </c>
      <c r="R809" s="3">
        <f>EXP(1/Table13[[#This Row],[dens]])</f>
        <v>1.2444397858159673</v>
      </c>
      <c r="S809" s="3">
        <f>LN(Table13[[#This Row],[maxPress(bar)]])</f>
        <v>13.332625124281028</v>
      </c>
      <c r="T809" s="3">
        <f>LN(Table13[[#This Row],[dens]])</f>
        <v>1.5201208490883882</v>
      </c>
    </row>
    <row r="810" spans="1:20" hidden="1" x14ac:dyDescent="0.3">
      <c r="A810">
        <v>5</v>
      </c>
      <c r="B810">
        <v>2500</v>
      </c>
      <c r="C810" t="s">
        <v>11</v>
      </c>
      <c r="D810">
        <v>1</v>
      </c>
      <c r="E810" t="s">
        <v>12</v>
      </c>
      <c r="F810">
        <v>15</v>
      </c>
      <c r="G810">
        <v>71.336750000000009</v>
      </c>
      <c r="H810">
        <v>554713.52120000019</v>
      </c>
      <c r="I810">
        <v>35.765000000000008</v>
      </c>
      <c r="J810">
        <v>9</v>
      </c>
      <c r="K810" t="s">
        <v>13</v>
      </c>
      <c r="L810">
        <f>Table13[[#This Row],[maxPHe]]/Table13[[#This Row],[nv]]</f>
        <v>3.9738888888888897</v>
      </c>
      <c r="M810">
        <f>1/Table13[[#This Row],[temp(K)]]</f>
        <v>4.0000000000000002E-4</v>
      </c>
      <c r="N810">
        <f>1/Table13[[#This Row],[dens]]</f>
        <v>0.25164266741227453</v>
      </c>
      <c r="O810" s="3">
        <f>EXP(-1/Table13[[#This Row],[temp(K)]])</f>
        <v>0.99960007998933442</v>
      </c>
      <c r="P810" s="3">
        <f>EXP(-1/Table13[[#This Row],[dens]])</f>
        <v>0.77752252257026788</v>
      </c>
      <c r="Q810" s="3">
        <f>EXP(1/Table13[[#This Row],[temp(K)]])</f>
        <v>1.0004000800106678</v>
      </c>
      <c r="R810" s="3">
        <f>EXP(1/Table13[[#This Row],[dens]])</f>
        <v>1.2861363767242202</v>
      </c>
      <c r="S810" s="3">
        <f>LN(Table13[[#This Row],[maxPress(bar)]])</f>
        <v>13.226207081444819</v>
      </c>
      <c r="T810" s="3">
        <f>LN(Table13[[#This Row],[dens]])</f>
        <v>1.379745184224128</v>
      </c>
    </row>
    <row r="811" spans="1:20" hidden="1" x14ac:dyDescent="0.3">
      <c r="A811">
        <v>5</v>
      </c>
      <c r="B811">
        <v>500</v>
      </c>
      <c r="C811" t="s">
        <v>11</v>
      </c>
      <c r="D811">
        <v>1</v>
      </c>
      <c r="E811" t="s">
        <v>12</v>
      </c>
      <c r="F811">
        <v>15</v>
      </c>
      <c r="G811">
        <v>82.079249999999988</v>
      </c>
      <c r="H811">
        <v>907982.79630000005</v>
      </c>
      <c r="I811">
        <v>39.914999999999978</v>
      </c>
      <c r="J811">
        <v>7</v>
      </c>
      <c r="K811" t="s">
        <v>13</v>
      </c>
      <c r="L811">
        <f>Table13[[#This Row],[maxPHe]]/Table13[[#This Row],[nv]]</f>
        <v>5.7021428571428538</v>
      </c>
      <c r="M811">
        <f>1/Table13[[#This Row],[temp(K)]]</f>
        <v>2E-3</v>
      </c>
      <c r="N811">
        <f>1/Table13[[#This Row],[dens]]</f>
        <v>0.17537266691719916</v>
      </c>
      <c r="O811" s="3">
        <f>EXP(-1/Table13[[#This Row],[temp(K)]])</f>
        <v>0.99800199866733308</v>
      </c>
      <c r="P811" s="3">
        <f>EXP(-1/Table13[[#This Row],[dens]])</f>
        <v>0.83914424119407605</v>
      </c>
      <c r="Q811" s="3">
        <f>EXP(1/Table13[[#This Row],[temp(K)]])</f>
        <v>1.0020020013340003</v>
      </c>
      <c r="R811" s="3">
        <f>EXP(1/Table13[[#This Row],[dens]])</f>
        <v>1.191690237398318</v>
      </c>
      <c r="S811" s="3">
        <f>LN(Table13[[#This Row],[maxPress(bar)]])</f>
        <v>13.718980710597769</v>
      </c>
      <c r="T811" s="3">
        <f>LN(Table13[[#This Row],[dens]])</f>
        <v>1.7408420440424484</v>
      </c>
    </row>
    <row r="812" spans="1:20" hidden="1" x14ac:dyDescent="0.3">
      <c r="A812">
        <v>1</v>
      </c>
      <c r="B812">
        <v>1000</v>
      </c>
      <c r="C812" t="s">
        <v>11</v>
      </c>
      <c r="D812">
        <v>1</v>
      </c>
      <c r="E812" t="s">
        <v>12</v>
      </c>
      <c r="F812">
        <v>16</v>
      </c>
      <c r="G812">
        <v>104.55425</v>
      </c>
      <c r="H812">
        <v>765433.73245000013</v>
      </c>
      <c r="I812">
        <v>45.414999999999978</v>
      </c>
      <c r="J812">
        <v>8</v>
      </c>
      <c r="K812" t="s">
        <v>13</v>
      </c>
      <c r="L812">
        <f>Table13[[#This Row],[maxPHe]]/Table13[[#This Row],[nv]]</f>
        <v>5.6768749999999972</v>
      </c>
      <c r="M812">
        <f>1/Table13[[#This Row],[temp(K)]]</f>
        <v>1E-3</v>
      </c>
      <c r="N812">
        <f>1/Table13[[#This Row],[dens]]</f>
        <v>0.17615325333039752</v>
      </c>
      <c r="O812" s="3">
        <f>EXP(-1/Table13[[#This Row],[temp(K)]])</f>
        <v>0.99900049983337502</v>
      </c>
      <c r="P812" s="3">
        <f>EXP(-1/Table13[[#This Row],[dens]])</f>
        <v>0.83848947218582881</v>
      </c>
      <c r="Q812" s="3">
        <f>EXP(1/Table13[[#This Row],[temp(K)]])</f>
        <v>1.0010005001667084</v>
      </c>
      <c r="R812" s="3">
        <f>EXP(1/Table13[[#This Row],[dens]])</f>
        <v>1.1926208177583137</v>
      </c>
      <c r="S812" s="3">
        <f>LN(Table13[[#This Row],[maxPress(bar)]])</f>
        <v>13.548197922664489</v>
      </c>
      <c r="T812" s="3">
        <f>LN(Table13[[#This Row],[dens]])</f>
        <v>1.7364009052743405</v>
      </c>
    </row>
    <row r="813" spans="1:20" x14ac:dyDescent="0.3">
      <c r="A813">
        <v>1</v>
      </c>
      <c r="B813">
        <v>1000</v>
      </c>
      <c r="C813" t="s">
        <v>11</v>
      </c>
      <c r="D813">
        <v>2</v>
      </c>
      <c r="E813" t="s">
        <v>12</v>
      </c>
      <c r="F813">
        <v>16</v>
      </c>
      <c r="G813">
        <v>508.66325000000012</v>
      </c>
      <c r="H813">
        <v>471343.15039999993</v>
      </c>
      <c r="I813">
        <v>264.2349999999999</v>
      </c>
      <c r="J813">
        <v>68</v>
      </c>
      <c r="K813" t="s">
        <v>14</v>
      </c>
      <c r="L813">
        <f>Table13[[#This Row],[maxPHe]]/Table13[[#This Row],[nv]]</f>
        <v>3.8858088235294104</v>
      </c>
      <c r="M813">
        <f>1/Table13[[#This Row],[temp(K)]]</f>
        <v>1E-3</v>
      </c>
      <c r="N813">
        <f>1/Table13[[#This Row],[dens]]</f>
        <v>0.25734668003860212</v>
      </c>
      <c r="O813" s="3">
        <f>EXP(-1/Table13[[#This Row],[temp(K)]])</f>
        <v>0.99900049983337502</v>
      </c>
      <c r="P813" s="3">
        <f>EXP(-1/Table13[[#This Row],[dens]])</f>
        <v>0.77310014891229883</v>
      </c>
      <c r="Q813" s="3">
        <f>EXP(1/Table13[[#This Row],[temp(K)]])</f>
        <v>1.0010005001667084</v>
      </c>
      <c r="R813" s="3">
        <f>EXP(1/Table13[[#This Row],[dens]])</f>
        <v>1.2934934774064322</v>
      </c>
      <c r="S813" s="3">
        <f>LN(Table13[[#This Row],[maxPress(bar)]])</f>
        <v>13.063341664842183</v>
      </c>
      <c r="T813" s="3">
        <f>LN(Table13[[#This Row],[dens]])</f>
        <v>1.3573311535354535</v>
      </c>
    </row>
    <row r="814" spans="1:20" hidden="1" x14ac:dyDescent="0.3">
      <c r="A814">
        <v>1</v>
      </c>
      <c r="B814">
        <v>1500</v>
      </c>
      <c r="C814" t="s">
        <v>11</v>
      </c>
      <c r="D814">
        <v>1</v>
      </c>
      <c r="E814" t="s">
        <v>12</v>
      </c>
      <c r="F814">
        <v>16</v>
      </c>
      <c r="G814">
        <v>105.64375</v>
      </c>
      <c r="H814">
        <v>682917.28560000006</v>
      </c>
      <c r="I814">
        <v>45.624999999999993</v>
      </c>
      <c r="J814">
        <v>9</v>
      </c>
      <c r="K814" t="s">
        <v>13</v>
      </c>
      <c r="L814">
        <f>Table13[[#This Row],[maxPHe]]/Table13[[#This Row],[nv]]</f>
        <v>5.0694444444444438</v>
      </c>
      <c r="M814">
        <f>1/Table13[[#This Row],[temp(K)]]</f>
        <v>6.6666666666666664E-4</v>
      </c>
      <c r="N814">
        <f>1/Table13[[#This Row],[dens]]</f>
        <v>0.19726027397260276</v>
      </c>
      <c r="O814" s="3">
        <f>EXP(-1/Table13[[#This Row],[temp(K)]])</f>
        <v>0.99933355550618108</v>
      </c>
      <c r="P814" s="3">
        <f>EXP(-1/Table13[[#This Row],[dens]])</f>
        <v>0.82097692657661847</v>
      </c>
      <c r="Q814" s="3">
        <f>EXP(1/Table13[[#This Row],[temp(K)]])</f>
        <v>1.0006668889382799</v>
      </c>
      <c r="R814" s="3">
        <f>EXP(1/Table13[[#This Row],[dens]])</f>
        <v>1.2180610290351126</v>
      </c>
      <c r="S814" s="3">
        <f>LN(Table13[[#This Row],[maxPress(bar)]])</f>
        <v>13.434129026680381</v>
      </c>
      <c r="T814" s="3">
        <f>LN(Table13[[#This Row],[dens]])</f>
        <v>1.6232312345664361</v>
      </c>
    </row>
    <row r="815" spans="1:20" x14ac:dyDescent="0.3">
      <c r="A815">
        <v>1</v>
      </c>
      <c r="B815">
        <v>1500</v>
      </c>
      <c r="C815" t="s">
        <v>11</v>
      </c>
      <c r="D815">
        <v>2</v>
      </c>
      <c r="E815" t="s">
        <v>12</v>
      </c>
      <c r="F815">
        <v>16</v>
      </c>
      <c r="G815">
        <v>546.88125000000002</v>
      </c>
      <c r="H815">
        <v>423170.11835</v>
      </c>
      <c r="I815">
        <v>254.875</v>
      </c>
      <c r="J815">
        <v>66</v>
      </c>
      <c r="K815" t="s">
        <v>14</v>
      </c>
      <c r="L815">
        <f>Table13[[#This Row],[maxPHe]]/Table13[[#This Row],[nv]]</f>
        <v>3.8617424242424243</v>
      </c>
      <c r="M815">
        <f>1/Table13[[#This Row],[temp(K)]]</f>
        <v>6.6666666666666664E-4</v>
      </c>
      <c r="N815">
        <f>1/Table13[[#This Row],[dens]]</f>
        <v>0.25895046591466403</v>
      </c>
      <c r="O815" s="3">
        <f>EXP(-1/Table13[[#This Row],[temp(K)]])</f>
        <v>0.99933355550618108</v>
      </c>
      <c r="P815" s="3">
        <f>EXP(-1/Table13[[#This Row],[dens]])</f>
        <v>0.77186125553808915</v>
      </c>
      <c r="Q815" s="3">
        <f>EXP(1/Table13[[#This Row],[temp(K)]])</f>
        <v>1.0006668889382799</v>
      </c>
      <c r="R815" s="3">
        <f>EXP(1/Table13[[#This Row],[dens]])</f>
        <v>1.2955696283820697</v>
      </c>
      <c r="S815" s="3">
        <f>LN(Table13[[#This Row],[maxPress(bar)]])</f>
        <v>12.955529548219507</v>
      </c>
      <c r="T815" s="3">
        <f>LN(Table13[[#This Row],[dens]])</f>
        <v>1.3511184868681938</v>
      </c>
    </row>
    <row r="816" spans="1:20" hidden="1" x14ac:dyDescent="0.3">
      <c r="A816">
        <v>1</v>
      </c>
      <c r="B816">
        <v>2000</v>
      </c>
      <c r="C816" t="s">
        <v>11</v>
      </c>
      <c r="D816">
        <v>1</v>
      </c>
      <c r="E816" t="s">
        <v>12</v>
      </c>
      <c r="F816">
        <v>16</v>
      </c>
      <c r="G816">
        <v>104.25725</v>
      </c>
      <c r="H816">
        <v>612851.46009999991</v>
      </c>
      <c r="I816">
        <v>43.354999999999997</v>
      </c>
      <c r="J816">
        <v>9</v>
      </c>
      <c r="K816" t="s">
        <v>13</v>
      </c>
      <c r="L816">
        <f>Table13[[#This Row],[maxPHe]]/Table13[[#This Row],[nv]]</f>
        <v>4.8172222222222221</v>
      </c>
      <c r="M816">
        <f>1/Table13[[#This Row],[temp(K)]]</f>
        <v>5.0000000000000001E-4</v>
      </c>
      <c r="N816">
        <f>1/Table13[[#This Row],[dens]]</f>
        <v>0.2075885134355899</v>
      </c>
      <c r="O816" s="3">
        <f>EXP(-1/Table13[[#This Row],[temp(K)]])</f>
        <v>0.99950012497916929</v>
      </c>
      <c r="P816" s="3">
        <f>EXP(-1/Table13[[#This Row],[dens]])</f>
        <v>0.8125413177664299</v>
      </c>
      <c r="Q816" s="3">
        <f>EXP(1/Table13[[#This Row],[temp(K)]])</f>
        <v>1.0005001250208359</v>
      </c>
      <c r="R816" s="3">
        <f>EXP(1/Table13[[#This Row],[dens]])</f>
        <v>1.230706646092619</v>
      </c>
      <c r="S816" s="3">
        <f>LN(Table13[[#This Row],[maxPress(bar)]])</f>
        <v>13.325877869241793</v>
      </c>
      <c r="T816" s="3">
        <f>LN(Table13[[#This Row],[dens]])</f>
        <v>1.5721974594929045</v>
      </c>
    </row>
    <row r="817" spans="1:20" x14ac:dyDescent="0.3">
      <c r="A817">
        <v>1</v>
      </c>
      <c r="B817">
        <v>2000</v>
      </c>
      <c r="C817" t="s">
        <v>11</v>
      </c>
      <c r="D817">
        <v>2</v>
      </c>
      <c r="E817" t="s">
        <v>12</v>
      </c>
      <c r="F817">
        <v>16</v>
      </c>
      <c r="G817">
        <v>444.20775000000009</v>
      </c>
      <c r="H817">
        <v>364016.13339999999</v>
      </c>
      <c r="I817">
        <v>227.34499999999991</v>
      </c>
      <c r="J817">
        <v>68</v>
      </c>
      <c r="K817" t="s">
        <v>14</v>
      </c>
      <c r="L817">
        <f>Table13[[#This Row],[maxPHe]]/Table13[[#This Row],[nv]]</f>
        <v>3.3433088235294104</v>
      </c>
      <c r="M817">
        <f>1/Table13[[#This Row],[temp(K)]]</f>
        <v>5.0000000000000001E-4</v>
      </c>
      <c r="N817">
        <f>1/Table13[[#This Row],[dens]]</f>
        <v>0.2991048846466825</v>
      </c>
      <c r="O817" s="3">
        <f>EXP(-1/Table13[[#This Row],[temp(K)]])</f>
        <v>0.99950012497916929</v>
      </c>
      <c r="P817" s="3">
        <f>EXP(-1/Table13[[#This Row],[dens]])</f>
        <v>0.74148163531708455</v>
      </c>
      <c r="Q817" s="3">
        <f>EXP(1/Table13[[#This Row],[temp(K)]])</f>
        <v>1.0005001250208359</v>
      </c>
      <c r="R817" s="3">
        <f>EXP(1/Table13[[#This Row],[dens]])</f>
        <v>1.3486510688459108</v>
      </c>
      <c r="S817" s="3">
        <f>LN(Table13[[#This Row],[maxPress(bar)]])</f>
        <v>12.804953468164136</v>
      </c>
      <c r="T817" s="3">
        <f>LN(Table13[[#This Row],[dens]])</f>
        <v>1.206960982330531</v>
      </c>
    </row>
    <row r="818" spans="1:20" hidden="1" x14ac:dyDescent="0.3">
      <c r="A818">
        <v>1</v>
      </c>
      <c r="B818">
        <v>2500</v>
      </c>
      <c r="C818" t="s">
        <v>11</v>
      </c>
      <c r="D818">
        <v>1</v>
      </c>
      <c r="E818" t="s">
        <v>12</v>
      </c>
      <c r="F818">
        <v>16</v>
      </c>
      <c r="G818">
        <v>68.316750000000013</v>
      </c>
      <c r="H818">
        <v>624214.62725000014</v>
      </c>
      <c r="I818">
        <v>31.164999999999999</v>
      </c>
      <c r="J818">
        <v>7</v>
      </c>
      <c r="K818" t="s">
        <v>13</v>
      </c>
      <c r="L818">
        <f>Table13[[#This Row],[maxPHe]]/Table13[[#This Row],[nv]]</f>
        <v>4.4521428571428574</v>
      </c>
      <c r="M818">
        <f>1/Table13[[#This Row],[temp(K)]]</f>
        <v>4.0000000000000002E-4</v>
      </c>
      <c r="N818">
        <f>1/Table13[[#This Row],[dens]]</f>
        <v>0.22461094176159152</v>
      </c>
      <c r="O818" s="3">
        <f>EXP(-1/Table13[[#This Row],[temp(K)]])</f>
        <v>0.99960007998933442</v>
      </c>
      <c r="P818" s="3">
        <f>EXP(-1/Table13[[#This Row],[dens]])</f>
        <v>0.79882694851485436</v>
      </c>
      <c r="Q818" s="3">
        <f>EXP(1/Table13[[#This Row],[temp(K)]])</f>
        <v>1.0004000800106678</v>
      </c>
      <c r="R818" s="3">
        <f>EXP(1/Table13[[#This Row],[dens]])</f>
        <v>1.2518355844894293</v>
      </c>
      <c r="S818" s="3">
        <f>LN(Table13[[#This Row],[maxPress(bar)]])</f>
        <v>13.344249542139256</v>
      </c>
      <c r="T818" s="3">
        <f>LN(Table13[[#This Row],[dens]])</f>
        <v>1.4933855212055007</v>
      </c>
    </row>
    <row r="819" spans="1:20" x14ac:dyDescent="0.3">
      <c r="A819">
        <v>1</v>
      </c>
      <c r="B819">
        <v>2500</v>
      </c>
      <c r="C819" t="s">
        <v>11</v>
      </c>
      <c r="D819">
        <v>2</v>
      </c>
      <c r="E819" t="s">
        <v>12</v>
      </c>
      <c r="F819">
        <v>16</v>
      </c>
      <c r="G819">
        <v>398.26724999999999</v>
      </c>
      <c r="H819">
        <v>332564.73080000002</v>
      </c>
      <c r="I819">
        <v>207.15499999999989</v>
      </c>
      <c r="J819">
        <v>67</v>
      </c>
      <c r="K819" t="s">
        <v>14</v>
      </c>
      <c r="L819">
        <f>Table13[[#This Row],[maxPHe]]/Table13[[#This Row],[nv]]</f>
        <v>3.0918656716417892</v>
      </c>
      <c r="M819">
        <f>1/Table13[[#This Row],[temp(K)]]</f>
        <v>4.0000000000000002E-4</v>
      </c>
      <c r="N819">
        <f>1/Table13[[#This Row],[dens]]</f>
        <v>0.3234293162124981</v>
      </c>
      <c r="O819" s="3">
        <f>EXP(-1/Table13[[#This Row],[temp(K)]])</f>
        <v>0.99960007998933442</v>
      </c>
      <c r="P819" s="3">
        <f>EXP(-1/Table13[[#This Row],[dens]])</f>
        <v>0.72366310736394668</v>
      </c>
      <c r="Q819" s="3">
        <f>EXP(1/Table13[[#This Row],[temp(K)]])</f>
        <v>1.0004000800106678</v>
      </c>
      <c r="R819" s="3">
        <f>EXP(1/Table13[[#This Row],[dens]])</f>
        <v>1.3818584778249268</v>
      </c>
      <c r="S819" s="3">
        <f>LN(Table13[[#This Row],[maxPress(bar)]])</f>
        <v>12.714589799228273</v>
      </c>
      <c r="T819" s="3">
        <f>LN(Table13[[#This Row],[dens]])</f>
        <v>1.1287746859398697</v>
      </c>
    </row>
    <row r="820" spans="1:20" hidden="1" x14ac:dyDescent="0.3">
      <c r="A820">
        <v>1</v>
      </c>
      <c r="B820">
        <v>500</v>
      </c>
      <c r="C820" t="s">
        <v>11</v>
      </c>
      <c r="D820">
        <v>1</v>
      </c>
      <c r="E820" t="s">
        <v>12</v>
      </c>
      <c r="F820">
        <v>16</v>
      </c>
      <c r="G820">
        <v>89.009750000000025</v>
      </c>
      <c r="H820">
        <v>928746.25144999998</v>
      </c>
      <c r="I820">
        <v>44.305000000000007</v>
      </c>
      <c r="J820">
        <v>8</v>
      </c>
      <c r="K820" t="s">
        <v>13</v>
      </c>
      <c r="L820">
        <f>Table13[[#This Row],[maxPHe]]/Table13[[#This Row],[nv]]</f>
        <v>5.5381250000000009</v>
      </c>
      <c r="M820">
        <f>1/Table13[[#This Row],[temp(K)]]</f>
        <v>2E-3</v>
      </c>
      <c r="N820">
        <f>1/Table13[[#This Row],[dens]]</f>
        <v>0.18056652747996838</v>
      </c>
      <c r="O820" s="3">
        <f>EXP(-1/Table13[[#This Row],[temp(K)]])</f>
        <v>0.99800199866733308</v>
      </c>
      <c r="P820" s="3">
        <f>EXP(-1/Table13[[#This Row],[dens]])</f>
        <v>0.83479714189940046</v>
      </c>
      <c r="Q820" s="3">
        <f>EXP(1/Table13[[#This Row],[temp(K)]])</f>
        <v>1.0020020013340003</v>
      </c>
      <c r="R820" s="3">
        <f>EXP(1/Table13[[#This Row],[dens]])</f>
        <v>1.1978958118192835</v>
      </c>
      <c r="S820" s="3">
        <f>LN(Table13[[#This Row],[maxPress(bar)]])</f>
        <v>13.741590838882139</v>
      </c>
      <c r="T820" s="3">
        <f>LN(Table13[[#This Row],[dens]])</f>
        <v>1.71165599581943</v>
      </c>
    </row>
    <row r="821" spans="1:20" hidden="1" x14ac:dyDescent="0.3">
      <c r="A821">
        <v>2</v>
      </c>
      <c r="B821">
        <v>1000</v>
      </c>
      <c r="C821" t="s">
        <v>11</v>
      </c>
      <c r="D821">
        <v>1</v>
      </c>
      <c r="E821" t="s">
        <v>12</v>
      </c>
      <c r="F821">
        <v>16</v>
      </c>
      <c r="G821">
        <v>106.13875</v>
      </c>
      <c r="H821">
        <v>733357.32494999981</v>
      </c>
      <c r="I821">
        <v>47.724999999999987</v>
      </c>
      <c r="J821">
        <v>9</v>
      </c>
      <c r="K821" t="s">
        <v>13</v>
      </c>
      <c r="L821">
        <f>Table13[[#This Row],[maxPHe]]/Table13[[#This Row],[nv]]</f>
        <v>5.3027777777777763</v>
      </c>
      <c r="M821">
        <f>1/Table13[[#This Row],[temp(K)]]</f>
        <v>1E-3</v>
      </c>
      <c r="N821">
        <f>1/Table13[[#This Row],[dens]]</f>
        <v>0.18858040859088535</v>
      </c>
      <c r="O821" s="3">
        <f>EXP(-1/Table13[[#This Row],[temp(K)]])</f>
        <v>0.99900049983337502</v>
      </c>
      <c r="P821" s="3">
        <f>EXP(-1/Table13[[#This Row],[dens]])</f>
        <v>0.82813391168050066</v>
      </c>
      <c r="Q821" s="3">
        <f>EXP(1/Table13[[#This Row],[temp(K)]])</f>
        <v>1.0010005001667084</v>
      </c>
      <c r="R821" s="3">
        <f>EXP(1/Table13[[#This Row],[dens]])</f>
        <v>1.2075341752045126</v>
      </c>
      <c r="S821" s="3">
        <f>LN(Table13[[#This Row],[maxPress(bar)]])</f>
        <v>13.505388344966192</v>
      </c>
      <c r="T821" s="3">
        <f>LN(Table13[[#This Row],[dens]])</f>
        <v>1.6682307922755917</v>
      </c>
    </row>
    <row r="822" spans="1:20" x14ac:dyDescent="0.3">
      <c r="A822">
        <v>2</v>
      </c>
      <c r="B822">
        <v>1000</v>
      </c>
      <c r="C822" t="s">
        <v>11</v>
      </c>
      <c r="D822">
        <v>2</v>
      </c>
      <c r="E822" t="s">
        <v>12</v>
      </c>
      <c r="F822">
        <v>16</v>
      </c>
      <c r="G822">
        <v>543.61374999999998</v>
      </c>
      <c r="H822">
        <v>476264.81930000009</v>
      </c>
      <c r="I822">
        <v>271.22500000000008</v>
      </c>
      <c r="J822">
        <v>68</v>
      </c>
      <c r="K822" t="s">
        <v>13</v>
      </c>
      <c r="L822">
        <f>Table13[[#This Row],[maxPHe]]/Table13[[#This Row],[nv]]</f>
        <v>3.9886029411764716</v>
      </c>
      <c r="M822">
        <f>1/Table13[[#This Row],[temp(K)]]</f>
        <v>1E-3</v>
      </c>
      <c r="N822">
        <f>1/Table13[[#This Row],[dens]]</f>
        <v>0.25071435155313848</v>
      </c>
      <c r="O822" s="3">
        <f>EXP(-1/Table13[[#This Row],[temp(K)]])</f>
        <v>0.99900049983337502</v>
      </c>
      <c r="P822" s="3">
        <f>EXP(-1/Table13[[#This Row],[dens]])</f>
        <v>0.7782446441854205</v>
      </c>
      <c r="Q822" s="3">
        <f>EXP(1/Table13[[#This Row],[temp(K)]])</f>
        <v>1.0010005001667084</v>
      </c>
      <c r="R822" s="3">
        <f>EXP(1/Table13[[#This Row],[dens]])</f>
        <v>1.284942989934339</v>
      </c>
      <c r="S822" s="3">
        <f>LN(Table13[[#This Row],[maxPress(bar)]])</f>
        <v>13.073729321579355</v>
      </c>
      <c r="T822" s="3">
        <f>LN(Table13[[#This Row],[dens]])</f>
        <v>1.383441029532408</v>
      </c>
    </row>
    <row r="823" spans="1:20" hidden="1" x14ac:dyDescent="0.3">
      <c r="A823">
        <v>2</v>
      </c>
      <c r="B823">
        <v>1500</v>
      </c>
      <c r="C823" t="s">
        <v>11</v>
      </c>
      <c r="D823">
        <v>1</v>
      </c>
      <c r="E823" t="s">
        <v>12</v>
      </c>
      <c r="F823">
        <v>16</v>
      </c>
      <c r="G823">
        <v>69.603749999999991</v>
      </c>
      <c r="H823">
        <v>662670.2172500001</v>
      </c>
      <c r="I823">
        <v>38.424999999999997</v>
      </c>
      <c r="J823">
        <v>9</v>
      </c>
      <c r="K823" t="s">
        <v>13</v>
      </c>
      <c r="L823">
        <f>Table13[[#This Row],[maxPHe]]/Table13[[#This Row],[nv]]</f>
        <v>4.2694444444444439</v>
      </c>
      <c r="M823">
        <f>1/Table13[[#This Row],[temp(K)]]</f>
        <v>6.6666666666666664E-4</v>
      </c>
      <c r="N823">
        <f>1/Table13[[#This Row],[dens]]</f>
        <v>0.23422251138581657</v>
      </c>
      <c r="O823" s="3">
        <f>EXP(-1/Table13[[#This Row],[temp(K)]])</f>
        <v>0.99933355550618108</v>
      </c>
      <c r="P823" s="3">
        <f>EXP(-1/Table13[[#This Row],[dens]])</f>
        <v>0.7911857484704764</v>
      </c>
      <c r="Q823" s="3">
        <f>EXP(1/Table13[[#This Row],[temp(K)]])</f>
        <v>1.0006668889382799</v>
      </c>
      <c r="R823" s="3">
        <f>EXP(1/Table13[[#This Row],[dens]])</f>
        <v>1.2639256987795902</v>
      </c>
      <c r="S823" s="3">
        <f>LN(Table13[[#This Row],[maxPress(bar)]])</f>
        <v>13.404032735539332</v>
      </c>
      <c r="T823" s="3">
        <f>LN(Table13[[#This Row],[dens]])</f>
        <v>1.4514837120884401</v>
      </c>
    </row>
    <row r="824" spans="1:20" hidden="1" x14ac:dyDescent="0.3">
      <c r="A824">
        <v>2</v>
      </c>
      <c r="B824">
        <v>2000</v>
      </c>
      <c r="C824" t="s">
        <v>11</v>
      </c>
      <c r="D824">
        <v>1</v>
      </c>
      <c r="E824" t="s">
        <v>12</v>
      </c>
      <c r="F824">
        <v>16</v>
      </c>
      <c r="G824">
        <v>112.77225</v>
      </c>
      <c r="H824">
        <v>658688.08654999989</v>
      </c>
      <c r="I824">
        <v>43.055000000000007</v>
      </c>
      <c r="J824">
        <v>8</v>
      </c>
      <c r="K824" t="s">
        <v>13</v>
      </c>
      <c r="L824">
        <f>Table13[[#This Row],[maxPHe]]/Table13[[#This Row],[nv]]</f>
        <v>5.3818750000000009</v>
      </c>
      <c r="M824">
        <f>1/Table13[[#This Row],[temp(K)]]</f>
        <v>5.0000000000000001E-4</v>
      </c>
      <c r="N824">
        <f>1/Table13[[#This Row],[dens]]</f>
        <v>0.18580884914644058</v>
      </c>
      <c r="O824" s="3">
        <f>EXP(-1/Table13[[#This Row],[temp(K)]])</f>
        <v>0.99950012497916929</v>
      </c>
      <c r="P824" s="3">
        <f>EXP(-1/Table13[[#This Row],[dens]])</f>
        <v>0.83043231765780556</v>
      </c>
      <c r="Q824" s="3">
        <f>EXP(1/Table13[[#This Row],[temp(K)]])</f>
        <v>1.0005001250208359</v>
      </c>
      <c r="R824" s="3">
        <f>EXP(1/Table13[[#This Row],[dens]])</f>
        <v>1.2041920560370916</v>
      </c>
      <c r="S824" s="3">
        <f>LN(Table13[[#This Row],[maxPress(bar)]])</f>
        <v>13.398005388158865</v>
      </c>
      <c r="T824" s="3">
        <f>LN(Table13[[#This Row],[dens]])</f>
        <v>1.6830368264682927</v>
      </c>
    </row>
    <row r="825" spans="1:20" hidden="1" x14ac:dyDescent="0.3">
      <c r="A825">
        <v>2</v>
      </c>
      <c r="B825">
        <v>2500</v>
      </c>
      <c r="C825" t="s">
        <v>11</v>
      </c>
      <c r="D825">
        <v>1</v>
      </c>
      <c r="E825" t="s">
        <v>12</v>
      </c>
      <c r="F825">
        <v>16</v>
      </c>
      <c r="G825">
        <v>64.801749999999998</v>
      </c>
      <c r="H825">
        <v>568438.12355000002</v>
      </c>
      <c r="I825">
        <v>34.464999999999968</v>
      </c>
      <c r="J825">
        <v>9</v>
      </c>
      <c r="K825" t="s">
        <v>13</v>
      </c>
      <c r="L825">
        <f>Table13[[#This Row],[maxPHe]]/Table13[[#This Row],[nv]]</f>
        <v>3.8294444444444409</v>
      </c>
      <c r="M825">
        <f>1/Table13[[#This Row],[temp(K)]]</f>
        <v>4.0000000000000002E-4</v>
      </c>
      <c r="N825">
        <f>1/Table13[[#This Row],[dens]]</f>
        <v>0.26113448425939384</v>
      </c>
      <c r="O825" s="3">
        <f>EXP(-1/Table13[[#This Row],[temp(K)]])</f>
        <v>0.99960007998933442</v>
      </c>
      <c r="P825" s="3">
        <f>EXP(-1/Table13[[#This Row],[dens]])</f>
        <v>0.77017733592142379</v>
      </c>
      <c r="Q825" s="3">
        <f>EXP(1/Table13[[#This Row],[temp(K)]])</f>
        <v>1.0004000800106678</v>
      </c>
      <c r="R825" s="3">
        <f>EXP(1/Table13[[#This Row],[dens]])</f>
        <v>1.2984022683602099</v>
      </c>
      <c r="S825" s="3">
        <f>LN(Table13[[#This Row],[maxPress(bar)]])</f>
        <v>13.250647744648347</v>
      </c>
      <c r="T825" s="3">
        <f>LN(Table13[[#This Row],[dens]])</f>
        <v>1.3427197390013947</v>
      </c>
    </row>
    <row r="826" spans="1:20" hidden="1" x14ac:dyDescent="0.3">
      <c r="A826">
        <v>2</v>
      </c>
      <c r="B826">
        <v>500</v>
      </c>
      <c r="C826" t="s">
        <v>11</v>
      </c>
      <c r="D826">
        <v>1</v>
      </c>
      <c r="E826" t="s">
        <v>12</v>
      </c>
      <c r="F826">
        <v>16</v>
      </c>
      <c r="G826">
        <v>157.22774999999999</v>
      </c>
      <c r="H826">
        <v>867399.34089999995</v>
      </c>
      <c r="I826">
        <v>60.945000000000029</v>
      </c>
      <c r="J826">
        <v>9</v>
      </c>
      <c r="K826" t="s">
        <v>13</v>
      </c>
      <c r="L826">
        <f>Table13[[#This Row],[maxPHe]]/Table13[[#This Row],[nv]]</f>
        <v>6.7716666666666701</v>
      </c>
      <c r="M826">
        <f>1/Table13[[#This Row],[temp(K)]]</f>
        <v>2E-3</v>
      </c>
      <c r="N826">
        <f>1/Table13[[#This Row],[dens]]</f>
        <v>0.147674132414472</v>
      </c>
      <c r="O826" s="3">
        <f>EXP(-1/Table13[[#This Row],[temp(K)]])</f>
        <v>0.99800199866733308</v>
      </c>
      <c r="P826" s="3">
        <f>EXP(-1/Table13[[#This Row],[dens]])</f>
        <v>0.86271219908277363</v>
      </c>
      <c r="Q826" s="3">
        <f>EXP(1/Table13[[#This Row],[temp(K)]])</f>
        <v>1.0020020013340003</v>
      </c>
      <c r="R826" s="3">
        <f>EXP(1/Table13[[#This Row],[dens]])</f>
        <v>1.1591351102525145</v>
      </c>
      <c r="S826" s="3">
        <f>LN(Table13[[#This Row],[maxPress(bar)]])</f>
        <v>13.67325475052607</v>
      </c>
      <c r="T826" s="3">
        <f>LN(Table13[[#This Row],[dens]])</f>
        <v>1.9127472407715809</v>
      </c>
    </row>
    <row r="827" spans="1:20" hidden="1" x14ac:dyDescent="0.3">
      <c r="A827">
        <v>3</v>
      </c>
      <c r="B827">
        <v>1000</v>
      </c>
      <c r="C827" t="s">
        <v>11</v>
      </c>
      <c r="D827">
        <v>1</v>
      </c>
      <c r="E827" t="s">
        <v>12</v>
      </c>
      <c r="F827">
        <v>16</v>
      </c>
      <c r="G827">
        <v>89.059250000000006</v>
      </c>
      <c r="H827">
        <v>799697.42800000019</v>
      </c>
      <c r="I827">
        <v>42.315000000000019</v>
      </c>
      <c r="J827">
        <v>8</v>
      </c>
      <c r="K827" t="s">
        <v>13</v>
      </c>
      <c r="L827">
        <f>Table13[[#This Row],[maxPHe]]/Table13[[#This Row],[nv]]</f>
        <v>5.2893750000000024</v>
      </c>
      <c r="M827">
        <f>1/Table13[[#This Row],[temp(K)]]</f>
        <v>1E-3</v>
      </c>
      <c r="N827">
        <f>1/Table13[[#This Row],[dens]]</f>
        <v>0.18905825357438252</v>
      </c>
      <c r="O827" s="3">
        <f>EXP(-1/Table13[[#This Row],[temp(K)]])</f>
        <v>0.99900049983337502</v>
      </c>
      <c r="P827" s="3">
        <f>EXP(-1/Table13[[#This Row],[dens]])</f>
        <v>0.8277382865764038</v>
      </c>
      <c r="Q827" s="3">
        <f>EXP(1/Table13[[#This Row],[temp(K)]])</f>
        <v>1.0010005001667084</v>
      </c>
      <c r="R827" s="3">
        <f>EXP(1/Table13[[#This Row],[dens]])</f>
        <v>1.208111327236155</v>
      </c>
      <c r="S827" s="3">
        <f>LN(Table13[[#This Row],[maxPress(bar)]])</f>
        <v>13.591988720108732</v>
      </c>
      <c r="T827" s="3">
        <f>LN(Table13[[#This Row],[dens]])</f>
        <v>1.6657000914422337</v>
      </c>
    </row>
    <row r="828" spans="1:20" hidden="1" x14ac:dyDescent="0.3">
      <c r="A828">
        <v>3</v>
      </c>
      <c r="B828">
        <v>1500</v>
      </c>
      <c r="C828" t="s">
        <v>11</v>
      </c>
      <c r="D828">
        <v>1</v>
      </c>
      <c r="E828" t="s">
        <v>12</v>
      </c>
      <c r="F828">
        <v>16</v>
      </c>
      <c r="G828">
        <v>81.831750000000014</v>
      </c>
      <c r="H828">
        <v>658827.54299999995</v>
      </c>
      <c r="I828">
        <v>40.865000000000009</v>
      </c>
      <c r="J828">
        <v>9</v>
      </c>
      <c r="K828" t="s">
        <v>13</v>
      </c>
      <c r="L828">
        <f>Table13[[#This Row],[maxPHe]]/Table13[[#This Row],[nv]]</f>
        <v>4.5405555555555566</v>
      </c>
      <c r="M828">
        <f>1/Table13[[#This Row],[temp(K)]]</f>
        <v>6.6666666666666664E-4</v>
      </c>
      <c r="N828">
        <f>1/Table13[[#This Row],[dens]]</f>
        <v>0.2202373669399241</v>
      </c>
      <c r="O828" s="3">
        <f>EXP(-1/Table13[[#This Row],[temp(K)]])</f>
        <v>0.99933355550618108</v>
      </c>
      <c r="P828" s="3">
        <f>EXP(-1/Table13[[#This Row],[dens]])</f>
        <v>0.80232832913756991</v>
      </c>
      <c r="Q828" s="3">
        <f>EXP(1/Table13[[#This Row],[temp(K)]])</f>
        <v>1.0006668889382799</v>
      </c>
      <c r="R828" s="3">
        <f>EXP(1/Table13[[#This Row],[dens]])</f>
        <v>1.2463725431144992</v>
      </c>
      <c r="S828" s="3">
        <f>LN(Table13[[#This Row],[maxPress(bar)]])</f>
        <v>13.398217084244122</v>
      </c>
      <c r="T828" s="3">
        <f>LN(Table13[[#This Row],[dens]])</f>
        <v>1.513049373631874</v>
      </c>
    </row>
    <row r="829" spans="1:20" hidden="1" x14ac:dyDescent="0.3">
      <c r="A829">
        <v>1</v>
      </c>
      <c r="B829">
        <v>1000</v>
      </c>
      <c r="C829" t="s">
        <v>11</v>
      </c>
      <c r="D829">
        <v>3</v>
      </c>
      <c r="E829" t="s">
        <v>12</v>
      </c>
      <c r="F829">
        <v>16</v>
      </c>
      <c r="G829">
        <v>1603.6632500000001</v>
      </c>
      <c r="H829">
        <v>378252.84314999997</v>
      </c>
      <c r="I829">
        <v>796.23500000000013</v>
      </c>
      <c r="J829">
        <v>227</v>
      </c>
      <c r="K829" t="s">
        <v>14</v>
      </c>
      <c r="L829">
        <f>Table13[[#This Row],[maxPHe]]/Table13[[#This Row],[nv]]</f>
        <v>3.5076431718061678</v>
      </c>
      <c r="M829">
        <f>1/Table13[[#This Row],[temp(K)]]</f>
        <v>1E-3</v>
      </c>
      <c r="N829">
        <f>1/Table13[[#This Row],[dens]]</f>
        <v>0.28509171287371188</v>
      </c>
      <c r="O829" s="3">
        <f>EXP(-1/Table13[[#This Row],[temp(K)]])</f>
        <v>0.99900049983337502</v>
      </c>
      <c r="P829" s="3">
        <f>EXP(-1/Table13[[#This Row],[dens]])</f>
        <v>0.75194528809364047</v>
      </c>
      <c r="Q829" s="3">
        <f>EXP(1/Table13[[#This Row],[temp(K)]])</f>
        <v>1.0010005001667084</v>
      </c>
      <c r="R829" s="3">
        <f>EXP(1/Table13[[#This Row],[dens]])</f>
        <v>1.3298839900110779</v>
      </c>
      <c r="S829" s="3">
        <f>LN(Table13[[#This Row],[maxPress(bar)]])</f>
        <v>12.84331814821191</v>
      </c>
      <c r="T829" s="3">
        <f>LN(Table13[[#This Row],[dens]])</f>
        <v>1.254944350922975</v>
      </c>
    </row>
    <row r="830" spans="1:20" hidden="1" x14ac:dyDescent="0.3">
      <c r="A830">
        <v>1</v>
      </c>
      <c r="B830">
        <v>1500</v>
      </c>
      <c r="C830" t="s">
        <v>11</v>
      </c>
      <c r="D830">
        <v>3</v>
      </c>
      <c r="E830" t="s">
        <v>12</v>
      </c>
      <c r="F830">
        <v>16</v>
      </c>
      <c r="G830">
        <v>1390.79225</v>
      </c>
      <c r="H830">
        <v>323157.73030000011</v>
      </c>
      <c r="I830">
        <v>710.65499999999963</v>
      </c>
      <c r="J830">
        <v>226</v>
      </c>
      <c r="K830" t="s">
        <v>14</v>
      </c>
      <c r="L830">
        <f>Table13[[#This Row],[maxPHe]]/Table13[[#This Row],[nv]]</f>
        <v>3.1444911504424762</v>
      </c>
      <c r="M830">
        <f>1/Table13[[#This Row],[temp(K)]]</f>
        <v>6.6666666666666664E-4</v>
      </c>
      <c r="N830">
        <f>1/Table13[[#This Row],[dens]]</f>
        <v>0.31801647775643616</v>
      </c>
      <c r="O830" s="3">
        <f>EXP(-1/Table13[[#This Row],[temp(K)]])</f>
        <v>0.99933355550618108</v>
      </c>
      <c r="P830" s="3">
        <f>EXP(-1/Table13[[#This Row],[dens]])</f>
        <v>0.72759079925184322</v>
      </c>
      <c r="Q830" s="3">
        <f>EXP(1/Table13[[#This Row],[temp(K)]])</f>
        <v>1.0006668889382799</v>
      </c>
      <c r="R830" s="3">
        <f>EXP(1/Table13[[#This Row],[dens]])</f>
        <v>1.3743989080514292</v>
      </c>
      <c r="S830" s="3">
        <f>LN(Table13[[#This Row],[maxPress(bar)]])</f>
        <v>12.685895812113108</v>
      </c>
      <c r="T830" s="3">
        <f>LN(Table13[[#This Row],[dens]])</f>
        <v>1.1456520807002677</v>
      </c>
    </row>
    <row r="831" spans="1:20" hidden="1" x14ac:dyDescent="0.3">
      <c r="A831">
        <v>1</v>
      </c>
      <c r="B831">
        <v>2000</v>
      </c>
      <c r="C831" t="s">
        <v>11</v>
      </c>
      <c r="D831">
        <v>3</v>
      </c>
      <c r="E831" t="s">
        <v>12</v>
      </c>
      <c r="F831">
        <v>16</v>
      </c>
      <c r="G831">
        <v>1402.47525</v>
      </c>
      <c r="H831">
        <v>292537.75410000002</v>
      </c>
      <c r="I831">
        <v>677.995</v>
      </c>
      <c r="J831">
        <v>225</v>
      </c>
      <c r="K831" t="s">
        <v>14</v>
      </c>
      <c r="L831">
        <f>Table13[[#This Row],[maxPHe]]/Table13[[#This Row],[nv]]</f>
        <v>3.0133111111111113</v>
      </c>
      <c r="M831">
        <f>1/Table13[[#This Row],[temp(K)]]</f>
        <v>5.0000000000000001E-4</v>
      </c>
      <c r="N831">
        <f>1/Table13[[#This Row],[dens]]</f>
        <v>0.33186085443107988</v>
      </c>
      <c r="O831" s="3">
        <f>EXP(-1/Table13[[#This Row],[temp(K)]])</f>
        <v>0.99950012497916929</v>
      </c>
      <c r="P831" s="3">
        <f>EXP(-1/Table13[[#This Row],[dens]])</f>
        <v>0.71758716498230857</v>
      </c>
      <c r="Q831" s="3">
        <f>EXP(1/Table13[[#This Row],[temp(K)]])</f>
        <v>1.0005001250208359</v>
      </c>
      <c r="R831" s="3">
        <f>EXP(1/Table13[[#This Row],[dens]])</f>
        <v>1.393558927471416</v>
      </c>
      <c r="S831" s="3">
        <f>LN(Table13[[#This Row],[maxPress(bar)]])</f>
        <v>12.58634901117089</v>
      </c>
      <c r="T831" s="3">
        <f>LN(Table13[[#This Row],[dens]])</f>
        <v>1.1030395110775144</v>
      </c>
    </row>
    <row r="832" spans="1:20" hidden="1" x14ac:dyDescent="0.3">
      <c r="A832">
        <v>1</v>
      </c>
      <c r="B832">
        <v>2500</v>
      </c>
      <c r="C832" t="s">
        <v>11</v>
      </c>
      <c r="D832">
        <v>3</v>
      </c>
      <c r="E832" t="s">
        <v>12</v>
      </c>
      <c r="F832">
        <v>16</v>
      </c>
      <c r="G832">
        <v>1139.0097499999999</v>
      </c>
      <c r="H832">
        <v>251386.36965000001</v>
      </c>
      <c r="I832">
        <v>598.30499999999995</v>
      </c>
      <c r="J832">
        <v>225</v>
      </c>
      <c r="K832" t="s">
        <v>14</v>
      </c>
      <c r="L832">
        <f>Table13[[#This Row],[maxPHe]]/Table13[[#This Row],[nv]]</f>
        <v>2.6591333333333331</v>
      </c>
      <c r="M832">
        <f>1/Table13[[#This Row],[temp(K)]]</f>
        <v>4.0000000000000002E-4</v>
      </c>
      <c r="N832">
        <f>1/Table13[[#This Row],[dens]]</f>
        <v>0.3760623762128012</v>
      </c>
      <c r="O832" s="3">
        <f>EXP(-1/Table13[[#This Row],[temp(K)]])</f>
        <v>0.99960007998933442</v>
      </c>
      <c r="P832" s="3">
        <f>EXP(-1/Table13[[#This Row],[dens]])</f>
        <v>0.68655950672475108</v>
      </c>
      <c r="Q832" s="3">
        <f>EXP(1/Table13[[#This Row],[temp(K)]])</f>
        <v>1.0004000800106678</v>
      </c>
      <c r="R832" s="3">
        <f>EXP(1/Table13[[#This Row],[dens]])</f>
        <v>1.4565379842608612</v>
      </c>
      <c r="S832" s="3">
        <f>LN(Table13[[#This Row],[maxPress(bar)]])</f>
        <v>12.434746355888018</v>
      </c>
      <c r="T832" s="3">
        <f>LN(Table13[[#This Row],[dens]])</f>
        <v>0.9780002551681789</v>
      </c>
    </row>
    <row r="833" spans="1:20" hidden="1" x14ac:dyDescent="0.3">
      <c r="A833">
        <v>1</v>
      </c>
      <c r="B833">
        <v>500</v>
      </c>
      <c r="C833" t="s">
        <v>11</v>
      </c>
      <c r="D833">
        <v>3</v>
      </c>
      <c r="E833" t="s">
        <v>12</v>
      </c>
      <c r="F833">
        <v>16</v>
      </c>
      <c r="G833">
        <v>1664.20775</v>
      </c>
      <c r="H833">
        <v>436008.4427500001</v>
      </c>
      <c r="I833">
        <v>855.3449999999998</v>
      </c>
      <c r="J833">
        <v>224</v>
      </c>
      <c r="K833" t="s">
        <v>13</v>
      </c>
      <c r="L833">
        <f>Table13[[#This Row],[maxPHe]]/Table13[[#This Row],[nv]]</f>
        <v>3.8185044642857133</v>
      </c>
      <c r="M833">
        <f>1/Table13[[#This Row],[temp(K)]]</f>
        <v>2E-3</v>
      </c>
      <c r="N833">
        <f>1/Table13[[#This Row],[dens]]</f>
        <v>0.26188263215427698</v>
      </c>
      <c r="O833" s="3">
        <f>EXP(-1/Table13[[#This Row],[temp(K)]])</f>
        <v>0.99800199866733308</v>
      </c>
      <c r="P833" s="3">
        <f>EXP(-1/Table13[[#This Row],[dens]])</f>
        <v>0.76960134485898424</v>
      </c>
      <c r="Q833" s="3">
        <f>EXP(1/Table13[[#This Row],[temp(K)]])</f>
        <v>1.0020020013340003</v>
      </c>
      <c r="R833" s="3">
        <f>EXP(1/Table13[[#This Row],[dens]])</f>
        <v>1.2993740287489131</v>
      </c>
      <c r="S833" s="3">
        <f>LN(Table13[[#This Row],[maxPress(bar)]])</f>
        <v>12.985416886249194</v>
      </c>
      <c r="T833" s="3">
        <f>LN(Table13[[#This Row],[dens]])</f>
        <v>1.3398588444658786</v>
      </c>
    </row>
    <row r="834" spans="1:20" hidden="1" x14ac:dyDescent="0.3">
      <c r="A834">
        <v>3</v>
      </c>
      <c r="B834">
        <v>2000</v>
      </c>
      <c r="C834" t="s">
        <v>11</v>
      </c>
      <c r="D834">
        <v>1</v>
      </c>
      <c r="E834" t="s">
        <v>12</v>
      </c>
      <c r="F834">
        <v>16</v>
      </c>
      <c r="G834">
        <v>72.425750000000008</v>
      </c>
      <c r="H834">
        <v>725992.42284999997</v>
      </c>
      <c r="I834">
        <v>29.98500000000001</v>
      </c>
      <c r="J834">
        <v>6</v>
      </c>
      <c r="K834" t="s">
        <v>13</v>
      </c>
      <c r="L834">
        <f>Table13[[#This Row],[maxPHe]]/Table13[[#This Row],[nv]]</f>
        <v>4.9975000000000014</v>
      </c>
      <c r="M834">
        <f>1/Table13[[#This Row],[temp(K)]]</f>
        <v>5.0000000000000001E-4</v>
      </c>
      <c r="N834">
        <f>1/Table13[[#This Row],[dens]]</f>
        <v>0.20010005002501244</v>
      </c>
      <c r="O834" s="3">
        <f>EXP(-1/Table13[[#This Row],[temp(K)]])</f>
        <v>0.99950012497916929</v>
      </c>
      <c r="P834" s="3">
        <f>EXP(-1/Table13[[#This Row],[dens]])</f>
        <v>0.8186488431432718</v>
      </c>
      <c r="Q834" s="3">
        <f>EXP(1/Table13[[#This Row],[temp(K)]])</f>
        <v>1.0005001250208359</v>
      </c>
      <c r="R834" s="3">
        <f>EXP(1/Table13[[#This Row],[dens]])</f>
        <v>1.2215249656500033</v>
      </c>
      <c r="S834" s="3">
        <f>LN(Table13[[#This Row],[maxPress(bar)]])</f>
        <v>13.495294856906739</v>
      </c>
      <c r="T834" s="3">
        <f>LN(Table13[[#This Row],[dens]])</f>
        <v>1.6089377873924184</v>
      </c>
    </row>
    <row r="835" spans="1:20" hidden="1" x14ac:dyDescent="0.3">
      <c r="A835">
        <v>2</v>
      </c>
      <c r="B835">
        <v>1000</v>
      </c>
      <c r="C835" t="s">
        <v>11</v>
      </c>
      <c r="D835">
        <v>3</v>
      </c>
      <c r="E835" t="s">
        <v>12</v>
      </c>
      <c r="F835">
        <v>16</v>
      </c>
      <c r="G835">
        <v>1674.20775</v>
      </c>
      <c r="H835">
        <v>373173.17204999999</v>
      </c>
      <c r="I835">
        <v>810.34499999999969</v>
      </c>
      <c r="J835">
        <v>227</v>
      </c>
      <c r="K835" t="s">
        <v>14</v>
      </c>
      <c r="L835">
        <f>Table13[[#This Row],[maxPHe]]/Table13[[#This Row],[nv]]</f>
        <v>3.5698017621145359</v>
      </c>
      <c r="M835">
        <f>1/Table13[[#This Row],[temp(K)]]</f>
        <v>1E-3</v>
      </c>
      <c r="N835">
        <f>1/Table13[[#This Row],[dens]]</f>
        <v>0.28012759997285119</v>
      </c>
      <c r="O835" s="3">
        <f>EXP(-1/Table13[[#This Row],[temp(K)]])</f>
        <v>0.99900049983337502</v>
      </c>
      <c r="P835" s="3">
        <f>EXP(-1/Table13[[#This Row],[dens]])</f>
        <v>0.75568730962331476</v>
      </c>
      <c r="Q835" s="3">
        <f>EXP(1/Table13[[#This Row],[temp(K)]])</f>
        <v>1.0010005001667084</v>
      </c>
      <c r="R835" s="3">
        <f>EXP(1/Table13[[#This Row],[dens]])</f>
        <v>1.3232986544374643</v>
      </c>
      <c r="S835" s="3">
        <f>LN(Table13[[#This Row],[maxPress(bar)]])</f>
        <v>12.829797859117367</v>
      </c>
      <c r="T835" s="3">
        <f>LN(Table13[[#This Row],[dens]])</f>
        <v>1.2725100654303081</v>
      </c>
    </row>
    <row r="836" spans="1:20" hidden="1" x14ac:dyDescent="0.3">
      <c r="A836">
        <v>2</v>
      </c>
      <c r="B836">
        <v>1500</v>
      </c>
      <c r="C836" t="s">
        <v>11</v>
      </c>
      <c r="D836">
        <v>3</v>
      </c>
      <c r="E836" t="s">
        <v>12</v>
      </c>
      <c r="F836">
        <v>16</v>
      </c>
      <c r="G836">
        <v>1405.79225</v>
      </c>
      <c r="H836">
        <v>323943.04375000001</v>
      </c>
      <c r="I836">
        <v>713.65500000000031</v>
      </c>
      <c r="J836">
        <v>226</v>
      </c>
      <c r="K836" t="s">
        <v>14</v>
      </c>
      <c r="L836">
        <f>Table13[[#This Row],[maxPHe]]/Table13[[#This Row],[nv]]</f>
        <v>3.157765486725665</v>
      </c>
      <c r="M836">
        <f>1/Table13[[#This Row],[temp(K)]]</f>
        <v>6.6666666666666664E-4</v>
      </c>
      <c r="N836">
        <f>1/Table13[[#This Row],[dens]]</f>
        <v>0.31667962811162242</v>
      </c>
      <c r="O836" s="3">
        <f>EXP(-1/Table13[[#This Row],[temp(K)]])</f>
        <v>0.99933355550618108</v>
      </c>
      <c r="P836" s="3">
        <f>EXP(-1/Table13[[#This Row],[dens]])</f>
        <v>0.72856412920633618</v>
      </c>
      <c r="Q836" s="3">
        <f>EXP(1/Table13[[#This Row],[temp(K)]])</f>
        <v>1.0006668889382799</v>
      </c>
      <c r="R836" s="3">
        <f>EXP(1/Table13[[#This Row],[dens]])</f>
        <v>1.3725627709524395</v>
      </c>
      <c r="S836" s="3">
        <f>LN(Table13[[#This Row],[maxPress(bar)]])</f>
        <v>12.688322988426375</v>
      </c>
      <c r="T836" s="3">
        <f>LN(Table13[[#This Row],[dens]])</f>
        <v>1.149864653014498</v>
      </c>
    </row>
    <row r="837" spans="1:20" hidden="1" x14ac:dyDescent="0.3">
      <c r="A837">
        <v>2</v>
      </c>
      <c r="B837">
        <v>2000</v>
      </c>
      <c r="C837" t="s">
        <v>11</v>
      </c>
      <c r="D837">
        <v>3</v>
      </c>
      <c r="E837" t="s">
        <v>12</v>
      </c>
      <c r="F837">
        <v>16</v>
      </c>
      <c r="G837">
        <v>1234.5542499999999</v>
      </c>
      <c r="H837">
        <v>285473.72009999998</v>
      </c>
      <c r="I837">
        <v>643.41500000000008</v>
      </c>
      <c r="J837">
        <v>224</v>
      </c>
      <c r="K837" t="s">
        <v>14</v>
      </c>
      <c r="L837">
        <f>Table13[[#This Row],[maxPHe]]/Table13[[#This Row],[nv]]</f>
        <v>2.8723883928571432</v>
      </c>
      <c r="M837">
        <f>1/Table13[[#This Row],[temp(K)]]</f>
        <v>5.0000000000000001E-4</v>
      </c>
      <c r="N837">
        <f>1/Table13[[#This Row],[dens]]</f>
        <v>0.34814233426326707</v>
      </c>
      <c r="O837" s="3">
        <f>EXP(-1/Table13[[#This Row],[temp(K)]])</f>
        <v>0.99950012497916929</v>
      </c>
      <c r="P837" s="3">
        <f>EXP(-1/Table13[[#This Row],[dens]])</f>
        <v>0.70599838130314896</v>
      </c>
      <c r="Q837" s="3">
        <f>EXP(1/Table13[[#This Row],[temp(K)]])</f>
        <v>1.0005001250208359</v>
      </c>
      <c r="R837" s="3">
        <f>EXP(1/Table13[[#This Row],[dens]])</f>
        <v>1.4164338424603407</v>
      </c>
      <c r="S837" s="3">
        <f>LN(Table13[[#This Row],[maxPress(bar)]])</f>
        <v>12.561905255154947</v>
      </c>
      <c r="T837" s="3">
        <f>LN(Table13[[#This Row],[dens]])</f>
        <v>1.0551438763243817</v>
      </c>
    </row>
    <row r="838" spans="1:20" hidden="1" x14ac:dyDescent="0.3">
      <c r="A838">
        <v>2</v>
      </c>
      <c r="B838">
        <v>2500</v>
      </c>
      <c r="C838" t="s">
        <v>11</v>
      </c>
      <c r="D838">
        <v>3</v>
      </c>
      <c r="E838" t="s">
        <v>12</v>
      </c>
      <c r="F838">
        <v>16</v>
      </c>
      <c r="G838">
        <v>1256.0397499999999</v>
      </c>
      <c r="H838">
        <v>257028.81215000001</v>
      </c>
      <c r="I838">
        <v>624.70500000000004</v>
      </c>
      <c r="J838">
        <v>227</v>
      </c>
      <c r="K838" t="s">
        <v>14</v>
      </c>
      <c r="L838">
        <f>Table13[[#This Row],[maxPHe]]/Table13[[#This Row],[nv]]</f>
        <v>2.7520044052863439</v>
      </c>
      <c r="M838">
        <f>1/Table13[[#This Row],[temp(K)]]</f>
        <v>4.0000000000000002E-4</v>
      </c>
      <c r="N838">
        <f>1/Table13[[#This Row],[dens]]</f>
        <v>0.36337151135335877</v>
      </c>
      <c r="O838" s="3">
        <f>EXP(-1/Table13[[#This Row],[temp(K)]])</f>
        <v>0.99960007998933442</v>
      </c>
      <c r="P838" s="3">
        <f>EXP(-1/Table13[[#This Row],[dens]])</f>
        <v>0.69532806323852214</v>
      </c>
      <c r="Q838" s="3">
        <f>EXP(1/Table13[[#This Row],[temp(K)]])</f>
        <v>1.0004000800106678</v>
      </c>
      <c r="R838" s="3">
        <f>EXP(1/Table13[[#This Row],[dens]])</f>
        <v>1.4381700565089441</v>
      </c>
      <c r="S838" s="3">
        <f>LN(Table13[[#This Row],[maxPress(bar)]])</f>
        <v>12.456943467126626</v>
      </c>
      <c r="T838" s="3">
        <f>LN(Table13[[#This Row],[dens]])</f>
        <v>1.0123295208279353</v>
      </c>
    </row>
    <row r="839" spans="1:20" hidden="1" x14ac:dyDescent="0.3">
      <c r="A839">
        <v>2</v>
      </c>
      <c r="B839">
        <v>500</v>
      </c>
      <c r="C839" t="s">
        <v>11</v>
      </c>
      <c r="D839">
        <v>3</v>
      </c>
      <c r="E839" t="s">
        <v>12</v>
      </c>
      <c r="F839">
        <v>16</v>
      </c>
      <c r="G839">
        <v>1874.2572500000001</v>
      </c>
      <c r="H839">
        <v>446776.07844999997</v>
      </c>
      <c r="I839">
        <v>901.35499999999968</v>
      </c>
      <c r="J839">
        <v>226</v>
      </c>
      <c r="K839" t="s">
        <v>14</v>
      </c>
      <c r="L839">
        <f>Table13[[#This Row],[maxPHe]]/Table13[[#This Row],[nv]]</f>
        <v>3.9882964601769899</v>
      </c>
      <c r="M839">
        <f>1/Table13[[#This Row],[temp(K)]]</f>
        <v>2E-3</v>
      </c>
      <c r="N839">
        <f>1/Table13[[#This Row],[dens]]</f>
        <v>0.25073361771998831</v>
      </c>
      <c r="O839" s="3">
        <f>EXP(-1/Table13[[#This Row],[temp(K)]])</f>
        <v>0.99800199866733308</v>
      </c>
      <c r="P839" s="3">
        <f>EXP(-1/Table13[[#This Row],[dens]])</f>
        <v>0.7782296505386912</v>
      </c>
      <c r="Q839" s="3">
        <f>EXP(1/Table13[[#This Row],[temp(K)]])</f>
        <v>1.0020020013340003</v>
      </c>
      <c r="R839" s="3">
        <f>EXP(1/Table13[[#This Row],[dens]])</f>
        <v>1.2849677460988529</v>
      </c>
      <c r="S839" s="3">
        <f>LN(Table13[[#This Row],[maxPress(bar)]])</f>
        <v>13.009812805016933</v>
      </c>
      <c r="T839" s="3">
        <f>LN(Table13[[#This Row],[dens]])</f>
        <v>1.3833641873950782</v>
      </c>
    </row>
    <row r="840" spans="1:20" hidden="1" x14ac:dyDescent="0.3">
      <c r="A840">
        <v>3</v>
      </c>
      <c r="B840">
        <v>1000</v>
      </c>
      <c r="C840" t="s">
        <v>11</v>
      </c>
      <c r="D840">
        <v>3</v>
      </c>
      <c r="E840" t="s">
        <v>12</v>
      </c>
      <c r="F840">
        <v>16</v>
      </c>
      <c r="G840">
        <v>1570.54475</v>
      </c>
      <c r="H840">
        <v>375186.47824999999</v>
      </c>
      <c r="I840">
        <v>789.60500000000047</v>
      </c>
      <c r="J840">
        <v>227</v>
      </c>
      <c r="K840" t="s">
        <v>14</v>
      </c>
      <c r="L840">
        <f>Table13[[#This Row],[maxPHe]]/Table13[[#This Row],[nv]]</f>
        <v>3.4784361233480197</v>
      </c>
      <c r="M840">
        <f>1/Table13[[#This Row],[temp(K)]]</f>
        <v>1E-3</v>
      </c>
      <c r="N840">
        <f>1/Table13[[#This Row],[dens]]</f>
        <v>0.28748551490935326</v>
      </c>
      <c r="O840" s="3">
        <f>EXP(-1/Table13[[#This Row],[temp(K)]])</f>
        <v>0.99900049983337502</v>
      </c>
      <c r="P840" s="3">
        <f>EXP(-1/Table13[[#This Row],[dens]])</f>
        <v>0.75014743264584538</v>
      </c>
      <c r="Q840" s="3">
        <f>EXP(1/Table13[[#This Row],[temp(K)]])</f>
        <v>1.0010005001667084</v>
      </c>
      <c r="R840" s="3">
        <f>EXP(1/Table13[[#This Row],[dens]])</f>
        <v>1.3330712823649873</v>
      </c>
      <c r="S840" s="3">
        <f>LN(Table13[[#This Row],[maxPress(bar)]])</f>
        <v>12.835178456685476</v>
      </c>
      <c r="T840" s="3">
        <f>LN(Table13[[#This Row],[dens]])</f>
        <v>1.2465828029379828</v>
      </c>
    </row>
    <row r="841" spans="1:20" hidden="1" x14ac:dyDescent="0.3">
      <c r="A841">
        <v>3</v>
      </c>
      <c r="B841">
        <v>1500</v>
      </c>
      <c r="C841" t="s">
        <v>11</v>
      </c>
      <c r="D841">
        <v>3</v>
      </c>
      <c r="E841" t="s">
        <v>12</v>
      </c>
      <c r="F841">
        <v>16</v>
      </c>
      <c r="G841">
        <v>1398.91075</v>
      </c>
      <c r="H841">
        <v>323582.56945000013</v>
      </c>
      <c r="I841">
        <v>711.28499999999951</v>
      </c>
      <c r="J841">
        <v>225</v>
      </c>
      <c r="K841" t="s">
        <v>14</v>
      </c>
      <c r="L841">
        <f>Table13[[#This Row],[maxPHe]]/Table13[[#This Row],[nv]]</f>
        <v>3.1612666666666644</v>
      </c>
      <c r="M841">
        <f>1/Table13[[#This Row],[temp(K)]]</f>
        <v>6.6666666666666664E-4</v>
      </c>
      <c r="N841">
        <f>1/Table13[[#This Row],[dens]]</f>
        <v>0.31632889769923472</v>
      </c>
      <c r="O841" s="3">
        <f>EXP(-1/Table13[[#This Row],[temp(K)]])</f>
        <v>0.99933355550618108</v>
      </c>
      <c r="P841" s="3">
        <f>EXP(-1/Table13[[#This Row],[dens]])</f>
        <v>0.72881970362006343</v>
      </c>
      <c r="Q841" s="3">
        <f>EXP(1/Table13[[#This Row],[temp(K)]])</f>
        <v>1.0006668889382799</v>
      </c>
      <c r="R841" s="3">
        <f>EXP(1/Table13[[#This Row],[dens]])</f>
        <v>1.3720814558566103</v>
      </c>
      <c r="S841" s="3">
        <f>LN(Table13[[#This Row],[maxPress(bar)]])</f>
        <v>12.687209598222529</v>
      </c>
      <c r="T841" s="3">
        <f>LN(Table13[[#This Row],[dens]])</f>
        <v>1.15097279116423</v>
      </c>
    </row>
    <row r="842" spans="1:20" hidden="1" x14ac:dyDescent="0.3">
      <c r="A842">
        <v>3</v>
      </c>
      <c r="B842">
        <v>2000</v>
      </c>
      <c r="C842" t="s">
        <v>11</v>
      </c>
      <c r="D842">
        <v>3</v>
      </c>
      <c r="E842" t="s">
        <v>12</v>
      </c>
      <c r="F842">
        <v>16</v>
      </c>
      <c r="G842">
        <v>1401.4357500000001</v>
      </c>
      <c r="H842">
        <v>291974.56370000012</v>
      </c>
      <c r="I842">
        <v>680.78499999999974</v>
      </c>
      <c r="J842">
        <v>227</v>
      </c>
      <c r="K842" t="s">
        <v>14</v>
      </c>
      <c r="L842">
        <f>Table13[[#This Row],[maxPHe]]/Table13[[#This Row],[nv]]</f>
        <v>2.999052863436122</v>
      </c>
      <c r="M842">
        <f>1/Table13[[#This Row],[temp(K)]]</f>
        <v>5.0000000000000001E-4</v>
      </c>
      <c r="N842">
        <f>1/Table13[[#This Row],[dens]]</f>
        <v>0.33343860396454106</v>
      </c>
      <c r="O842" s="3">
        <f>EXP(-1/Table13[[#This Row],[temp(K)]])</f>
        <v>0.99950012497916929</v>
      </c>
      <c r="P842" s="3">
        <f>EXP(-1/Table13[[#This Row],[dens]])</f>
        <v>0.71645588484057199</v>
      </c>
      <c r="Q842" s="3">
        <f>EXP(1/Table13[[#This Row],[temp(K)]])</f>
        <v>1.0005001250208359</v>
      </c>
      <c r="R842" s="3">
        <f>EXP(1/Table13[[#This Row],[dens]])</f>
        <v>1.3957593498202938</v>
      </c>
      <c r="S842" s="3">
        <f>LN(Table13[[#This Row],[maxPress(bar)]])</f>
        <v>12.584421966839631</v>
      </c>
      <c r="T842" s="3">
        <f>LN(Table13[[#This Row],[dens]])</f>
        <v>1.0982965266325655</v>
      </c>
    </row>
    <row r="843" spans="1:20" hidden="1" x14ac:dyDescent="0.3">
      <c r="A843">
        <v>3</v>
      </c>
      <c r="B843">
        <v>2500</v>
      </c>
      <c r="C843" t="s">
        <v>11</v>
      </c>
      <c r="D843">
        <v>3</v>
      </c>
      <c r="E843" t="s">
        <v>12</v>
      </c>
      <c r="F843">
        <v>16</v>
      </c>
      <c r="G843">
        <v>1195.54475</v>
      </c>
      <c r="H843">
        <v>253704.1260499999</v>
      </c>
      <c r="I843">
        <v>613.60500000000036</v>
      </c>
      <c r="J843">
        <v>228</v>
      </c>
      <c r="K843" t="s">
        <v>13</v>
      </c>
      <c r="L843">
        <f>Table13[[#This Row],[maxPHe]]/Table13[[#This Row],[nv]]</f>
        <v>2.6912500000000015</v>
      </c>
      <c r="M843">
        <f>1/Table13[[#This Row],[temp(K)]]</f>
        <v>4.0000000000000002E-4</v>
      </c>
      <c r="N843">
        <f>1/Table13[[#This Row],[dens]]</f>
        <v>0.37157454714352045</v>
      </c>
      <c r="O843" s="3">
        <f>EXP(-1/Table13[[#This Row],[temp(K)]])</f>
        <v>0.99960007998933442</v>
      </c>
      <c r="P843" s="3">
        <f>EXP(-1/Table13[[#This Row],[dens]])</f>
        <v>0.68964759265473119</v>
      </c>
      <c r="Q843" s="3">
        <f>EXP(1/Table13[[#This Row],[temp(K)]])</f>
        <v>1.0004000800106678</v>
      </c>
      <c r="R843" s="3">
        <f>EXP(1/Table13[[#This Row],[dens]])</f>
        <v>1.4500159366185814</v>
      </c>
      <c r="S843" s="3">
        <f>LN(Table13[[#This Row],[maxPress(bar)]])</f>
        <v>12.443924008955321</v>
      </c>
      <c r="T843" s="3">
        <f>LN(Table13[[#This Row],[dens]])</f>
        <v>0.99000576969643628</v>
      </c>
    </row>
    <row r="844" spans="1:20" hidden="1" x14ac:dyDescent="0.3">
      <c r="A844">
        <v>3</v>
      </c>
      <c r="B844">
        <v>500</v>
      </c>
      <c r="C844" t="s">
        <v>11</v>
      </c>
      <c r="D844">
        <v>3</v>
      </c>
      <c r="E844" t="s">
        <v>12</v>
      </c>
      <c r="F844">
        <v>16</v>
      </c>
      <c r="G844">
        <v>1765.09925</v>
      </c>
      <c r="H844">
        <v>441393.63935000001</v>
      </c>
      <c r="I844">
        <v>873.51499999999976</v>
      </c>
      <c r="J844">
        <v>223</v>
      </c>
      <c r="K844" t="s">
        <v>13</v>
      </c>
      <c r="L844">
        <f>Table13[[#This Row],[maxPHe]]/Table13[[#This Row],[nv]]</f>
        <v>3.9171076233183846</v>
      </c>
      <c r="M844">
        <f>1/Table13[[#This Row],[temp(K)]]</f>
        <v>2E-3</v>
      </c>
      <c r="N844">
        <f>1/Table13[[#This Row],[dens]]</f>
        <v>0.25529040714813145</v>
      </c>
      <c r="O844" s="3">
        <f>EXP(-1/Table13[[#This Row],[temp(K)]])</f>
        <v>0.99800199866733308</v>
      </c>
      <c r="P844" s="3">
        <f>EXP(-1/Table13[[#This Row],[dens]])</f>
        <v>0.77469148934450471</v>
      </c>
      <c r="Q844" s="3">
        <f>EXP(1/Table13[[#This Row],[temp(K)]])</f>
        <v>1.0020020013340003</v>
      </c>
      <c r="R844" s="3">
        <f>EXP(1/Table13[[#This Row],[dens]])</f>
        <v>1.2908364345736354</v>
      </c>
      <c r="S844" s="3">
        <f>LN(Table13[[#This Row],[maxPress(bar)]])</f>
        <v>12.997692362528767</v>
      </c>
      <c r="T844" s="3">
        <f>LN(Table13[[#This Row],[dens]])</f>
        <v>1.3653535302619135</v>
      </c>
    </row>
    <row r="845" spans="1:20" hidden="1" x14ac:dyDescent="0.3">
      <c r="A845">
        <v>3</v>
      </c>
      <c r="B845">
        <v>2500</v>
      </c>
      <c r="C845" t="s">
        <v>11</v>
      </c>
      <c r="D845">
        <v>1</v>
      </c>
      <c r="E845" t="s">
        <v>12</v>
      </c>
      <c r="F845">
        <v>16</v>
      </c>
      <c r="G845">
        <v>69.059249999999992</v>
      </c>
      <c r="H845">
        <v>642610.37935000006</v>
      </c>
      <c r="I845">
        <v>31.314999999999991</v>
      </c>
      <c r="J845">
        <v>7</v>
      </c>
      <c r="K845" t="s">
        <v>13</v>
      </c>
      <c r="L845">
        <f>Table13[[#This Row],[maxPHe]]/Table13[[#This Row],[nv]]</f>
        <v>4.473571428571427</v>
      </c>
      <c r="M845">
        <f>1/Table13[[#This Row],[temp(K)]]</f>
        <v>4.0000000000000002E-4</v>
      </c>
      <c r="N845">
        <f>1/Table13[[#This Row],[dens]]</f>
        <v>0.22353504710202787</v>
      </c>
      <c r="O845" s="3">
        <f>EXP(-1/Table13[[#This Row],[temp(K)]])</f>
        <v>0.99960007998933442</v>
      </c>
      <c r="P845" s="3">
        <f>EXP(-1/Table13[[#This Row],[dens]])</f>
        <v>0.79968686466932648</v>
      </c>
      <c r="Q845" s="3">
        <f>EXP(1/Table13[[#This Row],[temp(K)]])</f>
        <v>1.0004000800106678</v>
      </c>
      <c r="R845" s="3">
        <f>EXP(1/Table13[[#This Row],[dens]])</f>
        <v>1.2504894655403695</v>
      </c>
      <c r="S845" s="3">
        <f>LN(Table13[[#This Row],[maxPress(bar)]])</f>
        <v>13.373293877649854</v>
      </c>
      <c r="T845" s="3">
        <f>LN(Table13[[#This Row],[dens]])</f>
        <v>1.4981870669220625</v>
      </c>
    </row>
    <row r="846" spans="1:20" hidden="1" x14ac:dyDescent="0.3">
      <c r="A846">
        <v>3</v>
      </c>
      <c r="B846">
        <v>500</v>
      </c>
      <c r="C846" t="s">
        <v>11</v>
      </c>
      <c r="D846">
        <v>1</v>
      </c>
      <c r="E846" t="s">
        <v>12</v>
      </c>
      <c r="F846">
        <v>16</v>
      </c>
      <c r="G846">
        <v>161.08924999999999</v>
      </c>
      <c r="H846">
        <v>854469.57214999979</v>
      </c>
      <c r="I846">
        <v>64.715000000000003</v>
      </c>
      <c r="J846">
        <v>10</v>
      </c>
      <c r="K846" t="s">
        <v>13</v>
      </c>
      <c r="L846">
        <f>Table13[[#This Row],[maxPHe]]/Table13[[#This Row],[nv]]</f>
        <v>6.4715000000000007</v>
      </c>
      <c r="M846">
        <f>1/Table13[[#This Row],[temp(K)]]</f>
        <v>2E-3</v>
      </c>
      <c r="N846">
        <f>1/Table13[[#This Row],[dens]]</f>
        <v>0.15452368075407555</v>
      </c>
      <c r="O846" s="3">
        <f>EXP(-1/Table13[[#This Row],[temp(K)]])</f>
        <v>0.99800199866733308</v>
      </c>
      <c r="P846" s="3">
        <f>EXP(-1/Table13[[#This Row],[dens]])</f>
        <v>0.85682320168232573</v>
      </c>
      <c r="Q846" s="3">
        <f>EXP(1/Table13[[#This Row],[temp(K)]])</f>
        <v>1.0020020013340003</v>
      </c>
      <c r="R846" s="3">
        <f>EXP(1/Table13[[#This Row],[dens]])</f>
        <v>1.1671019155836986</v>
      </c>
      <c r="S846" s="3">
        <f>LN(Table13[[#This Row],[maxPress(bar)]])</f>
        <v>13.658236171951165</v>
      </c>
      <c r="T846" s="3">
        <f>LN(Table13[[#This Row],[dens]])</f>
        <v>1.8674079209003558</v>
      </c>
    </row>
    <row r="847" spans="1:20" hidden="1" x14ac:dyDescent="0.3">
      <c r="A847">
        <v>4</v>
      </c>
      <c r="B847">
        <v>1000</v>
      </c>
      <c r="C847" t="s">
        <v>11</v>
      </c>
      <c r="D847">
        <v>1</v>
      </c>
      <c r="E847" t="s">
        <v>12</v>
      </c>
      <c r="F847">
        <v>16</v>
      </c>
      <c r="G847">
        <v>166.78225</v>
      </c>
      <c r="H847">
        <v>707761.10404999997</v>
      </c>
      <c r="I847">
        <v>62.854999999999997</v>
      </c>
      <c r="J847">
        <v>10</v>
      </c>
      <c r="K847" t="s">
        <v>13</v>
      </c>
      <c r="L847">
        <f>Table13[[#This Row],[maxPHe]]/Table13[[#This Row],[nv]]</f>
        <v>6.2854999999999999</v>
      </c>
      <c r="M847">
        <f>1/Table13[[#This Row],[temp(K)]]</f>
        <v>1E-3</v>
      </c>
      <c r="N847">
        <f>1/Table13[[#This Row],[dens]]</f>
        <v>0.15909633282952829</v>
      </c>
      <c r="O847" s="3">
        <f>EXP(-1/Table13[[#This Row],[temp(K)]])</f>
        <v>0.99900049983337502</v>
      </c>
      <c r="P847" s="3">
        <f>EXP(-1/Table13[[#This Row],[dens]])</f>
        <v>0.85291419137407665</v>
      </c>
      <c r="Q847" s="3">
        <f>EXP(1/Table13[[#This Row],[temp(K)]])</f>
        <v>1.0010005001667084</v>
      </c>
      <c r="R847" s="3">
        <f>EXP(1/Table13[[#This Row],[dens]])</f>
        <v>1.1724508867521157</v>
      </c>
      <c r="S847" s="3">
        <f>LN(Table13[[#This Row],[maxPress(bar)]])</f>
        <v>13.469861892077493</v>
      </c>
      <c r="T847" s="3">
        <f>LN(Table13[[#This Row],[dens]])</f>
        <v>1.8382453933727487</v>
      </c>
    </row>
    <row r="848" spans="1:20" hidden="1" x14ac:dyDescent="0.3">
      <c r="A848">
        <v>4</v>
      </c>
      <c r="B848">
        <v>1500</v>
      </c>
      <c r="C848" t="s">
        <v>11</v>
      </c>
      <c r="D848">
        <v>1</v>
      </c>
      <c r="E848" t="s">
        <v>12</v>
      </c>
      <c r="F848">
        <v>16</v>
      </c>
      <c r="G848">
        <v>107.52475</v>
      </c>
      <c r="H848">
        <v>756769.02175000007</v>
      </c>
      <c r="I848">
        <v>39.005000000000031</v>
      </c>
      <c r="J848">
        <v>6</v>
      </c>
      <c r="K848" t="s">
        <v>13</v>
      </c>
      <c r="L848">
        <f>Table13[[#This Row],[maxPHe]]/Table13[[#This Row],[nv]]</f>
        <v>6.5008333333333388</v>
      </c>
      <c r="M848">
        <f>1/Table13[[#This Row],[temp(K)]]</f>
        <v>6.6666666666666664E-4</v>
      </c>
      <c r="N848">
        <f>1/Table13[[#This Row],[dens]]</f>
        <v>0.15382643250865261</v>
      </c>
      <c r="O848" s="3">
        <f>EXP(-1/Table13[[#This Row],[temp(K)]])</f>
        <v>0.99933355550618108</v>
      </c>
      <c r="P848" s="3">
        <f>EXP(-1/Table13[[#This Row],[dens]])</f>
        <v>0.85742082847924261</v>
      </c>
      <c r="Q848" s="3">
        <f>EXP(1/Table13[[#This Row],[temp(K)]])</f>
        <v>1.0006668889382799</v>
      </c>
      <c r="R848" s="3">
        <f>EXP(1/Table13[[#This Row],[dens]])</f>
        <v>1.1662884394511874</v>
      </c>
      <c r="S848" s="3">
        <f>LN(Table13[[#This Row],[maxPress(bar)]])</f>
        <v>13.536813362676417</v>
      </c>
      <c r="T848" s="3">
        <f>LN(Table13[[#This Row],[dens]])</f>
        <v>1.8719303738122224</v>
      </c>
    </row>
    <row r="849" spans="1:20" hidden="1" x14ac:dyDescent="0.3">
      <c r="A849">
        <v>4</v>
      </c>
      <c r="B849">
        <v>2000</v>
      </c>
      <c r="C849" t="s">
        <v>11</v>
      </c>
      <c r="D849">
        <v>1</v>
      </c>
      <c r="E849" t="s">
        <v>12</v>
      </c>
      <c r="F849">
        <v>16</v>
      </c>
      <c r="G849">
        <v>89.108750000000015</v>
      </c>
      <c r="H849">
        <v>647226.49179999996</v>
      </c>
      <c r="I849">
        <v>38.325000000000003</v>
      </c>
      <c r="J849">
        <v>8</v>
      </c>
      <c r="K849" t="s">
        <v>14</v>
      </c>
      <c r="L849">
        <f>Table13[[#This Row],[maxPHe]]/Table13[[#This Row],[nv]]</f>
        <v>4.7906250000000004</v>
      </c>
      <c r="M849">
        <f>1/Table13[[#This Row],[temp(K)]]</f>
        <v>5.0000000000000001E-4</v>
      </c>
      <c r="N849">
        <f>1/Table13[[#This Row],[dens]]</f>
        <v>0.20874103065883887</v>
      </c>
      <c r="O849" s="3">
        <f>EXP(-1/Table13[[#This Row],[temp(K)]])</f>
        <v>0.99950012497916929</v>
      </c>
      <c r="P849" s="3">
        <f>EXP(-1/Table13[[#This Row],[dens]])</f>
        <v>0.81160538934351545</v>
      </c>
      <c r="Q849" s="3">
        <f>EXP(1/Table13[[#This Row],[temp(K)]])</f>
        <v>1.0005001250208359</v>
      </c>
      <c r="R849" s="3">
        <f>EXP(1/Table13[[#This Row],[dens]])</f>
        <v>1.2321258743844365</v>
      </c>
      <c r="S849" s="3">
        <f>LN(Table13[[#This Row],[maxPress(bar)]])</f>
        <v>13.380451576830593</v>
      </c>
      <c r="T849" s="3">
        <f>LN(Table13[[#This Row],[dens]])</f>
        <v>1.566660883078042</v>
      </c>
    </row>
    <row r="850" spans="1:20" hidden="1" x14ac:dyDescent="0.3">
      <c r="A850">
        <v>4</v>
      </c>
      <c r="B850">
        <v>2500</v>
      </c>
      <c r="C850" t="s">
        <v>11</v>
      </c>
      <c r="D850">
        <v>1</v>
      </c>
      <c r="E850" t="s">
        <v>12</v>
      </c>
      <c r="F850">
        <v>16</v>
      </c>
      <c r="G850">
        <v>75.29725000000002</v>
      </c>
      <c r="H850">
        <v>614379.19920000015</v>
      </c>
      <c r="I850">
        <v>32.555000000000007</v>
      </c>
      <c r="J850">
        <v>7</v>
      </c>
      <c r="K850" t="s">
        <v>13</v>
      </c>
      <c r="L850">
        <f>Table13[[#This Row],[maxPHe]]/Table13[[#This Row],[nv]]</f>
        <v>4.6507142857142867</v>
      </c>
      <c r="M850">
        <f>1/Table13[[#This Row],[temp(K)]]</f>
        <v>4.0000000000000002E-4</v>
      </c>
      <c r="N850">
        <f>1/Table13[[#This Row],[dens]]</f>
        <v>0.21502073414222081</v>
      </c>
      <c r="O850" s="3">
        <f>EXP(-1/Table13[[#This Row],[temp(K)]])</f>
        <v>0.99960007998933442</v>
      </c>
      <c r="P850" s="3">
        <f>EXP(-1/Table13[[#This Row],[dens]])</f>
        <v>0.80652471740576603</v>
      </c>
      <c r="Q850" s="3">
        <f>EXP(1/Table13[[#This Row],[temp(K)]])</f>
        <v>1.0004000800106678</v>
      </c>
      <c r="R850" s="3">
        <f>EXP(1/Table13[[#This Row],[dens]])</f>
        <v>1.2398876047054808</v>
      </c>
      <c r="S850" s="3">
        <f>LN(Table13[[#This Row],[maxPress(bar)]])</f>
        <v>13.32836760477374</v>
      </c>
      <c r="T850" s="3">
        <f>LN(Table13[[#This Row],[dens]])</f>
        <v>1.5370208176335123</v>
      </c>
    </row>
    <row r="851" spans="1:20" hidden="1" x14ac:dyDescent="0.3">
      <c r="A851">
        <v>4</v>
      </c>
      <c r="B851">
        <v>500</v>
      </c>
      <c r="C851" t="s">
        <v>11</v>
      </c>
      <c r="D851">
        <v>1</v>
      </c>
      <c r="E851" t="s">
        <v>12</v>
      </c>
      <c r="F851">
        <v>16</v>
      </c>
      <c r="G851">
        <v>85.891249999999999</v>
      </c>
      <c r="H851">
        <v>847195.70880000002</v>
      </c>
      <c r="I851">
        <v>46.675000000000018</v>
      </c>
      <c r="J851">
        <v>9</v>
      </c>
      <c r="K851" t="s">
        <v>13</v>
      </c>
      <c r="L851">
        <f>Table13[[#This Row],[maxPHe]]/Table13[[#This Row],[nv]]</f>
        <v>5.1861111111111136</v>
      </c>
      <c r="M851">
        <f>1/Table13[[#This Row],[temp(K)]]</f>
        <v>2E-3</v>
      </c>
      <c r="N851">
        <f>1/Table13[[#This Row],[dens]]</f>
        <v>0.19282271023031591</v>
      </c>
      <c r="O851" s="3">
        <f>EXP(-1/Table13[[#This Row],[temp(K)]])</f>
        <v>0.99800199866733308</v>
      </c>
      <c r="P851" s="3">
        <f>EXP(-1/Table13[[#This Row],[dens]])</f>
        <v>0.82462815931659728</v>
      </c>
      <c r="Q851" s="3">
        <f>EXP(1/Table13[[#This Row],[temp(K)]])</f>
        <v>1.0020020013340003</v>
      </c>
      <c r="R851" s="3">
        <f>EXP(1/Table13[[#This Row],[dens]])</f>
        <v>1.2126677808683375</v>
      </c>
      <c r="S851" s="3">
        <f>LN(Table13[[#This Row],[maxPress(bar)]])</f>
        <v>13.649687008100699</v>
      </c>
      <c r="T851" s="3">
        <f>LN(Table13[[#This Row],[dens]])</f>
        <v>1.6459841120915675</v>
      </c>
    </row>
    <row r="852" spans="1:20" hidden="1" x14ac:dyDescent="0.3">
      <c r="A852">
        <v>5</v>
      </c>
      <c r="B852">
        <v>1000</v>
      </c>
      <c r="C852" t="s">
        <v>11</v>
      </c>
      <c r="D852">
        <v>1</v>
      </c>
      <c r="E852" t="s">
        <v>12</v>
      </c>
      <c r="F852">
        <v>16</v>
      </c>
      <c r="G852">
        <v>148.46525</v>
      </c>
      <c r="H852">
        <v>748569.70905000006</v>
      </c>
      <c r="I852">
        <v>59.194999999999958</v>
      </c>
      <c r="J852">
        <v>10</v>
      </c>
      <c r="K852" t="s">
        <v>13</v>
      </c>
      <c r="L852">
        <f>Table13[[#This Row],[maxPHe]]/Table13[[#This Row],[nv]]</f>
        <v>5.9194999999999958</v>
      </c>
      <c r="M852">
        <f>1/Table13[[#This Row],[temp(K)]]</f>
        <v>1E-3</v>
      </c>
      <c r="N852">
        <f>1/Table13[[#This Row],[dens]]</f>
        <v>0.16893318692457146</v>
      </c>
      <c r="O852" s="3">
        <f>EXP(-1/Table13[[#This Row],[temp(K)]])</f>
        <v>0.99900049983337502</v>
      </c>
      <c r="P852" s="3">
        <f>EXP(-1/Table13[[#This Row],[dens]])</f>
        <v>0.84456532950807672</v>
      </c>
      <c r="Q852" s="3">
        <f>EXP(1/Table13[[#This Row],[temp(K)]])</f>
        <v>1.0010005001667084</v>
      </c>
      <c r="R852" s="3">
        <f>EXP(1/Table13[[#This Row],[dens]])</f>
        <v>1.1840410268587007</v>
      </c>
      <c r="S852" s="3">
        <f>LN(Table13[[#This Row],[maxPress(bar)]])</f>
        <v>13.525919610168662</v>
      </c>
      <c r="T852" s="3">
        <f>LN(Table13[[#This Row],[dens]])</f>
        <v>1.7782519858695531</v>
      </c>
    </row>
    <row r="853" spans="1:20" hidden="1" x14ac:dyDescent="0.3">
      <c r="A853">
        <v>5</v>
      </c>
      <c r="B853">
        <v>1500</v>
      </c>
      <c r="C853" t="s">
        <v>11</v>
      </c>
      <c r="D853">
        <v>1</v>
      </c>
      <c r="E853" t="s">
        <v>12</v>
      </c>
      <c r="F853">
        <v>16</v>
      </c>
      <c r="G853">
        <v>82.871250000000003</v>
      </c>
      <c r="H853">
        <v>715696.90620000008</v>
      </c>
      <c r="I853">
        <v>39.075000000000017</v>
      </c>
      <c r="J853">
        <v>8</v>
      </c>
      <c r="K853" t="s">
        <v>13</v>
      </c>
      <c r="L853">
        <f>Table13[[#This Row],[maxPHe]]/Table13[[#This Row],[nv]]</f>
        <v>4.8843750000000021</v>
      </c>
      <c r="M853">
        <f>1/Table13[[#This Row],[temp(K)]]</f>
        <v>6.6666666666666664E-4</v>
      </c>
      <c r="N853">
        <f>1/Table13[[#This Row],[dens]]</f>
        <v>0.20473448496481117</v>
      </c>
      <c r="O853" s="3">
        <f>EXP(-1/Table13[[#This Row],[temp(K)]])</f>
        <v>0.99933355550618108</v>
      </c>
      <c r="P853" s="3">
        <f>EXP(-1/Table13[[#This Row],[dens]])</f>
        <v>0.81486364624043817</v>
      </c>
      <c r="Q853" s="3">
        <f>EXP(1/Table13[[#This Row],[temp(K)]])</f>
        <v>1.0006668889382799</v>
      </c>
      <c r="R853" s="3">
        <f>EXP(1/Table13[[#This Row],[dens]])</f>
        <v>1.2271991818677042</v>
      </c>
      <c r="S853" s="3">
        <f>LN(Table13[[#This Row],[maxPress(bar)]])</f>
        <v>13.481012040956413</v>
      </c>
      <c r="T853" s="3">
        <f>LN(Table13[[#This Row],[dens]])</f>
        <v>1.5860413346277049</v>
      </c>
    </row>
    <row r="854" spans="1:20" hidden="1" x14ac:dyDescent="0.3">
      <c r="A854">
        <v>5</v>
      </c>
      <c r="B854">
        <v>2000</v>
      </c>
      <c r="C854" t="s">
        <v>11</v>
      </c>
      <c r="D854">
        <v>1</v>
      </c>
      <c r="E854" t="s">
        <v>12</v>
      </c>
      <c r="F854">
        <v>16</v>
      </c>
      <c r="G854">
        <v>75.198250000000002</v>
      </c>
      <c r="H854">
        <v>628964.78815000015</v>
      </c>
      <c r="I854">
        <v>35.534999999999997</v>
      </c>
      <c r="J854">
        <v>8</v>
      </c>
      <c r="K854" t="s">
        <v>13</v>
      </c>
      <c r="L854">
        <f>Table13[[#This Row],[maxPHe]]/Table13[[#This Row],[nv]]</f>
        <v>4.4418749999999996</v>
      </c>
      <c r="M854">
        <f>1/Table13[[#This Row],[temp(K)]]</f>
        <v>5.0000000000000001E-4</v>
      </c>
      <c r="N854">
        <f>1/Table13[[#This Row],[dens]]</f>
        <v>0.22513015336991701</v>
      </c>
      <c r="O854" s="3">
        <f>EXP(-1/Table13[[#This Row],[temp(K)]])</f>
        <v>0.99950012497916929</v>
      </c>
      <c r="P854" s="3">
        <f>EXP(-1/Table13[[#This Row],[dens]])</f>
        <v>0.79841229594567098</v>
      </c>
      <c r="Q854" s="3">
        <f>EXP(1/Table13[[#This Row],[temp(K)]])</f>
        <v>1.0005001250208359</v>
      </c>
      <c r="R854" s="3">
        <f>EXP(1/Table13[[#This Row],[dens]])</f>
        <v>1.252485720821171</v>
      </c>
      <c r="S854" s="3">
        <f>LN(Table13[[#This Row],[maxPress(bar)]])</f>
        <v>13.351830553431975</v>
      </c>
      <c r="T854" s="3">
        <f>LN(Table13[[#This Row],[dens]])</f>
        <v>1.4910765845990224</v>
      </c>
    </row>
    <row r="855" spans="1:20" hidden="1" x14ac:dyDescent="0.3">
      <c r="A855">
        <v>5</v>
      </c>
      <c r="B855">
        <v>2500</v>
      </c>
      <c r="C855" t="s">
        <v>11</v>
      </c>
      <c r="D855">
        <v>1</v>
      </c>
      <c r="E855" t="s">
        <v>12</v>
      </c>
      <c r="F855">
        <v>16</v>
      </c>
      <c r="G855">
        <v>79.356250000000003</v>
      </c>
      <c r="H855">
        <v>603713.85304999992</v>
      </c>
      <c r="I855">
        <v>35.375</v>
      </c>
      <c r="J855">
        <v>8</v>
      </c>
      <c r="K855" t="s">
        <v>13</v>
      </c>
      <c r="L855">
        <f>Table13[[#This Row],[maxPHe]]/Table13[[#This Row],[nv]]</f>
        <v>4.421875</v>
      </c>
      <c r="M855">
        <f>1/Table13[[#This Row],[temp(K)]]</f>
        <v>4.0000000000000002E-4</v>
      </c>
      <c r="N855">
        <f>1/Table13[[#This Row],[dens]]</f>
        <v>0.22614840989399293</v>
      </c>
      <c r="O855" s="3">
        <f>EXP(-1/Table13[[#This Row],[temp(K)]])</f>
        <v>0.99960007998933442</v>
      </c>
      <c r="P855" s="3">
        <f>EXP(-1/Table13[[#This Row],[dens]])</f>
        <v>0.79759972119140388</v>
      </c>
      <c r="Q855" s="3">
        <f>EXP(1/Table13[[#This Row],[temp(K)]])</f>
        <v>1.0004000800106678</v>
      </c>
      <c r="R855" s="3">
        <f>EXP(1/Table13[[#This Row],[dens]])</f>
        <v>1.2537617221157793</v>
      </c>
      <c r="S855" s="3">
        <f>LN(Table13[[#This Row],[maxPress(bar)]])</f>
        <v>13.310855611431958</v>
      </c>
      <c r="T855" s="3">
        <f>LN(Table13[[#This Row],[dens]])</f>
        <v>1.4865638142835658</v>
      </c>
    </row>
    <row r="856" spans="1:20" hidden="1" x14ac:dyDescent="0.3">
      <c r="A856">
        <v>5</v>
      </c>
      <c r="B856">
        <v>500</v>
      </c>
      <c r="C856" t="s">
        <v>11</v>
      </c>
      <c r="D856">
        <v>1</v>
      </c>
      <c r="E856" t="s">
        <v>12</v>
      </c>
      <c r="F856">
        <v>16</v>
      </c>
      <c r="G856">
        <v>170.54474999999999</v>
      </c>
      <c r="H856">
        <v>836491.08044999989</v>
      </c>
      <c r="I856">
        <v>66.605000000000032</v>
      </c>
      <c r="J856">
        <v>10</v>
      </c>
      <c r="K856" t="s">
        <v>13</v>
      </c>
      <c r="L856">
        <f>Table13[[#This Row],[maxPHe]]/Table13[[#This Row],[nv]]</f>
        <v>6.6605000000000034</v>
      </c>
      <c r="M856">
        <f>1/Table13[[#This Row],[temp(K)]]</f>
        <v>2E-3</v>
      </c>
      <c r="N856">
        <f>1/Table13[[#This Row],[dens]]</f>
        <v>0.15013887846257781</v>
      </c>
      <c r="O856" s="3">
        <f>EXP(-1/Table13[[#This Row],[temp(K)]])</f>
        <v>0.99800199866733308</v>
      </c>
      <c r="P856" s="3">
        <f>EXP(-1/Table13[[#This Row],[dens]])</f>
        <v>0.86058845092451441</v>
      </c>
      <c r="Q856" s="3">
        <f>EXP(1/Table13[[#This Row],[temp(K)]])</f>
        <v>1.0020020013340003</v>
      </c>
      <c r="R856" s="3">
        <f>EXP(1/Table13[[#This Row],[dens]])</f>
        <v>1.1619956076864828</v>
      </c>
      <c r="S856" s="3">
        <f>LN(Table13[[#This Row],[maxPress(bar)]])</f>
        <v>13.636971136411342</v>
      </c>
      <c r="T856" s="3">
        <f>LN(Table13[[#This Row],[dens]])</f>
        <v>1.896194556809381</v>
      </c>
    </row>
    <row r="857" spans="1:20" hidden="1" x14ac:dyDescent="0.3">
      <c r="A857">
        <v>1</v>
      </c>
      <c r="B857">
        <v>1000</v>
      </c>
      <c r="C857" t="s">
        <v>11</v>
      </c>
      <c r="D857">
        <v>1</v>
      </c>
      <c r="E857" t="s">
        <v>12</v>
      </c>
      <c r="F857">
        <v>17</v>
      </c>
      <c r="G857">
        <v>64.356250000000003</v>
      </c>
      <c r="H857">
        <v>770884.64979999966</v>
      </c>
      <c r="I857">
        <v>37.374999999999993</v>
      </c>
      <c r="J857">
        <v>8</v>
      </c>
      <c r="K857" t="s">
        <v>13</v>
      </c>
      <c r="L857">
        <f>Table13[[#This Row],[maxPHe]]/Table13[[#This Row],[nv]]</f>
        <v>4.6718749999999991</v>
      </c>
      <c r="M857">
        <f>1/Table13[[#This Row],[temp(K)]]</f>
        <v>1E-3</v>
      </c>
      <c r="N857">
        <f>1/Table13[[#This Row],[dens]]</f>
        <v>0.21404682274247497</v>
      </c>
      <c r="O857" s="3">
        <f>EXP(-1/Table13[[#This Row],[temp(K)]])</f>
        <v>0.99900049983337502</v>
      </c>
      <c r="P857" s="3">
        <f>EXP(-1/Table13[[#This Row],[dens]])</f>
        <v>0.80731058364215103</v>
      </c>
      <c r="Q857" s="3">
        <f>EXP(1/Table13[[#This Row],[temp(K)]])</f>
        <v>1.0010005001667084</v>
      </c>
      <c r="R857" s="3">
        <f>EXP(1/Table13[[#This Row],[dens]])</f>
        <v>1.2386806518608215</v>
      </c>
      <c r="S857" s="3">
        <f>LN(Table13[[#This Row],[maxPress(bar)]])</f>
        <v>13.555294030198256</v>
      </c>
      <c r="T857" s="3">
        <f>LN(Table13[[#This Row],[dens]])</f>
        <v>1.5415604900310145</v>
      </c>
    </row>
    <row r="858" spans="1:20" hidden="1" x14ac:dyDescent="0.3">
      <c r="A858">
        <v>1</v>
      </c>
      <c r="B858">
        <v>1500</v>
      </c>
      <c r="C858" t="s">
        <v>11</v>
      </c>
      <c r="D858">
        <v>1</v>
      </c>
      <c r="E858" t="s">
        <v>12</v>
      </c>
      <c r="F858">
        <v>17</v>
      </c>
      <c r="G858">
        <v>120.54474999999999</v>
      </c>
      <c r="H858">
        <v>649719.69070000004</v>
      </c>
      <c r="I858">
        <v>51.604999999999997</v>
      </c>
      <c r="J858">
        <v>10</v>
      </c>
      <c r="K858" t="s">
        <v>13</v>
      </c>
      <c r="L858">
        <f>Table13[[#This Row],[maxPHe]]/Table13[[#This Row],[nv]]</f>
        <v>5.1604999999999999</v>
      </c>
      <c r="M858">
        <f>1/Table13[[#This Row],[temp(K)]]</f>
        <v>6.6666666666666664E-4</v>
      </c>
      <c r="N858">
        <f>1/Table13[[#This Row],[dens]]</f>
        <v>0.19377967251235345</v>
      </c>
      <c r="O858" s="3">
        <f>EXP(-1/Table13[[#This Row],[temp(K)]])</f>
        <v>0.99933355550618108</v>
      </c>
      <c r="P858" s="3">
        <f>EXP(-1/Table13[[#This Row],[dens]])</f>
        <v>0.82383939873868062</v>
      </c>
      <c r="Q858" s="3">
        <f>EXP(1/Table13[[#This Row],[temp(K)]])</f>
        <v>1.0006668889382799</v>
      </c>
      <c r="R858" s="3">
        <f>EXP(1/Table13[[#This Row],[dens]])</f>
        <v>1.2138288136389517</v>
      </c>
      <c r="S858" s="3">
        <f>LN(Table13[[#This Row],[maxPress(bar)]])</f>
        <v>13.384296303781996</v>
      </c>
      <c r="T858" s="3">
        <f>LN(Table13[[#This Row],[dens]])</f>
        <v>1.6410334740238508</v>
      </c>
    </row>
    <row r="859" spans="1:20" hidden="1" x14ac:dyDescent="0.3">
      <c r="A859">
        <v>1</v>
      </c>
      <c r="B859">
        <v>2000</v>
      </c>
      <c r="C859" t="s">
        <v>11</v>
      </c>
      <c r="D859">
        <v>1</v>
      </c>
      <c r="E859" t="s">
        <v>12</v>
      </c>
      <c r="F859">
        <v>17</v>
      </c>
      <c r="G859">
        <v>112.72275</v>
      </c>
      <c r="H859">
        <v>583722.41210000007</v>
      </c>
      <c r="I859">
        <v>48.044999999999987</v>
      </c>
      <c r="J859">
        <v>10</v>
      </c>
      <c r="K859" t="s">
        <v>14</v>
      </c>
      <c r="L859">
        <f>Table13[[#This Row],[maxPHe]]/Table13[[#This Row],[nv]]</f>
        <v>4.8044999999999991</v>
      </c>
      <c r="M859">
        <f>1/Table13[[#This Row],[temp(K)]]</f>
        <v>5.0000000000000001E-4</v>
      </c>
      <c r="N859">
        <f>1/Table13[[#This Row],[dens]]</f>
        <v>0.20813820376730152</v>
      </c>
      <c r="O859" s="3">
        <f>EXP(-1/Table13[[#This Row],[temp(K)]])</f>
        <v>0.99950012497916929</v>
      </c>
      <c r="P859" s="3">
        <f>EXP(-1/Table13[[#This Row],[dens]])</f>
        <v>0.81209479439597076</v>
      </c>
      <c r="Q859" s="3">
        <f>EXP(1/Table13[[#This Row],[temp(K)]])</f>
        <v>1.0005001250208359</v>
      </c>
      <c r="R859" s="3">
        <f>EXP(1/Table13[[#This Row],[dens]])</f>
        <v>1.2313833396060512</v>
      </c>
      <c r="S859" s="3">
        <f>LN(Table13[[#This Row],[maxPress(bar)]])</f>
        <v>13.277180827062598</v>
      </c>
      <c r="T859" s="3">
        <f>LN(Table13[[#This Row],[dens]])</f>
        <v>1.5695529787351852</v>
      </c>
    </row>
    <row r="860" spans="1:20" hidden="1" x14ac:dyDescent="0.3">
      <c r="A860">
        <v>1</v>
      </c>
      <c r="B860">
        <v>2500</v>
      </c>
      <c r="C860" t="s">
        <v>11</v>
      </c>
      <c r="D860">
        <v>1</v>
      </c>
      <c r="E860" t="s">
        <v>12</v>
      </c>
      <c r="F860">
        <v>17</v>
      </c>
      <c r="G860">
        <v>68.415750000000003</v>
      </c>
      <c r="H860">
        <v>577441.66854999994</v>
      </c>
      <c r="I860">
        <v>33.185000000000009</v>
      </c>
      <c r="J860">
        <v>8</v>
      </c>
      <c r="K860" t="s">
        <v>13</v>
      </c>
      <c r="L860">
        <f>Table13[[#This Row],[maxPHe]]/Table13[[#This Row],[nv]]</f>
        <v>4.1481250000000012</v>
      </c>
      <c r="M860">
        <f>1/Table13[[#This Row],[temp(K)]]</f>
        <v>4.0000000000000002E-4</v>
      </c>
      <c r="N860">
        <f>1/Table13[[#This Row],[dens]]</f>
        <v>0.24107277384360398</v>
      </c>
      <c r="O860" s="3">
        <f>EXP(-1/Table13[[#This Row],[temp(K)]])</f>
        <v>0.99960007998933442</v>
      </c>
      <c r="P860" s="3">
        <f>EXP(-1/Table13[[#This Row],[dens]])</f>
        <v>0.78578443975360013</v>
      </c>
      <c r="Q860" s="3">
        <f>EXP(1/Table13[[#This Row],[temp(K)]])</f>
        <v>1.0004000800106678</v>
      </c>
      <c r="R860" s="3">
        <f>EXP(1/Table13[[#This Row],[dens]])</f>
        <v>1.2726136449247734</v>
      </c>
      <c r="S860" s="3">
        <f>LN(Table13[[#This Row],[maxPress(bar)]])</f>
        <v>13.266362709436724</v>
      </c>
      <c r="T860" s="3">
        <f>LN(Table13[[#This Row],[dens]])</f>
        <v>1.4226564249180527</v>
      </c>
    </row>
    <row r="861" spans="1:20" hidden="1" x14ac:dyDescent="0.3">
      <c r="A861">
        <v>1</v>
      </c>
      <c r="B861">
        <v>500</v>
      </c>
      <c r="C861" t="s">
        <v>11</v>
      </c>
      <c r="D861">
        <v>1</v>
      </c>
      <c r="E861" t="s">
        <v>12</v>
      </c>
      <c r="F861">
        <v>17</v>
      </c>
      <c r="G861">
        <v>167.02975000000001</v>
      </c>
      <c r="H861">
        <v>841128.48595</v>
      </c>
      <c r="I861">
        <v>62.904999999999987</v>
      </c>
      <c r="J861">
        <v>9</v>
      </c>
      <c r="K861" t="s">
        <v>13</v>
      </c>
      <c r="L861">
        <f>Table13[[#This Row],[maxPHe]]/Table13[[#This Row],[nv]]</f>
        <v>6.9894444444444428</v>
      </c>
      <c r="M861">
        <f>1/Table13[[#This Row],[temp(K)]]</f>
        <v>2E-3</v>
      </c>
      <c r="N861">
        <f>1/Table13[[#This Row],[dens]]</f>
        <v>0.1430728876877832</v>
      </c>
      <c r="O861" s="3">
        <f>EXP(-1/Table13[[#This Row],[temp(K)]])</f>
        <v>0.99800199866733308</v>
      </c>
      <c r="P861" s="3">
        <f>EXP(-1/Table13[[#This Row],[dens]])</f>
        <v>0.86669089549783995</v>
      </c>
      <c r="Q861" s="3">
        <f>EXP(1/Table13[[#This Row],[temp(K)]])</f>
        <v>1.0020020013340003</v>
      </c>
      <c r="R861" s="3">
        <f>EXP(1/Table13[[#This Row],[dens]])</f>
        <v>1.1538138974283161</v>
      </c>
      <c r="S861" s="3">
        <f>LN(Table13[[#This Row],[maxPress(bar)]])</f>
        <v>13.642499704871986</v>
      </c>
      <c r="T861" s="3">
        <f>LN(Table13[[#This Row],[dens]])</f>
        <v>1.9444010744668745</v>
      </c>
    </row>
    <row r="862" spans="1:20" hidden="1" x14ac:dyDescent="0.3">
      <c r="A862">
        <v>2</v>
      </c>
      <c r="B862">
        <v>1000</v>
      </c>
      <c r="C862" t="s">
        <v>11</v>
      </c>
      <c r="D862">
        <v>1</v>
      </c>
      <c r="E862" t="s">
        <v>12</v>
      </c>
      <c r="F862">
        <v>17</v>
      </c>
      <c r="G862">
        <v>98.910750000000021</v>
      </c>
      <c r="H862">
        <v>739448.83159999992</v>
      </c>
      <c r="I862">
        <v>46.284999999999989</v>
      </c>
      <c r="J862">
        <v>9</v>
      </c>
      <c r="K862" t="s">
        <v>13</v>
      </c>
      <c r="L862">
        <f>Table13[[#This Row],[maxPHe]]/Table13[[#This Row],[nv]]</f>
        <v>5.142777777777777</v>
      </c>
      <c r="M862">
        <f>1/Table13[[#This Row],[temp(K)]]</f>
        <v>1E-3</v>
      </c>
      <c r="N862">
        <f>1/Table13[[#This Row],[dens]]</f>
        <v>0.19444744517662313</v>
      </c>
      <c r="O862" s="3">
        <f>EXP(-1/Table13[[#This Row],[temp(K)]])</f>
        <v>0.99900049983337502</v>
      </c>
      <c r="P862" s="3">
        <f>EXP(-1/Table13[[#This Row],[dens]])</f>
        <v>0.82328944495094392</v>
      </c>
      <c r="Q862" s="3">
        <f>EXP(1/Table13[[#This Row],[temp(K)]])</f>
        <v>1.0010005001667084</v>
      </c>
      <c r="R862" s="3">
        <f>EXP(1/Table13[[#This Row],[dens]])</f>
        <v>1.2146396460355269</v>
      </c>
      <c r="S862" s="3">
        <f>LN(Table13[[#This Row],[maxPress(bar)]])</f>
        <v>13.513660365500353</v>
      </c>
      <c r="T862" s="3">
        <f>LN(Table13[[#This Row],[dens]])</f>
        <v>1.6375933571829551</v>
      </c>
    </row>
    <row r="863" spans="1:20" hidden="1" x14ac:dyDescent="0.3">
      <c r="A863">
        <v>2</v>
      </c>
      <c r="B863">
        <v>1500</v>
      </c>
      <c r="C863" t="s">
        <v>11</v>
      </c>
      <c r="D863">
        <v>1</v>
      </c>
      <c r="E863" t="s">
        <v>12</v>
      </c>
      <c r="F863">
        <v>17</v>
      </c>
      <c r="G863">
        <v>99.752249999999989</v>
      </c>
      <c r="H863">
        <v>653228.74744999991</v>
      </c>
      <c r="I863">
        <v>44.45500000000002</v>
      </c>
      <c r="J863">
        <v>9</v>
      </c>
      <c r="K863" t="s">
        <v>13</v>
      </c>
      <c r="L863">
        <f>Table13[[#This Row],[maxPHe]]/Table13[[#This Row],[nv]]</f>
        <v>4.9394444444444465</v>
      </c>
      <c r="M863">
        <f>1/Table13[[#This Row],[temp(K)]]</f>
        <v>6.6666666666666664E-4</v>
      </c>
      <c r="N863">
        <f>1/Table13[[#This Row],[dens]]</f>
        <v>0.20245191766955339</v>
      </c>
      <c r="O863" s="3">
        <f>EXP(-1/Table13[[#This Row],[temp(K)]])</f>
        <v>0.99933355550618108</v>
      </c>
      <c r="P863" s="3">
        <f>EXP(-1/Table13[[#This Row],[dens]])</f>
        <v>0.81672575173150652</v>
      </c>
      <c r="Q863" s="3">
        <f>EXP(1/Table13[[#This Row],[temp(K)]])</f>
        <v>1.0006668889382799</v>
      </c>
      <c r="R863" s="3">
        <f>EXP(1/Table13[[#This Row],[dens]])</f>
        <v>1.2244012116428817</v>
      </c>
      <c r="S863" s="3">
        <f>LN(Table13[[#This Row],[maxPress(bar)]])</f>
        <v>13.389682649290677</v>
      </c>
      <c r="T863" s="3">
        <f>LN(Table13[[#This Row],[dens]])</f>
        <v>1.5972528642368833</v>
      </c>
    </row>
    <row r="864" spans="1:20" x14ac:dyDescent="0.3">
      <c r="A864">
        <v>2</v>
      </c>
      <c r="B864">
        <v>1500</v>
      </c>
      <c r="C864" t="s">
        <v>11</v>
      </c>
      <c r="D864">
        <v>2</v>
      </c>
      <c r="E864" t="s">
        <v>12</v>
      </c>
      <c r="F864">
        <v>17</v>
      </c>
      <c r="G864">
        <v>485.34674999999999</v>
      </c>
      <c r="H864">
        <v>413686.44030000002</v>
      </c>
      <c r="I864">
        <v>244.56499999999991</v>
      </c>
      <c r="J864">
        <v>67</v>
      </c>
      <c r="K864" t="s">
        <v>13</v>
      </c>
      <c r="L864">
        <f>Table13[[#This Row],[maxPHe]]/Table13[[#This Row],[nv]]</f>
        <v>3.6502238805970135</v>
      </c>
      <c r="M864">
        <f>1/Table13[[#This Row],[temp(K)]]</f>
        <v>6.6666666666666664E-4</v>
      </c>
      <c r="N864">
        <f>1/Table13[[#This Row],[dens]]</f>
        <v>0.27395579907182149</v>
      </c>
      <c r="O864" s="3">
        <f>EXP(-1/Table13[[#This Row],[temp(K)]])</f>
        <v>0.99933355550618108</v>
      </c>
      <c r="P864" s="3">
        <f>EXP(-1/Table13[[#This Row],[dens]])</f>
        <v>0.76036568338708221</v>
      </c>
      <c r="Q864" s="3">
        <f>EXP(1/Table13[[#This Row],[temp(K)]])</f>
        <v>1.0006668889382799</v>
      </c>
      <c r="R864" s="3">
        <f>EXP(1/Table13[[#This Row],[dens]])</f>
        <v>1.3151566698084747</v>
      </c>
      <c r="S864" s="3">
        <f>LN(Table13[[#This Row],[maxPress(bar)]])</f>
        <v>12.932863575262591</v>
      </c>
      <c r="T864" s="3">
        <f>LN(Table13[[#This Row],[dens]])</f>
        <v>1.2947885028632209</v>
      </c>
    </row>
    <row r="865" spans="1:20" hidden="1" x14ac:dyDescent="0.3">
      <c r="A865">
        <v>2</v>
      </c>
      <c r="B865">
        <v>2000</v>
      </c>
      <c r="C865" t="s">
        <v>11</v>
      </c>
      <c r="D865">
        <v>1</v>
      </c>
      <c r="E865" t="s">
        <v>12</v>
      </c>
      <c r="F865">
        <v>17</v>
      </c>
      <c r="G865">
        <v>119.00975</v>
      </c>
      <c r="H865">
        <v>563248.8343000001</v>
      </c>
      <c r="I865">
        <v>46.304999999999993</v>
      </c>
      <c r="J865">
        <v>9</v>
      </c>
      <c r="K865" t="s">
        <v>13</v>
      </c>
      <c r="L865">
        <f>Table13[[#This Row],[maxPHe]]/Table13[[#This Row],[nv]]</f>
        <v>5.1449999999999996</v>
      </c>
      <c r="M865">
        <f>1/Table13[[#This Row],[temp(K)]]</f>
        <v>5.0000000000000001E-4</v>
      </c>
      <c r="N865">
        <f>1/Table13[[#This Row],[dens]]</f>
        <v>0.19436345966958213</v>
      </c>
      <c r="O865" s="3">
        <f>EXP(-1/Table13[[#This Row],[temp(K)]])</f>
        <v>0.99950012497916929</v>
      </c>
      <c r="P865" s="3">
        <f>EXP(-1/Table13[[#This Row],[dens]])</f>
        <v>0.82335859223606389</v>
      </c>
      <c r="Q865" s="3">
        <f>EXP(1/Table13[[#This Row],[temp(K)]])</f>
        <v>1.0005001250208359</v>
      </c>
      <c r="R865" s="3">
        <f>EXP(1/Table13[[#This Row],[dens]])</f>
        <v>1.2145376381926327</v>
      </c>
      <c r="S865" s="3">
        <f>LN(Table13[[#This Row],[maxPress(bar)]])</f>
        <v>13.241476788696255</v>
      </c>
      <c r="T865" s="3">
        <f>LN(Table13[[#This Row],[dens]])</f>
        <v>1.6380253692860129</v>
      </c>
    </row>
    <row r="866" spans="1:20" hidden="1" x14ac:dyDescent="0.3">
      <c r="A866">
        <v>2</v>
      </c>
      <c r="B866">
        <v>2500</v>
      </c>
      <c r="C866" t="s">
        <v>11</v>
      </c>
      <c r="D866">
        <v>1</v>
      </c>
      <c r="E866" t="s">
        <v>12</v>
      </c>
      <c r="F866">
        <v>17</v>
      </c>
      <c r="G866">
        <v>58.663249999999991</v>
      </c>
      <c r="H866">
        <v>613923.83374999987</v>
      </c>
      <c r="I866">
        <v>29.234999999999989</v>
      </c>
      <c r="J866">
        <v>7</v>
      </c>
      <c r="K866" t="s">
        <v>13</v>
      </c>
      <c r="L866">
        <f>Table13[[#This Row],[maxPHe]]/Table13[[#This Row],[nv]]</f>
        <v>4.1764285714285698</v>
      </c>
      <c r="M866">
        <f>1/Table13[[#This Row],[temp(K)]]</f>
        <v>4.0000000000000002E-4</v>
      </c>
      <c r="N866">
        <f>1/Table13[[#This Row],[dens]]</f>
        <v>0.23943902856165564</v>
      </c>
      <c r="O866" s="3">
        <f>EXP(-1/Table13[[#This Row],[temp(K)]])</f>
        <v>0.99960007998933442</v>
      </c>
      <c r="P866" s="3">
        <f>EXP(-1/Table13[[#This Row],[dens]])</f>
        <v>0.78706926062391469</v>
      </c>
      <c r="Q866" s="3">
        <f>EXP(1/Table13[[#This Row],[temp(K)]])</f>
        <v>1.0004000800106678</v>
      </c>
      <c r="R866" s="3">
        <f>EXP(1/Table13[[#This Row],[dens]])</f>
        <v>1.2705362158436906</v>
      </c>
      <c r="S866" s="3">
        <f>LN(Table13[[#This Row],[maxPress(bar)]])</f>
        <v>13.327626150167431</v>
      </c>
      <c r="T866" s="3">
        <f>LN(Table13[[#This Row],[dens]])</f>
        <v>1.4294564725723202</v>
      </c>
    </row>
    <row r="867" spans="1:20" hidden="1" x14ac:dyDescent="0.3">
      <c r="A867">
        <v>2</v>
      </c>
      <c r="B867">
        <v>500</v>
      </c>
      <c r="C867" t="s">
        <v>11</v>
      </c>
      <c r="D867">
        <v>1</v>
      </c>
      <c r="E867" t="s">
        <v>12</v>
      </c>
      <c r="F867">
        <v>17</v>
      </c>
      <c r="G867">
        <v>180.24775</v>
      </c>
      <c r="H867">
        <v>880982.96575000009</v>
      </c>
      <c r="I867">
        <v>62.544999999999987</v>
      </c>
      <c r="J867">
        <v>8</v>
      </c>
      <c r="K867" t="s">
        <v>13</v>
      </c>
      <c r="L867">
        <f>Table13[[#This Row],[maxPHe]]/Table13[[#This Row],[nv]]</f>
        <v>7.8181249999999984</v>
      </c>
      <c r="M867">
        <f>1/Table13[[#This Row],[temp(K)]]</f>
        <v>2E-3</v>
      </c>
      <c r="N867">
        <f>1/Table13[[#This Row],[dens]]</f>
        <v>0.12790790630745866</v>
      </c>
      <c r="O867" s="3">
        <f>EXP(-1/Table13[[#This Row],[temp(K)]])</f>
        <v>0.99800199866733308</v>
      </c>
      <c r="P867" s="3">
        <f>EXP(-1/Table13[[#This Row],[dens]])</f>
        <v>0.87993441182246623</v>
      </c>
      <c r="Q867" s="3">
        <f>EXP(1/Table13[[#This Row],[temp(K)]])</f>
        <v>1.0020020013340003</v>
      </c>
      <c r="R867" s="3">
        <f>EXP(1/Table13[[#This Row],[dens]])</f>
        <v>1.1364483381538191</v>
      </c>
      <c r="S867" s="3">
        <f>LN(Table13[[#This Row],[maxPress(bar)]])</f>
        <v>13.688793569600858</v>
      </c>
      <c r="T867" s="3">
        <f>LN(Table13[[#This Row],[dens]])</f>
        <v>2.0564447559868686</v>
      </c>
    </row>
    <row r="868" spans="1:20" hidden="1" x14ac:dyDescent="0.3">
      <c r="A868">
        <v>3</v>
      </c>
      <c r="B868">
        <v>1000</v>
      </c>
      <c r="C868" t="s">
        <v>11</v>
      </c>
      <c r="D868">
        <v>1</v>
      </c>
      <c r="E868" t="s">
        <v>12</v>
      </c>
      <c r="F868">
        <v>17</v>
      </c>
      <c r="G868">
        <v>80.495250000000013</v>
      </c>
      <c r="H868">
        <v>801669.07329999993</v>
      </c>
      <c r="I868">
        <v>40.595000000000013</v>
      </c>
      <c r="J868">
        <v>8</v>
      </c>
      <c r="K868" t="s">
        <v>13</v>
      </c>
      <c r="L868">
        <f>Table13[[#This Row],[maxPHe]]/Table13[[#This Row],[nv]]</f>
        <v>5.0743750000000016</v>
      </c>
      <c r="M868">
        <f>1/Table13[[#This Row],[temp(K)]]</f>
        <v>1E-3</v>
      </c>
      <c r="N868">
        <f>1/Table13[[#This Row],[dens]]</f>
        <v>0.19706860450794428</v>
      </c>
      <c r="O868" s="3">
        <f>EXP(-1/Table13[[#This Row],[temp(K)]])</f>
        <v>0.99900049983337502</v>
      </c>
      <c r="P868" s="3">
        <f>EXP(-1/Table13[[#This Row],[dens]])</f>
        <v>0.82113429786578596</v>
      </c>
      <c r="Q868" s="3">
        <f>EXP(1/Table13[[#This Row],[temp(K)]])</f>
        <v>1.0010005001667084</v>
      </c>
      <c r="R868" s="3">
        <f>EXP(1/Table13[[#This Row],[dens]])</f>
        <v>1.2178275863023926</v>
      </c>
      <c r="S868" s="3">
        <f>LN(Table13[[#This Row],[maxPress(bar)]])</f>
        <v>13.594451174886805</v>
      </c>
      <c r="T868" s="3">
        <f>LN(Table13[[#This Row],[dens]])</f>
        <v>1.6242033646345742</v>
      </c>
    </row>
    <row r="869" spans="1:20" hidden="1" x14ac:dyDescent="0.3">
      <c r="A869">
        <v>3</v>
      </c>
      <c r="B869">
        <v>1500</v>
      </c>
      <c r="C869" t="s">
        <v>11</v>
      </c>
      <c r="D869">
        <v>1</v>
      </c>
      <c r="E869" t="s">
        <v>12</v>
      </c>
      <c r="F869">
        <v>17</v>
      </c>
      <c r="G869">
        <v>104.80175</v>
      </c>
      <c r="H869">
        <v>665342.85159999982</v>
      </c>
      <c r="I869">
        <v>45.464999999999968</v>
      </c>
      <c r="J869">
        <v>9</v>
      </c>
      <c r="K869" t="s">
        <v>13</v>
      </c>
      <c r="L869">
        <f>Table13[[#This Row],[maxPHe]]/Table13[[#This Row],[nv]]</f>
        <v>5.0516666666666632</v>
      </c>
      <c r="M869">
        <f>1/Table13[[#This Row],[temp(K)]]</f>
        <v>6.6666666666666664E-4</v>
      </c>
      <c r="N869">
        <f>1/Table13[[#This Row],[dens]]</f>
        <v>0.19795447047179163</v>
      </c>
      <c r="O869" s="3">
        <f>EXP(-1/Table13[[#This Row],[temp(K)]])</f>
        <v>0.99933355550618108</v>
      </c>
      <c r="P869" s="3">
        <f>EXP(-1/Table13[[#This Row],[dens]])</f>
        <v>0.82040720504050157</v>
      </c>
      <c r="Q869" s="3">
        <f>EXP(1/Table13[[#This Row],[temp(K)]])</f>
        <v>1.0006668889382799</v>
      </c>
      <c r="R869" s="3">
        <f>EXP(1/Table13[[#This Row],[dens]])</f>
        <v>1.2189068963023457</v>
      </c>
      <c r="S869" s="3">
        <f>LN(Table13[[#This Row],[maxPress(bar)]])</f>
        <v>13.408057753095131</v>
      </c>
      <c r="T869" s="3">
        <f>LN(Table13[[#This Row],[dens]])</f>
        <v>1.6197182218416561</v>
      </c>
    </row>
    <row r="870" spans="1:20" hidden="1" x14ac:dyDescent="0.3">
      <c r="A870">
        <v>3</v>
      </c>
      <c r="B870">
        <v>2000</v>
      </c>
      <c r="C870" t="s">
        <v>11</v>
      </c>
      <c r="D870">
        <v>1</v>
      </c>
      <c r="E870" t="s">
        <v>12</v>
      </c>
      <c r="F870">
        <v>17</v>
      </c>
      <c r="G870">
        <v>126.23775000000001</v>
      </c>
      <c r="H870">
        <v>610877.68129999994</v>
      </c>
      <c r="I870">
        <v>47.74499999999999</v>
      </c>
      <c r="J870">
        <v>9</v>
      </c>
      <c r="K870" t="s">
        <v>13</v>
      </c>
      <c r="L870">
        <f>Table13[[#This Row],[maxPHe]]/Table13[[#This Row],[nv]]</f>
        <v>5.3049999999999988</v>
      </c>
      <c r="M870">
        <f>1/Table13[[#This Row],[temp(K)]]</f>
        <v>5.0000000000000001E-4</v>
      </c>
      <c r="N870">
        <f>1/Table13[[#This Row],[dens]]</f>
        <v>0.18850141376060325</v>
      </c>
      <c r="O870" s="3">
        <f>EXP(-1/Table13[[#This Row],[temp(K)]])</f>
        <v>0.99950012497916929</v>
      </c>
      <c r="P870" s="3">
        <f>EXP(-1/Table13[[#This Row],[dens]])</f>
        <v>0.82819933256222633</v>
      </c>
      <c r="Q870" s="3">
        <f>EXP(1/Table13[[#This Row],[temp(K)]])</f>
        <v>1.0005001250208359</v>
      </c>
      <c r="R870" s="3">
        <f>EXP(1/Table13[[#This Row],[dens]])</f>
        <v>1.2074387900148005</v>
      </c>
      <c r="S870" s="3">
        <f>LN(Table13[[#This Row],[maxPress(bar)]])</f>
        <v>13.322652023840499</v>
      </c>
      <c r="T870" s="3">
        <f>LN(Table13[[#This Row],[dens]])</f>
        <v>1.6686497720659463</v>
      </c>
    </row>
    <row r="871" spans="1:20" hidden="1" x14ac:dyDescent="0.3">
      <c r="A871">
        <v>1</v>
      </c>
      <c r="B871">
        <v>1000</v>
      </c>
      <c r="C871" t="s">
        <v>11</v>
      </c>
      <c r="D871">
        <v>3</v>
      </c>
      <c r="E871" t="s">
        <v>12</v>
      </c>
      <c r="F871">
        <v>17</v>
      </c>
      <c r="G871">
        <v>1638.9602500000001</v>
      </c>
      <c r="H871">
        <v>381041.57764999988</v>
      </c>
      <c r="I871">
        <v>803.29500000000007</v>
      </c>
      <c r="J871">
        <v>227</v>
      </c>
      <c r="K871" t="s">
        <v>14</v>
      </c>
      <c r="L871">
        <f>Table13[[#This Row],[maxPHe]]/Table13[[#This Row],[nv]]</f>
        <v>3.5387444933920706</v>
      </c>
      <c r="M871">
        <f>1/Table13[[#This Row],[temp(K)]]</f>
        <v>1E-3</v>
      </c>
      <c r="N871">
        <f>1/Table13[[#This Row],[dens]]</f>
        <v>0.28258609850677519</v>
      </c>
      <c r="O871" s="3">
        <f>EXP(-1/Table13[[#This Row],[temp(K)]])</f>
        <v>0.99900049983337502</v>
      </c>
      <c r="P871" s="3">
        <f>EXP(-1/Table13[[#This Row],[dens]])</f>
        <v>0.75383173537840531</v>
      </c>
      <c r="Q871" s="3">
        <f>EXP(1/Table13[[#This Row],[temp(K)]])</f>
        <v>1.0010005001667084</v>
      </c>
      <c r="R871" s="3">
        <f>EXP(1/Table13[[#This Row],[dens]])</f>
        <v>1.3265559846694757</v>
      </c>
      <c r="S871" s="3">
        <f>LN(Table13[[#This Row],[maxPress(bar)]])</f>
        <v>12.850663775845133</v>
      </c>
      <c r="T871" s="3">
        <f>LN(Table13[[#This Row],[dens]])</f>
        <v>1.2637720013543323</v>
      </c>
    </row>
    <row r="872" spans="1:20" hidden="1" x14ac:dyDescent="0.3">
      <c r="A872">
        <v>1</v>
      </c>
      <c r="B872">
        <v>1500</v>
      </c>
      <c r="C872" t="s">
        <v>11</v>
      </c>
      <c r="D872">
        <v>3</v>
      </c>
      <c r="E872" t="s">
        <v>12</v>
      </c>
      <c r="F872">
        <v>17</v>
      </c>
      <c r="G872">
        <v>1364.0097499999999</v>
      </c>
      <c r="H872">
        <v>323015.82890000008</v>
      </c>
      <c r="I872">
        <v>700.30499999999995</v>
      </c>
      <c r="J872">
        <v>223</v>
      </c>
      <c r="K872" t="s">
        <v>14</v>
      </c>
      <c r="L872">
        <f>Table13[[#This Row],[maxPHe]]/Table13[[#This Row],[nv]]</f>
        <v>3.1403811659192824</v>
      </c>
      <c r="M872">
        <f>1/Table13[[#This Row],[temp(K)]]</f>
        <v>6.6666666666666664E-4</v>
      </c>
      <c r="N872">
        <f>1/Table13[[#This Row],[dens]]</f>
        <v>0.31843268290244964</v>
      </c>
      <c r="O872" s="3">
        <f>EXP(-1/Table13[[#This Row],[temp(K)]])</f>
        <v>0.99933355550618108</v>
      </c>
      <c r="P872" s="3">
        <f>EXP(-1/Table13[[#This Row],[dens]])</f>
        <v>0.72728803522734564</v>
      </c>
      <c r="Q872" s="3">
        <f>EXP(1/Table13[[#This Row],[temp(K)]])</f>
        <v>1.0006668889382799</v>
      </c>
      <c r="R872" s="3">
        <f>EXP(1/Table13[[#This Row],[dens]])</f>
        <v>1.3749710590074624</v>
      </c>
      <c r="S872" s="3">
        <f>LN(Table13[[#This Row],[maxPress(bar)]])</f>
        <v>12.685456606886397</v>
      </c>
      <c r="T872" s="3">
        <f>LN(Table13[[#This Row],[dens]])</f>
        <v>1.1443441829730947</v>
      </c>
    </row>
    <row r="873" spans="1:20" hidden="1" x14ac:dyDescent="0.3">
      <c r="A873">
        <v>1</v>
      </c>
      <c r="B873">
        <v>2000</v>
      </c>
      <c r="C873" t="s">
        <v>11</v>
      </c>
      <c r="D873">
        <v>3</v>
      </c>
      <c r="E873" t="s">
        <v>12</v>
      </c>
      <c r="F873">
        <v>17</v>
      </c>
      <c r="G873">
        <v>1292.3267499999999</v>
      </c>
      <c r="H873">
        <v>285807.92710000009</v>
      </c>
      <c r="I873">
        <v>657.96499999999969</v>
      </c>
      <c r="J873">
        <v>226</v>
      </c>
      <c r="K873" t="s">
        <v>13</v>
      </c>
      <c r="L873">
        <f>Table13[[#This Row],[maxPHe]]/Table13[[#This Row],[nv]]</f>
        <v>2.9113495575221227</v>
      </c>
      <c r="M873">
        <f>1/Table13[[#This Row],[temp(K)]]</f>
        <v>5.0000000000000001E-4</v>
      </c>
      <c r="N873">
        <f>1/Table13[[#This Row],[dens]]</f>
        <v>0.34348331598185328</v>
      </c>
      <c r="O873" s="3">
        <f>EXP(-1/Table13[[#This Row],[temp(K)]])</f>
        <v>0.99950012497916929</v>
      </c>
      <c r="P873" s="3">
        <f>EXP(-1/Table13[[#This Row],[dens]])</f>
        <v>0.70929531494161069</v>
      </c>
      <c r="Q873" s="3">
        <f>EXP(1/Table13[[#This Row],[temp(K)]])</f>
        <v>1.0005001250208359</v>
      </c>
      <c r="R873" s="3">
        <f>EXP(1/Table13[[#This Row],[dens]])</f>
        <v>1.4098500003236596</v>
      </c>
      <c r="S873" s="3">
        <f>LN(Table13[[#This Row],[maxPress(bar)]])</f>
        <v>12.563075280622295</v>
      </c>
      <c r="T873" s="3">
        <f>LN(Table13[[#This Row],[dens]])</f>
        <v>1.0686167391489518</v>
      </c>
    </row>
    <row r="874" spans="1:20" hidden="1" x14ac:dyDescent="0.3">
      <c r="A874">
        <v>1</v>
      </c>
      <c r="B874">
        <v>2500</v>
      </c>
      <c r="C874" t="s">
        <v>11</v>
      </c>
      <c r="D874">
        <v>3</v>
      </c>
      <c r="E874" t="s">
        <v>12</v>
      </c>
      <c r="F874">
        <v>17</v>
      </c>
      <c r="G874">
        <v>1304.15825</v>
      </c>
      <c r="H874">
        <v>252446.56695000001</v>
      </c>
      <c r="I874">
        <v>632.3349999999997</v>
      </c>
      <c r="J874">
        <v>226</v>
      </c>
      <c r="K874" t="s">
        <v>13</v>
      </c>
      <c r="L874">
        <f>Table13[[#This Row],[maxPHe]]/Table13[[#This Row],[nv]]</f>
        <v>2.7979424778761048</v>
      </c>
      <c r="M874">
        <f>1/Table13[[#This Row],[temp(K)]]</f>
        <v>4.0000000000000002E-4</v>
      </c>
      <c r="N874">
        <f>1/Table13[[#This Row],[dens]]</f>
        <v>0.35740548917899551</v>
      </c>
      <c r="O874" s="3">
        <f>EXP(-1/Table13[[#This Row],[temp(K)]])</f>
        <v>0.99960007998933442</v>
      </c>
      <c r="P874" s="3">
        <f>EXP(-1/Table13[[#This Row],[dens]])</f>
        <v>0.69948880508005884</v>
      </c>
      <c r="Q874" s="3">
        <f>EXP(1/Table13[[#This Row],[temp(K)]])</f>
        <v>1.0004000800106678</v>
      </c>
      <c r="R874" s="3">
        <f>EXP(1/Table13[[#This Row],[dens]])</f>
        <v>1.4296154459334722</v>
      </c>
      <c r="S874" s="3">
        <f>LN(Table13[[#This Row],[maxPress(bar)]])</f>
        <v>12.438954889264114</v>
      </c>
      <c r="T874" s="3">
        <f>LN(Table13[[#This Row],[dens]])</f>
        <v>1.0288843177317877</v>
      </c>
    </row>
    <row r="875" spans="1:20" hidden="1" x14ac:dyDescent="0.3">
      <c r="A875">
        <v>1</v>
      </c>
      <c r="B875">
        <v>500</v>
      </c>
      <c r="C875" t="s">
        <v>11</v>
      </c>
      <c r="D875">
        <v>3</v>
      </c>
      <c r="E875" t="s">
        <v>12</v>
      </c>
      <c r="F875">
        <v>17</v>
      </c>
      <c r="G875">
        <v>1821.4357500000001</v>
      </c>
      <c r="H875">
        <v>443035.69494999998</v>
      </c>
      <c r="I875">
        <v>890.78500000000031</v>
      </c>
      <c r="J875">
        <v>226</v>
      </c>
      <c r="K875" t="s">
        <v>14</v>
      </c>
      <c r="L875">
        <f>Table13[[#This Row],[maxPHe]]/Table13[[#This Row],[nv]]</f>
        <v>3.9415265486725679</v>
      </c>
      <c r="M875">
        <f>1/Table13[[#This Row],[temp(K)]]</f>
        <v>2E-3</v>
      </c>
      <c r="N875">
        <f>1/Table13[[#This Row],[dens]]</f>
        <v>0.25370880740021434</v>
      </c>
      <c r="O875" s="3">
        <f>EXP(-1/Table13[[#This Row],[temp(K)]])</f>
        <v>0.99800199866733308</v>
      </c>
      <c r="P875" s="3">
        <f>EXP(-1/Table13[[#This Row],[dens]])</f>
        <v>0.77591771064880666</v>
      </c>
      <c r="Q875" s="3">
        <f>EXP(1/Table13[[#This Row],[temp(K)]])</f>
        <v>1.0020020013340003</v>
      </c>
      <c r="R875" s="3">
        <f>EXP(1/Table13[[#This Row],[dens]])</f>
        <v>1.2887964616297007</v>
      </c>
      <c r="S875" s="3">
        <f>LN(Table13[[#This Row],[maxPress(bar)]])</f>
        <v>13.001405621289141</v>
      </c>
      <c r="T875" s="3">
        <f>LN(Table13[[#This Row],[dens]])</f>
        <v>1.3715680971725657</v>
      </c>
    </row>
    <row r="876" spans="1:20" hidden="1" x14ac:dyDescent="0.3">
      <c r="A876">
        <v>2</v>
      </c>
      <c r="B876">
        <v>1000</v>
      </c>
      <c r="C876" t="s">
        <v>11</v>
      </c>
      <c r="D876">
        <v>3</v>
      </c>
      <c r="E876" t="s">
        <v>12</v>
      </c>
      <c r="F876">
        <v>17</v>
      </c>
      <c r="G876">
        <v>1688.21775</v>
      </c>
      <c r="H876">
        <v>379917.65490000002</v>
      </c>
      <c r="I876">
        <v>811.14499999999964</v>
      </c>
      <c r="J876">
        <v>226</v>
      </c>
      <c r="K876" t="s">
        <v>14</v>
      </c>
      <c r="L876">
        <f>Table13[[#This Row],[maxPHe]]/Table13[[#This Row],[nv]]</f>
        <v>3.5891371681415913</v>
      </c>
      <c r="M876">
        <f>1/Table13[[#This Row],[temp(K)]]</f>
        <v>1E-3</v>
      </c>
      <c r="N876">
        <f>1/Table13[[#This Row],[dens]]</f>
        <v>0.27861849607653394</v>
      </c>
      <c r="O876" s="3">
        <f>EXP(-1/Table13[[#This Row],[temp(K)]])</f>
        <v>0.99900049983337502</v>
      </c>
      <c r="P876" s="3">
        <f>EXP(-1/Table13[[#This Row],[dens]])</f>
        <v>0.75682858121877672</v>
      </c>
      <c r="Q876" s="3">
        <f>EXP(1/Table13[[#This Row],[temp(K)]])</f>
        <v>1.0010005001667084</v>
      </c>
      <c r="R876" s="3">
        <f>EXP(1/Table13[[#This Row],[dens]])</f>
        <v>1.3213031653609413</v>
      </c>
      <c r="S876" s="3">
        <f>LN(Table13[[#This Row],[maxPress(bar)]])</f>
        <v>12.847709810588665</v>
      </c>
      <c r="T876" s="3">
        <f>LN(Table13[[#This Row],[dens]])</f>
        <v>1.2779118304771004</v>
      </c>
    </row>
    <row r="877" spans="1:20" hidden="1" x14ac:dyDescent="0.3">
      <c r="A877">
        <v>2</v>
      </c>
      <c r="B877">
        <v>1500</v>
      </c>
      <c r="C877" t="s">
        <v>11</v>
      </c>
      <c r="D877">
        <v>3</v>
      </c>
      <c r="E877" t="s">
        <v>12</v>
      </c>
      <c r="F877">
        <v>17</v>
      </c>
      <c r="G877">
        <v>1320.9902500000001</v>
      </c>
      <c r="H877">
        <v>319165.85519999999</v>
      </c>
      <c r="I877">
        <v>688.69500000000028</v>
      </c>
      <c r="J877">
        <v>221</v>
      </c>
      <c r="K877" t="s">
        <v>14</v>
      </c>
      <c r="L877">
        <f>Table13[[#This Row],[maxPHe]]/Table13[[#This Row],[nv]]</f>
        <v>3.1162669683257933</v>
      </c>
      <c r="M877">
        <f>1/Table13[[#This Row],[temp(K)]]</f>
        <v>6.6666666666666664E-4</v>
      </c>
      <c r="N877">
        <f>1/Table13[[#This Row],[dens]]</f>
        <v>0.32089676852598015</v>
      </c>
      <c r="O877" s="3">
        <f>EXP(-1/Table13[[#This Row],[temp(K)]])</f>
        <v>0.99933355550618108</v>
      </c>
      <c r="P877" s="3">
        <f>EXP(-1/Table13[[#This Row],[dens]])</f>
        <v>0.72549814136708468</v>
      </c>
      <c r="Q877" s="3">
        <f>EXP(1/Table13[[#This Row],[temp(K)]])</f>
        <v>1.0006668889382799</v>
      </c>
      <c r="R877" s="3">
        <f>EXP(1/Table13[[#This Row],[dens]])</f>
        <v>1.3783632830756267</v>
      </c>
      <c r="S877" s="3">
        <f>LN(Table13[[#This Row],[maxPress(bar)]])</f>
        <v>12.673466168911288</v>
      </c>
      <c r="T877" s="3">
        <f>LN(Table13[[#This Row],[dens]])</f>
        <v>1.1366358009513695</v>
      </c>
    </row>
    <row r="878" spans="1:20" hidden="1" x14ac:dyDescent="0.3">
      <c r="A878">
        <v>2</v>
      </c>
      <c r="B878">
        <v>2000</v>
      </c>
      <c r="C878" t="s">
        <v>11</v>
      </c>
      <c r="D878">
        <v>3</v>
      </c>
      <c r="E878" t="s">
        <v>12</v>
      </c>
      <c r="F878">
        <v>17</v>
      </c>
      <c r="G878">
        <v>1297.52475</v>
      </c>
      <c r="H878">
        <v>285412.3567</v>
      </c>
      <c r="I878">
        <v>654.00499999999977</v>
      </c>
      <c r="J878">
        <v>223</v>
      </c>
      <c r="K878" t="s">
        <v>13</v>
      </c>
      <c r="L878">
        <f>Table13[[#This Row],[maxPHe]]/Table13[[#This Row],[nv]]</f>
        <v>2.9327578475336313</v>
      </c>
      <c r="M878">
        <f>1/Table13[[#This Row],[temp(K)]]</f>
        <v>5.0000000000000001E-4</v>
      </c>
      <c r="N878">
        <f>1/Table13[[#This Row],[dens]]</f>
        <v>0.34097598642212229</v>
      </c>
      <c r="O878" s="3">
        <f>EXP(-1/Table13[[#This Row],[temp(K)]])</f>
        <v>0.99950012497916929</v>
      </c>
      <c r="P878" s="3">
        <f>EXP(-1/Table13[[#This Row],[dens]])</f>
        <v>0.71107598347989598</v>
      </c>
      <c r="Q878" s="3">
        <f>EXP(1/Table13[[#This Row],[temp(K)]])</f>
        <v>1.0005001250208359</v>
      </c>
      <c r="R878" s="3">
        <f>EXP(1/Table13[[#This Row],[dens]])</f>
        <v>1.4063194696945811</v>
      </c>
      <c r="S878" s="3">
        <f>LN(Table13[[#This Row],[maxPress(bar)]])</f>
        <v>12.561690279163308</v>
      </c>
      <c r="T878" s="3">
        <f>LN(Table13[[#This Row],[dens]])</f>
        <v>1.0759432252277936</v>
      </c>
    </row>
    <row r="879" spans="1:20" hidden="1" x14ac:dyDescent="0.3">
      <c r="A879">
        <v>2</v>
      </c>
      <c r="B879">
        <v>500</v>
      </c>
      <c r="C879" t="s">
        <v>11</v>
      </c>
      <c r="D879">
        <v>3</v>
      </c>
      <c r="E879" t="s">
        <v>12</v>
      </c>
      <c r="F879">
        <v>17</v>
      </c>
      <c r="G879">
        <v>1727.8712499999999</v>
      </c>
      <c r="H879">
        <v>437347.93735000008</v>
      </c>
      <c r="I879">
        <v>872.07500000000016</v>
      </c>
      <c r="J879">
        <v>226</v>
      </c>
      <c r="K879" t="s">
        <v>13</v>
      </c>
      <c r="L879">
        <f>Table13[[#This Row],[maxPHe]]/Table13[[#This Row],[nv]]</f>
        <v>3.8587389380530981</v>
      </c>
      <c r="M879">
        <f>1/Table13[[#This Row],[temp(K)]]</f>
        <v>2E-3</v>
      </c>
      <c r="N879">
        <f>1/Table13[[#This Row],[dens]]</f>
        <v>0.25915202247513108</v>
      </c>
      <c r="O879" s="3">
        <f>EXP(-1/Table13[[#This Row],[temp(K)]])</f>
        <v>0.99800199866733308</v>
      </c>
      <c r="P879" s="3">
        <f>EXP(-1/Table13[[#This Row],[dens]])</f>
        <v>0.77170569751566176</v>
      </c>
      <c r="Q879" s="3">
        <f>EXP(1/Table13[[#This Row],[temp(K)]])</f>
        <v>1.0020020013340003</v>
      </c>
      <c r="R879" s="3">
        <f>EXP(1/Table13[[#This Row],[dens]])</f>
        <v>1.2958307852582687</v>
      </c>
      <c r="S879" s="3">
        <f>LN(Table13[[#This Row],[maxPress(bar)]])</f>
        <v>12.988484352591311</v>
      </c>
      <c r="T879" s="3">
        <f>LN(Table13[[#This Row],[dens]])</f>
        <v>1.3503404301124289</v>
      </c>
    </row>
    <row r="880" spans="1:20" hidden="1" x14ac:dyDescent="0.3">
      <c r="A880">
        <v>3</v>
      </c>
      <c r="B880">
        <v>2500</v>
      </c>
      <c r="C880" t="s">
        <v>11</v>
      </c>
      <c r="D880">
        <v>1</v>
      </c>
      <c r="E880" t="s">
        <v>12</v>
      </c>
      <c r="F880">
        <v>17</v>
      </c>
      <c r="G880">
        <v>85.643749999999997</v>
      </c>
      <c r="H880">
        <v>554589.09054999985</v>
      </c>
      <c r="I880">
        <v>40.625000000000007</v>
      </c>
      <c r="J880">
        <v>10</v>
      </c>
      <c r="K880" t="s">
        <v>13</v>
      </c>
      <c r="L880">
        <f>Table13[[#This Row],[maxPHe]]/Table13[[#This Row],[nv]]</f>
        <v>4.0625000000000009</v>
      </c>
      <c r="M880">
        <f>1/Table13[[#This Row],[temp(K)]]</f>
        <v>4.0000000000000002E-4</v>
      </c>
      <c r="N880">
        <f>1/Table13[[#This Row],[dens]]</f>
        <v>0.24615384615384611</v>
      </c>
      <c r="O880" s="3">
        <f>EXP(-1/Table13[[#This Row],[temp(K)]])</f>
        <v>0.99960007998933442</v>
      </c>
      <c r="P880" s="3">
        <f>EXP(-1/Table13[[#This Row],[dens]])</f>
        <v>0.78180193845160861</v>
      </c>
      <c r="Q880" s="3">
        <f>EXP(1/Table13[[#This Row],[temp(K)]])</f>
        <v>1.0004000800106678</v>
      </c>
      <c r="R880" s="3">
        <f>EXP(1/Table13[[#This Row],[dens]])</f>
        <v>1.2790963424579653</v>
      </c>
      <c r="S880" s="3">
        <f>LN(Table13[[#This Row],[maxPress(bar)]])</f>
        <v>13.22598274112649</v>
      </c>
      <c r="T880" s="3">
        <f>LN(Table13[[#This Row],[dens]])</f>
        <v>1.4017985476558561</v>
      </c>
    </row>
    <row r="881" spans="1:20" hidden="1" x14ac:dyDescent="0.3">
      <c r="A881">
        <v>3</v>
      </c>
      <c r="B881">
        <v>1000</v>
      </c>
      <c r="C881" t="s">
        <v>11</v>
      </c>
      <c r="D881">
        <v>3</v>
      </c>
      <c r="E881" t="s">
        <v>12</v>
      </c>
      <c r="F881">
        <v>17</v>
      </c>
      <c r="G881">
        <v>1536.48525</v>
      </c>
      <c r="H881">
        <v>377104.23310000013</v>
      </c>
      <c r="I881">
        <v>776.79499999999996</v>
      </c>
      <c r="J881">
        <v>224</v>
      </c>
      <c r="K881" t="s">
        <v>14</v>
      </c>
      <c r="L881">
        <f>Table13[[#This Row],[maxPHe]]/Table13[[#This Row],[nv]]</f>
        <v>3.4678348214285712</v>
      </c>
      <c r="M881">
        <f>1/Table13[[#This Row],[temp(K)]]</f>
        <v>1E-3</v>
      </c>
      <c r="N881">
        <f>1/Table13[[#This Row],[dens]]</f>
        <v>0.28836436897765821</v>
      </c>
      <c r="O881" s="3">
        <f>EXP(-1/Table13[[#This Row],[temp(K)]])</f>
        <v>0.99900049983337502</v>
      </c>
      <c r="P881" s="3">
        <f>EXP(-1/Table13[[#This Row],[dens]])</f>
        <v>0.7494884521391012</v>
      </c>
      <c r="Q881" s="3">
        <f>EXP(1/Table13[[#This Row],[temp(K)]])</f>
        <v>1.0010005001667084</v>
      </c>
      <c r="R881" s="3">
        <f>EXP(1/Table13[[#This Row],[dens]])</f>
        <v>1.3342433724574654</v>
      </c>
      <c r="S881" s="3">
        <f>LN(Table13[[#This Row],[maxPress(bar)]])</f>
        <v>12.840276908587846</v>
      </c>
      <c r="T881" s="3">
        <f>LN(Table13[[#This Row],[dens]])</f>
        <v>1.2435304284381261</v>
      </c>
    </row>
    <row r="882" spans="1:20" hidden="1" x14ac:dyDescent="0.3">
      <c r="A882">
        <v>3</v>
      </c>
      <c r="B882">
        <v>1500</v>
      </c>
      <c r="C882" t="s">
        <v>11</v>
      </c>
      <c r="D882">
        <v>3</v>
      </c>
      <c r="E882" t="s">
        <v>12</v>
      </c>
      <c r="F882">
        <v>17</v>
      </c>
      <c r="G882">
        <v>1456.1882499999999</v>
      </c>
      <c r="H882">
        <v>325470.64809999999</v>
      </c>
      <c r="I882">
        <v>722.73500000000001</v>
      </c>
      <c r="J882">
        <v>225</v>
      </c>
      <c r="K882" t="s">
        <v>14</v>
      </c>
      <c r="L882">
        <f>Table13[[#This Row],[maxPHe]]/Table13[[#This Row],[nv]]</f>
        <v>3.2121555555555554</v>
      </c>
      <c r="M882">
        <f>1/Table13[[#This Row],[temp(K)]]</f>
        <v>6.6666666666666664E-4</v>
      </c>
      <c r="N882">
        <f>1/Table13[[#This Row],[dens]]</f>
        <v>0.31131742616588376</v>
      </c>
      <c r="O882" s="3">
        <f>EXP(-1/Table13[[#This Row],[temp(K)]])</f>
        <v>0.99933355550618108</v>
      </c>
      <c r="P882" s="3">
        <f>EXP(-1/Table13[[#This Row],[dens]])</f>
        <v>0.73248133022301454</v>
      </c>
      <c r="Q882" s="3">
        <f>EXP(1/Table13[[#This Row],[temp(K)]])</f>
        <v>1.0006668889382799</v>
      </c>
      <c r="R882" s="3">
        <f>EXP(1/Table13[[#This Row],[dens]])</f>
        <v>1.3652225097608093</v>
      </c>
      <c r="S882" s="3">
        <f>LN(Table13[[#This Row],[maxPress(bar)]])</f>
        <v>12.69302756175678</v>
      </c>
      <c r="T882" s="3">
        <f>LN(Table13[[#This Row],[dens]])</f>
        <v>1.1669422244123291</v>
      </c>
    </row>
    <row r="883" spans="1:20" hidden="1" x14ac:dyDescent="0.3">
      <c r="A883">
        <v>3</v>
      </c>
      <c r="B883">
        <v>2000</v>
      </c>
      <c r="C883" t="s">
        <v>11</v>
      </c>
      <c r="D883">
        <v>3</v>
      </c>
      <c r="E883" t="s">
        <v>12</v>
      </c>
      <c r="F883">
        <v>17</v>
      </c>
      <c r="G883">
        <v>1344.05925</v>
      </c>
      <c r="H883">
        <v>282031.87329999992</v>
      </c>
      <c r="I883">
        <v>669.31500000000017</v>
      </c>
      <c r="J883">
        <v>227</v>
      </c>
      <c r="K883" t="s">
        <v>14</v>
      </c>
      <c r="L883">
        <f>Table13[[#This Row],[maxPHe]]/Table13[[#This Row],[nv]]</f>
        <v>2.9485242290748905</v>
      </c>
      <c r="M883">
        <f>1/Table13[[#This Row],[temp(K)]]</f>
        <v>5.0000000000000001E-4</v>
      </c>
      <c r="N883">
        <f>1/Table13[[#This Row],[dens]]</f>
        <v>0.33915271583634005</v>
      </c>
      <c r="O883" s="3">
        <f>EXP(-1/Table13[[#This Row],[temp(K)]])</f>
        <v>0.99950012497916929</v>
      </c>
      <c r="P883" s="3">
        <f>EXP(-1/Table13[[#This Row],[dens]])</f>
        <v>0.71237365004398157</v>
      </c>
      <c r="Q883" s="3">
        <f>EXP(1/Table13[[#This Row],[temp(K)]])</f>
        <v>1.0005001250208359</v>
      </c>
      <c r="R883" s="3">
        <f>EXP(1/Table13[[#This Row],[dens]])</f>
        <v>1.4037577048761707</v>
      </c>
      <c r="S883" s="3">
        <f>LN(Table13[[#This Row],[maxPress(bar)]])</f>
        <v>12.54977536941983</v>
      </c>
      <c r="T883" s="3">
        <f>LN(Table13[[#This Row],[dens]])</f>
        <v>1.0813047838487357</v>
      </c>
    </row>
    <row r="884" spans="1:20" hidden="1" x14ac:dyDescent="0.3">
      <c r="A884">
        <v>3</v>
      </c>
      <c r="B884">
        <v>500</v>
      </c>
      <c r="C884" t="s">
        <v>11</v>
      </c>
      <c r="D884">
        <v>3</v>
      </c>
      <c r="E884" t="s">
        <v>12</v>
      </c>
      <c r="F884">
        <v>17</v>
      </c>
      <c r="G884">
        <v>1845.3467499999999</v>
      </c>
      <c r="H884">
        <v>444049.72895000008</v>
      </c>
      <c r="I884">
        <v>895.56499999999994</v>
      </c>
      <c r="J884">
        <v>226</v>
      </c>
      <c r="K884" t="s">
        <v>14</v>
      </c>
      <c r="L884">
        <f>Table13[[#This Row],[maxPHe]]/Table13[[#This Row],[nv]]</f>
        <v>3.9626769911504423</v>
      </c>
      <c r="M884">
        <f>1/Table13[[#This Row],[temp(K)]]</f>
        <v>2E-3</v>
      </c>
      <c r="N884">
        <f>1/Table13[[#This Row],[dens]]</f>
        <v>0.2523546587908192</v>
      </c>
      <c r="O884" s="3">
        <f>EXP(-1/Table13[[#This Row],[temp(K)]])</f>
        <v>0.99800199866733308</v>
      </c>
      <c r="P884" s="3">
        <f>EXP(-1/Table13[[#This Row],[dens]])</f>
        <v>0.77696913026622594</v>
      </c>
      <c r="Q884" s="3">
        <f>EXP(1/Table13[[#This Row],[temp(K)]])</f>
        <v>1.0020020013340003</v>
      </c>
      <c r="R884" s="3">
        <f>EXP(1/Table13[[#This Row],[dens]])</f>
        <v>1.2870524208051268</v>
      </c>
      <c r="S884" s="3">
        <f>LN(Table13[[#This Row],[maxPress(bar)]])</f>
        <v>13.003691837282231</v>
      </c>
      <c r="T884" s="3">
        <f>LN(Table13[[#This Row],[dens]])</f>
        <v>1.3769198047422682</v>
      </c>
    </row>
    <row r="885" spans="1:20" hidden="1" x14ac:dyDescent="0.3">
      <c r="A885">
        <v>3</v>
      </c>
      <c r="B885">
        <v>500</v>
      </c>
      <c r="C885" t="s">
        <v>11</v>
      </c>
      <c r="D885">
        <v>1</v>
      </c>
      <c r="E885" t="s">
        <v>12</v>
      </c>
      <c r="F885">
        <v>17</v>
      </c>
      <c r="G885">
        <v>121.63375000000001</v>
      </c>
      <c r="H885">
        <v>903906.58464999998</v>
      </c>
      <c r="I885">
        <v>47.824999999999989</v>
      </c>
      <c r="J885">
        <v>7</v>
      </c>
      <c r="K885" t="s">
        <v>13</v>
      </c>
      <c r="L885">
        <f>Table13[[#This Row],[maxPHe]]/Table13[[#This Row],[nv]]</f>
        <v>6.8321428571428555</v>
      </c>
      <c r="M885">
        <f>1/Table13[[#This Row],[temp(K)]]</f>
        <v>2E-3</v>
      </c>
      <c r="N885">
        <f>1/Table13[[#This Row],[dens]]</f>
        <v>0.14636696288552015</v>
      </c>
      <c r="O885" s="3">
        <f>EXP(-1/Table13[[#This Row],[temp(K)]])</f>
        <v>0.99800199866733308</v>
      </c>
      <c r="P885" s="3">
        <f>EXP(-1/Table13[[#This Row],[dens]])</f>
        <v>0.8638406475577195</v>
      </c>
      <c r="Q885" s="3">
        <f>EXP(1/Table13[[#This Row],[temp(K)]])</f>
        <v>1.0020020013340003</v>
      </c>
      <c r="R885" s="3">
        <f>EXP(1/Table13[[#This Row],[dens]])</f>
        <v>1.157620914027645</v>
      </c>
      <c r="S885" s="3">
        <f>LN(Table13[[#This Row],[maxPress(bar)]])</f>
        <v>13.714481298470666</v>
      </c>
      <c r="T885" s="3">
        <f>LN(Table13[[#This Row],[dens]])</f>
        <v>1.921638366271003</v>
      </c>
    </row>
    <row r="886" spans="1:20" hidden="1" x14ac:dyDescent="0.3">
      <c r="A886">
        <v>4</v>
      </c>
      <c r="B886">
        <v>1000</v>
      </c>
      <c r="C886" t="s">
        <v>11</v>
      </c>
      <c r="D886">
        <v>1</v>
      </c>
      <c r="E886" t="s">
        <v>12</v>
      </c>
      <c r="F886">
        <v>17</v>
      </c>
      <c r="G886">
        <v>78.514749999999992</v>
      </c>
      <c r="H886">
        <v>780078.61804999993</v>
      </c>
      <c r="I886">
        <v>40.204999999999977</v>
      </c>
      <c r="J886">
        <v>8</v>
      </c>
      <c r="K886" t="s">
        <v>13</v>
      </c>
      <c r="L886">
        <f>Table13[[#This Row],[maxPHe]]/Table13[[#This Row],[nv]]</f>
        <v>5.0256249999999971</v>
      </c>
      <c r="M886">
        <f>1/Table13[[#This Row],[temp(K)]]</f>
        <v>1E-3</v>
      </c>
      <c r="N886">
        <f>1/Table13[[#This Row],[dens]]</f>
        <v>0.19898022634000759</v>
      </c>
      <c r="O886" s="3">
        <f>EXP(-1/Table13[[#This Row],[temp(K)]])</f>
        <v>0.99900049983337502</v>
      </c>
      <c r="P886" s="3">
        <f>EXP(-1/Table13[[#This Row],[dens]])</f>
        <v>0.81956609899408528</v>
      </c>
      <c r="Q886" s="3">
        <f>EXP(1/Table13[[#This Row],[temp(K)]])</f>
        <v>1.0010005001667084</v>
      </c>
      <c r="R886" s="3">
        <f>EXP(1/Table13[[#This Row],[dens]])</f>
        <v>1.2201578386750924</v>
      </c>
      <c r="S886" s="3">
        <f>LN(Table13[[#This Row],[maxPress(bar)]])</f>
        <v>13.567149985958359</v>
      </c>
      <c r="T886" s="3">
        <f>LN(Table13[[#This Row],[dens]])</f>
        <v>1.6145498243202758</v>
      </c>
    </row>
    <row r="887" spans="1:20" hidden="1" x14ac:dyDescent="0.3">
      <c r="A887">
        <v>4</v>
      </c>
      <c r="B887">
        <v>1500</v>
      </c>
      <c r="C887" t="s">
        <v>11</v>
      </c>
      <c r="D887">
        <v>1</v>
      </c>
      <c r="E887" t="s">
        <v>12</v>
      </c>
      <c r="F887">
        <v>17</v>
      </c>
      <c r="G887">
        <v>74.801750000000013</v>
      </c>
      <c r="H887">
        <v>703947.8147499999</v>
      </c>
      <c r="I887">
        <v>37.464999999999982</v>
      </c>
      <c r="J887">
        <v>8</v>
      </c>
      <c r="K887" t="s">
        <v>13</v>
      </c>
      <c r="L887">
        <f>Table13[[#This Row],[maxPHe]]/Table13[[#This Row],[nv]]</f>
        <v>4.6831249999999978</v>
      </c>
      <c r="M887">
        <f>1/Table13[[#This Row],[temp(K)]]</f>
        <v>6.6666666666666664E-4</v>
      </c>
      <c r="N887">
        <f>1/Table13[[#This Row],[dens]]</f>
        <v>0.21353263045509152</v>
      </c>
      <c r="O887" s="3">
        <f>EXP(-1/Table13[[#This Row],[temp(K)]])</f>
        <v>0.99933355550618108</v>
      </c>
      <c r="P887" s="3">
        <f>EXP(-1/Table13[[#This Row],[dens]])</f>
        <v>0.80772580325999699</v>
      </c>
      <c r="Q887" s="3">
        <f>EXP(1/Table13[[#This Row],[temp(K)]])</f>
        <v>1.0006668889382799</v>
      </c>
      <c r="R887" s="3">
        <f>EXP(1/Table13[[#This Row],[dens]])</f>
        <v>1.2380438955447266</v>
      </c>
      <c r="S887" s="3">
        <f>LN(Table13[[#This Row],[maxPress(bar)]])</f>
        <v>13.464459505617086</v>
      </c>
      <c r="T887" s="3">
        <f>LN(Table13[[#This Row],[dens]])</f>
        <v>1.5439656221364377</v>
      </c>
    </row>
    <row r="888" spans="1:20" hidden="1" x14ac:dyDescent="0.3">
      <c r="A888">
        <v>4</v>
      </c>
      <c r="B888">
        <v>2000</v>
      </c>
      <c r="C888" t="s">
        <v>11</v>
      </c>
      <c r="D888">
        <v>1</v>
      </c>
      <c r="E888" t="s">
        <v>12</v>
      </c>
      <c r="F888">
        <v>17</v>
      </c>
      <c r="G888">
        <v>91.584249999999997</v>
      </c>
      <c r="H888">
        <v>699590.91639999999</v>
      </c>
      <c r="I888">
        <v>33.814999999999969</v>
      </c>
      <c r="J888">
        <v>6</v>
      </c>
      <c r="K888" t="s">
        <v>13</v>
      </c>
      <c r="L888">
        <f>Table13[[#This Row],[maxPHe]]/Table13[[#This Row],[nv]]</f>
        <v>5.6358333333333279</v>
      </c>
      <c r="M888">
        <f>1/Table13[[#This Row],[temp(K)]]</f>
        <v>5.0000000000000001E-4</v>
      </c>
      <c r="N888">
        <f>1/Table13[[#This Row],[dens]]</f>
        <v>0.17743604909064042</v>
      </c>
      <c r="O888" s="3">
        <f>EXP(-1/Table13[[#This Row],[temp(K)]])</f>
        <v>0.99950012497916929</v>
      </c>
      <c r="P888" s="3">
        <f>EXP(-1/Table13[[#This Row],[dens]])</f>
        <v>0.8374145510454456</v>
      </c>
      <c r="Q888" s="3">
        <f>EXP(1/Table13[[#This Row],[temp(K)]])</f>
        <v>1.0005001250208359</v>
      </c>
      <c r="R888" s="3">
        <f>EXP(1/Table13[[#This Row],[dens]])</f>
        <v>1.1941516883741503</v>
      </c>
      <c r="S888" s="3">
        <f>LN(Table13[[#This Row],[maxPress(bar)]])</f>
        <v>13.45825103805144</v>
      </c>
      <c r="T888" s="3">
        <f>LN(Table13[[#This Row],[dens]])</f>
        <v>1.7291450217988473</v>
      </c>
    </row>
    <row r="889" spans="1:20" hidden="1" x14ac:dyDescent="0.3">
      <c r="A889">
        <v>4</v>
      </c>
      <c r="B889">
        <v>2500</v>
      </c>
      <c r="C889" t="s">
        <v>11</v>
      </c>
      <c r="D889">
        <v>1</v>
      </c>
      <c r="E889" t="s">
        <v>12</v>
      </c>
      <c r="F889">
        <v>17</v>
      </c>
      <c r="G889">
        <v>90.643750000000011</v>
      </c>
      <c r="H889">
        <v>582018.23790000007</v>
      </c>
      <c r="I889">
        <v>39.624999999999993</v>
      </c>
      <c r="J889">
        <v>9</v>
      </c>
      <c r="K889" t="s">
        <v>13</v>
      </c>
      <c r="L889">
        <f>Table13[[#This Row],[maxPHe]]/Table13[[#This Row],[nv]]</f>
        <v>4.4027777777777768</v>
      </c>
      <c r="M889">
        <f>1/Table13[[#This Row],[temp(K)]]</f>
        <v>4.0000000000000002E-4</v>
      </c>
      <c r="N889">
        <f>1/Table13[[#This Row],[dens]]</f>
        <v>0.22712933753943224</v>
      </c>
      <c r="O889" s="3">
        <f>EXP(-1/Table13[[#This Row],[temp(K)]])</f>
        <v>0.99960007998933442</v>
      </c>
      <c r="P889" s="3">
        <f>EXP(-1/Table13[[#This Row],[dens]])</f>
        <v>0.79681771718227323</v>
      </c>
      <c r="Q889" s="3">
        <f>EXP(1/Table13[[#This Row],[temp(K)]])</f>
        <v>1.0004000800106678</v>
      </c>
      <c r="R889" s="3">
        <f>EXP(1/Table13[[#This Row],[dens]])</f>
        <v>1.2549921750437791</v>
      </c>
      <c r="S889" s="3">
        <f>LN(Table13[[#This Row],[maxPress(bar)]])</f>
        <v>13.274257062820531</v>
      </c>
      <c r="T889" s="3">
        <f>LN(Table13[[#This Row],[dens]])</f>
        <v>1.482235654861225</v>
      </c>
    </row>
    <row r="890" spans="1:20" hidden="1" x14ac:dyDescent="0.3">
      <c r="A890">
        <v>4</v>
      </c>
      <c r="B890">
        <v>500</v>
      </c>
      <c r="C890" t="s">
        <v>11</v>
      </c>
      <c r="D890">
        <v>1</v>
      </c>
      <c r="E890" t="s">
        <v>12</v>
      </c>
      <c r="F890">
        <v>17</v>
      </c>
      <c r="G890">
        <v>143.81174999999999</v>
      </c>
      <c r="H890">
        <v>874962.73314999987</v>
      </c>
      <c r="I890">
        <v>55.264999999999993</v>
      </c>
      <c r="J890">
        <v>8</v>
      </c>
      <c r="K890" t="s">
        <v>13</v>
      </c>
      <c r="L890">
        <f>Table13[[#This Row],[maxPHe]]/Table13[[#This Row],[nv]]</f>
        <v>6.9081249999999992</v>
      </c>
      <c r="M890">
        <f>1/Table13[[#This Row],[temp(K)]]</f>
        <v>2E-3</v>
      </c>
      <c r="N890">
        <f>1/Table13[[#This Row],[dens]]</f>
        <v>0.14475707952592057</v>
      </c>
      <c r="O890" s="3">
        <f>EXP(-1/Table13[[#This Row],[temp(K)]])</f>
        <v>0.99800199866733308</v>
      </c>
      <c r="P890" s="3">
        <f>EXP(-1/Table13[[#This Row],[dens]])</f>
        <v>0.86523245026097684</v>
      </c>
      <c r="Q890" s="3">
        <f>EXP(1/Table13[[#This Row],[temp(K)]])</f>
        <v>1.0020020013340003</v>
      </c>
      <c r="R890" s="3">
        <f>EXP(1/Table13[[#This Row],[dens]])</f>
        <v>1.1557587786939494</v>
      </c>
      <c r="S890" s="3">
        <f>LN(Table13[[#This Row],[maxPress(bar)]])</f>
        <v>13.681936573747029</v>
      </c>
      <c r="T890" s="3">
        <f>LN(Table13[[#This Row],[dens]])</f>
        <v>1.9326982550830827</v>
      </c>
    </row>
    <row r="891" spans="1:20" hidden="1" x14ac:dyDescent="0.3">
      <c r="A891">
        <v>5</v>
      </c>
      <c r="B891">
        <v>1000</v>
      </c>
      <c r="C891" t="s">
        <v>11</v>
      </c>
      <c r="D891">
        <v>1</v>
      </c>
      <c r="E891" t="s">
        <v>12</v>
      </c>
      <c r="F891">
        <v>17</v>
      </c>
      <c r="G891">
        <v>95.44574999999999</v>
      </c>
      <c r="H891">
        <v>747923.96255000017</v>
      </c>
      <c r="I891">
        <v>45.584999999999987</v>
      </c>
      <c r="J891">
        <v>9</v>
      </c>
      <c r="K891" t="s">
        <v>13</v>
      </c>
      <c r="L891">
        <f>Table13[[#This Row],[maxPHe]]/Table13[[#This Row],[nv]]</f>
        <v>5.0649999999999986</v>
      </c>
      <c r="M891">
        <f>1/Table13[[#This Row],[temp(K)]]</f>
        <v>1E-3</v>
      </c>
      <c r="N891">
        <f>1/Table13[[#This Row],[dens]]</f>
        <v>0.19743336623889443</v>
      </c>
      <c r="O891" s="3">
        <f>EXP(-1/Table13[[#This Row],[temp(K)]])</f>
        <v>0.99900049983337502</v>
      </c>
      <c r="P891" s="3">
        <f>EXP(-1/Table13[[#This Row],[dens]])</f>
        <v>0.82083483411773173</v>
      </c>
      <c r="Q891" s="3">
        <f>EXP(1/Table13[[#This Row],[temp(K)]])</f>
        <v>1.0010005001667084</v>
      </c>
      <c r="R891" s="3">
        <f>EXP(1/Table13[[#This Row],[dens]])</f>
        <v>1.2182718842272851</v>
      </c>
      <c r="S891" s="3">
        <f>LN(Table13[[#This Row],[maxPress(bar)]])</f>
        <v>13.525056597444541</v>
      </c>
      <c r="T891" s="3">
        <f>LN(Table13[[#This Row],[dens]])</f>
        <v>1.6223541377006465</v>
      </c>
    </row>
    <row r="892" spans="1:20" hidden="1" x14ac:dyDescent="0.3">
      <c r="A892">
        <v>5</v>
      </c>
      <c r="B892">
        <v>1500</v>
      </c>
      <c r="C892" t="s">
        <v>11</v>
      </c>
      <c r="D892">
        <v>1</v>
      </c>
      <c r="E892" t="s">
        <v>12</v>
      </c>
      <c r="F892">
        <v>17</v>
      </c>
      <c r="G892">
        <v>109.45525000000001</v>
      </c>
      <c r="H892">
        <v>677017.09754999995</v>
      </c>
      <c r="I892">
        <v>46.394999999999989</v>
      </c>
      <c r="J892">
        <v>9</v>
      </c>
      <c r="K892" t="s">
        <v>13</v>
      </c>
      <c r="L892">
        <f>Table13[[#This Row],[maxPHe]]/Table13[[#This Row],[nv]]</f>
        <v>5.1549999999999985</v>
      </c>
      <c r="M892">
        <f>1/Table13[[#This Row],[temp(K)]]</f>
        <v>6.6666666666666664E-4</v>
      </c>
      <c r="N892">
        <f>1/Table13[[#This Row],[dens]]</f>
        <v>0.19398642095053353</v>
      </c>
      <c r="O892" s="3">
        <f>EXP(-1/Table13[[#This Row],[temp(K)]])</f>
        <v>0.99933355550618108</v>
      </c>
      <c r="P892" s="3">
        <f>EXP(-1/Table13[[#This Row],[dens]])</f>
        <v>0.82366908883594003</v>
      </c>
      <c r="Q892" s="3">
        <f>EXP(1/Table13[[#This Row],[temp(K)]])</f>
        <v>1.0006668889382799</v>
      </c>
      <c r="R892" s="3">
        <f>EXP(1/Table13[[#This Row],[dens]])</f>
        <v>1.2140797967946833</v>
      </c>
      <c r="S892" s="3">
        <f>LN(Table13[[#This Row],[maxPress(bar)]])</f>
        <v>13.42545180644996</v>
      </c>
      <c r="T892" s="3">
        <f>LN(Table13[[#This Row],[dens]])</f>
        <v>1.639967117468923</v>
      </c>
    </row>
    <row r="893" spans="1:20" hidden="1" x14ac:dyDescent="0.3">
      <c r="A893">
        <v>5</v>
      </c>
      <c r="B893">
        <v>2000</v>
      </c>
      <c r="C893" t="s">
        <v>11</v>
      </c>
      <c r="D893">
        <v>1</v>
      </c>
      <c r="E893" t="s">
        <v>12</v>
      </c>
      <c r="F893">
        <v>17</v>
      </c>
      <c r="G893">
        <v>168.71275</v>
      </c>
      <c r="H893">
        <v>546146.69360000012</v>
      </c>
      <c r="I893">
        <v>61.245000000000033</v>
      </c>
      <c r="J893">
        <v>11</v>
      </c>
      <c r="K893" t="s">
        <v>13</v>
      </c>
      <c r="L893">
        <f>Table13[[#This Row],[maxPHe]]/Table13[[#This Row],[nv]]</f>
        <v>5.567727272727276</v>
      </c>
      <c r="M893">
        <f>1/Table13[[#This Row],[temp(K)]]</f>
        <v>5.0000000000000001E-4</v>
      </c>
      <c r="N893">
        <f>1/Table13[[#This Row],[dens]]</f>
        <v>0.17960649848967253</v>
      </c>
      <c r="O893" s="3">
        <f>EXP(-1/Table13[[#This Row],[temp(K)]])</f>
        <v>0.99950012497916929</v>
      </c>
      <c r="P893" s="3">
        <f>EXP(-1/Table13[[#This Row],[dens]])</f>
        <v>0.83559895617753288</v>
      </c>
      <c r="Q893" s="3">
        <f>EXP(1/Table13[[#This Row],[temp(K)]])</f>
        <v>1.0005001250208359</v>
      </c>
      <c r="R893" s="3">
        <f>EXP(1/Table13[[#This Row],[dens]])</f>
        <v>1.1967463489597014</v>
      </c>
      <c r="S893" s="3">
        <f>LN(Table13[[#This Row],[maxPress(bar)]])</f>
        <v>13.210642888238899</v>
      </c>
      <c r="T893" s="3">
        <f>LN(Table13[[#This Row],[dens]])</f>
        <v>1.7169869406412788</v>
      </c>
    </row>
    <row r="894" spans="1:20" hidden="1" x14ac:dyDescent="0.3">
      <c r="A894">
        <v>5</v>
      </c>
      <c r="B894">
        <v>2500</v>
      </c>
      <c r="C894" t="s">
        <v>11</v>
      </c>
      <c r="D894">
        <v>1</v>
      </c>
      <c r="E894" t="s">
        <v>12</v>
      </c>
      <c r="F894">
        <v>17</v>
      </c>
      <c r="G894">
        <v>108.81175</v>
      </c>
      <c r="H894">
        <v>527561.88234999997</v>
      </c>
      <c r="I894">
        <v>47.265000000000043</v>
      </c>
      <c r="J894">
        <v>11</v>
      </c>
      <c r="K894" t="s">
        <v>13</v>
      </c>
      <c r="L894">
        <f>Table13[[#This Row],[maxPHe]]/Table13[[#This Row],[nv]]</f>
        <v>4.2968181818181854</v>
      </c>
      <c r="M894">
        <f>1/Table13[[#This Row],[temp(K)]]</f>
        <v>4.0000000000000002E-4</v>
      </c>
      <c r="N894">
        <f>1/Table13[[#This Row],[dens]]</f>
        <v>0.23273035015339028</v>
      </c>
      <c r="O894" s="3">
        <f>EXP(-1/Table13[[#This Row],[temp(K)]])</f>
        <v>0.99960007998933442</v>
      </c>
      <c r="P894" s="3">
        <f>EXP(-1/Table13[[#This Row],[dens]])</f>
        <v>0.79236720641564995</v>
      </c>
      <c r="Q894" s="3">
        <f>EXP(1/Table13[[#This Row],[temp(K)]])</f>
        <v>1.0004000800106678</v>
      </c>
      <c r="R894" s="3">
        <f>EXP(1/Table13[[#This Row],[dens]])</f>
        <v>1.2620411242454079</v>
      </c>
      <c r="S894" s="3">
        <f>LN(Table13[[#This Row],[maxPress(bar)]])</f>
        <v>13.176021449963633</v>
      </c>
      <c r="T894" s="3">
        <f>LN(Table13[[#This Row],[dens]])</f>
        <v>1.457874791078978</v>
      </c>
    </row>
    <row r="895" spans="1:20" hidden="1" x14ac:dyDescent="0.3">
      <c r="A895">
        <v>5</v>
      </c>
      <c r="B895">
        <v>500</v>
      </c>
      <c r="C895" t="s">
        <v>11</v>
      </c>
      <c r="D895">
        <v>1</v>
      </c>
      <c r="E895" t="s">
        <v>12</v>
      </c>
      <c r="F895">
        <v>17</v>
      </c>
      <c r="G895">
        <v>55.643749999999997</v>
      </c>
      <c r="H895">
        <v>864907.39540000015</v>
      </c>
      <c r="I895">
        <v>37.625</v>
      </c>
      <c r="J895">
        <v>8</v>
      </c>
      <c r="K895" t="s">
        <v>13</v>
      </c>
      <c r="L895">
        <f>Table13[[#This Row],[maxPHe]]/Table13[[#This Row],[nv]]</f>
        <v>4.703125</v>
      </c>
      <c r="M895">
        <f>1/Table13[[#This Row],[temp(K)]]</f>
        <v>2E-3</v>
      </c>
      <c r="N895">
        <f>1/Table13[[#This Row],[dens]]</f>
        <v>0.21262458471760798</v>
      </c>
      <c r="O895" s="3">
        <f>EXP(-1/Table13[[#This Row],[temp(K)]])</f>
        <v>0.99800199866733308</v>
      </c>
      <c r="P895" s="3">
        <f>EXP(-1/Table13[[#This Row],[dens]])</f>
        <v>0.80845958833748854</v>
      </c>
      <c r="Q895" s="3">
        <f>EXP(1/Table13[[#This Row],[temp(K)]])</f>
        <v>1.0020020013340003</v>
      </c>
      <c r="R895" s="3">
        <f>EXP(1/Table13[[#This Row],[dens]])</f>
        <v>1.2369202053208299</v>
      </c>
      <c r="S895" s="3">
        <f>LN(Table13[[#This Row],[maxPress(bar)]])</f>
        <v>13.670377722841931</v>
      </c>
      <c r="T895" s="3">
        <f>LN(Table13[[#This Row],[dens]])</f>
        <v>1.5482271813892039</v>
      </c>
    </row>
    <row r="896" spans="1:20" hidden="1" x14ac:dyDescent="0.3">
      <c r="A896">
        <v>1</v>
      </c>
      <c r="B896">
        <v>1000</v>
      </c>
      <c r="C896" t="s">
        <v>11</v>
      </c>
      <c r="D896">
        <v>1</v>
      </c>
      <c r="E896" t="s">
        <v>12</v>
      </c>
      <c r="F896">
        <v>18</v>
      </c>
      <c r="G896">
        <v>130.59424999999999</v>
      </c>
      <c r="H896">
        <v>821190.7513499998</v>
      </c>
      <c r="I896">
        <v>47.614999999999988</v>
      </c>
      <c r="J896">
        <v>7</v>
      </c>
      <c r="K896" t="s">
        <v>13</v>
      </c>
      <c r="L896">
        <f>Table13[[#This Row],[maxPHe]]/Table13[[#This Row],[nv]]</f>
        <v>6.8021428571428553</v>
      </c>
      <c r="M896">
        <f>1/Table13[[#This Row],[temp(K)]]</f>
        <v>1E-3</v>
      </c>
      <c r="N896">
        <f>1/Table13[[#This Row],[dens]]</f>
        <v>0.14701249606216532</v>
      </c>
      <c r="O896" s="3">
        <f>EXP(-1/Table13[[#This Row],[temp(K)]])</f>
        <v>0.99900049983337502</v>
      </c>
      <c r="P896" s="3">
        <f>EXP(-1/Table13[[#This Row],[dens]])</f>
        <v>0.8632831897085127</v>
      </c>
      <c r="Q896" s="3">
        <f>EXP(1/Table13[[#This Row],[temp(K)]])</f>
        <v>1.0010005001667084</v>
      </c>
      <c r="R896" s="3">
        <f>EXP(1/Table13[[#This Row],[dens]])</f>
        <v>1.1583684379834265</v>
      </c>
      <c r="S896" s="3">
        <f>LN(Table13[[#This Row],[maxPress(bar)]])</f>
        <v>13.618510701703533</v>
      </c>
      <c r="T896" s="3">
        <f>LN(Table13[[#This Row],[dens]])</f>
        <v>1.9172376885906957</v>
      </c>
    </row>
    <row r="897" spans="1:20" x14ac:dyDescent="0.3">
      <c r="A897">
        <v>1</v>
      </c>
      <c r="B897">
        <v>1000</v>
      </c>
      <c r="C897" t="s">
        <v>11</v>
      </c>
      <c r="D897">
        <v>2</v>
      </c>
      <c r="E897" t="s">
        <v>12</v>
      </c>
      <c r="F897">
        <v>18</v>
      </c>
      <c r="G897">
        <v>537.02974999999992</v>
      </c>
      <c r="H897">
        <v>481127.58504999988</v>
      </c>
      <c r="I897">
        <v>269.90500000000009</v>
      </c>
      <c r="J897">
        <v>68</v>
      </c>
      <c r="K897" t="s">
        <v>13</v>
      </c>
      <c r="L897">
        <f>Table13[[#This Row],[maxPHe]]/Table13[[#This Row],[nv]]</f>
        <v>3.9691911764705896</v>
      </c>
      <c r="M897">
        <f>1/Table13[[#This Row],[temp(K)]]</f>
        <v>1E-3</v>
      </c>
      <c r="N897">
        <f>1/Table13[[#This Row],[dens]]</f>
        <v>0.25194049758248266</v>
      </c>
      <c r="O897" s="3">
        <f>EXP(-1/Table13[[#This Row],[temp(K)]])</f>
        <v>0.99900049983337502</v>
      </c>
      <c r="P897" s="3">
        <f>EXP(-1/Table13[[#This Row],[dens]])</f>
        <v>0.77729098738582336</v>
      </c>
      <c r="Q897" s="3">
        <f>EXP(1/Table13[[#This Row],[temp(K)]])</f>
        <v>1.0010005001667084</v>
      </c>
      <c r="R897" s="3">
        <f>EXP(1/Table13[[#This Row],[dens]])</f>
        <v>1.2865194839878296</v>
      </c>
      <c r="S897" s="3">
        <f>LN(Table13[[#This Row],[maxPress(bar)]])</f>
        <v>13.083887763499646</v>
      </c>
      <c r="T897" s="3">
        <f>LN(Table13[[#This Row],[dens]])</f>
        <v>1.3785623400560301</v>
      </c>
    </row>
    <row r="898" spans="1:20" hidden="1" x14ac:dyDescent="0.3">
      <c r="A898">
        <v>1</v>
      </c>
      <c r="B898">
        <v>1500</v>
      </c>
      <c r="C898" t="s">
        <v>11</v>
      </c>
      <c r="D898">
        <v>1</v>
      </c>
      <c r="E898" t="s">
        <v>12</v>
      </c>
      <c r="F898">
        <v>18</v>
      </c>
      <c r="G898">
        <v>75.841750000000005</v>
      </c>
      <c r="H898">
        <v>724533.50395000016</v>
      </c>
      <c r="I898">
        <v>37.664999999999999</v>
      </c>
      <c r="J898">
        <v>8</v>
      </c>
      <c r="K898" t="s">
        <v>13</v>
      </c>
      <c r="L898">
        <f>Table13[[#This Row],[maxPHe]]/Table13[[#This Row],[nv]]</f>
        <v>4.7081249999999999</v>
      </c>
      <c r="M898">
        <f>1/Table13[[#This Row],[temp(K)]]</f>
        <v>6.6666666666666664E-4</v>
      </c>
      <c r="N898">
        <f>1/Table13[[#This Row],[dens]]</f>
        <v>0.21239877870702245</v>
      </c>
      <c r="O898" s="3">
        <f>EXP(-1/Table13[[#This Row],[temp(K)]])</f>
        <v>0.99933355550618108</v>
      </c>
      <c r="P898" s="3">
        <f>EXP(-1/Table13[[#This Row],[dens]])</f>
        <v>0.80864216398441413</v>
      </c>
      <c r="Q898" s="3">
        <f>EXP(1/Table13[[#This Row],[temp(K)]])</f>
        <v>1.0006668889382799</v>
      </c>
      <c r="R898" s="3">
        <f>EXP(1/Table13[[#This Row],[dens]])</f>
        <v>1.2366409328357433</v>
      </c>
      <c r="S898" s="3">
        <f>LN(Table13[[#This Row],[maxPress(bar)]])</f>
        <v>13.493283283911047</v>
      </c>
      <c r="T898" s="3">
        <f>LN(Table13[[#This Row],[dens]])</f>
        <v>1.549289739597822</v>
      </c>
    </row>
    <row r="899" spans="1:20" x14ac:dyDescent="0.3">
      <c r="A899">
        <v>1</v>
      </c>
      <c r="B899">
        <v>1500</v>
      </c>
      <c r="C899" t="s">
        <v>11</v>
      </c>
      <c r="D899">
        <v>2</v>
      </c>
      <c r="E899" t="s">
        <v>12</v>
      </c>
      <c r="F899">
        <v>18</v>
      </c>
      <c r="G899">
        <v>610.19825000000003</v>
      </c>
      <c r="H899">
        <v>406802.6284499999</v>
      </c>
      <c r="I899">
        <v>269.53500000000008</v>
      </c>
      <c r="J899">
        <v>67</v>
      </c>
      <c r="K899" t="s">
        <v>14</v>
      </c>
      <c r="L899">
        <f>Table13[[#This Row],[maxPHe]]/Table13[[#This Row],[nv]]</f>
        <v>4.0229104477611957</v>
      </c>
      <c r="M899">
        <f>1/Table13[[#This Row],[temp(K)]]</f>
        <v>6.6666666666666664E-4</v>
      </c>
      <c r="N899">
        <f>1/Table13[[#This Row],[dens]]</f>
        <v>0.24857625169272998</v>
      </c>
      <c r="O899" s="3">
        <f>EXP(-1/Table13[[#This Row],[temp(K)]])</f>
        <v>0.99933355550618108</v>
      </c>
      <c r="P899" s="3">
        <f>EXP(-1/Table13[[#This Row],[dens]])</f>
        <v>0.77991038908040544</v>
      </c>
      <c r="Q899" s="3">
        <f>EXP(1/Table13[[#This Row],[temp(K)]])</f>
        <v>1.0006668889382799</v>
      </c>
      <c r="R899" s="3">
        <f>EXP(1/Table13[[#This Row],[dens]])</f>
        <v>1.2821985884546336</v>
      </c>
      <c r="S899" s="3">
        <f>LN(Table13[[#This Row],[maxPress(bar)]])</f>
        <v>12.916083404418854</v>
      </c>
      <c r="T899" s="3">
        <f>LN(Table13[[#This Row],[dens]])</f>
        <v>1.392005632655561</v>
      </c>
    </row>
    <row r="900" spans="1:20" hidden="1" x14ac:dyDescent="0.3">
      <c r="A900">
        <v>1</v>
      </c>
      <c r="B900">
        <v>2000</v>
      </c>
      <c r="C900" t="s">
        <v>11</v>
      </c>
      <c r="D900">
        <v>1</v>
      </c>
      <c r="E900" t="s">
        <v>12</v>
      </c>
      <c r="F900">
        <v>18</v>
      </c>
      <c r="G900">
        <v>100.84175</v>
      </c>
      <c r="H900">
        <v>618121.11850000022</v>
      </c>
      <c r="I900">
        <v>42.664999999999992</v>
      </c>
      <c r="J900">
        <v>9</v>
      </c>
      <c r="K900" t="s">
        <v>14</v>
      </c>
      <c r="L900">
        <f>Table13[[#This Row],[maxPHe]]/Table13[[#This Row],[nv]]</f>
        <v>4.740555555555555</v>
      </c>
      <c r="M900">
        <f>1/Table13[[#This Row],[temp(K)]]</f>
        <v>5.0000000000000001E-4</v>
      </c>
      <c r="N900">
        <f>1/Table13[[#This Row],[dens]]</f>
        <v>0.21094574006797143</v>
      </c>
      <c r="O900" s="3">
        <f>EXP(-1/Table13[[#This Row],[temp(K)]])</f>
        <v>0.99950012497916929</v>
      </c>
      <c r="P900" s="3">
        <f>EXP(-1/Table13[[#This Row],[dens]])</f>
        <v>0.80981800635916956</v>
      </c>
      <c r="Q900" s="3">
        <f>EXP(1/Table13[[#This Row],[temp(K)]])</f>
        <v>1.0005001250208359</v>
      </c>
      <c r="R900" s="3">
        <f>EXP(1/Table13[[#This Row],[dens]])</f>
        <v>1.2348453506187922</v>
      </c>
      <c r="S900" s="3">
        <f>LN(Table13[[#This Row],[maxPress(bar)]])</f>
        <v>13.334439701865181</v>
      </c>
      <c r="T900" s="3">
        <f>LN(Table13[[#This Row],[dens]])</f>
        <v>1.5561543346523286</v>
      </c>
    </row>
    <row r="901" spans="1:20" hidden="1" x14ac:dyDescent="0.3">
      <c r="A901">
        <v>1</v>
      </c>
      <c r="B901">
        <v>2500</v>
      </c>
      <c r="C901" t="s">
        <v>11</v>
      </c>
      <c r="D901">
        <v>1</v>
      </c>
      <c r="E901" t="s">
        <v>12</v>
      </c>
      <c r="F901">
        <v>18</v>
      </c>
      <c r="G901">
        <v>91.039749999999998</v>
      </c>
      <c r="H901">
        <v>538133.15745000006</v>
      </c>
      <c r="I901">
        <v>41.70500000000002</v>
      </c>
      <c r="J901">
        <v>10</v>
      </c>
      <c r="K901" t="s">
        <v>13</v>
      </c>
      <c r="L901">
        <f>Table13[[#This Row],[maxPHe]]/Table13[[#This Row],[nv]]</f>
        <v>4.1705000000000023</v>
      </c>
      <c r="M901">
        <f>1/Table13[[#This Row],[temp(K)]]</f>
        <v>4.0000000000000002E-4</v>
      </c>
      <c r="N901">
        <f>1/Table13[[#This Row],[dens]]</f>
        <v>0.23977940294928651</v>
      </c>
      <c r="O901" s="3">
        <f>EXP(-1/Table13[[#This Row],[temp(K)]])</f>
        <v>0.99960007998933442</v>
      </c>
      <c r="P901" s="3">
        <f>EXP(-1/Table13[[#This Row],[dens]])</f>
        <v>0.78680140799398013</v>
      </c>
      <c r="Q901" s="3">
        <f>EXP(1/Table13[[#This Row],[temp(K)]])</f>
        <v>1.0004000800106678</v>
      </c>
      <c r="R901" s="3">
        <f>EXP(1/Table13[[#This Row],[dens]])</f>
        <v>1.2709687474372835</v>
      </c>
      <c r="S901" s="3">
        <f>LN(Table13[[#This Row],[maxPress(bar)]])</f>
        <v>13.195861313073626</v>
      </c>
      <c r="T901" s="3">
        <f>LN(Table13[[#This Row],[dens]])</f>
        <v>1.42803593269953</v>
      </c>
    </row>
    <row r="902" spans="1:20" hidden="1" x14ac:dyDescent="0.3">
      <c r="A902">
        <v>1</v>
      </c>
      <c r="B902">
        <v>500</v>
      </c>
      <c r="C902" t="s">
        <v>11</v>
      </c>
      <c r="D902">
        <v>1</v>
      </c>
      <c r="E902" t="s">
        <v>12</v>
      </c>
      <c r="F902">
        <v>18</v>
      </c>
      <c r="G902">
        <v>93.712750000000014</v>
      </c>
      <c r="H902">
        <v>865867.3147499999</v>
      </c>
      <c r="I902">
        <v>45.244999999999983</v>
      </c>
      <c r="J902">
        <v>8</v>
      </c>
      <c r="K902" t="s">
        <v>13</v>
      </c>
      <c r="L902">
        <f>Table13[[#This Row],[maxPHe]]/Table13[[#This Row],[nv]]</f>
        <v>5.6556249999999979</v>
      </c>
      <c r="M902">
        <f>1/Table13[[#This Row],[temp(K)]]</f>
        <v>2E-3</v>
      </c>
      <c r="N902">
        <f>1/Table13[[#This Row],[dens]]</f>
        <v>0.17681511769256278</v>
      </c>
      <c r="O902" s="3">
        <f>EXP(-1/Table13[[#This Row],[temp(K)]])</f>
        <v>0.99800199866733308</v>
      </c>
      <c r="P902" s="3">
        <f>EXP(-1/Table13[[#This Row],[dens]])</f>
        <v>0.83793468950183447</v>
      </c>
      <c r="Q902" s="3">
        <f>EXP(1/Table13[[#This Row],[temp(K)]])</f>
        <v>1.0020020013340003</v>
      </c>
      <c r="R902" s="3">
        <f>EXP(1/Table13[[#This Row],[dens]])</f>
        <v>1.1934104322551868</v>
      </c>
      <c r="S902" s="3">
        <f>LN(Table13[[#This Row],[maxPress(bar)]])</f>
        <v>13.671486959581749</v>
      </c>
      <c r="T902" s="3">
        <f>LN(Table13[[#This Row],[dens]])</f>
        <v>1.7326506251232603</v>
      </c>
    </row>
    <row r="903" spans="1:20" x14ac:dyDescent="0.3">
      <c r="A903">
        <v>1</v>
      </c>
      <c r="B903">
        <v>500</v>
      </c>
      <c r="C903" t="s">
        <v>11</v>
      </c>
      <c r="D903">
        <v>2</v>
      </c>
      <c r="E903" t="s">
        <v>12</v>
      </c>
      <c r="F903">
        <v>18</v>
      </c>
      <c r="G903">
        <v>711.63375000000008</v>
      </c>
      <c r="H903">
        <v>560165.28969999996</v>
      </c>
      <c r="I903">
        <v>324.82499999999987</v>
      </c>
      <c r="J903">
        <v>69</v>
      </c>
      <c r="K903" t="s">
        <v>14</v>
      </c>
      <c r="L903">
        <f>Table13[[#This Row],[maxPHe]]/Table13[[#This Row],[nv]]</f>
        <v>4.7076086956521719</v>
      </c>
      <c r="M903">
        <f>1/Table13[[#This Row],[temp(K)]]</f>
        <v>2E-3</v>
      </c>
      <c r="N903">
        <f>1/Table13[[#This Row],[dens]]</f>
        <v>0.21242207342415156</v>
      </c>
      <c r="O903" s="3">
        <f>EXP(-1/Table13[[#This Row],[temp(K)]])</f>
        <v>0.99800199866733308</v>
      </c>
      <c r="P903" s="3">
        <f>EXP(-1/Table13[[#This Row],[dens]])</f>
        <v>0.80862332711334606</v>
      </c>
      <c r="Q903" s="3">
        <f>EXP(1/Table13[[#This Row],[temp(K)]])</f>
        <v>1.0020020013340003</v>
      </c>
      <c r="R903" s="3">
        <f>EXP(1/Table13[[#This Row],[dens]])</f>
        <v>1.2366697403719944</v>
      </c>
      <c r="S903" s="3">
        <f>LN(Table13[[#This Row],[maxPress(bar)]])</f>
        <v>13.235987179338707</v>
      </c>
      <c r="T903" s="3">
        <f>LN(Table13[[#This Row],[dens]])</f>
        <v>1.5491800711715402</v>
      </c>
    </row>
    <row r="904" spans="1:20" hidden="1" x14ac:dyDescent="0.3">
      <c r="A904">
        <v>2</v>
      </c>
      <c r="B904">
        <v>1000</v>
      </c>
      <c r="C904" t="s">
        <v>11</v>
      </c>
      <c r="D904">
        <v>1</v>
      </c>
      <c r="E904" t="s">
        <v>12</v>
      </c>
      <c r="F904">
        <v>18</v>
      </c>
      <c r="G904">
        <v>152.72274999999999</v>
      </c>
      <c r="H904">
        <v>702513.27684999991</v>
      </c>
      <c r="I904">
        <v>62.044999999999987</v>
      </c>
      <c r="J904">
        <v>11</v>
      </c>
      <c r="K904" t="s">
        <v>14</v>
      </c>
      <c r="L904">
        <f>Table13[[#This Row],[maxPHe]]/Table13[[#This Row],[nv]]</f>
        <v>5.6404545454545447</v>
      </c>
      <c r="M904">
        <f>1/Table13[[#This Row],[temp(K)]]</f>
        <v>1E-3</v>
      </c>
      <c r="N904">
        <f>1/Table13[[#This Row],[dens]]</f>
        <v>0.17729067612216942</v>
      </c>
      <c r="O904" s="3">
        <f>EXP(-1/Table13[[#This Row],[temp(K)]])</f>
        <v>0.99900049983337502</v>
      </c>
      <c r="P904" s="3">
        <f>EXP(-1/Table13[[#This Row],[dens]])</f>
        <v>0.83753629733366719</v>
      </c>
      <c r="Q904" s="3">
        <f>EXP(1/Table13[[#This Row],[temp(K)]])</f>
        <v>1.0010005001667084</v>
      </c>
      <c r="R904" s="3">
        <f>EXP(1/Table13[[#This Row],[dens]])</f>
        <v>1.1939781036159782</v>
      </c>
      <c r="S904" s="3">
        <f>LN(Table13[[#This Row],[maxPress(bar)]])</f>
        <v>13.46241957944205</v>
      </c>
      <c r="T904" s="3">
        <f>LN(Table13[[#This Row],[dens]])</f>
        <v>1.7299646554282122</v>
      </c>
    </row>
    <row r="905" spans="1:20" x14ac:dyDescent="0.3">
      <c r="A905">
        <v>2</v>
      </c>
      <c r="B905">
        <v>1000</v>
      </c>
      <c r="C905" t="s">
        <v>11</v>
      </c>
      <c r="D905">
        <v>2</v>
      </c>
      <c r="E905" t="s">
        <v>12</v>
      </c>
      <c r="F905">
        <v>18</v>
      </c>
      <c r="G905">
        <v>560.59424999999999</v>
      </c>
      <c r="H905">
        <v>481676.79885000002</v>
      </c>
      <c r="I905">
        <v>274.61500000000001</v>
      </c>
      <c r="J905">
        <v>68</v>
      </c>
      <c r="K905" t="s">
        <v>13</v>
      </c>
      <c r="L905">
        <f>Table13[[#This Row],[maxPHe]]/Table13[[#This Row],[nv]]</f>
        <v>4.0384558823529417</v>
      </c>
      <c r="M905">
        <f>1/Table13[[#This Row],[temp(K)]]</f>
        <v>1E-3</v>
      </c>
      <c r="N905">
        <f>1/Table13[[#This Row],[dens]]</f>
        <v>0.24761939442492212</v>
      </c>
      <c r="O905" s="3">
        <f>EXP(-1/Table13[[#This Row],[temp(K)]])</f>
        <v>0.99900049983337502</v>
      </c>
      <c r="P905" s="3">
        <f>EXP(-1/Table13[[#This Row],[dens]])</f>
        <v>0.78065700915189118</v>
      </c>
      <c r="Q905" s="3">
        <f>EXP(1/Table13[[#This Row],[temp(K)]])</f>
        <v>1.0010005001667084</v>
      </c>
      <c r="R905" s="3">
        <f>EXP(1/Table13[[#This Row],[dens]])</f>
        <v>1.2809722942043447</v>
      </c>
      <c r="S905" s="3">
        <f>LN(Table13[[#This Row],[maxPress(bar)]])</f>
        <v>13.085028626314054</v>
      </c>
      <c r="T905" s="3">
        <f>LN(Table13[[#This Row],[dens]])</f>
        <v>1.3958624115748366</v>
      </c>
    </row>
    <row r="906" spans="1:20" hidden="1" x14ac:dyDescent="0.3">
      <c r="A906">
        <v>2</v>
      </c>
      <c r="B906">
        <v>1500</v>
      </c>
      <c r="C906" t="s">
        <v>11</v>
      </c>
      <c r="D906">
        <v>1</v>
      </c>
      <c r="E906" t="s">
        <v>12</v>
      </c>
      <c r="F906">
        <v>18</v>
      </c>
      <c r="G906">
        <v>123.16825</v>
      </c>
      <c r="H906">
        <v>694431.07885000005</v>
      </c>
      <c r="I906">
        <v>49.135000000000012</v>
      </c>
      <c r="J906">
        <v>9</v>
      </c>
      <c r="K906" t="s">
        <v>14</v>
      </c>
      <c r="L906">
        <f>Table13[[#This Row],[maxPHe]]/Table13[[#This Row],[nv]]</f>
        <v>5.4594444444444461</v>
      </c>
      <c r="M906">
        <f>1/Table13[[#This Row],[temp(K)]]</f>
        <v>6.6666666666666664E-4</v>
      </c>
      <c r="N906">
        <f>1/Table13[[#This Row],[dens]]</f>
        <v>0.18316882059631623</v>
      </c>
      <c r="O906" s="3">
        <f>EXP(-1/Table13[[#This Row],[temp(K)]])</f>
        <v>0.99933355550618108</v>
      </c>
      <c r="P906" s="3">
        <f>EXP(-1/Table13[[#This Row],[dens]])</f>
        <v>0.83262757918688868</v>
      </c>
      <c r="Q906" s="3">
        <f>EXP(1/Table13[[#This Row],[temp(K)]])</f>
        <v>1.0006668889382799</v>
      </c>
      <c r="R906" s="3">
        <f>EXP(1/Table13[[#This Row],[dens]])</f>
        <v>1.2010171473980729</v>
      </c>
      <c r="S906" s="3">
        <f>LN(Table13[[#This Row],[maxPress(bar)]])</f>
        <v>13.45084819773515</v>
      </c>
      <c r="T906" s="3">
        <f>LN(Table13[[#This Row],[dens]])</f>
        <v>1.6973470344781711</v>
      </c>
    </row>
    <row r="907" spans="1:20" x14ac:dyDescent="0.3">
      <c r="A907">
        <v>2</v>
      </c>
      <c r="B907">
        <v>1500</v>
      </c>
      <c r="C907" t="s">
        <v>11</v>
      </c>
      <c r="D907">
        <v>2</v>
      </c>
      <c r="E907" t="s">
        <v>12</v>
      </c>
      <c r="F907">
        <v>18</v>
      </c>
      <c r="G907">
        <v>418.51474999999999</v>
      </c>
      <c r="H907">
        <v>410389.3995</v>
      </c>
      <c r="I907">
        <v>225.20500000000001</v>
      </c>
      <c r="J907">
        <v>64</v>
      </c>
      <c r="K907" t="s">
        <v>13</v>
      </c>
      <c r="L907">
        <f>Table13[[#This Row],[maxPHe]]/Table13[[#This Row],[nv]]</f>
        <v>3.5188281250000002</v>
      </c>
      <c r="M907">
        <f>1/Table13[[#This Row],[temp(K)]]</f>
        <v>6.6666666666666664E-4</v>
      </c>
      <c r="N907">
        <f>1/Table13[[#This Row],[dens]]</f>
        <v>0.28418551985968338</v>
      </c>
      <c r="O907" s="3">
        <f>EXP(-1/Table13[[#This Row],[temp(K)]])</f>
        <v>0.99933355550618108</v>
      </c>
      <c r="P907" s="3">
        <f>EXP(-1/Table13[[#This Row],[dens]])</f>
        <v>0.75262700449731246</v>
      </c>
      <c r="Q907" s="3">
        <f>EXP(1/Table13[[#This Row],[temp(K)]])</f>
        <v>1.0006668889382799</v>
      </c>
      <c r="R907" s="3">
        <f>EXP(1/Table13[[#This Row],[dens]])</f>
        <v>1.3286794043058694</v>
      </c>
      <c r="S907" s="3">
        <f>LN(Table13[[#This Row],[maxPress(bar)]])</f>
        <v>12.924861742826742</v>
      </c>
      <c r="T907" s="3">
        <f>LN(Table13[[#This Row],[dens]])</f>
        <v>1.2581280151460705</v>
      </c>
    </row>
    <row r="908" spans="1:20" hidden="1" x14ac:dyDescent="0.3">
      <c r="A908">
        <v>2</v>
      </c>
      <c r="B908">
        <v>2000</v>
      </c>
      <c r="C908" t="s">
        <v>11</v>
      </c>
      <c r="D908">
        <v>1</v>
      </c>
      <c r="E908" t="s">
        <v>12</v>
      </c>
      <c r="F908">
        <v>18</v>
      </c>
      <c r="G908">
        <v>105.54474999999999</v>
      </c>
      <c r="H908">
        <v>665589.46539999999</v>
      </c>
      <c r="I908">
        <v>41.605000000000032</v>
      </c>
      <c r="J908">
        <v>8</v>
      </c>
      <c r="K908" t="s">
        <v>13</v>
      </c>
      <c r="L908">
        <f>Table13[[#This Row],[maxPHe]]/Table13[[#This Row],[nv]]</f>
        <v>5.2006250000000041</v>
      </c>
      <c r="M908">
        <f>1/Table13[[#This Row],[temp(K)]]</f>
        <v>5.0000000000000001E-4</v>
      </c>
      <c r="N908">
        <f>1/Table13[[#This Row],[dens]]</f>
        <v>0.19228458118014646</v>
      </c>
      <c r="O908" s="3">
        <f>EXP(-1/Table13[[#This Row],[temp(K)]])</f>
        <v>0.99950012497916929</v>
      </c>
      <c r="P908" s="3">
        <f>EXP(-1/Table13[[#This Row],[dens]])</f>
        <v>0.82507203510523008</v>
      </c>
      <c r="Q908" s="3">
        <f>EXP(1/Table13[[#This Row],[temp(K)]])</f>
        <v>1.0005001250208359</v>
      </c>
      <c r="R908" s="3">
        <f>EXP(1/Table13[[#This Row],[dens]])</f>
        <v>1.2120153846596675</v>
      </c>
      <c r="S908" s="3">
        <f>LN(Table13[[#This Row],[maxPress(bar)]])</f>
        <v>13.408428341140326</v>
      </c>
      <c r="T908" s="3">
        <f>LN(Table13[[#This Row],[dens]])</f>
        <v>1.648778810672558</v>
      </c>
    </row>
    <row r="909" spans="1:20" x14ac:dyDescent="0.3">
      <c r="A909">
        <v>2</v>
      </c>
      <c r="B909">
        <v>2000</v>
      </c>
      <c r="C909" t="s">
        <v>11</v>
      </c>
      <c r="D909">
        <v>2</v>
      </c>
      <c r="E909" t="s">
        <v>12</v>
      </c>
      <c r="F909">
        <v>18</v>
      </c>
      <c r="G909">
        <v>421.83175</v>
      </c>
      <c r="H909">
        <v>362328.35044999991</v>
      </c>
      <c r="I909">
        <v>222.86500000000001</v>
      </c>
      <c r="J909">
        <v>68</v>
      </c>
      <c r="K909" t="s">
        <v>13</v>
      </c>
      <c r="L909">
        <f>Table13[[#This Row],[maxPHe]]/Table13[[#This Row],[nv]]</f>
        <v>3.2774264705882352</v>
      </c>
      <c r="M909">
        <f>1/Table13[[#This Row],[temp(K)]]</f>
        <v>5.0000000000000001E-4</v>
      </c>
      <c r="N909">
        <f>1/Table13[[#This Row],[dens]]</f>
        <v>0.30511744778228972</v>
      </c>
      <c r="O909" s="3">
        <f>EXP(-1/Table13[[#This Row],[temp(K)]])</f>
        <v>0.99950012497916929</v>
      </c>
      <c r="P909" s="3">
        <f>EXP(-1/Table13[[#This Row],[dens]])</f>
        <v>0.73703680596976562</v>
      </c>
      <c r="Q909" s="3">
        <f>EXP(1/Table13[[#This Row],[temp(K)]])</f>
        <v>1.0005001250208359</v>
      </c>
      <c r="R909" s="3">
        <f>EXP(1/Table13[[#This Row],[dens]])</f>
        <v>1.3567843449612225</v>
      </c>
      <c r="S909" s="3">
        <f>LN(Table13[[#This Row],[maxPress(bar)]])</f>
        <v>12.800306125132762</v>
      </c>
      <c r="T909" s="3">
        <f>LN(Table13[[#This Row],[dens]])</f>
        <v>1.1870585018009265</v>
      </c>
    </row>
    <row r="910" spans="1:20" hidden="1" x14ac:dyDescent="0.3">
      <c r="A910">
        <v>2</v>
      </c>
      <c r="B910">
        <v>2500</v>
      </c>
      <c r="C910" t="s">
        <v>11</v>
      </c>
      <c r="D910">
        <v>1</v>
      </c>
      <c r="E910" t="s">
        <v>12</v>
      </c>
      <c r="F910">
        <v>18</v>
      </c>
      <c r="G910">
        <v>83.61375000000001</v>
      </c>
      <c r="H910">
        <v>521684.28690000012</v>
      </c>
      <c r="I910">
        <v>40.224999999999987</v>
      </c>
      <c r="J910">
        <v>10</v>
      </c>
      <c r="K910" t="s">
        <v>13</v>
      </c>
      <c r="L910">
        <f>Table13[[#This Row],[maxPHe]]/Table13[[#This Row],[nv]]</f>
        <v>4.0224999999999991</v>
      </c>
      <c r="M910">
        <f>1/Table13[[#This Row],[temp(K)]]</f>
        <v>4.0000000000000002E-4</v>
      </c>
      <c r="N910">
        <f>1/Table13[[#This Row],[dens]]</f>
        <v>0.24860161591050348</v>
      </c>
      <c r="O910" s="3">
        <f>EXP(-1/Table13[[#This Row],[temp(K)]])</f>
        <v>0.99960007998933442</v>
      </c>
      <c r="P910" s="3">
        <f>EXP(-1/Table13[[#This Row],[dens]])</f>
        <v>0.77989060751432604</v>
      </c>
      <c r="Q910" s="3">
        <f>EXP(1/Table13[[#This Row],[temp(K)]])</f>
        <v>1.0004000800106678</v>
      </c>
      <c r="R910" s="3">
        <f>EXP(1/Table13[[#This Row],[dens]])</f>
        <v>1.2822311108313107</v>
      </c>
      <c r="S910" s="3">
        <f>LN(Table13[[#This Row],[maxPress(bar)]])</f>
        <v>13.16481786952297</v>
      </c>
      <c r="T910" s="3">
        <f>LN(Table13[[#This Row],[dens]])</f>
        <v>1.3919035998844009</v>
      </c>
    </row>
    <row r="911" spans="1:20" hidden="1" x14ac:dyDescent="0.3">
      <c r="A911">
        <v>2</v>
      </c>
      <c r="B911">
        <v>500</v>
      </c>
      <c r="C911" t="s">
        <v>11</v>
      </c>
      <c r="D911">
        <v>1</v>
      </c>
      <c r="E911" t="s">
        <v>12</v>
      </c>
      <c r="F911">
        <v>18</v>
      </c>
      <c r="G911">
        <v>99.851249999999993</v>
      </c>
      <c r="H911">
        <v>834854.91889999993</v>
      </c>
      <c r="I911">
        <v>46.474999999999987</v>
      </c>
      <c r="J911">
        <v>8</v>
      </c>
      <c r="K911" t="s">
        <v>13</v>
      </c>
      <c r="L911">
        <f>Table13[[#This Row],[maxPHe]]/Table13[[#This Row],[nv]]</f>
        <v>5.8093749999999984</v>
      </c>
      <c r="M911">
        <f>1/Table13[[#This Row],[temp(K)]]</f>
        <v>2E-3</v>
      </c>
      <c r="N911">
        <f>1/Table13[[#This Row],[dens]]</f>
        <v>0.17213555675094142</v>
      </c>
      <c r="O911" s="3">
        <f>EXP(-1/Table13[[#This Row],[temp(K)]])</f>
        <v>0.99800199866733308</v>
      </c>
      <c r="P911" s="3">
        <f>EXP(-1/Table13[[#This Row],[dens]])</f>
        <v>0.84186504494302528</v>
      </c>
      <c r="Q911" s="3">
        <f>EXP(1/Table13[[#This Row],[temp(K)]])</f>
        <v>1.0020020013340003</v>
      </c>
      <c r="R911" s="3">
        <f>EXP(1/Table13[[#This Row],[dens]])</f>
        <v>1.1878388418748005</v>
      </c>
      <c r="S911" s="3">
        <f>LN(Table13[[#This Row],[maxPress(bar)]])</f>
        <v>13.635013238916384</v>
      </c>
      <c r="T911" s="3">
        <f>LN(Table13[[#This Row],[dens]])</f>
        <v>1.7594729919276715</v>
      </c>
    </row>
    <row r="912" spans="1:20" x14ac:dyDescent="0.3">
      <c r="A912">
        <v>2</v>
      </c>
      <c r="B912">
        <v>500</v>
      </c>
      <c r="C912" t="s">
        <v>11</v>
      </c>
      <c r="D912">
        <v>2</v>
      </c>
      <c r="E912" t="s">
        <v>12</v>
      </c>
      <c r="F912">
        <v>18</v>
      </c>
      <c r="G912">
        <v>592.92075000000011</v>
      </c>
      <c r="H912">
        <v>559304.3885499998</v>
      </c>
      <c r="I912">
        <v>298.08499999999998</v>
      </c>
      <c r="J912">
        <v>68</v>
      </c>
      <c r="K912" t="s">
        <v>14</v>
      </c>
      <c r="L912">
        <f>Table13[[#This Row],[maxPHe]]/Table13[[#This Row],[nv]]</f>
        <v>4.3836029411764699</v>
      </c>
      <c r="M912">
        <f>1/Table13[[#This Row],[temp(K)]]</f>
        <v>2E-3</v>
      </c>
      <c r="N912">
        <f>1/Table13[[#This Row],[dens]]</f>
        <v>0.22812285086468628</v>
      </c>
      <c r="O912" s="3">
        <f>EXP(-1/Table13[[#This Row],[temp(K)]])</f>
        <v>0.99800199866733308</v>
      </c>
      <c r="P912" s="3">
        <f>EXP(-1/Table13[[#This Row],[dens]])</f>
        <v>0.7960264612891762</v>
      </c>
      <c r="Q912" s="3">
        <f>EXP(1/Table13[[#This Row],[temp(K)]])</f>
        <v>1.0020020013340003</v>
      </c>
      <c r="R912" s="3">
        <f>EXP(1/Table13[[#This Row],[dens]])</f>
        <v>1.2562396460797116</v>
      </c>
      <c r="S912" s="3">
        <f>LN(Table13[[#This Row],[maxPress(bar)]])</f>
        <v>13.234449127283455</v>
      </c>
      <c r="T912" s="3">
        <f>LN(Table13[[#This Row],[dens]])</f>
        <v>1.4778709755568864</v>
      </c>
    </row>
    <row r="913" spans="1:20" hidden="1" x14ac:dyDescent="0.3">
      <c r="A913">
        <v>3</v>
      </c>
      <c r="B913">
        <v>1000</v>
      </c>
      <c r="C913" t="s">
        <v>11</v>
      </c>
      <c r="D913">
        <v>1</v>
      </c>
      <c r="E913" t="s">
        <v>12</v>
      </c>
      <c r="F913">
        <v>18</v>
      </c>
      <c r="G913">
        <v>106.58425</v>
      </c>
      <c r="H913">
        <v>755159.6790499998</v>
      </c>
      <c r="I913">
        <v>47.814999999999991</v>
      </c>
      <c r="J913">
        <v>9</v>
      </c>
      <c r="K913" t="s">
        <v>13</v>
      </c>
      <c r="L913">
        <f>Table13[[#This Row],[maxPHe]]/Table13[[#This Row],[nv]]</f>
        <v>5.3127777777777769</v>
      </c>
      <c r="M913">
        <f>1/Table13[[#This Row],[temp(K)]]</f>
        <v>1E-3</v>
      </c>
      <c r="N913">
        <f>1/Table13[[#This Row],[dens]]</f>
        <v>0.18822545226393395</v>
      </c>
      <c r="O913" s="3">
        <f>EXP(-1/Table13[[#This Row],[temp(K)]])</f>
        <v>0.99900049983337502</v>
      </c>
      <c r="P913" s="3">
        <f>EXP(-1/Table13[[#This Row],[dens]])</f>
        <v>0.82842791522813741</v>
      </c>
      <c r="Q913" s="3">
        <f>EXP(1/Table13[[#This Row],[temp(K)]])</f>
        <v>1.0010005001667084</v>
      </c>
      <c r="R913" s="3">
        <f>EXP(1/Table13[[#This Row],[dens]])</f>
        <v>1.2071056293710407</v>
      </c>
      <c r="S913" s="3">
        <f>LN(Table13[[#This Row],[maxPress(bar)]])</f>
        <v>13.534684501299619</v>
      </c>
      <c r="T913" s="3">
        <f>LN(Table13[[#This Row],[dens]])</f>
        <v>1.6701148204652865</v>
      </c>
    </row>
    <row r="914" spans="1:20" hidden="1" x14ac:dyDescent="0.3">
      <c r="A914">
        <v>3</v>
      </c>
      <c r="B914">
        <v>1500</v>
      </c>
      <c r="C914" t="s">
        <v>11</v>
      </c>
      <c r="D914">
        <v>1</v>
      </c>
      <c r="E914" t="s">
        <v>12</v>
      </c>
      <c r="F914">
        <v>18</v>
      </c>
      <c r="G914">
        <v>80.940750000000008</v>
      </c>
      <c r="H914">
        <v>704094.29715000011</v>
      </c>
      <c r="I914">
        <v>38.685000000000031</v>
      </c>
      <c r="J914">
        <v>8</v>
      </c>
      <c r="K914" t="s">
        <v>14</v>
      </c>
      <c r="L914">
        <f>Table13[[#This Row],[maxPHe]]/Table13[[#This Row],[nv]]</f>
        <v>4.8356250000000038</v>
      </c>
      <c r="M914">
        <f>1/Table13[[#This Row],[temp(K)]]</f>
        <v>6.6666666666666664E-4</v>
      </c>
      <c r="N914">
        <f>1/Table13[[#This Row],[dens]]</f>
        <v>0.20679850071086969</v>
      </c>
      <c r="O914" s="3">
        <f>EXP(-1/Table13[[#This Row],[temp(K)]])</f>
        <v>0.99933355550618108</v>
      </c>
      <c r="P914" s="3">
        <f>EXP(-1/Table13[[#This Row],[dens]])</f>
        <v>0.81318348937529816</v>
      </c>
      <c r="Q914" s="3">
        <f>EXP(1/Table13[[#This Row],[temp(K)]])</f>
        <v>1.0006668889382799</v>
      </c>
      <c r="R914" s="3">
        <f>EXP(1/Table13[[#This Row],[dens]])</f>
        <v>1.2297347561350729</v>
      </c>
      <c r="S914" s="3">
        <f>LN(Table13[[#This Row],[maxPress(bar)]])</f>
        <v>13.464667570985714</v>
      </c>
      <c r="T914" s="3">
        <f>LN(Table13[[#This Row],[dens]])</f>
        <v>1.5760103863215826</v>
      </c>
    </row>
    <row r="915" spans="1:20" hidden="1" x14ac:dyDescent="0.3">
      <c r="A915">
        <v>3</v>
      </c>
      <c r="B915">
        <v>2000</v>
      </c>
      <c r="C915" t="s">
        <v>11</v>
      </c>
      <c r="D915">
        <v>1</v>
      </c>
      <c r="E915" t="s">
        <v>12</v>
      </c>
      <c r="F915">
        <v>18</v>
      </c>
      <c r="G915">
        <v>55.643749999999997</v>
      </c>
      <c r="H915">
        <v>725799.76515000011</v>
      </c>
      <c r="I915">
        <v>26.625</v>
      </c>
      <c r="J915">
        <v>6</v>
      </c>
      <c r="K915" t="s">
        <v>13</v>
      </c>
      <c r="L915">
        <f>Table13[[#This Row],[maxPHe]]/Table13[[#This Row],[nv]]</f>
        <v>4.4375</v>
      </c>
      <c r="M915">
        <f>1/Table13[[#This Row],[temp(K)]]</f>
        <v>5.0000000000000001E-4</v>
      </c>
      <c r="N915">
        <f>1/Table13[[#This Row],[dens]]</f>
        <v>0.22535211267605634</v>
      </c>
      <c r="O915" s="3">
        <f>EXP(-1/Table13[[#This Row],[temp(K)]])</f>
        <v>0.99950012497916929</v>
      </c>
      <c r="P915" s="3">
        <f>EXP(-1/Table13[[#This Row],[dens]])</f>
        <v>0.79823510057225833</v>
      </c>
      <c r="Q915" s="3">
        <f>EXP(1/Table13[[#This Row],[temp(K)]])</f>
        <v>1.0005001250208359</v>
      </c>
      <c r="R915" s="3">
        <f>EXP(1/Table13[[#This Row],[dens]])</f>
        <v>1.252763752537436</v>
      </c>
      <c r="S915" s="3">
        <f>LN(Table13[[#This Row],[maxPress(bar)]])</f>
        <v>13.495029450187067</v>
      </c>
      <c r="T915" s="3">
        <f>LN(Table13[[#This Row],[dens]])</f>
        <v>1.4900911548015341</v>
      </c>
    </row>
    <row r="916" spans="1:20" hidden="1" x14ac:dyDescent="0.3">
      <c r="A916">
        <v>3</v>
      </c>
      <c r="B916">
        <v>2500</v>
      </c>
      <c r="C916" t="s">
        <v>11</v>
      </c>
      <c r="D916">
        <v>1</v>
      </c>
      <c r="E916" t="s">
        <v>12</v>
      </c>
      <c r="F916">
        <v>18</v>
      </c>
      <c r="G916">
        <v>78.910750000000007</v>
      </c>
      <c r="H916">
        <v>537134.62400000007</v>
      </c>
      <c r="I916">
        <v>39.285000000000032</v>
      </c>
      <c r="J916">
        <v>10</v>
      </c>
      <c r="K916" t="s">
        <v>13</v>
      </c>
      <c r="L916">
        <f>Table13[[#This Row],[maxPHe]]/Table13[[#This Row],[nv]]</f>
        <v>3.9285000000000032</v>
      </c>
      <c r="M916">
        <f>1/Table13[[#This Row],[temp(K)]]</f>
        <v>4.0000000000000002E-4</v>
      </c>
      <c r="N916">
        <f>1/Table13[[#This Row],[dens]]</f>
        <v>0.25455008272877666</v>
      </c>
      <c r="O916" s="3">
        <f>EXP(-1/Table13[[#This Row],[temp(K)]])</f>
        <v>0.99960007998933442</v>
      </c>
      <c r="P916" s="3">
        <f>EXP(-1/Table13[[#This Row],[dens]])</f>
        <v>0.77526522472048287</v>
      </c>
      <c r="Q916" s="3">
        <f>EXP(1/Table13[[#This Row],[temp(K)]])</f>
        <v>1.0004000800106678</v>
      </c>
      <c r="R916" s="3">
        <f>EXP(1/Table13[[#This Row],[dens]])</f>
        <v>1.2898811504934247</v>
      </c>
      <c r="S916" s="3">
        <f>LN(Table13[[#This Row],[maxPress(bar)]])</f>
        <v>13.19400403853372</v>
      </c>
      <c r="T916" s="3">
        <f>LN(Table13[[#This Row],[dens]])</f>
        <v>1.36825767363374</v>
      </c>
    </row>
    <row r="917" spans="1:20" hidden="1" x14ac:dyDescent="0.3">
      <c r="A917">
        <v>1</v>
      </c>
      <c r="B917">
        <v>1000</v>
      </c>
      <c r="C917" t="s">
        <v>11</v>
      </c>
      <c r="D917">
        <v>3</v>
      </c>
      <c r="E917" t="s">
        <v>12</v>
      </c>
      <c r="F917">
        <v>18</v>
      </c>
      <c r="G917">
        <v>1752.52475</v>
      </c>
      <c r="H917">
        <v>384067.36109999998</v>
      </c>
      <c r="I917">
        <v>820.00500000000011</v>
      </c>
      <c r="J917">
        <v>224</v>
      </c>
      <c r="K917" t="s">
        <v>14</v>
      </c>
      <c r="L917">
        <f>Table13[[#This Row],[maxPHe]]/Table13[[#This Row],[nv]]</f>
        <v>3.6607366071428578</v>
      </c>
      <c r="M917">
        <f>1/Table13[[#This Row],[temp(K)]]</f>
        <v>1E-3</v>
      </c>
      <c r="N917">
        <f>1/Table13[[#This Row],[dens]]</f>
        <v>0.2731690660422802</v>
      </c>
      <c r="O917" s="3">
        <f>EXP(-1/Table13[[#This Row],[temp(K)]])</f>
        <v>0.99900049983337502</v>
      </c>
      <c r="P917" s="3">
        <f>EXP(-1/Table13[[#This Row],[dens]])</f>
        <v>0.76096412356019072</v>
      </c>
      <c r="Q917" s="3">
        <f>EXP(1/Table13[[#This Row],[temp(K)]])</f>
        <v>1.0010005001667084</v>
      </c>
      <c r="R917" s="3">
        <f>EXP(1/Table13[[#This Row],[dens]])</f>
        <v>1.3141223995179609</v>
      </c>
      <c r="S917" s="3">
        <f>LN(Table13[[#This Row],[maxPress(bar)]])</f>
        <v>12.858573235716907</v>
      </c>
      <c r="T917" s="3">
        <f>LN(Table13[[#This Row],[dens]])</f>
        <v>1.2976643859456447</v>
      </c>
    </row>
    <row r="918" spans="1:20" hidden="1" x14ac:dyDescent="0.3">
      <c r="A918">
        <v>1</v>
      </c>
      <c r="B918">
        <v>1500</v>
      </c>
      <c r="C918" t="s">
        <v>11</v>
      </c>
      <c r="D918">
        <v>3</v>
      </c>
      <c r="E918" t="s">
        <v>12</v>
      </c>
      <c r="F918">
        <v>18</v>
      </c>
      <c r="G918">
        <v>1476.7327499999999</v>
      </c>
      <c r="H918">
        <v>327989.86450000003</v>
      </c>
      <c r="I918">
        <v>727.84499999999991</v>
      </c>
      <c r="J918">
        <v>226</v>
      </c>
      <c r="K918" t="s">
        <v>14</v>
      </c>
      <c r="L918">
        <f>Table13[[#This Row],[maxPHe]]/Table13[[#This Row],[nv]]</f>
        <v>3.2205530973451322</v>
      </c>
      <c r="M918">
        <f>1/Table13[[#This Row],[temp(K)]]</f>
        <v>6.6666666666666664E-4</v>
      </c>
      <c r="N918">
        <f>1/Table13[[#This Row],[dens]]</f>
        <v>0.31050567085024977</v>
      </c>
      <c r="O918" s="3">
        <f>EXP(-1/Table13[[#This Row],[temp(K)]])</f>
        <v>0.99933355550618108</v>
      </c>
      <c r="P918" s="3">
        <f>EXP(-1/Table13[[#This Row],[dens]])</f>
        <v>0.73307616723481495</v>
      </c>
      <c r="Q918" s="3">
        <f>EXP(1/Table13[[#This Row],[temp(K)]])</f>
        <v>1.0006668889382799</v>
      </c>
      <c r="R918" s="3">
        <f>EXP(1/Table13[[#This Row],[dens]])</f>
        <v>1.3641147328142307</v>
      </c>
      <c r="S918" s="3">
        <f>LN(Table13[[#This Row],[maxPress(bar)]])</f>
        <v>12.700737985974204</v>
      </c>
      <c r="T918" s="3">
        <f>LN(Table13[[#This Row],[dens]])</f>
        <v>1.1695531141674915</v>
      </c>
    </row>
    <row r="919" spans="1:20" hidden="1" x14ac:dyDescent="0.3">
      <c r="A919">
        <v>1</v>
      </c>
      <c r="B919">
        <v>2000</v>
      </c>
      <c r="C919" t="s">
        <v>11</v>
      </c>
      <c r="D919">
        <v>3</v>
      </c>
      <c r="E919" t="s">
        <v>12</v>
      </c>
      <c r="F919">
        <v>18</v>
      </c>
      <c r="G919">
        <v>1419.05925</v>
      </c>
      <c r="H919">
        <v>297183.63075000001</v>
      </c>
      <c r="I919">
        <v>678.31499999999994</v>
      </c>
      <c r="J919">
        <v>223</v>
      </c>
      <c r="K919" t="s">
        <v>14</v>
      </c>
      <c r="L919">
        <f>Table13[[#This Row],[maxPHe]]/Table13[[#This Row],[nv]]</f>
        <v>3.0417713004484304</v>
      </c>
      <c r="M919">
        <f>1/Table13[[#This Row],[temp(K)]]</f>
        <v>5.0000000000000001E-4</v>
      </c>
      <c r="N919">
        <f>1/Table13[[#This Row],[dens]]</f>
        <v>0.32875581403920007</v>
      </c>
      <c r="O919" s="3">
        <f>EXP(-1/Table13[[#This Row],[temp(K)]])</f>
        <v>0.99950012497916929</v>
      </c>
      <c r="P919" s="3">
        <f>EXP(-1/Table13[[#This Row],[dens]])</f>
        <v>0.71981876492529839</v>
      </c>
      <c r="Q919" s="3">
        <f>EXP(1/Table13[[#This Row],[temp(K)]])</f>
        <v>1.0005001250208359</v>
      </c>
      <c r="R919" s="3">
        <f>EXP(1/Table13[[#This Row],[dens]])</f>
        <v>1.3892385816084947</v>
      </c>
      <c r="S919" s="3">
        <f>LN(Table13[[#This Row],[maxPress(bar)]])</f>
        <v>12.602105512078731</v>
      </c>
      <c r="T919" s="3">
        <f>LN(Table13[[#This Row],[dens]])</f>
        <v>1.1124400103562031</v>
      </c>
    </row>
    <row r="920" spans="1:20" hidden="1" x14ac:dyDescent="0.3">
      <c r="A920">
        <v>1</v>
      </c>
      <c r="B920">
        <v>2500</v>
      </c>
      <c r="C920" t="s">
        <v>11</v>
      </c>
      <c r="D920">
        <v>3</v>
      </c>
      <c r="E920" t="s">
        <v>12</v>
      </c>
      <c r="F920">
        <v>18</v>
      </c>
      <c r="G920">
        <v>1174.2572500000001</v>
      </c>
      <c r="H920">
        <v>251467.7274</v>
      </c>
      <c r="I920">
        <v>612.35500000000036</v>
      </c>
      <c r="J920">
        <v>230</v>
      </c>
      <c r="K920" t="s">
        <v>14</v>
      </c>
      <c r="L920">
        <f>Table13[[#This Row],[maxPHe]]/Table13[[#This Row],[nv]]</f>
        <v>2.6624130434782622</v>
      </c>
      <c r="M920">
        <f>1/Table13[[#This Row],[temp(K)]]</f>
        <v>4.0000000000000002E-4</v>
      </c>
      <c r="N920">
        <f>1/Table13[[#This Row],[dens]]</f>
        <v>0.37559912142466362</v>
      </c>
      <c r="O920" s="3">
        <f>EXP(-1/Table13[[#This Row],[temp(K)]])</f>
        <v>0.99960007998933442</v>
      </c>
      <c r="P920" s="3">
        <f>EXP(-1/Table13[[#This Row],[dens]])</f>
        <v>0.68687763238451094</v>
      </c>
      <c r="Q920" s="3">
        <f>EXP(1/Table13[[#This Row],[temp(K)]])</f>
        <v>1.0004000800106678</v>
      </c>
      <c r="R920" s="3">
        <f>EXP(1/Table13[[#This Row],[dens]])</f>
        <v>1.4558633923315829</v>
      </c>
      <c r="S920" s="3">
        <f>LN(Table13[[#This Row],[maxPress(bar)]])</f>
        <v>12.435069939811017</v>
      </c>
      <c r="T920" s="3">
        <f>LN(Table13[[#This Row],[dens]])</f>
        <v>0.97923287077572874</v>
      </c>
    </row>
    <row r="921" spans="1:20" hidden="1" x14ac:dyDescent="0.3">
      <c r="A921">
        <v>1</v>
      </c>
      <c r="B921">
        <v>500</v>
      </c>
      <c r="C921" t="s">
        <v>11</v>
      </c>
      <c r="D921">
        <v>3</v>
      </c>
      <c r="E921" t="s">
        <v>12</v>
      </c>
      <c r="F921">
        <v>18</v>
      </c>
      <c r="G921">
        <v>1914.9502500000001</v>
      </c>
      <c r="H921">
        <v>448958.85509999993</v>
      </c>
      <c r="I921">
        <v>903.495</v>
      </c>
      <c r="J921">
        <v>223</v>
      </c>
      <c r="K921" t="s">
        <v>13</v>
      </c>
      <c r="L921">
        <f>Table13[[#This Row],[maxPHe]]/Table13[[#This Row],[nv]]</f>
        <v>4.0515470852017934</v>
      </c>
      <c r="M921">
        <f>1/Table13[[#This Row],[temp(K)]]</f>
        <v>2E-3</v>
      </c>
      <c r="N921">
        <f>1/Table13[[#This Row],[dens]]</f>
        <v>0.24681929617762136</v>
      </c>
      <c r="O921" s="3">
        <f>EXP(-1/Table13[[#This Row],[temp(K)]])</f>
        <v>0.99800199866733308</v>
      </c>
      <c r="P921" s="3">
        <f>EXP(-1/Table13[[#This Row],[dens]])</f>
        <v>0.78128186139491518</v>
      </c>
      <c r="Q921" s="3">
        <f>EXP(1/Table13[[#This Row],[temp(K)]])</f>
        <v>1.0020020013340003</v>
      </c>
      <c r="R921" s="3">
        <f>EXP(1/Table13[[#This Row],[dens]])</f>
        <v>1.2799478004194047</v>
      </c>
      <c r="S921" s="3">
        <f>LN(Table13[[#This Row],[maxPress(bar)]])</f>
        <v>13.014686525777158</v>
      </c>
      <c r="T921" s="3">
        <f>LN(Table13[[#This Row],[dens]])</f>
        <v>1.3990988045225405</v>
      </c>
    </row>
    <row r="922" spans="1:20" hidden="1" x14ac:dyDescent="0.3">
      <c r="A922">
        <v>2</v>
      </c>
      <c r="B922">
        <v>1000</v>
      </c>
      <c r="C922" t="s">
        <v>11</v>
      </c>
      <c r="D922">
        <v>3</v>
      </c>
      <c r="E922" t="s">
        <v>12</v>
      </c>
      <c r="F922">
        <v>18</v>
      </c>
      <c r="G922">
        <v>1557.52475</v>
      </c>
      <c r="H922">
        <v>375909.09269999998</v>
      </c>
      <c r="I922">
        <v>785.00499999999954</v>
      </c>
      <c r="J922">
        <v>226</v>
      </c>
      <c r="K922" t="s">
        <v>14</v>
      </c>
      <c r="L922">
        <f>Table13[[#This Row],[maxPHe]]/Table13[[#This Row],[nv]]</f>
        <v>3.4734734513274317</v>
      </c>
      <c r="M922">
        <f>1/Table13[[#This Row],[temp(K)]]</f>
        <v>1E-3</v>
      </c>
      <c r="N922">
        <f>1/Table13[[#This Row],[dens]]</f>
        <v>0.28789625543786362</v>
      </c>
      <c r="O922" s="3">
        <f>EXP(-1/Table13[[#This Row],[temp(K)]])</f>
        <v>0.99900049983337502</v>
      </c>
      <c r="P922" s="3">
        <f>EXP(-1/Table13[[#This Row],[dens]])</f>
        <v>0.74983937996209171</v>
      </c>
      <c r="Q922" s="3">
        <f>EXP(1/Table13[[#This Row],[temp(K)]])</f>
        <v>1.0010005001667084</v>
      </c>
      <c r="R922" s="3">
        <f>EXP(1/Table13[[#This Row],[dens]])</f>
        <v>1.3336189412331949</v>
      </c>
      <c r="S922" s="3">
        <f>LN(Table13[[#This Row],[maxPress(bar)]])</f>
        <v>12.837102618405765</v>
      </c>
      <c r="T922" s="3">
        <f>LN(Table13[[#This Row],[dens]])</f>
        <v>1.2451550879165889</v>
      </c>
    </row>
    <row r="923" spans="1:20" hidden="1" x14ac:dyDescent="0.3">
      <c r="A923">
        <v>2</v>
      </c>
      <c r="B923">
        <v>1500</v>
      </c>
      <c r="C923" t="s">
        <v>11</v>
      </c>
      <c r="D923">
        <v>3</v>
      </c>
      <c r="E923" t="s">
        <v>12</v>
      </c>
      <c r="F923">
        <v>18</v>
      </c>
      <c r="G923">
        <v>1432.22775</v>
      </c>
      <c r="H923">
        <v>324378.54955</v>
      </c>
      <c r="I923">
        <v>720.94500000000005</v>
      </c>
      <c r="J923">
        <v>227</v>
      </c>
      <c r="K923" t="s">
        <v>13</v>
      </c>
      <c r="L923">
        <f>Table13[[#This Row],[maxPHe]]/Table13[[#This Row],[nv]]</f>
        <v>3.1759691629955951</v>
      </c>
      <c r="M923">
        <f>1/Table13[[#This Row],[temp(K)]]</f>
        <v>6.6666666666666664E-4</v>
      </c>
      <c r="N923">
        <f>1/Table13[[#This Row],[dens]]</f>
        <v>0.31486451809777444</v>
      </c>
      <c r="O923" s="3">
        <f>EXP(-1/Table13[[#This Row],[temp(K)]])</f>
        <v>0.99933355550618108</v>
      </c>
      <c r="P923" s="3">
        <f>EXP(-1/Table13[[#This Row],[dens]])</f>
        <v>0.72988775415203189</v>
      </c>
      <c r="Q923" s="3">
        <f>EXP(1/Table13[[#This Row],[temp(K)]])</f>
        <v>1.0006668889382799</v>
      </c>
      <c r="R923" s="3">
        <f>EXP(1/Table13[[#This Row],[dens]])</f>
        <v>1.3700736781942298</v>
      </c>
      <c r="S923" s="3">
        <f>LN(Table13[[#This Row],[maxPress(bar)]])</f>
        <v>12.68966647557845</v>
      </c>
      <c r="T923" s="3">
        <f>LN(Table13[[#This Row],[dens]])</f>
        <v>1.1556128339534943</v>
      </c>
    </row>
    <row r="924" spans="1:20" hidden="1" x14ac:dyDescent="0.3">
      <c r="A924">
        <v>2</v>
      </c>
      <c r="B924">
        <v>2000</v>
      </c>
      <c r="C924" t="s">
        <v>11</v>
      </c>
      <c r="D924">
        <v>3</v>
      </c>
      <c r="E924" t="s">
        <v>12</v>
      </c>
      <c r="F924">
        <v>18</v>
      </c>
      <c r="G924">
        <v>1301.78225</v>
      </c>
      <c r="H924">
        <v>288139.84720000002</v>
      </c>
      <c r="I924">
        <v>657.85499999999968</v>
      </c>
      <c r="J924">
        <v>225</v>
      </c>
      <c r="K924" t="s">
        <v>14</v>
      </c>
      <c r="L924">
        <f>Table13[[#This Row],[maxPHe]]/Table13[[#This Row],[nv]]</f>
        <v>2.9237999999999986</v>
      </c>
      <c r="M924">
        <f>1/Table13[[#This Row],[temp(K)]]</f>
        <v>5.0000000000000001E-4</v>
      </c>
      <c r="N924">
        <f>1/Table13[[#This Row],[dens]]</f>
        <v>0.34202065804774623</v>
      </c>
      <c r="O924" s="3">
        <f>EXP(-1/Table13[[#This Row],[temp(K)]])</f>
        <v>0.99950012497916929</v>
      </c>
      <c r="P924" s="3">
        <f>EXP(-1/Table13[[#This Row],[dens]])</f>
        <v>0.71033353045361913</v>
      </c>
      <c r="Q924" s="3">
        <f>EXP(1/Table13[[#This Row],[temp(K)]])</f>
        <v>1.0005001250208359</v>
      </c>
      <c r="R924" s="3">
        <f>EXP(1/Table13[[#This Row],[dens]])</f>
        <v>1.4077893793939302</v>
      </c>
      <c r="S924" s="3">
        <f>LN(Table13[[#This Row],[maxPress(bar)]])</f>
        <v>12.571201221817551</v>
      </c>
      <c r="T924" s="3">
        <f>LN(Table13[[#This Row],[dens]])</f>
        <v>1.0728841400953779</v>
      </c>
    </row>
    <row r="925" spans="1:20" hidden="1" x14ac:dyDescent="0.3">
      <c r="A925">
        <v>2</v>
      </c>
      <c r="B925">
        <v>2500</v>
      </c>
      <c r="C925" t="s">
        <v>11</v>
      </c>
      <c r="D925">
        <v>3</v>
      </c>
      <c r="E925" t="s">
        <v>12</v>
      </c>
      <c r="F925">
        <v>18</v>
      </c>
      <c r="G925">
        <v>1280.94075</v>
      </c>
      <c r="H925">
        <v>259401.94209999999</v>
      </c>
      <c r="I925">
        <v>630.68499999999983</v>
      </c>
      <c r="J925">
        <v>228</v>
      </c>
      <c r="K925" t="s">
        <v>13</v>
      </c>
      <c r="L925">
        <f>Table13[[#This Row],[maxPHe]]/Table13[[#This Row],[nv]]</f>
        <v>2.7661622807017539</v>
      </c>
      <c r="M925">
        <f>1/Table13[[#This Row],[temp(K)]]</f>
        <v>4.0000000000000002E-4</v>
      </c>
      <c r="N925">
        <f>1/Table13[[#This Row],[dens]]</f>
        <v>0.36151168967075487</v>
      </c>
      <c r="O925" s="3">
        <f>EXP(-1/Table13[[#This Row],[temp(K)]])</f>
        <v>0.99960007998933442</v>
      </c>
      <c r="P925" s="3">
        <f>EXP(-1/Table13[[#This Row],[dens]])</f>
        <v>0.69662245274078616</v>
      </c>
      <c r="Q925" s="3">
        <f>EXP(1/Table13[[#This Row],[temp(K)]])</f>
        <v>1.0004000800106678</v>
      </c>
      <c r="R925" s="3">
        <f>EXP(1/Table13[[#This Row],[dens]])</f>
        <v>1.4354978023829228</v>
      </c>
      <c r="S925" s="3">
        <f>LN(Table13[[#This Row],[maxPress(bar)]])</f>
        <v>12.466134037729283</v>
      </c>
      <c r="T925" s="3">
        <f>LN(Table13[[#This Row],[dens]])</f>
        <v>1.0174609013341973</v>
      </c>
    </row>
    <row r="926" spans="1:20" hidden="1" x14ac:dyDescent="0.3">
      <c r="A926">
        <v>2</v>
      </c>
      <c r="B926">
        <v>500</v>
      </c>
      <c r="C926" t="s">
        <v>11</v>
      </c>
      <c r="D926">
        <v>3</v>
      </c>
      <c r="E926" t="s">
        <v>12</v>
      </c>
      <c r="F926">
        <v>18</v>
      </c>
      <c r="G926">
        <v>1770.3467499999999</v>
      </c>
      <c r="H926">
        <v>437662.65429999999</v>
      </c>
      <c r="I926">
        <v>884.56499999999949</v>
      </c>
      <c r="J926">
        <v>228</v>
      </c>
      <c r="K926" t="s">
        <v>14</v>
      </c>
      <c r="L926">
        <f>Table13[[#This Row],[maxPHe]]/Table13[[#This Row],[nv]]</f>
        <v>3.8796710526315765</v>
      </c>
      <c r="M926">
        <f>1/Table13[[#This Row],[temp(K)]]</f>
        <v>2E-3</v>
      </c>
      <c r="N926">
        <f>1/Table13[[#This Row],[dens]]</f>
        <v>0.25775381119533347</v>
      </c>
      <c r="O926" s="3">
        <f>EXP(-1/Table13[[#This Row],[temp(K)]])</f>
        <v>0.99800199866733308</v>
      </c>
      <c r="P926" s="3">
        <f>EXP(-1/Table13[[#This Row],[dens]])</f>
        <v>0.77278545981861724</v>
      </c>
      <c r="Q926" s="3">
        <f>EXP(1/Table13[[#This Row],[temp(K)]])</f>
        <v>1.0020020013340003</v>
      </c>
      <c r="R926" s="3">
        <f>EXP(1/Table13[[#This Row],[dens]])</f>
        <v>1.2940202061186723</v>
      </c>
      <c r="S926" s="3">
        <f>LN(Table13[[#This Row],[maxPress(bar)]])</f>
        <v>12.989203696943422</v>
      </c>
      <c r="T926" s="3">
        <f>LN(Table13[[#This Row],[dens]])</f>
        <v>1.3557503697915398</v>
      </c>
    </row>
    <row r="927" spans="1:20" hidden="1" x14ac:dyDescent="0.3">
      <c r="A927">
        <v>3</v>
      </c>
      <c r="B927">
        <v>1000</v>
      </c>
      <c r="C927" t="s">
        <v>11</v>
      </c>
      <c r="D927">
        <v>3</v>
      </c>
      <c r="E927" t="s">
        <v>12</v>
      </c>
      <c r="F927">
        <v>18</v>
      </c>
      <c r="G927">
        <v>1601.1882499999999</v>
      </c>
      <c r="H927">
        <v>375599.76069999998</v>
      </c>
      <c r="I927">
        <v>791.73500000000035</v>
      </c>
      <c r="J927">
        <v>225</v>
      </c>
      <c r="K927" t="s">
        <v>14</v>
      </c>
      <c r="L927">
        <f>Table13[[#This Row],[maxPHe]]/Table13[[#This Row],[nv]]</f>
        <v>3.5188222222222238</v>
      </c>
      <c r="M927">
        <f>1/Table13[[#This Row],[temp(K)]]</f>
        <v>1E-3</v>
      </c>
      <c r="N927">
        <f>1/Table13[[#This Row],[dens]]</f>
        <v>0.28418599657713745</v>
      </c>
      <c r="O927" s="3">
        <f>EXP(-1/Table13[[#This Row],[temp(K)]])</f>
        <v>0.99900049983337502</v>
      </c>
      <c r="P927" s="3">
        <f>EXP(-1/Table13[[#This Row],[dens]])</f>
        <v>0.75262664570696858</v>
      </c>
      <c r="Q927" s="3">
        <f>EXP(1/Table13[[#This Row],[temp(K)]])</f>
        <v>1.0010005001667084</v>
      </c>
      <c r="R927" s="3">
        <f>EXP(1/Table13[[#This Row],[dens]])</f>
        <v>1.3286800377106831</v>
      </c>
      <c r="S927" s="3">
        <f>LN(Table13[[#This Row],[maxPress(bar)]])</f>
        <v>12.83627938920209</v>
      </c>
      <c r="T927" s="3">
        <f>LN(Table13[[#This Row],[dens]])</f>
        <v>1.2581263376606926</v>
      </c>
    </row>
    <row r="928" spans="1:20" hidden="1" x14ac:dyDescent="0.3">
      <c r="A928">
        <v>3</v>
      </c>
      <c r="B928">
        <v>2000</v>
      </c>
      <c r="C928" t="s">
        <v>11</v>
      </c>
      <c r="D928">
        <v>3</v>
      </c>
      <c r="E928" t="s">
        <v>12</v>
      </c>
      <c r="F928">
        <v>18</v>
      </c>
      <c r="G928">
        <v>1395.69325</v>
      </c>
      <c r="H928">
        <v>289712.51775</v>
      </c>
      <c r="I928">
        <v>679.63499999999965</v>
      </c>
      <c r="J928">
        <v>227</v>
      </c>
      <c r="K928" t="s">
        <v>13</v>
      </c>
      <c r="L928">
        <f>Table13[[#This Row],[maxPHe]]/Table13[[#This Row],[nv]]</f>
        <v>2.9939867841409677</v>
      </c>
      <c r="M928">
        <f>1/Table13[[#This Row],[temp(K)]]</f>
        <v>5.0000000000000001E-4</v>
      </c>
      <c r="N928">
        <f>1/Table13[[#This Row],[dens]]</f>
        <v>0.33400281033201662</v>
      </c>
      <c r="O928" s="3">
        <f>EXP(-1/Table13[[#This Row],[temp(K)]])</f>
        <v>0.99950012497916929</v>
      </c>
      <c r="P928" s="3">
        <f>EXP(-1/Table13[[#This Row],[dens]])</f>
        <v>0.71605176988116637</v>
      </c>
      <c r="Q928" s="3">
        <f>EXP(1/Table13[[#This Row],[temp(K)]])</f>
        <v>1.0005001250208359</v>
      </c>
      <c r="R928" s="3">
        <f>EXP(1/Table13[[#This Row],[dens]])</f>
        <v>1.3965470683299293</v>
      </c>
      <c r="S928" s="3">
        <f>LN(Table13[[#This Row],[maxPress(bar)]])</f>
        <v>12.57664439217845</v>
      </c>
      <c r="T928" s="3">
        <f>LN(Table13[[#This Row],[dens]])</f>
        <v>1.0966058718731211</v>
      </c>
    </row>
    <row r="929" spans="1:20" hidden="1" x14ac:dyDescent="0.3">
      <c r="A929">
        <v>3</v>
      </c>
      <c r="B929">
        <v>500</v>
      </c>
      <c r="C929" t="s">
        <v>11</v>
      </c>
      <c r="D929">
        <v>1</v>
      </c>
      <c r="E929" t="s">
        <v>12</v>
      </c>
      <c r="F929">
        <v>18</v>
      </c>
      <c r="G929">
        <v>89.851249999999993</v>
      </c>
      <c r="H929">
        <v>909392.23494999995</v>
      </c>
      <c r="I929">
        <v>41.475000000000001</v>
      </c>
      <c r="J929">
        <v>7</v>
      </c>
      <c r="K929" t="s">
        <v>13</v>
      </c>
      <c r="L929">
        <f>Table13[[#This Row],[maxPHe]]/Table13[[#This Row],[nv]]</f>
        <v>5.9249999999999998</v>
      </c>
      <c r="M929">
        <f>1/Table13[[#This Row],[temp(K)]]</f>
        <v>2E-3</v>
      </c>
      <c r="N929">
        <f>1/Table13[[#This Row],[dens]]</f>
        <v>0.16877637130801687</v>
      </c>
      <c r="O929" s="3">
        <f>EXP(-1/Table13[[#This Row],[temp(K)]])</f>
        <v>0.99800199866733308</v>
      </c>
      <c r="P929" s="3">
        <f>EXP(-1/Table13[[#This Row],[dens]])</f>
        <v>0.84469778092589809</v>
      </c>
      <c r="Q929" s="3">
        <f>EXP(1/Table13[[#This Row],[temp(K)]])</f>
        <v>1.0020020013340003</v>
      </c>
      <c r="R929" s="3">
        <f>EXP(1/Table13[[#This Row],[dens]])</f>
        <v>1.1838553652927448</v>
      </c>
      <c r="S929" s="3">
        <f>LN(Table13[[#This Row],[maxPress(bar)]])</f>
        <v>13.720531781684734</v>
      </c>
      <c r="T929" s="3">
        <f>LN(Table13[[#This Row],[dens]])</f>
        <v>1.7791806870211948</v>
      </c>
    </row>
    <row r="930" spans="1:20" hidden="1" x14ac:dyDescent="0.3">
      <c r="A930">
        <v>3</v>
      </c>
      <c r="B930">
        <v>2500</v>
      </c>
      <c r="C930" t="s">
        <v>11</v>
      </c>
      <c r="D930">
        <v>3</v>
      </c>
      <c r="E930" t="s">
        <v>12</v>
      </c>
      <c r="F930">
        <v>18</v>
      </c>
      <c r="G930">
        <v>1020.59425</v>
      </c>
      <c r="H930">
        <v>239895.90160000001</v>
      </c>
      <c r="I930">
        <v>575.6149999999999</v>
      </c>
      <c r="J930">
        <v>226</v>
      </c>
      <c r="K930" t="s">
        <v>13</v>
      </c>
      <c r="L930">
        <f>Table13[[#This Row],[maxPHe]]/Table13[[#This Row],[nv]]</f>
        <v>2.546969026548672</v>
      </c>
      <c r="M930">
        <f>1/Table13[[#This Row],[temp(K)]]</f>
        <v>4.0000000000000002E-4</v>
      </c>
      <c r="N930">
        <f>1/Table13[[#This Row],[dens]]</f>
        <v>0.39262354177705594</v>
      </c>
      <c r="O930" s="3">
        <f>EXP(-1/Table13[[#This Row],[temp(K)]])</f>
        <v>0.99960007998933442</v>
      </c>
      <c r="P930" s="3">
        <f>EXP(-1/Table13[[#This Row],[dens]])</f>
        <v>0.67528291554769349</v>
      </c>
      <c r="Q930" s="3">
        <f>EXP(1/Table13[[#This Row],[temp(K)]])</f>
        <v>1.0004000800106678</v>
      </c>
      <c r="R930" s="3">
        <f>EXP(1/Table13[[#This Row],[dens]])</f>
        <v>1.4808608021557041</v>
      </c>
      <c r="S930" s="3">
        <f>LN(Table13[[#This Row],[maxPress(bar)]])</f>
        <v>12.387960364896946</v>
      </c>
      <c r="T930" s="3">
        <f>LN(Table13[[#This Row],[dens]])</f>
        <v>0.93490403516510168</v>
      </c>
    </row>
    <row r="931" spans="1:20" hidden="1" x14ac:dyDescent="0.3">
      <c r="A931">
        <v>4</v>
      </c>
      <c r="B931">
        <v>1000</v>
      </c>
      <c r="C931" t="s">
        <v>11</v>
      </c>
      <c r="D931">
        <v>1</v>
      </c>
      <c r="E931" t="s">
        <v>12</v>
      </c>
      <c r="F931">
        <v>18</v>
      </c>
      <c r="G931">
        <v>45.396250000000002</v>
      </c>
      <c r="H931">
        <v>839295.72315000009</v>
      </c>
      <c r="I931">
        <v>30.574999999999999</v>
      </c>
      <c r="J931">
        <v>7</v>
      </c>
      <c r="K931" t="s">
        <v>13</v>
      </c>
      <c r="L931">
        <f>Table13[[#This Row],[maxPHe]]/Table13[[#This Row],[nv]]</f>
        <v>4.3678571428571429</v>
      </c>
      <c r="M931">
        <f>1/Table13[[#This Row],[temp(K)]]</f>
        <v>1E-3</v>
      </c>
      <c r="N931">
        <f>1/Table13[[#This Row],[dens]]</f>
        <v>0.22894521668029436</v>
      </c>
      <c r="O931" s="3">
        <f>EXP(-1/Table13[[#This Row],[temp(K)]])</f>
        <v>0.99900049983337502</v>
      </c>
      <c r="P931" s="3">
        <f>EXP(-1/Table13[[#This Row],[dens]])</f>
        <v>0.79537210543591264</v>
      </c>
      <c r="Q931" s="3">
        <f>EXP(1/Table13[[#This Row],[temp(K)]])</f>
        <v>1.0010005001667084</v>
      </c>
      <c r="R931" s="3">
        <f>EXP(1/Table13[[#This Row],[dens]])</f>
        <v>1.2572731595256774</v>
      </c>
      <c r="S931" s="3">
        <f>LN(Table13[[#This Row],[maxPress(bar)]])</f>
        <v>13.640318394323396</v>
      </c>
      <c r="T931" s="3">
        <f>LN(Table13[[#This Row],[dens]])</f>
        <v>1.4742725325179227</v>
      </c>
    </row>
    <row r="932" spans="1:20" hidden="1" x14ac:dyDescent="0.3">
      <c r="A932">
        <v>4</v>
      </c>
      <c r="B932">
        <v>1500</v>
      </c>
      <c r="C932" t="s">
        <v>11</v>
      </c>
      <c r="D932">
        <v>1</v>
      </c>
      <c r="E932" t="s">
        <v>12</v>
      </c>
      <c r="F932">
        <v>18</v>
      </c>
      <c r="G932">
        <v>71.386250000000004</v>
      </c>
      <c r="H932">
        <v>798503.45424999995</v>
      </c>
      <c r="I932">
        <v>31.774999999999991</v>
      </c>
      <c r="J932">
        <v>6</v>
      </c>
      <c r="K932" t="s">
        <v>13</v>
      </c>
      <c r="L932">
        <f>Table13[[#This Row],[maxPHe]]/Table13[[#This Row],[nv]]</f>
        <v>5.2958333333333316</v>
      </c>
      <c r="M932">
        <f>1/Table13[[#This Row],[temp(K)]]</f>
        <v>6.6666666666666664E-4</v>
      </c>
      <c r="N932">
        <f>1/Table13[[#This Row],[dens]]</f>
        <v>0.18882769472856026</v>
      </c>
      <c r="O932" s="3">
        <f>EXP(-1/Table13[[#This Row],[temp(K)]])</f>
        <v>0.99933355550618108</v>
      </c>
      <c r="P932" s="3">
        <f>EXP(-1/Table13[[#This Row],[dens]])</f>
        <v>0.82792915096229058</v>
      </c>
      <c r="Q932" s="3">
        <f>EXP(1/Table13[[#This Row],[temp(K)]])</f>
        <v>1.0006668889382799</v>
      </c>
      <c r="R932" s="3">
        <f>EXP(1/Table13[[#This Row],[dens]])</f>
        <v>1.2078328185904723</v>
      </c>
      <c r="S932" s="3">
        <f>LN(Table13[[#This Row],[maxPress(bar)]])</f>
        <v>13.590494572551455</v>
      </c>
      <c r="T932" s="3">
        <f>LN(Table13[[#This Row],[dens]])</f>
        <v>1.6669203478474623</v>
      </c>
    </row>
    <row r="933" spans="1:20" hidden="1" x14ac:dyDescent="0.3">
      <c r="A933">
        <v>4</v>
      </c>
      <c r="B933">
        <v>2000</v>
      </c>
      <c r="C933" t="s">
        <v>11</v>
      </c>
      <c r="D933">
        <v>1</v>
      </c>
      <c r="E933" t="s">
        <v>12</v>
      </c>
      <c r="F933">
        <v>18</v>
      </c>
      <c r="G933">
        <v>106.98025</v>
      </c>
      <c r="H933">
        <v>626231.81169999996</v>
      </c>
      <c r="I933">
        <v>43.895000000000017</v>
      </c>
      <c r="J933">
        <v>9</v>
      </c>
      <c r="K933" t="s">
        <v>13</v>
      </c>
      <c r="L933">
        <f>Table13[[#This Row],[maxPHe]]/Table13[[#This Row],[nv]]</f>
        <v>4.8772222222222243</v>
      </c>
      <c r="M933">
        <f>1/Table13[[#This Row],[temp(K)]]</f>
        <v>5.0000000000000001E-4</v>
      </c>
      <c r="N933">
        <f>1/Table13[[#This Row],[dens]]</f>
        <v>0.20503474199794958</v>
      </c>
      <c r="O933" s="3">
        <f>EXP(-1/Table13[[#This Row],[temp(K)]])</f>
        <v>0.99950012497916929</v>
      </c>
      <c r="P933" s="3">
        <f>EXP(-1/Table13[[#This Row],[dens]])</f>
        <v>0.81461901442765472</v>
      </c>
      <c r="Q933" s="3">
        <f>EXP(1/Table13[[#This Row],[temp(K)]])</f>
        <v>1.0005001250208359</v>
      </c>
      <c r="R933" s="3">
        <f>EXP(1/Table13[[#This Row],[dens]])</f>
        <v>1.2275677123772917</v>
      </c>
      <c r="S933" s="3">
        <f>LN(Table13[[#This Row],[maxPress(bar)]])</f>
        <v>13.347475887765837</v>
      </c>
      <c r="T933" s="3">
        <f>LN(Table13[[#This Row],[dens]])</f>
        <v>1.584575841041953</v>
      </c>
    </row>
    <row r="934" spans="1:20" hidden="1" x14ac:dyDescent="0.3">
      <c r="A934">
        <v>4</v>
      </c>
      <c r="B934">
        <v>2500</v>
      </c>
      <c r="C934" t="s">
        <v>11</v>
      </c>
      <c r="D934">
        <v>1</v>
      </c>
      <c r="E934" t="s">
        <v>12</v>
      </c>
      <c r="F934">
        <v>18</v>
      </c>
      <c r="G934">
        <v>71.336750000000009</v>
      </c>
      <c r="H934">
        <v>614306.79559999995</v>
      </c>
      <c r="I934">
        <v>31.76499999999999</v>
      </c>
      <c r="J934">
        <v>7</v>
      </c>
      <c r="K934" t="s">
        <v>13</v>
      </c>
      <c r="L934">
        <f>Table13[[#This Row],[maxPHe]]/Table13[[#This Row],[nv]]</f>
        <v>4.537857142857141</v>
      </c>
      <c r="M934">
        <f>1/Table13[[#This Row],[temp(K)]]</f>
        <v>4.0000000000000002E-4</v>
      </c>
      <c r="N934">
        <f>1/Table13[[#This Row],[dens]]</f>
        <v>0.22036832992287117</v>
      </c>
      <c r="O934" s="3">
        <f>EXP(-1/Table13[[#This Row],[temp(K)]])</f>
        <v>0.99960007998933442</v>
      </c>
      <c r="P934" s="3">
        <f>EXP(-1/Table13[[#This Row],[dens]])</f>
        <v>0.80222326070647088</v>
      </c>
      <c r="Q934" s="3">
        <f>EXP(1/Table13[[#This Row],[temp(K)]])</f>
        <v>1.0004000800106678</v>
      </c>
      <c r="R934" s="3">
        <f>EXP(1/Table13[[#This Row],[dens]])</f>
        <v>1.246535782469532</v>
      </c>
      <c r="S934" s="3">
        <f>LN(Table13[[#This Row],[maxPress(bar)]])</f>
        <v>13.328249749438219</v>
      </c>
      <c r="T934" s="3">
        <f>LN(Table13[[#This Row],[dens]])</f>
        <v>1.5124549056631829</v>
      </c>
    </row>
    <row r="935" spans="1:20" hidden="1" x14ac:dyDescent="0.3">
      <c r="A935">
        <v>4</v>
      </c>
      <c r="B935">
        <v>500</v>
      </c>
      <c r="C935" t="s">
        <v>11</v>
      </c>
      <c r="D935">
        <v>1</v>
      </c>
      <c r="E935" t="s">
        <v>12</v>
      </c>
      <c r="F935">
        <v>18</v>
      </c>
      <c r="G935">
        <v>69.603749999999991</v>
      </c>
      <c r="H935">
        <v>869291.80115000007</v>
      </c>
      <c r="I935">
        <v>40.42499999999999</v>
      </c>
      <c r="J935">
        <v>8</v>
      </c>
      <c r="K935" t="s">
        <v>13</v>
      </c>
      <c r="L935">
        <f>Table13[[#This Row],[maxPHe]]/Table13[[#This Row],[nv]]</f>
        <v>5.0531249999999988</v>
      </c>
      <c r="M935">
        <f>1/Table13[[#This Row],[temp(K)]]</f>
        <v>2E-3</v>
      </c>
      <c r="N935">
        <f>1/Table13[[#This Row],[dens]]</f>
        <v>0.19789734075448365</v>
      </c>
      <c r="O935" s="3">
        <f>EXP(-1/Table13[[#This Row],[temp(K)]])</f>
        <v>0.99800199866733308</v>
      </c>
      <c r="P935" s="3">
        <f>EXP(-1/Table13[[#This Row],[dens]])</f>
        <v>0.8204540760110528</v>
      </c>
      <c r="Q935" s="3">
        <f>EXP(1/Table13[[#This Row],[temp(K)]])</f>
        <v>1.0020020013340003</v>
      </c>
      <c r="R935" s="3">
        <f>EXP(1/Table13[[#This Row],[dens]])</f>
        <v>1.2188372624850343</v>
      </c>
      <c r="S935" s="3">
        <f>LN(Table13[[#This Row],[maxPress(bar)]])</f>
        <v>13.675434137468555</v>
      </c>
      <c r="T935" s="3">
        <f>LN(Table13[[#This Row],[dens]])</f>
        <v>1.6200068637833345</v>
      </c>
    </row>
    <row r="936" spans="1:20" hidden="1" x14ac:dyDescent="0.3">
      <c r="A936">
        <v>5</v>
      </c>
      <c r="B936">
        <v>1000</v>
      </c>
      <c r="C936" t="s">
        <v>11</v>
      </c>
      <c r="D936">
        <v>1</v>
      </c>
      <c r="E936" t="s">
        <v>12</v>
      </c>
      <c r="F936">
        <v>18</v>
      </c>
      <c r="G936">
        <v>153.46525</v>
      </c>
      <c r="H936">
        <v>761744.4683500001</v>
      </c>
      <c r="I936">
        <v>57.194999999999993</v>
      </c>
      <c r="J936">
        <v>9</v>
      </c>
      <c r="K936" t="s">
        <v>13</v>
      </c>
      <c r="L936">
        <f>Table13[[#This Row],[maxPHe]]/Table13[[#This Row],[nv]]</f>
        <v>6.3549999999999995</v>
      </c>
      <c r="M936">
        <f>1/Table13[[#This Row],[temp(K)]]</f>
        <v>1E-3</v>
      </c>
      <c r="N936">
        <f>1/Table13[[#This Row],[dens]]</f>
        <v>0.15735641227380018</v>
      </c>
      <c r="O936" s="3">
        <f>EXP(-1/Table13[[#This Row],[temp(K)]])</f>
        <v>0.99900049983337502</v>
      </c>
      <c r="P936" s="3">
        <f>EXP(-1/Table13[[#This Row],[dens]])</f>
        <v>0.85439948608061067</v>
      </c>
      <c r="Q936" s="3">
        <f>EXP(1/Table13[[#This Row],[temp(K)]])</f>
        <v>1.0010005001667084</v>
      </c>
      <c r="R936" s="3">
        <f>EXP(1/Table13[[#This Row],[dens]])</f>
        <v>1.1704126890189308</v>
      </c>
      <c r="S936" s="3">
        <f>LN(Table13[[#This Row],[maxPress(bar)]])</f>
        <v>13.543366435055917</v>
      </c>
      <c r="T936" s="3">
        <f>LN(Table13[[#This Row],[dens]])</f>
        <v>1.8492419046414172</v>
      </c>
    </row>
    <row r="937" spans="1:20" hidden="1" x14ac:dyDescent="0.3">
      <c r="A937">
        <v>5</v>
      </c>
      <c r="B937">
        <v>1500</v>
      </c>
      <c r="C937" t="s">
        <v>11</v>
      </c>
      <c r="D937">
        <v>1</v>
      </c>
      <c r="E937" t="s">
        <v>12</v>
      </c>
      <c r="F937">
        <v>18</v>
      </c>
      <c r="G937">
        <v>60.940750000000008</v>
      </c>
      <c r="H937">
        <v>785700.62770000019</v>
      </c>
      <c r="I937">
        <v>29.684999999999999</v>
      </c>
      <c r="J937">
        <v>6</v>
      </c>
      <c r="K937" t="s">
        <v>13</v>
      </c>
      <c r="L937">
        <f>Table13[[#This Row],[maxPHe]]/Table13[[#This Row],[nv]]</f>
        <v>4.9474999999999998</v>
      </c>
      <c r="M937">
        <f>1/Table13[[#This Row],[temp(K)]]</f>
        <v>6.6666666666666664E-4</v>
      </c>
      <c r="N937">
        <f>1/Table13[[#This Row],[dens]]</f>
        <v>0.20212228398180901</v>
      </c>
      <c r="O937" s="3">
        <f>EXP(-1/Table13[[#This Row],[temp(K)]])</f>
        <v>0.99933355550618108</v>
      </c>
      <c r="P937" s="3">
        <f>EXP(-1/Table13[[#This Row],[dens]])</f>
        <v>0.81699501642984518</v>
      </c>
      <c r="Q937" s="3">
        <f>EXP(1/Table13[[#This Row],[temp(K)]])</f>
        <v>1.0006668889382799</v>
      </c>
      <c r="R937" s="3">
        <f>EXP(1/Table13[[#This Row],[dens]])</f>
        <v>1.2239976742696195</v>
      </c>
      <c r="S937" s="3">
        <f>LN(Table13[[#This Row],[maxPress(bar)]])</f>
        <v>13.574331118069029</v>
      </c>
      <c r="T937" s="3">
        <f>LN(Table13[[#This Row],[dens]])</f>
        <v>1.5988823984945837</v>
      </c>
    </row>
    <row r="938" spans="1:20" hidden="1" x14ac:dyDescent="0.3">
      <c r="A938">
        <v>5</v>
      </c>
      <c r="B938">
        <v>2000</v>
      </c>
      <c r="C938" t="s">
        <v>11</v>
      </c>
      <c r="D938">
        <v>1</v>
      </c>
      <c r="E938" t="s">
        <v>12</v>
      </c>
      <c r="F938">
        <v>18</v>
      </c>
      <c r="G938">
        <v>91.980250000000012</v>
      </c>
      <c r="H938">
        <v>647100.69169999997</v>
      </c>
      <c r="I938">
        <v>38.895000000000032</v>
      </c>
      <c r="J938">
        <v>8</v>
      </c>
      <c r="K938" t="s">
        <v>13</v>
      </c>
      <c r="L938">
        <f>Table13[[#This Row],[maxPHe]]/Table13[[#This Row],[nv]]</f>
        <v>4.8618750000000039</v>
      </c>
      <c r="M938">
        <f>1/Table13[[#This Row],[temp(K)]]</f>
        <v>5.0000000000000001E-4</v>
      </c>
      <c r="N938">
        <f>1/Table13[[#This Row],[dens]]</f>
        <v>0.20568196426275853</v>
      </c>
      <c r="O938" s="3">
        <f>EXP(-1/Table13[[#This Row],[temp(K)]])</f>
        <v>0.99950012497916929</v>
      </c>
      <c r="P938" s="3">
        <f>EXP(-1/Table13[[#This Row],[dens]])</f>
        <v>0.8140919454479687</v>
      </c>
      <c r="Q938" s="3">
        <f>EXP(1/Table13[[#This Row],[temp(K)]])</f>
        <v>1.0005001250208359</v>
      </c>
      <c r="R938" s="3">
        <f>EXP(1/Table13[[#This Row],[dens]])</f>
        <v>1.2283624786997887</v>
      </c>
      <c r="S938" s="3">
        <f>LN(Table13[[#This Row],[maxPress(bar)]])</f>
        <v>13.380257189967672</v>
      </c>
      <c r="T938" s="3">
        <f>LN(Table13[[#This Row],[dens]])</f>
        <v>1.5814241659789023</v>
      </c>
    </row>
    <row r="939" spans="1:20" hidden="1" x14ac:dyDescent="0.3">
      <c r="A939">
        <v>5</v>
      </c>
      <c r="B939">
        <v>2500</v>
      </c>
      <c r="C939" t="s">
        <v>11</v>
      </c>
      <c r="D939">
        <v>1</v>
      </c>
      <c r="E939" t="s">
        <v>12</v>
      </c>
      <c r="F939">
        <v>18</v>
      </c>
      <c r="G939">
        <v>47.722749999999998</v>
      </c>
      <c r="H939">
        <v>607359.35750000004</v>
      </c>
      <c r="I939">
        <v>27.045000000000002</v>
      </c>
      <c r="J939">
        <v>7</v>
      </c>
      <c r="K939" t="s">
        <v>13</v>
      </c>
      <c r="L939">
        <f>Table13[[#This Row],[maxPHe]]/Table13[[#This Row],[nv]]</f>
        <v>3.8635714285714289</v>
      </c>
      <c r="M939">
        <f>1/Table13[[#This Row],[temp(K)]]</f>
        <v>4.0000000000000002E-4</v>
      </c>
      <c r="N939">
        <f>1/Table13[[#This Row],[dens]]</f>
        <v>0.25882787946015895</v>
      </c>
      <c r="O939" s="3">
        <f>EXP(-1/Table13[[#This Row],[temp(K)]])</f>
        <v>0.99960007998933442</v>
      </c>
      <c r="P939" s="3">
        <f>EXP(-1/Table13[[#This Row],[dens]])</f>
        <v>0.7719558810725613</v>
      </c>
      <c r="Q939" s="3">
        <f>EXP(1/Table13[[#This Row],[temp(K)]])</f>
        <v>1.0004000800106678</v>
      </c>
      <c r="R939" s="3">
        <f>EXP(1/Table13[[#This Row],[dens]])</f>
        <v>1.2954108188289108</v>
      </c>
      <c r="S939" s="3">
        <f>LN(Table13[[#This Row],[maxPress(bar)]])</f>
        <v>13.316875917106131</v>
      </c>
      <c r="T939" s="3">
        <f>LN(Table13[[#This Row],[dens]])</f>
        <v>1.3515919962680771</v>
      </c>
    </row>
    <row r="940" spans="1:20" hidden="1" x14ac:dyDescent="0.3">
      <c r="A940">
        <v>5</v>
      </c>
      <c r="B940">
        <v>500</v>
      </c>
      <c r="C940" t="s">
        <v>11</v>
      </c>
      <c r="D940">
        <v>1</v>
      </c>
      <c r="E940" t="s">
        <v>12</v>
      </c>
      <c r="F940">
        <v>18</v>
      </c>
      <c r="G940">
        <v>80.148750000000007</v>
      </c>
      <c r="H940">
        <v>805171.3737</v>
      </c>
      <c r="I940">
        <v>45.524999999999977</v>
      </c>
      <c r="J940">
        <v>9</v>
      </c>
      <c r="K940" t="s">
        <v>13</v>
      </c>
      <c r="L940">
        <f>Table13[[#This Row],[maxPHe]]/Table13[[#This Row],[nv]]</f>
        <v>5.0583333333333309</v>
      </c>
      <c r="M940">
        <f>1/Table13[[#This Row],[temp(K)]]</f>
        <v>2E-3</v>
      </c>
      <c r="N940">
        <f>1/Table13[[#This Row],[dens]]</f>
        <v>0.19769357495881393</v>
      </c>
      <c r="O940" s="3">
        <f>EXP(-1/Table13[[#This Row],[temp(K)]])</f>
        <v>0.99800199866733308</v>
      </c>
      <c r="P940" s="3">
        <f>EXP(-1/Table13[[#This Row],[dens]])</f>
        <v>0.82062127352265024</v>
      </c>
      <c r="Q940" s="3">
        <f>EXP(1/Table13[[#This Row],[temp(K)]])</f>
        <v>1.0020020013340003</v>
      </c>
      <c r="R940" s="3">
        <f>EXP(1/Table13[[#This Row],[dens]])</f>
        <v>1.2185889304420996</v>
      </c>
      <c r="S940" s="3">
        <f>LN(Table13[[#This Row],[maxPress(bar)]])</f>
        <v>13.598810420327418</v>
      </c>
      <c r="T940" s="3">
        <f>LN(Table13[[#This Row],[dens]])</f>
        <v>1.6210370482774519</v>
      </c>
    </row>
    <row r="941" spans="1:20" hidden="1" x14ac:dyDescent="0.3">
      <c r="A941">
        <v>1</v>
      </c>
      <c r="B941">
        <v>500</v>
      </c>
      <c r="C941" t="s">
        <v>11</v>
      </c>
      <c r="D941">
        <v>1</v>
      </c>
      <c r="E941" t="s">
        <v>12</v>
      </c>
      <c r="F941">
        <v>19</v>
      </c>
      <c r="G941">
        <v>165.84174999999999</v>
      </c>
      <c r="H941">
        <v>865193.43439999991</v>
      </c>
      <c r="I941">
        <v>59.664999999999978</v>
      </c>
      <c r="J941">
        <v>8</v>
      </c>
      <c r="K941" t="s">
        <v>13</v>
      </c>
      <c r="L941">
        <f>Table13[[#This Row],[maxPHe]]/Table13[[#This Row],[nv]]</f>
        <v>7.4581249999999972</v>
      </c>
      <c r="M941">
        <f>1/Table13[[#This Row],[temp(K)]]</f>
        <v>2E-3</v>
      </c>
      <c r="N941">
        <f>1/Table13[[#This Row],[dens]]</f>
        <v>0.13408195759658095</v>
      </c>
      <c r="O941" s="3">
        <f>EXP(-1/Table13[[#This Row],[temp(K)]])</f>
        <v>0.99800199866733308</v>
      </c>
      <c r="P941" s="3">
        <f>EXP(-1/Table13[[#This Row],[dens]])</f>
        <v>0.87451838824089689</v>
      </c>
      <c r="Q941" s="3">
        <f>EXP(1/Table13[[#This Row],[temp(K)]])</f>
        <v>1.0020020013340003</v>
      </c>
      <c r="R941" s="3">
        <f>EXP(1/Table13[[#This Row],[dens]])</f>
        <v>1.1434865332123099</v>
      </c>
      <c r="S941" s="3">
        <f>LN(Table13[[#This Row],[maxPress(bar)]])</f>
        <v>13.670708384497805</v>
      </c>
      <c r="T941" s="3">
        <f>LN(Table13[[#This Row],[dens]])</f>
        <v>2.0093040421417827</v>
      </c>
    </row>
    <row r="942" spans="1:20" hidden="1" x14ac:dyDescent="0.3">
      <c r="A942">
        <v>2</v>
      </c>
      <c r="B942">
        <v>500</v>
      </c>
      <c r="C942" t="s">
        <v>11</v>
      </c>
      <c r="D942">
        <v>1</v>
      </c>
      <c r="E942" t="s">
        <v>12</v>
      </c>
      <c r="F942">
        <v>19</v>
      </c>
      <c r="G942">
        <v>83.861249999999998</v>
      </c>
      <c r="H942">
        <v>795760.85159999994</v>
      </c>
      <c r="I942">
        <v>46.274999999999991</v>
      </c>
      <c r="J942">
        <v>9</v>
      </c>
      <c r="K942" t="s">
        <v>13</v>
      </c>
      <c r="L942">
        <f>Table13[[#This Row],[maxPHe]]/Table13[[#This Row],[nv]]</f>
        <v>5.1416666666666657</v>
      </c>
      <c r="M942">
        <f>1/Table13[[#This Row],[temp(K)]]</f>
        <v>2E-3</v>
      </c>
      <c r="N942">
        <f>1/Table13[[#This Row],[dens]]</f>
        <v>0.19448946515397086</v>
      </c>
      <c r="O942" s="3">
        <f>EXP(-1/Table13[[#This Row],[temp(K)]])</f>
        <v>0.99800199866733308</v>
      </c>
      <c r="P942" s="3">
        <f>EXP(-1/Table13[[#This Row],[dens]])</f>
        <v>0.82325485107393848</v>
      </c>
      <c r="Q942" s="3">
        <f>EXP(1/Table13[[#This Row],[temp(K)]])</f>
        <v>1.0020020013340003</v>
      </c>
      <c r="R942" s="3">
        <f>EXP(1/Table13[[#This Row],[dens]])</f>
        <v>1.2146906862382856</v>
      </c>
      <c r="S942" s="3">
        <f>LN(Table13[[#This Row],[maxPress(bar)]])</f>
        <v>13.587053981997634</v>
      </c>
      <c r="T942" s="3">
        <f>LN(Table13[[#This Row],[dens]])</f>
        <v>1.6373772811233416</v>
      </c>
    </row>
    <row r="943" spans="1:20" hidden="1" x14ac:dyDescent="0.3">
      <c r="A943">
        <v>3</v>
      </c>
      <c r="B943">
        <v>500</v>
      </c>
      <c r="C943" t="s">
        <v>11</v>
      </c>
      <c r="D943">
        <v>1</v>
      </c>
      <c r="E943" t="s">
        <v>12</v>
      </c>
      <c r="F943">
        <v>19</v>
      </c>
      <c r="G943">
        <v>189.45525000000001</v>
      </c>
      <c r="H943">
        <v>832671.44980000006</v>
      </c>
      <c r="I943">
        <v>76.395000000000039</v>
      </c>
      <c r="J943">
        <v>12</v>
      </c>
      <c r="K943" t="s">
        <v>14</v>
      </c>
      <c r="L943">
        <f>Table13[[#This Row],[maxPHe]]/Table13[[#This Row],[nv]]</f>
        <v>6.3662500000000035</v>
      </c>
      <c r="M943">
        <f>1/Table13[[#This Row],[temp(K)]]</f>
        <v>2E-3</v>
      </c>
      <c r="N943">
        <f>1/Table13[[#This Row],[dens]]</f>
        <v>0.15707834282348312</v>
      </c>
      <c r="O943" s="3">
        <f>EXP(-1/Table13[[#This Row],[temp(K)]])</f>
        <v>0.99800199866733308</v>
      </c>
      <c r="P943" s="3">
        <f>EXP(-1/Table13[[#This Row],[dens]])</f>
        <v>0.85463710151132133</v>
      </c>
      <c r="Q943" s="3">
        <f>EXP(1/Table13[[#This Row],[temp(K)]])</f>
        <v>1.0020020013340003</v>
      </c>
      <c r="R943" s="3">
        <f>EXP(1/Table13[[#This Row],[dens]])</f>
        <v>1.1700872782513445</v>
      </c>
      <c r="S943" s="3">
        <f>LN(Table13[[#This Row],[maxPress(bar)]])</f>
        <v>13.632394425338536</v>
      </c>
      <c r="T943" s="3">
        <f>LN(Table13[[#This Row],[dens]])</f>
        <v>1.8510105992166779</v>
      </c>
    </row>
    <row r="944" spans="1:20" hidden="1" x14ac:dyDescent="0.3">
      <c r="A944">
        <v>1</v>
      </c>
      <c r="B944">
        <v>500</v>
      </c>
      <c r="C944" t="s">
        <v>11</v>
      </c>
      <c r="D944">
        <v>3</v>
      </c>
      <c r="E944" t="s">
        <v>12</v>
      </c>
      <c r="F944">
        <v>19</v>
      </c>
      <c r="G944">
        <v>1633.31675</v>
      </c>
      <c r="H944">
        <v>436443.00965000002</v>
      </c>
      <c r="I944">
        <v>849.16500000000008</v>
      </c>
      <c r="J944">
        <v>224</v>
      </c>
      <c r="K944" t="s">
        <v>13</v>
      </c>
      <c r="L944">
        <f>Table13[[#This Row],[maxPHe]]/Table13[[#This Row],[nv]]</f>
        <v>3.7909151785714288</v>
      </c>
      <c r="M944">
        <f>1/Table13[[#This Row],[temp(K)]]</f>
        <v>2E-3</v>
      </c>
      <c r="N944">
        <f>1/Table13[[#This Row],[dens]]</f>
        <v>0.26378854521794937</v>
      </c>
      <c r="O944" s="3">
        <f>EXP(-1/Table13[[#This Row],[temp(K)]])</f>
        <v>0.99800199866733308</v>
      </c>
      <c r="P944" s="3">
        <f>EXP(-1/Table13[[#This Row],[dens]])</f>
        <v>0.76813594850461353</v>
      </c>
      <c r="Q944" s="3">
        <f>EXP(1/Table13[[#This Row],[temp(K)]])</f>
        <v>1.0020020013340003</v>
      </c>
      <c r="R944" s="3">
        <f>EXP(1/Table13[[#This Row],[dens]])</f>
        <v>1.3018528841760018</v>
      </c>
      <c r="S944" s="3">
        <f>LN(Table13[[#This Row],[maxPress(bar)]])</f>
        <v>12.986413083653058</v>
      </c>
      <c r="T944" s="3">
        <f>LN(Table13[[#This Row],[dens]])</f>
        <v>1.3326074618632664</v>
      </c>
    </row>
    <row r="945" spans="1:20" hidden="1" x14ac:dyDescent="0.3">
      <c r="A945">
        <v>2</v>
      </c>
      <c r="B945">
        <v>500</v>
      </c>
      <c r="C945" t="s">
        <v>11</v>
      </c>
      <c r="D945">
        <v>3</v>
      </c>
      <c r="E945" t="s">
        <v>12</v>
      </c>
      <c r="F945">
        <v>19</v>
      </c>
      <c r="G945">
        <v>1788.46525</v>
      </c>
      <c r="H945">
        <v>433292.45459999988</v>
      </c>
      <c r="I945">
        <v>890.19500000000028</v>
      </c>
      <c r="J945">
        <v>229</v>
      </c>
      <c r="K945" t="s">
        <v>14</v>
      </c>
      <c r="L945">
        <f>Table13[[#This Row],[maxPHe]]/Table13[[#This Row],[nv]]</f>
        <v>3.8873144104803505</v>
      </c>
      <c r="M945">
        <f>1/Table13[[#This Row],[temp(K)]]</f>
        <v>2E-3</v>
      </c>
      <c r="N945">
        <f>1/Table13[[#This Row],[dens]]</f>
        <v>0.25724700767809294</v>
      </c>
      <c r="O945" s="3">
        <f>EXP(-1/Table13[[#This Row],[temp(K)]])</f>
        <v>0.99800199866733308</v>
      </c>
      <c r="P945" s="3">
        <f>EXP(-1/Table13[[#This Row],[dens]])</f>
        <v>0.77317720946939095</v>
      </c>
      <c r="Q945" s="3">
        <f>EXP(1/Table13[[#This Row],[temp(K)]])</f>
        <v>1.0020020013340003</v>
      </c>
      <c r="R945" s="3">
        <f>EXP(1/Table13[[#This Row],[dens]])</f>
        <v>1.2933645582831792</v>
      </c>
      <c r="S945" s="3">
        <f>LN(Table13[[#This Row],[maxPress(bar)]])</f>
        <v>12.979168193775317</v>
      </c>
      <c r="T945" s="3">
        <f>LN(Table13[[#This Row],[dens]])</f>
        <v>1.3577185362963959</v>
      </c>
    </row>
    <row r="946" spans="1:20" hidden="1" x14ac:dyDescent="0.3">
      <c r="A946">
        <v>4</v>
      </c>
      <c r="B946">
        <v>500</v>
      </c>
      <c r="C946" t="s">
        <v>11</v>
      </c>
      <c r="D946">
        <v>1</v>
      </c>
      <c r="E946" t="s">
        <v>12</v>
      </c>
      <c r="F946">
        <v>19</v>
      </c>
      <c r="G946">
        <v>164.00975</v>
      </c>
      <c r="H946">
        <v>833043.27770000009</v>
      </c>
      <c r="I946">
        <v>65.304999999999993</v>
      </c>
      <c r="J946">
        <v>10</v>
      </c>
      <c r="K946" t="s">
        <v>14</v>
      </c>
      <c r="L946">
        <f>Table13[[#This Row],[maxPHe]]/Table13[[#This Row],[nv]]</f>
        <v>6.5304999999999991</v>
      </c>
      <c r="M946">
        <f>1/Table13[[#This Row],[temp(K)]]</f>
        <v>2E-3</v>
      </c>
      <c r="N946">
        <f>1/Table13[[#This Row],[dens]]</f>
        <v>0.15312763188117298</v>
      </c>
      <c r="O946" s="3">
        <f>EXP(-1/Table13[[#This Row],[temp(K)]])</f>
        <v>0.99800199866733308</v>
      </c>
      <c r="P946" s="3">
        <f>EXP(-1/Table13[[#This Row],[dens]])</f>
        <v>0.85802020408983359</v>
      </c>
      <c r="Q946" s="3">
        <f>EXP(1/Table13[[#This Row],[temp(K)]])</f>
        <v>1.0020020013340003</v>
      </c>
      <c r="R946" s="3">
        <f>EXP(1/Table13[[#This Row],[dens]])</f>
        <v>1.1654737210538941</v>
      </c>
      <c r="S946" s="3">
        <f>LN(Table13[[#This Row],[maxPress(bar)]])</f>
        <v>13.632840873821024</v>
      </c>
      <c r="T946" s="3">
        <f>LN(Table13[[#This Row],[dens]])</f>
        <v>1.8764835100354387</v>
      </c>
    </row>
    <row r="947" spans="1:20" hidden="1" x14ac:dyDescent="0.3">
      <c r="A947">
        <v>5</v>
      </c>
      <c r="B947">
        <v>500</v>
      </c>
      <c r="C947" t="s">
        <v>11</v>
      </c>
      <c r="D947">
        <v>1</v>
      </c>
      <c r="E947" t="s">
        <v>12</v>
      </c>
      <c r="F947">
        <v>19</v>
      </c>
      <c r="G947">
        <v>177.47524999999999</v>
      </c>
      <c r="H947">
        <v>895529.63985000004</v>
      </c>
      <c r="I947">
        <v>61.994999999999983</v>
      </c>
      <c r="J947">
        <v>8</v>
      </c>
      <c r="K947" t="s">
        <v>13</v>
      </c>
      <c r="L947">
        <f>Table13[[#This Row],[maxPHe]]/Table13[[#This Row],[nv]]</f>
        <v>7.7493749999999979</v>
      </c>
      <c r="M947">
        <f>1/Table13[[#This Row],[temp(K)]]</f>
        <v>2E-3</v>
      </c>
      <c r="N947">
        <f>1/Table13[[#This Row],[dens]]</f>
        <v>0.12904266473102674</v>
      </c>
      <c r="O947" s="3">
        <f>EXP(-1/Table13[[#This Row],[temp(K)]])</f>
        <v>0.99800199866733308</v>
      </c>
      <c r="P947" s="3">
        <f>EXP(-1/Table13[[#This Row],[dens]])</f>
        <v>0.87893646515774138</v>
      </c>
      <c r="Q947" s="3">
        <f>EXP(1/Table13[[#This Row],[temp(K)]])</f>
        <v>1.0020020013340003</v>
      </c>
      <c r="R947" s="3">
        <f>EXP(1/Table13[[#This Row],[dens]])</f>
        <v>1.1377386644443426</v>
      </c>
      <c r="S947" s="3">
        <f>LN(Table13[[#This Row],[maxPress(bar)]])</f>
        <v>13.705170598595121</v>
      </c>
      <c r="T947" s="3">
        <f>LN(Table13[[#This Row],[dens]])</f>
        <v>2.0476121949519692</v>
      </c>
    </row>
    <row r="948" spans="1:20" hidden="1" x14ac:dyDescent="0.3">
      <c r="A948">
        <v>1</v>
      </c>
      <c r="B948">
        <v>1000</v>
      </c>
      <c r="C948" t="s">
        <v>11</v>
      </c>
      <c r="D948">
        <v>1</v>
      </c>
      <c r="E948" t="s">
        <v>12</v>
      </c>
      <c r="F948">
        <v>19</v>
      </c>
      <c r="G948">
        <v>143.16825</v>
      </c>
      <c r="H948">
        <v>744784.56485000008</v>
      </c>
      <c r="I948">
        <v>58.135000000000012</v>
      </c>
      <c r="J948">
        <v>10</v>
      </c>
      <c r="K948" t="s">
        <v>13</v>
      </c>
      <c r="L948">
        <f>Table13[[#This Row],[maxPHe]]/Table13[[#This Row],[nv]]</f>
        <v>5.8135000000000012</v>
      </c>
      <c r="M948">
        <f>1/Table13[[#This Row],[temp(K)]]</f>
        <v>1E-3</v>
      </c>
      <c r="N948">
        <f>1/Table13[[#This Row],[dens]]</f>
        <v>0.17201341704652959</v>
      </c>
      <c r="O948" s="3">
        <f>EXP(-1/Table13[[#This Row],[temp(K)]])</f>
        <v>0.99900049983337502</v>
      </c>
      <c r="P948" s="3">
        <f>EXP(-1/Table13[[#This Row],[dens]])</f>
        <v>0.8419678763705416</v>
      </c>
      <c r="Q948" s="3">
        <f>EXP(1/Table13[[#This Row],[temp(K)]])</f>
        <v>1.0010005001667084</v>
      </c>
      <c r="R948" s="3">
        <f>EXP(1/Table13[[#This Row],[dens]])</f>
        <v>1.1876937684495579</v>
      </c>
      <c r="S948" s="3">
        <f>LN(Table13[[#This Row],[maxPress(bar)]])</f>
        <v>13.520850280844645</v>
      </c>
      <c r="T948" s="3">
        <f>LN(Table13[[#This Row],[dens]])</f>
        <v>1.760182799126526</v>
      </c>
    </row>
    <row r="949" spans="1:20" hidden="1" x14ac:dyDescent="0.3">
      <c r="A949">
        <v>2</v>
      </c>
      <c r="B949">
        <v>1000</v>
      </c>
      <c r="C949" t="s">
        <v>11</v>
      </c>
      <c r="D949">
        <v>1</v>
      </c>
      <c r="E949" t="s">
        <v>12</v>
      </c>
      <c r="F949">
        <v>19</v>
      </c>
      <c r="G949">
        <v>156.23775000000001</v>
      </c>
      <c r="H949">
        <v>734803.48199999984</v>
      </c>
      <c r="I949">
        <v>60.745000000000033</v>
      </c>
      <c r="J949">
        <v>10</v>
      </c>
      <c r="K949" t="s">
        <v>13</v>
      </c>
      <c r="L949">
        <f>Table13[[#This Row],[maxPHe]]/Table13[[#This Row],[nv]]</f>
        <v>6.0745000000000031</v>
      </c>
      <c r="M949">
        <f>1/Table13[[#This Row],[temp(K)]]</f>
        <v>1E-3</v>
      </c>
      <c r="N949">
        <f>1/Table13[[#This Row],[dens]]</f>
        <v>0.16462260268334833</v>
      </c>
      <c r="O949" s="3">
        <f>EXP(-1/Table13[[#This Row],[temp(K)]])</f>
        <v>0.99900049983337502</v>
      </c>
      <c r="P949" s="3">
        <f>EXP(-1/Table13[[#This Row],[dens]])</f>
        <v>0.84821375728645487</v>
      </c>
      <c r="Q949" s="3">
        <f>EXP(1/Table13[[#This Row],[temp(K)]])</f>
        <v>1.0010005001667084</v>
      </c>
      <c r="R949" s="3">
        <f>EXP(1/Table13[[#This Row],[dens]])</f>
        <v>1.1789481028922815</v>
      </c>
      <c r="S949" s="3">
        <f>LN(Table13[[#This Row],[maxPress(bar)]])</f>
        <v>13.50735837101629</v>
      </c>
      <c r="T949" s="3">
        <f>LN(Table13[[#This Row],[dens]])</f>
        <v>1.8040996813126602</v>
      </c>
    </row>
    <row r="950" spans="1:20" hidden="1" x14ac:dyDescent="0.3">
      <c r="A950">
        <v>3</v>
      </c>
      <c r="B950">
        <v>1000</v>
      </c>
      <c r="C950" t="s">
        <v>11</v>
      </c>
      <c r="D950">
        <v>1</v>
      </c>
      <c r="E950" t="s">
        <v>12</v>
      </c>
      <c r="F950">
        <v>19</v>
      </c>
      <c r="G950">
        <v>60.495249999999999</v>
      </c>
      <c r="H950">
        <v>796989.19790000014</v>
      </c>
      <c r="I950">
        <v>36.594999999999978</v>
      </c>
      <c r="J950">
        <v>8</v>
      </c>
      <c r="K950" t="s">
        <v>13</v>
      </c>
      <c r="L950">
        <f>Table13[[#This Row],[maxPHe]]/Table13[[#This Row],[nv]]</f>
        <v>4.5743749999999972</v>
      </c>
      <c r="M950">
        <f>1/Table13[[#This Row],[temp(K)]]</f>
        <v>1E-3</v>
      </c>
      <c r="N950">
        <f>1/Table13[[#This Row],[dens]]</f>
        <v>0.21860909960377115</v>
      </c>
      <c r="O950" s="3">
        <f>EXP(-1/Table13[[#This Row],[temp(K)]])</f>
        <v>0.99900049983337502</v>
      </c>
      <c r="P950" s="3">
        <f>EXP(-1/Table13[[#This Row],[dens]])</f>
        <v>0.80363579831458232</v>
      </c>
      <c r="Q950" s="3">
        <f>EXP(1/Table13[[#This Row],[temp(K)]])</f>
        <v>1.0010005001667084</v>
      </c>
      <c r="R950" s="3">
        <f>EXP(1/Table13[[#This Row],[dens]])</f>
        <v>1.244344766742896</v>
      </c>
      <c r="S950" s="3">
        <f>LN(Table13[[#This Row],[maxPress(bar)]])</f>
        <v>13.588596404230064</v>
      </c>
      <c r="T950" s="3">
        <f>LN(Table13[[#This Row],[dens]])</f>
        <v>1.5204700773733539</v>
      </c>
    </row>
    <row r="951" spans="1:20" hidden="1" x14ac:dyDescent="0.3">
      <c r="A951">
        <v>1</v>
      </c>
      <c r="B951">
        <v>1000</v>
      </c>
      <c r="C951" t="s">
        <v>11</v>
      </c>
      <c r="D951">
        <v>3</v>
      </c>
      <c r="E951" t="s">
        <v>12</v>
      </c>
      <c r="F951">
        <v>19</v>
      </c>
      <c r="G951">
        <v>1726.08925</v>
      </c>
      <c r="H951">
        <v>385325.68945000012</v>
      </c>
      <c r="I951">
        <v>814.71500000000049</v>
      </c>
      <c r="J951">
        <v>224</v>
      </c>
      <c r="K951" t="s">
        <v>14</v>
      </c>
      <c r="L951">
        <f>Table13[[#This Row],[maxPHe]]/Table13[[#This Row],[nv]]</f>
        <v>3.6371205357142879</v>
      </c>
      <c r="M951">
        <f>1/Table13[[#This Row],[temp(K)]]</f>
        <v>1E-3</v>
      </c>
      <c r="N951">
        <f>1/Table13[[#This Row],[dens]]</f>
        <v>0.27494277139858708</v>
      </c>
      <c r="O951" s="3">
        <f>EXP(-1/Table13[[#This Row],[temp(K)]])</f>
        <v>0.99900049983337502</v>
      </c>
      <c r="P951" s="3">
        <f>EXP(-1/Table13[[#This Row],[dens]])</f>
        <v>0.7596155937191188</v>
      </c>
      <c r="Q951" s="3">
        <f>EXP(1/Table13[[#This Row],[temp(K)]])</f>
        <v>1.0010005001667084</v>
      </c>
      <c r="R951" s="3">
        <f>EXP(1/Table13[[#This Row],[dens]])</f>
        <v>1.316455333814234</v>
      </c>
      <c r="S951" s="3">
        <f>LN(Table13[[#This Row],[maxPress(bar)]])</f>
        <v>12.86184420228212</v>
      </c>
      <c r="T951" s="3">
        <f>LN(Table13[[#This Row],[dens]])</f>
        <v>1.2911923069773468</v>
      </c>
    </row>
    <row r="952" spans="1:20" hidden="1" x14ac:dyDescent="0.3">
      <c r="A952">
        <v>2</v>
      </c>
      <c r="B952">
        <v>1000</v>
      </c>
      <c r="C952" t="s">
        <v>11</v>
      </c>
      <c r="D952">
        <v>3</v>
      </c>
      <c r="E952" t="s">
        <v>12</v>
      </c>
      <c r="F952">
        <v>19</v>
      </c>
      <c r="G952">
        <v>1653.46525</v>
      </c>
      <c r="H952">
        <v>381049.44184999989</v>
      </c>
      <c r="I952">
        <v>804.19499999999982</v>
      </c>
      <c r="J952">
        <v>226</v>
      </c>
      <c r="K952" t="s">
        <v>14</v>
      </c>
      <c r="L952">
        <f>Table13[[#This Row],[maxPHe]]/Table13[[#This Row],[nv]]</f>
        <v>3.5583849557522118</v>
      </c>
      <c r="M952">
        <f>1/Table13[[#This Row],[temp(K)]]</f>
        <v>1E-3</v>
      </c>
      <c r="N952">
        <f>1/Table13[[#This Row],[dens]]</f>
        <v>0.28102636798288977</v>
      </c>
      <c r="O952" s="3">
        <f>EXP(-1/Table13[[#This Row],[temp(K)]])</f>
        <v>0.99900049983337502</v>
      </c>
      <c r="P952" s="3">
        <f>EXP(-1/Table13[[#This Row],[dens]])</f>
        <v>0.75500842716844896</v>
      </c>
      <c r="Q952" s="3">
        <f>EXP(1/Table13[[#This Row],[temp(K)]])</f>
        <v>1.0010005001667084</v>
      </c>
      <c r="R952" s="3">
        <f>EXP(1/Table13[[#This Row],[dens]])</f>
        <v>1.324488527565655</v>
      </c>
      <c r="S952" s="3">
        <f>LN(Table13[[#This Row],[maxPress(bar)]])</f>
        <v>12.850684414324787</v>
      </c>
      <c r="T952" s="3">
        <f>LN(Table13[[#This Row],[dens]])</f>
        <v>1.2693067778126939</v>
      </c>
    </row>
    <row r="953" spans="1:20" hidden="1" x14ac:dyDescent="0.3">
      <c r="A953">
        <v>3</v>
      </c>
      <c r="B953">
        <v>1000</v>
      </c>
      <c r="C953" t="s">
        <v>11</v>
      </c>
      <c r="D953">
        <v>3</v>
      </c>
      <c r="E953" t="s">
        <v>12</v>
      </c>
      <c r="F953">
        <v>19</v>
      </c>
      <c r="G953">
        <v>1618.2672500000001</v>
      </c>
      <c r="H953">
        <v>379742.58829999989</v>
      </c>
      <c r="I953">
        <v>795.15500000000009</v>
      </c>
      <c r="J953">
        <v>225</v>
      </c>
      <c r="K953" t="s">
        <v>13</v>
      </c>
      <c r="L953">
        <f>Table13[[#This Row],[maxPHe]]/Table13[[#This Row],[nv]]</f>
        <v>3.5340222222222226</v>
      </c>
      <c r="M953">
        <f>1/Table13[[#This Row],[temp(K)]]</f>
        <v>1E-3</v>
      </c>
      <c r="N953">
        <f>1/Table13[[#This Row],[dens]]</f>
        <v>0.28296369890147199</v>
      </c>
      <c r="O953" s="3">
        <f>EXP(-1/Table13[[#This Row],[temp(K)]])</f>
        <v>0.99900049983337502</v>
      </c>
      <c r="P953" s="3">
        <f>EXP(-1/Table13[[#This Row],[dens]])</f>
        <v>0.75354714195226791</v>
      </c>
      <c r="Q953" s="3">
        <f>EXP(1/Table13[[#This Row],[temp(K)]])</f>
        <v>1.0010005001667084</v>
      </c>
      <c r="R953" s="3">
        <f>EXP(1/Table13[[#This Row],[dens]])</f>
        <v>1.32705698731632</v>
      </c>
      <c r="S953" s="3">
        <f>LN(Table13[[#This Row],[maxPress(bar)]])</f>
        <v>12.847248902953531</v>
      </c>
      <c r="T953" s="3">
        <f>LN(Table13[[#This Row],[dens]])</f>
        <v>1.2624366619994727</v>
      </c>
    </row>
    <row r="954" spans="1:20" hidden="1" x14ac:dyDescent="0.3">
      <c r="A954">
        <v>4</v>
      </c>
      <c r="B954">
        <v>1000</v>
      </c>
      <c r="C954" t="s">
        <v>11</v>
      </c>
      <c r="D954">
        <v>1</v>
      </c>
      <c r="E954" t="s">
        <v>12</v>
      </c>
      <c r="F954">
        <v>19</v>
      </c>
      <c r="G954">
        <v>146.28725</v>
      </c>
      <c r="H954">
        <v>760491.65275000001</v>
      </c>
      <c r="I954">
        <v>58.754999999999967</v>
      </c>
      <c r="J954">
        <v>10</v>
      </c>
      <c r="K954" t="s">
        <v>13</v>
      </c>
      <c r="L954">
        <f>Table13[[#This Row],[maxPHe]]/Table13[[#This Row],[nv]]</f>
        <v>5.8754999999999971</v>
      </c>
      <c r="M954">
        <f>1/Table13[[#This Row],[temp(K)]]</f>
        <v>1E-3</v>
      </c>
      <c r="N954">
        <f>1/Table13[[#This Row],[dens]]</f>
        <v>0.17019828099736201</v>
      </c>
      <c r="O954" s="3">
        <f>EXP(-1/Table13[[#This Row],[temp(K)]])</f>
        <v>0.99900049983337502</v>
      </c>
      <c r="P954" s="3">
        <f>EXP(-1/Table13[[#This Row],[dens]])</f>
        <v>0.84349755047850405</v>
      </c>
      <c r="Q954" s="3">
        <f>EXP(1/Table13[[#This Row],[temp(K)]])</f>
        <v>1.0010005001667084</v>
      </c>
      <c r="R954" s="3">
        <f>EXP(1/Table13[[#This Row],[dens]])</f>
        <v>1.1855398980503433</v>
      </c>
      <c r="S954" s="3">
        <f>LN(Table13[[#This Row],[maxPress(bar)]])</f>
        <v>13.541720414618618</v>
      </c>
      <c r="T954" s="3">
        <f>LN(Table13[[#This Row],[dens]])</f>
        <v>1.7707911627918582</v>
      </c>
    </row>
    <row r="955" spans="1:20" hidden="1" x14ac:dyDescent="0.3">
      <c r="A955">
        <v>5</v>
      </c>
      <c r="B955">
        <v>1000</v>
      </c>
      <c r="C955" t="s">
        <v>11</v>
      </c>
      <c r="D955">
        <v>1</v>
      </c>
      <c r="E955" t="s">
        <v>12</v>
      </c>
      <c r="F955">
        <v>19</v>
      </c>
      <c r="G955">
        <v>135.19825</v>
      </c>
      <c r="H955">
        <v>751072.35025000002</v>
      </c>
      <c r="I955">
        <v>53.535000000000011</v>
      </c>
      <c r="J955">
        <v>9</v>
      </c>
      <c r="K955" t="s">
        <v>13</v>
      </c>
      <c r="L955">
        <f>Table13[[#This Row],[maxPHe]]/Table13[[#This Row],[nv]]</f>
        <v>5.9483333333333341</v>
      </c>
      <c r="M955">
        <f>1/Table13[[#This Row],[temp(K)]]</f>
        <v>1E-3</v>
      </c>
      <c r="N955">
        <f>1/Table13[[#This Row],[dens]]</f>
        <v>0.1681143177360605</v>
      </c>
      <c r="O955" s="3">
        <f>EXP(-1/Table13[[#This Row],[temp(K)]])</f>
        <v>0.99900049983337502</v>
      </c>
      <c r="P955" s="3">
        <f>EXP(-1/Table13[[#This Row],[dens]])</f>
        <v>0.84525720127166926</v>
      </c>
      <c r="Q955" s="3">
        <f>EXP(1/Table13[[#This Row],[temp(K)]])</f>
        <v>1.0010005001667084</v>
      </c>
      <c r="R955" s="3">
        <f>EXP(1/Table13[[#This Row],[dens]])</f>
        <v>1.1830718490129677</v>
      </c>
      <c r="S955" s="3">
        <f>LN(Table13[[#This Row],[maxPress(bar)]])</f>
        <v>13.529257264654614</v>
      </c>
      <c r="T955" s="3">
        <f>LN(Table13[[#This Row],[dens]])</f>
        <v>1.7831110682740141</v>
      </c>
    </row>
    <row r="956" spans="1:20" hidden="1" x14ac:dyDescent="0.3">
      <c r="A956">
        <v>1</v>
      </c>
      <c r="B956">
        <v>1500</v>
      </c>
      <c r="C956" t="s">
        <v>11</v>
      </c>
      <c r="D956">
        <v>1</v>
      </c>
      <c r="E956" t="s">
        <v>12</v>
      </c>
      <c r="F956">
        <v>19</v>
      </c>
      <c r="G956">
        <v>121.98025</v>
      </c>
      <c r="H956">
        <v>652944.18764999975</v>
      </c>
      <c r="I956">
        <v>51.895000000000003</v>
      </c>
      <c r="J956">
        <v>10</v>
      </c>
      <c r="K956" t="s">
        <v>14</v>
      </c>
      <c r="L956">
        <f>Table13[[#This Row],[maxPHe]]/Table13[[#This Row],[nv]]</f>
        <v>5.1895000000000007</v>
      </c>
      <c r="M956">
        <f>1/Table13[[#This Row],[temp(K)]]</f>
        <v>6.6666666666666664E-4</v>
      </c>
      <c r="N956">
        <f>1/Table13[[#This Row],[dens]]</f>
        <v>0.19269679159841988</v>
      </c>
      <c r="O956" s="3">
        <f>EXP(-1/Table13[[#This Row],[temp(K)]])</f>
        <v>0.99933355550618108</v>
      </c>
      <c r="P956" s="3">
        <f>EXP(-1/Table13[[#This Row],[dens]])</f>
        <v>0.82473200190396245</v>
      </c>
      <c r="Q956" s="3">
        <f>EXP(1/Table13[[#This Row],[temp(K)]])</f>
        <v>1.0006668889382799</v>
      </c>
      <c r="R956" s="3">
        <f>EXP(1/Table13[[#This Row],[dens]])</f>
        <v>1.2125150930137509</v>
      </c>
      <c r="S956" s="3">
        <f>LN(Table13[[#This Row],[maxPress(bar)]])</f>
        <v>13.389246933931929</v>
      </c>
      <c r="T956" s="3">
        <f>LN(Table13[[#This Row],[dens]])</f>
        <v>1.6466373534232068</v>
      </c>
    </row>
    <row r="957" spans="1:20" hidden="1" x14ac:dyDescent="0.3">
      <c r="A957">
        <v>2</v>
      </c>
      <c r="B957">
        <v>1500</v>
      </c>
      <c r="C957" t="s">
        <v>11</v>
      </c>
      <c r="D957">
        <v>1</v>
      </c>
      <c r="E957" t="s">
        <v>12</v>
      </c>
      <c r="F957">
        <v>19</v>
      </c>
      <c r="G957">
        <v>113.71275</v>
      </c>
      <c r="H957">
        <v>677762.88134999981</v>
      </c>
      <c r="I957">
        <v>47.245000000000033</v>
      </c>
      <c r="J957">
        <v>9</v>
      </c>
      <c r="K957" t="s">
        <v>13</v>
      </c>
      <c r="L957">
        <f>Table13[[#This Row],[maxPHe]]/Table13[[#This Row],[nv]]</f>
        <v>5.2494444444444479</v>
      </c>
      <c r="M957">
        <f>1/Table13[[#This Row],[temp(K)]]</f>
        <v>6.6666666666666664E-4</v>
      </c>
      <c r="N957">
        <f>1/Table13[[#This Row],[dens]]</f>
        <v>0.19049634881998082</v>
      </c>
      <c r="O957" s="3">
        <f>EXP(-1/Table13[[#This Row],[temp(K)]])</f>
        <v>0.99933355550618108</v>
      </c>
      <c r="P957" s="3">
        <f>EXP(-1/Table13[[#This Row],[dens]])</f>
        <v>0.82654877560192119</v>
      </c>
      <c r="Q957" s="3">
        <f>EXP(1/Table13[[#This Row],[temp(K)]])</f>
        <v>1.0006668889382799</v>
      </c>
      <c r="R957" s="3">
        <f>EXP(1/Table13[[#This Row],[dens]])</f>
        <v>1.2098499562494249</v>
      </c>
      <c r="S957" s="3">
        <f>LN(Table13[[#This Row],[maxPress(bar)]])</f>
        <v>13.426552773229727</v>
      </c>
      <c r="T957" s="3">
        <f>LN(Table13[[#This Row],[dens]])</f>
        <v>1.6581222508983706</v>
      </c>
    </row>
    <row r="958" spans="1:20" hidden="1" x14ac:dyDescent="0.3">
      <c r="A958">
        <v>3</v>
      </c>
      <c r="B958">
        <v>1500</v>
      </c>
      <c r="C958" t="s">
        <v>11</v>
      </c>
      <c r="D958">
        <v>1</v>
      </c>
      <c r="E958" t="s">
        <v>12</v>
      </c>
      <c r="F958">
        <v>19</v>
      </c>
      <c r="G958">
        <v>107.42574999999999</v>
      </c>
      <c r="H958">
        <v>662947.37579999981</v>
      </c>
      <c r="I958">
        <v>45.984999999999992</v>
      </c>
      <c r="J958">
        <v>9</v>
      </c>
      <c r="K958" t="s">
        <v>13</v>
      </c>
      <c r="L958">
        <f>Table13[[#This Row],[maxPHe]]/Table13[[#This Row],[nv]]</f>
        <v>5.1094444444444438</v>
      </c>
      <c r="M958">
        <f>1/Table13[[#This Row],[temp(K)]]</f>
        <v>6.6666666666666664E-4</v>
      </c>
      <c r="N958">
        <f>1/Table13[[#This Row],[dens]]</f>
        <v>0.19571599434598241</v>
      </c>
      <c r="O958" s="3">
        <f>EXP(-1/Table13[[#This Row],[temp(K)]])</f>
        <v>0.99933355550618108</v>
      </c>
      <c r="P958" s="3">
        <f>EXP(-1/Table13[[#This Row],[dens]])</f>
        <v>0.82224572395507478</v>
      </c>
      <c r="Q958" s="3">
        <f>EXP(1/Table13[[#This Row],[temp(K)]])</f>
        <v>1.0006668889382799</v>
      </c>
      <c r="R958" s="3">
        <f>EXP(1/Table13[[#This Row],[dens]])</f>
        <v>1.216181453872343</v>
      </c>
      <c r="S958" s="3">
        <f>LN(Table13[[#This Row],[maxPress(bar)]])</f>
        <v>13.404450893167128</v>
      </c>
      <c r="T958" s="3">
        <f>LN(Table13[[#This Row],[dens]])</f>
        <v>1.6310906790184414</v>
      </c>
    </row>
    <row r="959" spans="1:20" hidden="1" x14ac:dyDescent="0.3">
      <c r="A959">
        <v>2</v>
      </c>
      <c r="B959">
        <v>1500</v>
      </c>
      <c r="C959" t="s">
        <v>11</v>
      </c>
      <c r="D959">
        <v>3</v>
      </c>
      <c r="E959" t="s">
        <v>12</v>
      </c>
      <c r="F959">
        <v>19</v>
      </c>
      <c r="G959">
        <v>1374.0097499999999</v>
      </c>
      <c r="H959">
        <v>321546.03600000002</v>
      </c>
      <c r="I959">
        <v>706.30499999999972</v>
      </c>
      <c r="J959">
        <v>225</v>
      </c>
      <c r="K959" t="s">
        <v>14</v>
      </c>
      <c r="L959">
        <f>Table13[[#This Row],[maxPHe]]/Table13[[#This Row],[nv]]</f>
        <v>3.1391333333333322</v>
      </c>
      <c r="M959">
        <f>1/Table13[[#This Row],[temp(K)]]</f>
        <v>6.6666666666666664E-4</v>
      </c>
      <c r="N959">
        <f>1/Table13[[#This Row],[dens]]</f>
        <v>0.31855926264149353</v>
      </c>
      <c r="O959" s="3">
        <f>EXP(-1/Table13[[#This Row],[temp(K)]])</f>
        <v>0.99933355550618108</v>
      </c>
      <c r="P959" s="3">
        <f>EXP(-1/Table13[[#This Row],[dens]])</f>
        <v>0.72719598112385186</v>
      </c>
      <c r="Q959" s="3">
        <f>EXP(1/Table13[[#This Row],[temp(K)]])</f>
        <v>1.0006668889382799</v>
      </c>
      <c r="R959" s="3">
        <f>EXP(1/Table13[[#This Row],[dens]])</f>
        <v>1.3751451135009582</v>
      </c>
      <c r="S959" s="3">
        <f>LN(Table13[[#This Row],[maxPress(bar)]])</f>
        <v>12.680896003699742</v>
      </c>
      <c r="T959" s="3">
        <f>LN(Table13[[#This Row],[dens]])</f>
        <v>1.1439467533302383</v>
      </c>
    </row>
    <row r="960" spans="1:20" hidden="1" x14ac:dyDescent="0.3">
      <c r="A960">
        <v>4</v>
      </c>
      <c r="B960">
        <v>1500</v>
      </c>
      <c r="C960" t="s">
        <v>11</v>
      </c>
      <c r="D960">
        <v>1</v>
      </c>
      <c r="E960" t="s">
        <v>12</v>
      </c>
      <c r="F960">
        <v>19</v>
      </c>
      <c r="G960">
        <v>79.108750000000001</v>
      </c>
      <c r="H960">
        <v>689512.94234999979</v>
      </c>
      <c r="I960">
        <v>38.325000000000003</v>
      </c>
      <c r="J960">
        <v>8</v>
      </c>
      <c r="K960" t="s">
        <v>13</v>
      </c>
      <c r="L960">
        <f>Table13[[#This Row],[maxPHe]]/Table13[[#This Row],[nv]]</f>
        <v>4.7906250000000004</v>
      </c>
      <c r="M960">
        <f>1/Table13[[#This Row],[temp(K)]]</f>
        <v>6.6666666666666664E-4</v>
      </c>
      <c r="N960">
        <f>1/Table13[[#This Row],[dens]]</f>
        <v>0.20874103065883887</v>
      </c>
      <c r="O960" s="3">
        <f>EXP(-1/Table13[[#This Row],[temp(K)]])</f>
        <v>0.99933355550618108</v>
      </c>
      <c r="P960" s="3">
        <f>EXP(-1/Table13[[#This Row],[dens]])</f>
        <v>0.81160538934351545</v>
      </c>
      <c r="Q960" s="3">
        <f>EXP(1/Table13[[#This Row],[temp(K)]])</f>
        <v>1.0006668889382799</v>
      </c>
      <c r="R960" s="3">
        <f>EXP(1/Table13[[#This Row],[dens]])</f>
        <v>1.2321258743844365</v>
      </c>
      <c r="S960" s="3">
        <f>LN(Table13[[#This Row],[maxPress(bar)]])</f>
        <v>13.443740746670219</v>
      </c>
      <c r="T960" s="3">
        <f>LN(Table13[[#This Row],[dens]])</f>
        <v>1.566660883078042</v>
      </c>
    </row>
    <row r="961" spans="1:20" hidden="1" x14ac:dyDescent="0.3">
      <c r="A961">
        <v>5</v>
      </c>
      <c r="B961">
        <v>1500</v>
      </c>
      <c r="C961" t="s">
        <v>11</v>
      </c>
      <c r="D961">
        <v>1</v>
      </c>
      <c r="E961" t="s">
        <v>12</v>
      </c>
      <c r="F961">
        <v>19</v>
      </c>
      <c r="G961">
        <v>65.396250000000009</v>
      </c>
      <c r="H961">
        <v>787383.98025000026</v>
      </c>
      <c r="I961">
        <v>30.574999999999999</v>
      </c>
      <c r="J961">
        <v>6</v>
      </c>
      <c r="K961" t="s">
        <v>13</v>
      </c>
      <c r="L961">
        <f>Table13[[#This Row],[maxPHe]]/Table13[[#This Row],[nv]]</f>
        <v>5.0958333333333332</v>
      </c>
      <c r="M961">
        <f>1/Table13[[#This Row],[temp(K)]]</f>
        <v>6.6666666666666664E-4</v>
      </c>
      <c r="N961">
        <f>1/Table13[[#This Row],[dens]]</f>
        <v>0.19623875715453803</v>
      </c>
      <c r="O961" s="3">
        <f>EXP(-1/Table13[[#This Row],[temp(K)]])</f>
        <v>0.99933355550618108</v>
      </c>
      <c r="P961" s="3">
        <f>EXP(-1/Table13[[#This Row],[dens]])</f>
        <v>0.82181599680356987</v>
      </c>
      <c r="Q961" s="3">
        <f>EXP(1/Table13[[#This Row],[temp(K)]])</f>
        <v>1.0006668889382799</v>
      </c>
      <c r="R961" s="3">
        <f>EXP(1/Table13[[#This Row],[dens]])</f>
        <v>1.2168173945134577</v>
      </c>
      <c r="S961" s="3">
        <f>LN(Table13[[#This Row],[maxPress(bar)]])</f>
        <v>13.576471312161619</v>
      </c>
      <c r="T961" s="3">
        <f>LN(Table13[[#This Row],[dens]])</f>
        <v>1.6284232123451809</v>
      </c>
    </row>
    <row r="962" spans="1:20" hidden="1" x14ac:dyDescent="0.3">
      <c r="A962">
        <v>1</v>
      </c>
      <c r="B962">
        <v>2000</v>
      </c>
      <c r="C962" t="s">
        <v>11</v>
      </c>
      <c r="D962">
        <v>1</v>
      </c>
      <c r="E962" t="s">
        <v>12</v>
      </c>
      <c r="F962">
        <v>19</v>
      </c>
      <c r="G962">
        <v>105.19825</v>
      </c>
      <c r="H962">
        <v>547458.83850000007</v>
      </c>
      <c r="I962">
        <v>48.534999999999997</v>
      </c>
      <c r="J962">
        <v>11</v>
      </c>
      <c r="K962" t="s">
        <v>13</v>
      </c>
      <c r="L962">
        <f>Table13[[#This Row],[maxPHe]]/Table13[[#This Row],[nv]]</f>
        <v>4.4122727272727271</v>
      </c>
      <c r="M962">
        <f>1/Table13[[#This Row],[temp(K)]]</f>
        <v>5.0000000000000001E-4</v>
      </c>
      <c r="N962">
        <f>1/Table13[[#This Row],[dens]]</f>
        <v>0.22664056866179047</v>
      </c>
      <c r="O962" s="3">
        <f>EXP(-1/Table13[[#This Row],[temp(K)]])</f>
        <v>0.99950012497916929</v>
      </c>
      <c r="P962" s="3">
        <f>EXP(-1/Table13[[#This Row],[dens]])</f>
        <v>0.79720727207698461</v>
      </c>
      <c r="Q962" s="3">
        <f>EXP(1/Table13[[#This Row],[temp(K)]])</f>
        <v>1.0005001250208359</v>
      </c>
      <c r="R962" s="3">
        <f>EXP(1/Table13[[#This Row],[dens]])</f>
        <v>1.2543789238082015</v>
      </c>
      <c r="S962" s="3">
        <f>LN(Table13[[#This Row],[maxPress(bar)]])</f>
        <v>13.213042557024655</v>
      </c>
      <c r="T962" s="3">
        <f>LN(Table13[[#This Row],[dens]])</f>
        <v>1.484389914365819</v>
      </c>
    </row>
    <row r="963" spans="1:20" hidden="1" x14ac:dyDescent="0.3">
      <c r="A963">
        <v>2</v>
      </c>
      <c r="B963">
        <v>2000</v>
      </c>
      <c r="C963" t="s">
        <v>11</v>
      </c>
      <c r="D963">
        <v>1</v>
      </c>
      <c r="E963" t="s">
        <v>12</v>
      </c>
      <c r="F963">
        <v>19</v>
      </c>
      <c r="G963">
        <v>66.28725</v>
      </c>
      <c r="H963">
        <v>620920.92445000005</v>
      </c>
      <c r="I963">
        <v>35.75500000000001</v>
      </c>
      <c r="J963">
        <v>9</v>
      </c>
      <c r="K963" t="s">
        <v>13</v>
      </c>
      <c r="L963">
        <f>Table13[[#This Row],[maxPHe]]/Table13[[#This Row],[nv]]</f>
        <v>3.9727777777777789</v>
      </c>
      <c r="M963">
        <f>1/Table13[[#This Row],[temp(K)]]</f>
        <v>5.0000000000000001E-4</v>
      </c>
      <c r="N963">
        <f>1/Table13[[#This Row],[dens]]</f>
        <v>0.25171304712627596</v>
      </c>
      <c r="O963" s="3">
        <f>EXP(-1/Table13[[#This Row],[temp(K)]])</f>
        <v>0.99950012497916929</v>
      </c>
      <c r="P963" s="3">
        <f>EXP(-1/Table13[[#This Row],[dens]])</f>
        <v>0.77746780268310733</v>
      </c>
      <c r="Q963" s="3">
        <f>EXP(1/Table13[[#This Row],[temp(K)]])</f>
        <v>1.0005001250208359</v>
      </c>
      <c r="R963" s="3">
        <f>EXP(1/Table13[[#This Row],[dens]])</f>
        <v>1.2862268978199678</v>
      </c>
      <c r="S963" s="3">
        <f>LN(Table13[[#This Row],[maxPress(bar)]])</f>
        <v>13.338959016978412</v>
      </c>
      <c r="T963" s="3">
        <f>LN(Table13[[#This Row],[dens]])</f>
        <v>1.3794655421641402</v>
      </c>
    </row>
    <row r="964" spans="1:20" hidden="1" x14ac:dyDescent="0.3">
      <c r="A964">
        <v>3</v>
      </c>
      <c r="B964">
        <v>2000</v>
      </c>
      <c r="C964" t="s">
        <v>11</v>
      </c>
      <c r="D964">
        <v>1</v>
      </c>
      <c r="E964" t="s">
        <v>12</v>
      </c>
      <c r="F964">
        <v>19</v>
      </c>
      <c r="G964">
        <v>90.297250000000005</v>
      </c>
      <c r="H964">
        <v>652540.37880000006</v>
      </c>
      <c r="I964">
        <v>38.555000000000007</v>
      </c>
      <c r="J964">
        <v>8</v>
      </c>
      <c r="K964" t="s">
        <v>13</v>
      </c>
      <c r="L964">
        <f>Table13[[#This Row],[maxPHe]]/Table13[[#This Row],[nv]]</f>
        <v>4.8193750000000009</v>
      </c>
      <c r="M964">
        <f>1/Table13[[#This Row],[temp(K)]]</f>
        <v>5.0000000000000001E-4</v>
      </c>
      <c r="N964">
        <f>1/Table13[[#This Row],[dens]]</f>
        <v>0.20749578524186224</v>
      </c>
      <c r="O964" s="3">
        <f>EXP(-1/Table13[[#This Row],[temp(K)]])</f>
        <v>0.99950012497916929</v>
      </c>
      <c r="P964" s="3">
        <f>EXP(-1/Table13[[#This Row],[dens]])</f>
        <v>0.81261666674858901</v>
      </c>
      <c r="Q964" s="3">
        <f>EXP(1/Table13[[#This Row],[temp(K)]])</f>
        <v>1.0005001250208359</v>
      </c>
      <c r="R964" s="3">
        <f>EXP(1/Table13[[#This Row],[dens]])</f>
        <v>1.2305925301792813</v>
      </c>
      <c r="S964" s="3">
        <f>LN(Table13[[#This Row],[maxPress(bar)]])</f>
        <v>13.388628299482688</v>
      </c>
      <c r="T964" s="3">
        <f>LN(Table13[[#This Row],[dens]])</f>
        <v>1.5726442516050883</v>
      </c>
    </row>
    <row r="965" spans="1:20" hidden="1" x14ac:dyDescent="0.3">
      <c r="A965">
        <v>1</v>
      </c>
      <c r="B965">
        <v>2000</v>
      </c>
      <c r="C965" t="s">
        <v>11</v>
      </c>
      <c r="D965">
        <v>3</v>
      </c>
      <c r="E965" t="s">
        <v>12</v>
      </c>
      <c r="F965">
        <v>19</v>
      </c>
      <c r="G965">
        <v>1378.61375</v>
      </c>
      <c r="H965">
        <v>289498.72495</v>
      </c>
      <c r="I965">
        <v>675.22500000000002</v>
      </c>
      <c r="J965">
        <v>226</v>
      </c>
      <c r="K965" t="s">
        <v>14</v>
      </c>
      <c r="L965">
        <f>Table13[[#This Row],[maxPHe]]/Table13[[#This Row],[nv]]</f>
        <v>2.9877212389380534</v>
      </c>
      <c r="M965">
        <f>1/Table13[[#This Row],[temp(K)]]</f>
        <v>5.0000000000000001E-4</v>
      </c>
      <c r="N965">
        <f>1/Table13[[#This Row],[dens]]</f>
        <v>0.33470324706579285</v>
      </c>
      <c r="O965" s="3">
        <f>EXP(-1/Table13[[#This Row],[temp(K)]])</f>
        <v>0.99950012497916929</v>
      </c>
      <c r="P965" s="3">
        <f>EXP(-1/Table13[[#This Row],[dens]])</f>
        <v>0.71555039652891106</v>
      </c>
      <c r="Q965" s="3">
        <f>EXP(1/Table13[[#This Row],[temp(K)]])</f>
        <v>1.0005001250208359</v>
      </c>
      <c r="R965" s="3">
        <f>EXP(1/Table13[[#This Row],[dens]])</f>
        <v>1.397525603858143</v>
      </c>
      <c r="S965" s="3">
        <f>LN(Table13[[#This Row],[maxPress(bar)]])</f>
        <v>12.575906171667699</v>
      </c>
      <c r="T965" s="3">
        <f>LN(Table13[[#This Row],[dens]])</f>
        <v>1.0945109693903645</v>
      </c>
    </row>
    <row r="966" spans="1:20" hidden="1" x14ac:dyDescent="0.3">
      <c r="A966">
        <v>2</v>
      </c>
      <c r="B966">
        <v>2000</v>
      </c>
      <c r="C966" t="s">
        <v>11</v>
      </c>
      <c r="D966">
        <v>3</v>
      </c>
      <c r="E966" t="s">
        <v>12</v>
      </c>
      <c r="F966">
        <v>19</v>
      </c>
      <c r="G966">
        <v>1347.92075</v>
      </c>
      <c r="H966">
        <v>287326.92155000009</v>
      </c>
      <c r="I966">
        <v>672.08500000000015</v>
      </c>
      <c r="J966">
        <v>228</v>
      </c>
      <c r="K966" t="s">
        <v>13</v>
      </c>
      <c r="L966">
        <f>Table13[[#This Row],[maxPHe]]/Table13[[#This Row],[nv]]</f>
        <v>2.9477412280701762</v>
      </c>
      <c r="M966">
        <f>1/Table13[[#This Row],[temp(K)]]</f>
        <v>5.0000000000000001E-4</v>
      </c>
      <c r="N966">
        <f>1/Table13[[#This Row],[dens]]</f>
        <v>0.33924280410959912</v>
      </c>
      <c r="O966" s="3">
        <f>EXP(-1/Table13[[#This Row],[temp(K)]])</f>
        <v>0.99950012497916929</v>
      </c>
      <c r="P966" s="3">
        <f>EXP(-1/Table13[[#This Row],[dens]])</f>
        <v>0.71230947642262255</v>
      </c>
      <c r="Q966" s="3">
        <f>EXP(1/Table13[[#This Row],[temp(K)]])</f>
        <v>1.0005001250208359</v>
      </c>
      <c r="R966" s="3">
        <f>EXP(1/Table13[[#This Row],[dens]])</f>
        <v>1.4038841726804248</v>
      </c>
      <c r="S966" s="3">
        <f>LN(Table13[[#This Row],[maxPress(bar)]])</f>
        <v>12.568375945937559</v>
      </c>
      <c r="T966" s="3">
        <f>LN(Table13[[#This Row],[dens]])</f>
        <v>1.0810391916650026</v>
      </c>
    </row>
    <row r="967" spans="1:20" hidden="1" x14ac:dyDescent="0.3">
      <c r="A967">
        <v>3</v>
      </c>
      <c r="B967">
        <v>2000</v>
      </c>
      <c r="C967" t="s">
        <v>11</v>
      </c>
      <c r="D967">
        <v>3</v>
      </c>
      <c r="E967" t="s">
        <v>12</v>
      </c>
      <c r="F967">
        <v>19</v>
      </c>
      <c r="G967">
        <v>1258.51475</v>
      </c>
      <c r="H967">
        <v>283357.74839999998</v>
      </c>
      <c r="I967">
        <v>648.20499999999981</v>
      </c>
      <c r="J967">
        <v>224</v>
      </c>
      <c r="K967" t="s">
        <v>14</v>
      </c>
      <c r="L967">
        <f>Table13[[#This Row],[maxPHe]]/Table13[[#This Row],[nv]]</f>
        <v>2.8937723214285707</v>
      </c>
      <c r="M967">
        <f>1/Table13[[#This Row],[temp(K)]]</f>
        <v>5.0000000000000001E-4</v>
      </c>
      <c r="N967">
        <f>1/Table13[[#This Row],[dens]]</f>
        <v>0.34556968860159987</v>
      </c>
      <c r="O967" s="3">
        <f>EXP(-1/Table13[[#This Row],[temp(K)]])</f>
        <v>0.99950012497916929</v>
      </c>
      <c r="P967" s="3">
        <f>EXP(-1/Table13[[#This Row],[dens]])</f>
        <v>0.70781700330791142</v>
      </c>
      <c r="Q967" s="3">
        <f>EXP(1/Table13[[#This Row],[temp(K)]])</f>
        <v>1.0005001250208359</v>
      </c>
      <c r="R967" s="3">
        <f>EXP(1/Table13[[#This Row],[dens]])</f>
        <v>1.412794543401191</v>
      </c>
      <c r="S967" s="3">
        <f>LN(Table13[[#This Row],[maxPress(bar)]])</f>
        <v>12.554465506909427</v>
      </c>
      <c r="T967" s="3">
        <f>LN(Table13[[#This Row],[dens]])</f>
        <v>1.0625609524912776</v>
      </c>
    </row>
    <row r="968" spans="1:20" hidden="1" x14ac:dyDescent="0.3">
      <c r="A968">
        <v>4</v>
      </c>
      <c r="B968">
        <v>2000</v>
      </c>
      <c r="C968" t="s">
        <v>11</v>
      </c>
      <c r="D968">
        <v>1</v>
      </c>
      <c r="E968" t="s">
        <v>12</v>
      </c>
      <c r="F968">
        <v>19</v>
      </c>
      <c r="G968">
        <v>84.207750000000004</v>
      </c>
      <c r="H968">
        <v>610547.56204999995</v>
      </c>
      <c r="I968">
        <v>37.344999999999978</v>
      </c>
      <c r="J968">
        <v>8</v>
      </c>
      <c r="K968" t="s">
        <v>13</v>
      </c>
      <c r="L968">
        <f>Table13[[#This Row],[maxPHe]]/Table13[[#This Row],[nv]]</f>
        <v>4.6681249999999972</v>
      </c>
      <c r="M968">
        <f>1/Table13[[#This Row],[temp(K)]]</f>
        <v>5.0000000000000001E-4</v>
      </c>
      <c r="N968">
        <f>1/Table13[[#This Row],[dens]]</f>
        <v>0.21421877091980199</v>
      </c>
      <c r="O968" s="3">
        <f>EXP(-1/Table13[[#This Row],[temp(K)]])</f>
        <v>0.99950012497916929</v>
      </c>
      <c r="P968" s="3">
        <f>EXP(-1/Table13[[#This Row],[dens]])</f>
        <v>0.80717177999261625</v>
      </c>
      <c r="Q968" s="3">
        <f>EXP(1/Table13[[#This Row],[temp(K)]])</f>
        <v>1.0005001250208359</v>
      </c>
      <c r="R968" s="3">
        <f>EXP(1/Table13[[#This Row],[dens]])</f>
        <v>1.2388936590537738</v>
      </c>
      <c r="S968" s="3">
        <f>LN(Table13[[#This Row],[maxPress(bar)]])</f>
        <v>13.322111476214133</v>
      </c>
      <c r="T968" s="3">
        <f>LN(Table13[[#This Row],[dens]])</f>
        <v>1.5407574921291936</v>
      </c>
    </row>
    <row r="969" spans="1:20" hidden="1" x14ac:dyDescent="0.3">
      <c r="A969">
        <v>5</v>
      </c>
      <c r="B969">
        <v>2000</v>
      </c>
      <c r="C969" t="s">
        <v>11</v>
      </c>
      <c r="D969">
        <v>1</v>
      </c>
      <c r="E969" t="s">
        <v>12</v>
      </c>
      <c r="F969">
        <v>19</v>
      </c>
      <c r="G969">
        <v>93.118749999999991</v>
      </c>
      <c r="H969">
        <v>629873.47774999996</v>
      </c>
      <c r="I969">
        <v>41.125000000000007</v>
      </c>
      <c r="J969">
        <v>9</v>
      </c>
      <c r="K969" t="s">
        <v>13</v>
      </c>
      <c r="L969">
        <f>Table13[[#This Row],[maxPHe]]/Table13[[#This Row],[nv]]</f>
        <v>4.5694444444444455</v>
      </c>
      <c r="M969">
        <f>1/Table13[[#This Row],[temp(K)]]</f>
        <v>5.0000000000000001E-4</v>
      </c>
      <c r="N969">
        <f>1/Table13[[#This Row],[dens]]</f>
        <v>0.21884498480243156</v>
      </c>
      <c r="O969" s="3">
        <f>EXP(-1/Table13[[#This Row],[temp(K)]])</f>
        <v>0.99950012497916929</v>
      </c>
      <c r="P969" s="3">
        <f>EXP(-1/Table13[[#This Row],[dens]])</f>
        <v>0.80344625488077037</v>
      </c>
      <c r="Q969" s="3">
        <f>EXP(1/Table13[[#This Row],[temp(K)]])</f>
        <v>1.0005001250208359</v>
      </c>
      <c r="R969" s="3">
        <f>EXP(1/Table13[[#This Row],[dens]])</f>
        <v>1.2446383238769314</v>
      </c>
      <c r="S969" s="3">
        <f>LN(Table13[[#This Row],[maxPress(bar)]])</f>
        <v>13.353274249230624</v>
      </c>
      <c r="T969" s="3">
        <f>LN(Table13[[#This Row],[dens]])</f>
        <v>1.5193916317493168</v>
      </c>
    </row>
    <row r="970" spans="1:20" hidden="1" x14ac:dyDescent="0.3">
      <c r="A970">
        <v>1</v>
      </c>
      <c r="B970">
        <v>2500</v>
      </c>
      <c r="C970" t="s">
        <v>11</v>
      </c>
      <c r="D970">
        <v>1</v>
      </c>
      <c r="E970" t="s">
        <v>12</v>
      </c>
      <c r="F970">
        <v>19</v>
      </c>
      <c r="G970">
        <v>79.752250000000004</v>
      </c>
      <c r="H970">
        <v>603452.25329999998</v>
      </c>
      <c r="I970">
        <v>35.454999999999998</v>
      </c>
      <c r="J970">
        <v>8</v>
      </c>
      <c r="K970" t="s">
        <v>13</v>
      </c>
      <c r="L970">
        <f>Table13[[#This Row],[maxPHe]]/Table13[[#This Row],[nv]]</f>
        <v>4.4318749999999998</v>
      </c>
      <c r="M970">
        <f>1/Table13[[#This Row],[temp(K)]]</f>
        <v>4.0000000000000002E-4</v>
      </c>
      <c r="N970">
        <f>1/Table13[[#This Row],[dens]]</f>
        <v>0.22563813284445072</v>
      </c>
      <c r="O970" s="3">
        <f>EXP(-1/Table13[[#This Row],[temp(K)]])</f>
        <v>0.99960007998933442</v>
      </c>
      <c r="P970" s="3">
        <f>EXP(-1/Table13[[#This Row],[dens]])</f>
        <v>0.79800682188208527</v>
      </c>
      <c r="Q970" s="3">
        <f>EXP(1/Table13[[#This Row],[temp(K)]])</f>
        <v>1.0004000800106678</v>
      </c>
      <c r="R970" s="3">
        <f>EXP(1/Table13[[#This Row],[dens]])</f>
        <v>1.2531221194845392</v>
      </c>
      <c r="S970" s="3">
        <f>LN(Table13[[#This Row],[maxPress(bar)]])</f>
        <v>13.310422200068404</v>
      </c>
      <c r="T970" s="3">
        <f>LN(Table13[[#This Row],[dens]])</f>
        <v>1.488822745076124</v>
      </c>
    </row>
    <row r="971" spans="1:20" hidden="1" x14ac:dyDescent="0.3">
      <c r="A971">
        <v>2</v>
      </c>
      <c r="B971">
        <v>2500</v>
      </c>
      <c r="C971" t="s">
        <v>11</v>
      </c>
      <c r="D971">
        <v>1</v>
      </c>
      <c r="E971" t="s">
        <v>12</v>
      </c>
      <c r="F971">
        <v>19</v>
      </c>
      <c r="G971">
        <v>89.752249999999989</v>
      </c>
      <c r="H971">
        <v>599550.47585000016</v>
      </c>
      <c r="I971">
        <v>37.454999999999977</v>
      </c>
      <c r="J971">
        <v>8</v>
      </c>
      <c r="K971" t="s">
        <v>13</v>
      </c>
      <c r="L971">
        <f>Table13[[#This Row],[maxPHe]]/Table13[[#This Row],[nv]]</f>
        <v>4.6818749999999971</v>
      </c>
      <c r="M971">
        <f>1/Table13[[#This Row],[temp(K)]]</f>
        <v>4.0000000000000002E-4</v>
      </c>
      <c r="N971">
        <f>1/Table13[[#This Row],[dens]]</f>
        <v>0.21358964090241636</v>
      </c>
      <c r="O971" s="3">
        <f>EXP(-1/Table13[[#This Row],[temp(K)]])</f>
        <v>0.99960007998933442</v>
      </c>
      <c r="P971" s="3">
        <f>EXP(-1/Table13[[#This Row],[dens]])</f>
        <v>0.80767975576324391</v>
      </c>
      <c r="Q971" s="3">
        <f>EXP(1/Table13[[#This Row],[temp(K)]])</f>
        <v>1.0004000800106678</v>
      </c>
      <c r="R971" s="3">
        <f>EXP(1/Table13[[#This Row],[dens]])</f>
        <v>1.2381144789929972</v>
      </c>
      <c r="S971" s="3">
        <f>LN(Table13[[#This Row],[maxPress(bar)]])</f>
        <v>13.303935446485857</v>
      </c>
      <c r="T971" s="3">
        <f>LN(Table13[[#This Row],[dens]])</f>
        <v>1.5436986707200098</v>
      </c>
    </row>
    <row r="972" spans="1:20" hidden="1" x14ac:dyDescent="0.3">
      <c r="A972">
        <v>3</v>
      </c>
      <c r="B972">
        <v>2500</v>
      </c>
      <c r="C972" t="s">
        <v>11</v>
      </c>
      <c r="D972">
        <v>1</v>
      </c>
      <c r="E972" t="s">
        <v>12</v>
      </c>
      <c r="F972">
        <v>19</v>
      </c>
      <c r="G972">
        <v>79.356250000000003</v>
      </c>
      <c r="H972">
        <v>627403.44215000002</v>
      </c>
      <c r="I972">
        <v>33.375000000000007</v>
      </c>
      <c r="J972">
        <v>7</v>
      </c>
      <c r="K972" t="s">
        <v>13</v>
      </c>
      <c r="L972">
        <f>Table13[[#This Row],[maxPHe]]/Table13[[#This Row],[nv]]</f>
        <v>4.7678571428571441</v>
      </c>
      <c r="M972">
        <f>1/Table13[[#This Row],[temp(K)]]</f>
        <v>4.0000000000000002E-4</v>
      </c>
      <c r="N972">
        <f>1/Table13[[#This Row],[dens]]</f>
        <v>0.20973782771535576</v>
      </c>
      <c r="O972" s="3">
        <f>EXP(-1/Table13[[#This Row],[temp(K)]])</f>
        <v>0.99960007998933442</v>
      </c>
      <c r="P972" s="3">
        <f>EXP(-1/Table13[[#This Row],[dens]])</f>
        <v>0.81079678655375753</v>
      </c>
      <c r="Q972" s="3">
        <f>EXP(1/Table13[[#This Row],[temp(K)]])</f>
        <v>1.0004000800106678</v>
      </c>
      <c r="R972" s="3">
        <f>EXP(1/Table13[[#This Row],[dens]])</f>
        <v>1.2333546661555472</v>
      </c>
      <c r="S972" s="3">
        <f>LN(Table13[[#This Row],[maxPress(bar)]])</f>
        <v>13.349345061095995</v>
      </c>
      <c r="T972" s="3">
        <f>LN(Table13[[#This Row],[dens]])</f>
        <v>1.5618969676651007</v>
      </c>
    </row>
    <row r="973" spans="1:20" hidden="1" x14ac:dyDescent="0.3">
      <c r="A973">
        <v>1</v>
      </c>
      <c r="B973">
        <v>2500</v>
      </c>
      <c r="C973" t="s">
        <v>11</v>
      </c>
      <c r="D973">
        <v>3</v>
      </c>
      <c r="E973" t="s">
        <v>12</v>
      </c>
      <c r="F973">
        <v>19</v>
      </c>
      <c r="G973">
        <v>1092.8217500000001</v>
      </c>
      <c r="H973">
        <v>249068.97115000011</v>
      </c>
      <c r="I973">
        <v>587.0650000000004</v>
      </c>
      <c r="J973">
        <v>224</v>
      </c>
      <c r="K973" t="s">
        <v>14</v>
      </c>
      <c r="L973">
        <f>Table13[[#This Row],[maxPHe]]/Table13[[#This Row],[nv]]</f>
        <v>2.6208258928571446</v>
      </c>
      <c r="M973">
        <f>1/Table13[[#This Row],[temp(K)]]</f>
        <v>4.0000000000000002E-4</v>
      </c>
      <c r="N973">
        <f>1/Table13[[#This Row],[dens]]</f>
        <v>0.38155911185303137</v>
      </c>
      <c r="O973" s="3">
        <f>EXP(-1/Table13[[#This Row],[temp(K)]])</f>
        <v>0.99960007998933442</v>
      </c>
      <c r="P973" s="3">
        <f>EXP(-1/Table13[[#This Row],[dens]])</f>
        <v>0.68279602352696145</v>
      </c>
      <c r="Q973" s="3">
        <f>EXP(1/Table13[[#This Row],[temp(K)]])</f>
        <v>1.0004000800106678</v>
      </c>
      <c r="R973" s="3">
        <f>EXP(1/Table13[[#This Row],[dens]])</f>
        <v>1.4645662328765936</v>
      </c>
      <c r="S973" s="3">
        <f>LN(Table13[[#This Row],[maxPress(bar)]])</f>
        <v>12.425485129661768</v>
      </c>
      <c r="T973" s="3">
        <f>LN(Table13[[#This Row],[dens]])</f>
        <v>0.96348949438099274</v>
      </c>
    </row>
    <row r="974" spans="1:20" hidden="1" x14ac:dyDescent="0.3">
      <c r="A974">
        <v>2</v>
      </c>
      <c r="B974">
        <v>2500</v>
      </c>
      <c r="C974" t="s">
        <v>11</v>
      </c>
      <c r="D974">
        <v>3</v>
      </c>
      <c r="E974" t="s">
        <v>12</v>
      </c>
      <c r="F974">
        <v>19</v>
      </c>
      <c r="G974">
        <v>1194.9502500000001</v>
      </c>
      <c r="H974">
        <v>252825.16380000001</v>
      </c>
      <c r="I974">
        <v>613.49500000000046</v>
      </c>
      <c r="J974">
        <v>228</v>
      </c>
      <c r="K974" t="s">
        <v>13</v>
      </c>
      <c r="L974">
        <f>Table13[[#This Row],[maxPHe]]/Table13[[#This Row],[nv]]</f>
        <v>2.6907675438596512</v>
      </c>
      <c r="M974">
        <f>1/Table13[[#This Row],[temp(K)]]</f>
        <v>4.0000000000000002E-4</v>
      </c>
      <c r="N974">
        <f>1/Table13[[#This Row],[dens]]</f>
        <v>0.37164117066968733</v>
      </c>
      <c r="O974" s="3">
        <f>EXP(-1/Table13[[#This Row],[temp(K)]])</f>
        <v>0.99960007998933442</v>
      </c>
      <c r="P974" s="3">
        <f>EXP(-1/Table13[[#This Row],[dens]])</f>
        <v>0.68960164743082941</v>
      </c>
      <c r="Q974" s="3">
        <f>EXP(1/Table13[[#This Row],[temp(K)]])</f>
        <v>1.0004000800106678</v>
      </c>
      <c r="R974" s="3">
        <f>EXP(1/Table13[[#This Row],[dens]])</f>
        <v>1.4501125450114374</v>
      </c>
      <c r="S974" s="3">
        <f>LN(Table13[[#This Row],[maxPress(bar)]])</f>
        <v>12.440453476649129</v>
      </c>
      <c r="T974" s="3">
        <f>LN(Table13[[#This Row],[dens]])</f>
        <v>0.9898264852040648</v>
      </c>
    </row>
    <row r="975" spans="1:20" hidden="1" x14ac:dyDescent="0.3">
      <c r="A975">
        <v>4</v>
      </c>
      <c r="B975">
        <v>2500</v>
      </c>
      <c r="C975" t="s">
        <v>11</v>
      </c>
      <c r="D975">
        <v>1</v>
      </c>
      <c r="E975" t="s">
        <v>12</v>
      </c>
      <c r="F975">
        <v>19</v>
      </c>
      <c r="G975">
        <v>57.425750000000008</v>
      </c>
      <c r="H975">
        <v>623991.31330000027</v>
      </c>
      <c r="I975">
        <v>28.984999999999989</v>
      </c>
      <c r="J975">
        <v>7</v>
      </c>
      <c r="K975" t="s">
        <v>13</v>
      </c>
      <c r="L975">
        <f>Table13[[#This Row],[maxPHe]]/Table13[[#This Row],[nv]]</f>
        <v>4.1407142857142842</v>
      </c>
      <c r="M975">
        <f>1/Table13[[#This Row],[temp(K)]]</f>
        <v>4.0000000000000002E-4</v>
      </c>
      <c r="N975">
        <f>1/Table13[[#This Row],[dens]]</f>
        <v>0.24150422632396076</v>
      </c>
      <c r="O975" s="3">
        <f>EXP(-1/Table13[[#This Row],[temp(K)]])</f>
        <v>0.99960007998933442</v>
      </c>
      <c r="P975" s="3">
        <f>EXP(-1/Table13[[#This Row],[dens]])</f>
        <v>0.78544548423490035</v>
      </c>
      <c r="Q975" s="3">
        <f>EXP(1/Table13[[#This Row],[temp(K)]])</f>
        <v>1.0004000800106678</v>
      </c>
      <c r="R975" s="3">
        <f>EXP(1/Table13[[#This Row],[dens]])</f>
        <v>1.2731628357047549</v>
      </c>
      <c r="S975" s="3">
        <f>LN(Table13[[#This Row],[maxPress(bar)]])</f>
        <v>13.343891726261077</v>
      </c>
      <c r="T975" s="3">
        <f>LN(Table13[[#This Row],[dens]])</f>
        <v>1.4208683057363825</v>
      </c>
    </row>
    <row r="976" spans="1:20" hidden="1" x14ac:dyDescent="0.3">
      <c r="A976">
        <v>5</v>
      </c>
      <c r="B976">
        <v>2500</v>
      </c>
      <c r="C976" t="s">
        <v>11</v>
      </c>
      <c r="D976">
        <v>1</v>
      </c>
      <c r="E976" t="s">
        <v>12</v>
      </c>
      <c r="F976">
        <v>19</v>
      </c>
      <c r="G976">
        <v>83.514750000000006</v>
      </c>
      <c r="H976">
        <v>578980.41480000003</v>
      </c>
      <c r="I976">
        <v>38.204999999999998</v>
      </c>
      <c r="J976">
        <v>9</v>
      </c>
      <c r="K976" t="s">
        <v>13</v>
      </c>
      <c r="L976">
        <f>Table13[[#This Row],[maxPHe]]/Table13[[#This Row],[nv]]</f>
        <v>4.2450000000000001</v>
      </c>
      <c r="M976">
        <f>1/Table13[[#This Row],[temp(K)]]</f>
        <v>4.0000000000000002E-4</v>
      </c>
      <c r="N976">
        <f>1/Table13[[#This Row],[dens]]</f>
        <v>0.23557126030624262</v>
      </c>
      <c r="O976" s="3">
        <f>EXP(-1/Table13[[#This Row],[temp(K)]])</f>
        <v>0.99960007998933442</v>
      </c>
      <c r="P976" s="3">
        <f>EXP(-1/Table13[[#This Row],[dens]])</f>
        <v>0.79011935685529844</v>
      </c>
      <c r="Q976" s="3">
        <f>EXP(1/Table13[[#This Row],[temp(K)]])</f>
        <v>1.0004000800106678</v>
      </c>
      <c r="R976" s="3">
        <f>EXP(1/Table13[[#This Row],[dens]])</f>
        <v>1.2656315673369065</v>
      </c>
      <c r="S976" s="3">
        <f>LN(Table13[[#This Row],[maxPress(bar)]])</f>
        <v>13.269023930076287</v>
      </c>
      <c r="T976" s="3">
        <f>LN(Table13[[#This Row],[dens]])</f>
        <v>1.4457418197633107</v>
      </c>
    </row>
    <row r="977" spans="1:20" hidden="1" x14ac:dyDescent="0.3">
      <c r="A977">
        <v>1</v>
      </c>
      <c r="B977">
        <v>1000</v>
      </c>
      <c r="C977" t="s">
        <v>11</v>
      </c>
      <c r="D977">
        <v>1</v>
      </c>
      <c r="E977" t="s">
        <v>12</v>
      </c>
      <c r="F977">
        <v>20</v>
      </c>
      <c r="G977">
        <v>51.336750000000002</v>
      </c>
      <c r="H977">
        <v>903192.83785000013</v>
      </c>
      <c r="I977">
        <v>28.76499999999999</v>
      </c>
      <c r="J977">
        <v>6</v>
      </c>
      <c r="K977" t="s">
        <v>13</v>
      </c>
      <c r="L977">
        <f>Table13[[#This Row],[maxPHe]]/Table13[[#This Row],[nv]]</f>
        <v>4.7941666666666647</v>
      </c>
      <c r="M977">
        <f>1/Table13[[#This Row],[temp(K)]]</f>
        <v>1E-3</v>
      </c>
      <c r="N977">
        <f>1/Table13[[#This Row],[dens]]</f>
        <v>0.20858682426560063</v>
      </c>
      <c r="O977" s="3">
        <f>EXP(-1/Table13[[#This Row],[temp(K)]])</f>
        <v>0.99900049983337502</v>
      </c>
      <c r="P977" s="3">
        <f>EXP(-1/Table13[[#This Row],[dens]])</f>
        <v>0.81173055373366532</v>
      </c>
      <c r="Q977" s="3">
        <f>EXP(1/Table13[[#This Row],[temp(K)]])</f>
        <v>1.0010005001667084</v>
      </c>
      <c r="R977" s="3">
        <f>EXP(1/Table13[[#This Row],[dens]])</f>
        <v>1.2319358873463166</v>
      </c>
      <c r="S977" s="3">
        <f>LN(Table13[[#This Row],[maxPress(bar)]])</f>
        <v>13.71369136203637</v>
      </c>
      <c r="T977" s="3">
        <f>LN(Table13[[#This Row],[dens]])</f>
        <v>1.5673999010872013</v>
      </c>
    </row>
    <row r="978" spans="1:20" hidden="1" x14ac:dyDescent="0.3">
      <c r="A978">
        <v>1</v>
      </c>
      <c r="B978">
        <v>1500</v>
      </c>
      <c r="C978" t="s">
        <v>11</v>
      </c>
      <c r="D978">
        <v>1</v>
      </c>
      <c r="E978" t="s">
        <v>12</v>
      </c>
      <c r="F978">
        <v>20</v>
      </c>
      <c r="G978">
        <v>77.376249999999999</v>
      </c>
      <c r="H978">
        <v>705847.62155000004</v>
      </c>
      <c r="I978">
        <v>37.975000000000001</v>
      </c>
      <c r="J978">
        <v>8</v>
      </c>
      <c r="K978" t="s">
        <v>13</v>
      </c>
      <c r="L978">
        <f>Table13[[#This Row],[maxPHe]]/Table13[[#This Row],[nv]]</f>
        <v>4.7468750000000002</v>
      </c>
      <c r="M978">
        <f>1/Table13[[#This Row],[temp(K)]]</f>
        <v>6.6666666666666664E-4</v>
      </c>
      <c r="N978">
        <f>1/Table13[[#This Row],[dens]]</f>
        <v>0.21066491112574062</v>
      </c>
      <c r="O978" s="3">
        <f>EXP(-1/Table13[[#This Row],[temp(K)]])</f>
        <v>0.99933355550618108</v>
      </c>
      <c r="P978" s="3">
        <f>EXP(-1/Table13[[#This Row],[dens]])</f>
        <v>0.81004545862939026</v>
      </c>
      <c r="Q978" s="3">
        <f>EXP(1/Table13[[#This Row],[temp(K)]])</f>
        <v>1.0006668889382799</v>
      </c>
      <c r="R978" s="3">
        <f>EXP(1/Table13[[#This Row],[dens]])</f>
        <v>1.2344986189935758</v>
      </c>
      <c r="S978" s="3">
        <f>LN(Table13[[#This Row],[maxPress(bar)]])</f>
        <v>13.467154659681395</v>
      </c>
      <c r="T978" s="3">
        <f>LN(Table13[[#This Row],[dens]])</f>
        <v>1.5574865068020007</v>
      </c>
    </row>
    <row r="979" spans="1:20" hidden="1" x14ac:dyDescent="0.3">
      <c r="A979">
        <v>1</v>
      </c>
      <c r="B979">
        <v>2000</v>
      </c>
      <c r="C979" t="s">
        <v>11</v>
      </c>
      <c r="D979">
        <v>1</v>
      </c>
      <c r="E979" t="s">
        <v>12</v>
      </c>
      <c r="F979">
        <v>20</v>
      </c>
      <c r="G979">
        <v>84.356250000000003</v>
      </c>
      <c r="H979">
        <v>603486.95074999996</v>
      </c>
      <c r="I979">
        <v>39.375000000000021</v>
      </c>
      <c r="J979">
        <v>9</v>
      </c>
      <c r="K979" t="s">
        <v>13</v>
      </c>
      <c r="L979">
        <f>Table13[[#This Row],[maxPHe]]/Table13[[#This Row],[nv]]</f>
        <v>4.3750000000000027</v>
      </c>
      <c r="M979">
        <f>1/Table13[[#This Row],[temp(K)]]</f>
        <v>5.0000000000000001E-4</v>
      </c>
      <c r="N979">
        <f>1/Table13[[#This Row],[dens]]</f>
        <v>0.22857142857142843</v>
      </c>
      <c r="O979" s="3">
        <f>EXP(-1/Table13[[#This Row],[temp(K)]])</f>
        <v>0.99950012497916929</v>
      </c>
      <c r="P979" s="3">
        <f>EXP(-1/Table13[[#This Row],[dens]])</f>
        <v>0.79566946164169294</v>
      </c>
      <c r="Q979" s="3">
        <f>EXP(1/Table13[[#This Row],[temp(K)]])</f>
        <v>1.0005001250208359</v>
      </c>
      <c r="R979" s="3">
        <f>EXP(1/Table13[[#This Row],[dens]])</f>
        <v>1.2568032935896709</v>
      </c>
      <c r="S979" s="3">
        <f>LN(Table13[[#This Row],[maxPress(bar)]])</f>
        <v>13.31047969666789</v>
      </c>
      <c r="T979" s="3">
        <f>LN(Table13[[#This Row],[dens]])</f>
        <v>1.4759065198095784</v>
      </c>
    </row>
    <row r="980" spans="1:20" hidden="1" x14ac:dyDescent="0.3">
      <c r="A980">
        <v>1</v>
      </c>
      <c r="B980">
        <v>2500</v>
      </c>
      <c r="C980" t="s">
        <v>11</v>
      </c>
      <c r="D980">
        <v>1</v>
      </c>
      <c r="E980" t="s">
        <v>12</v>
      </c>
      <c r="F980">
        <v>20</v>
      </c>
      <c r="G980">
        <v>57.326749999999997</v>
      </c>
      <c r="H980">
        <v>584717.5101500001</v>
      </c>
      <c r="I980">
        <v>30.965</v>
      </c>
      <c r="J980">
        <v>8</v>
      </c>
      <c r="K980" t="s">
        <v>13</v>
      </c>
      <c r="L980">
        <f>Table13[[#This Row],[maxPHe]]/Table13[[#This Row],[nv]]</f>
        <v>3.870625</v>
      </c>
      <c r="M980">
        <f>1/Table13[[#This Row],[temp(K)]]</f>
        <v>4.0000000000000002E-4</v>
      </c>
      <c r="N980">
        <f>1/Table13[[#This Row],[dens]]</f>
        <v>0.25835620862263847</v>
      </c>
      <c r="O980" s="3">
        <f>EXP(-1/Table13[[#This Row],[temp(K)]])</f>
        <v>0.99960007998933442</v>
      </c>
      <c r="P980" s="3">
        <f>EXP(-1/Table13[[#This Row],[dens]])</f>
        <v>0.7723200760328347</v>
      </c>
      <c r="Q980" s="3">
        <f>EXP(1/Table13[[#This Row],[temp(K)]])</f>
        <v>1.0004000800106678</v>
      </c>
      <c r="R980" s="3">
        <f>EXP(1/Table13[[#This Row],[dens]])</f>
        <v>1.2947999553976188</v>
      </c>
      <c r="S980" s="3">
        <f>LN(Table13[[#This Row],[maxPress(bar)]])</f>
        <v>13.278884120953252</v>
      </c>
      <c r="T980" s="3">
        <f>LN(Table13[[#This Row],[dens]])</f>
        <v>1.3534159927101883</v>
      </c>
    </row>
    <row r="981" spans="1:20" hidden="1" x14ac:dyDescent="0.3">
      <c r="A981">
        <v>1</v>
      </c>
      <c r="B981">
        <v>500</v>
      </c>
      <c r="C981" t="s">
        <v>11</v>
      </c>
      <c r="D981">
        <v>1</v>
      </c>
      <c r="E981" t="s">
        <v>12</v>
      </c>
      <c r="F981">
        <v>20</v>
      </c>
      <c r="G981">
        <v>92.376250000000013</v>
      </c>
      <c r="H981">
        <v>858879.28279999993</v>
      </c>
      <c r="I981">
        <v>44.97499999999998</v>
      </c>
      <c r="J981">
        <v>8</v>
      </c>
      <c r="K981" t="s">
        <v>13</v>
      </c>
      <c r="L981">
        <f>Table13[[#This Row],[maxPHe]]/Table13[[#This Row],[nv]]</f>
        <v>5.6218749999999975</v>
      </c>
      <c r="M981">
        <f>1/Table13[[#This Row],[temp(K)]]</f>
        <v>2E-3</v>
      </c>
      <c r="N981">
        <f>1/Table13[[#This Row],[dens]]</f>
        <v>0.17787659811006123</v>
      </c>
      <c r="O981" s="3">
        <f>EXP(-1/Table13[[#This Row],[temp(K)]])</f>
        <v>0.99800199866733308</v>
      </c>
      <c r="P981" s="3">
        <f>EXP(-1/Table13[[#This Row],[dens]])</f>
        <v>0.83704571013834927</v>
      </c>
      <c r="Q981" s="3">
        <f>EXP(1/Table13[[#This Row],[temp(K)]])</f>
        <v>1.0020020013340003</v>
      </c>
      <c r="R981" s="3">
        <f>EXP(1/Table13[[#This Row],[dens]])</f>
        <v>1.1946778866290553</v>
      </c>
      <c r="S981" s="3">
        <f>LN(Table13[[#This Row],[maxPress(bar)]])</f>
        <v>13.663383658844012</v>
      </c>
      <c r="T981" s="3">
        <f>LN(Table13[[#This Row],[dens]])</f>
        <v>1.7266652381567604</v>
      </c>
    </row>
    <row r="982" spans="1:20" hidden="1" x14ac:dyDescent="0.3">
      <c r="A982">
        <v>2</v>
      </c>
      <c r="B982">
        <v>1000</v>
      </c>
      <c r="C982" t="s">
        <v>11</v>
      </c>
      <c r="D982">
        <v>1</v>
      </c>
      <c r="E982" t="s">
        <v>12</v>
      </c>
      <c r="F982">
        <v>20</v>
      </c>
      <c r="G982">
        <v>92.029750000000007</v>
      </c>
      <c r="H982">
        <v>799764.37855000014</v>
      </c>
      <c r="I982">
        <v>42.905000000000001</v>
      </c>
      <c r="J982">
        <v>8</v>
      </c>
      <c r="K982" t="s">
        <v>13</v>
      </c>
      <c r="L982">
        <f>Table13[[#This Row],[maxPHe]]/Table13[[#This Row],[nv]]</f>
        <v>5.3631250000000001</v>
      </c>
      <c r="M982">
        <f>1/Table13[[#This Row],[temp(K)]]</f>
        <v>1E-3</v>
      </c>
      <c r="N982">
        <f>1/Table13[[#This Row],[dens]]</f>
        <v>0.18645845472555644</v>
      </c>
      <c r="O982" s="3">
        <f>EXP(-1/Table13[[#This Row],[temp(K)]])</f>
        <v>0.99900049983337502</v>
      </c>
      <c r="P982" s="3">
        <f>EXP(-1/Table13[[#This Row],[dens]])</f>
        <v>0.82989303936923342</v>
      </c>
      <c r="Q982" s="3">
        <f>EXP(1/Table13[[#This Row],[temp(K)]])</f>
        <v>1.0010005001667084</v>
      </c>
      <c r="R982" s="3">
        <f>EXP(1/Table13[[#This Row],[dens]])</f>
        <v>1.2049745600469883</v>
      </c>
      <c r="S982" s="3">
        <f>LN(Table13[[#This Row],[maxPress(bar)]])</f>
        <v>13.592072436456025</v>
      </c>
      <c r="T982" s="3">
        <f>LN(Table13[[#This Row],[dens]])</f>
        <v>1.6795468275792484</v>
      </c>
    </row>
    <row r="983" spans="1:20" hidden="1" x14ac:dyDescent="0.3">
      <c r="A983">
        <v>2</v>
      </c>
      <c r="B983">
        <v>1500</v>
      </c>
      <c r="C983" t="s">
        <v>11</v>
      </c>
      <c r="D983">
        <v>1</v>
      </c>
      <c r="E983" t="s">
        <v>12</v>
      </c>
      <c r="F983">
        <v>20</v>
      </c>
      <c r="G983">
        <v>66.732749999999996</v>
      </c>
      <c r="H983">
        <v>703958.65795000014</v>
      </c>
      <c r="I983">
        <v>35.845000000000013</v>
      </c>
      <c r="J983">
        <v>8</v>
      </c>
      <c r="K983" t="s">
        <v>13</v>
      </c>
      <c r="L983">
        <f>Table13[[#This Row],[maxPHe]]/Table13[[#This Row],[nv]]</f>
        <v>4.4806250000000016</v>
      </c>
      <c r="M983">
        <f>1/Table13[[#This Row],[temp(K)]]</f>
        <v>6.6666666666666664E-4</v>
      </c>
      <c r="N983">
        <f>1/Table13[[#This Row],[dens]]</f>
        <v>0.22318314967219965</v>
      </c>
      <c r="O983" s="3">
        <f>EXP(-1/Table13[[#This Row],[temp(K)]])</f>
        <v>0.99933355550618108</v>
      </c>
      <c r="P983" s="3">
        <f>EXP(-1/Table13[[#This Row],[dens]])</f>
        <v>0.7999683219408118</v>
      </c>
      <c r="Q983" s="3">
        <f>EXP(1/Table13[[#This Row],[temp(K)]])</f>
        <v>1.0006668889382799</v>
      </c>
      <c r="R983" s="3">
        <f>EXP(1/Table13[[#This Row],[dens]])</f>
        <v>1.250049498927519</v>
      </c>
      <c r="S983" s="3">
        <f>LN(Table13[[#This Row],[maxPress(bar)]])</f>
        <v>13.464474908912988</v>
      </c>
      <c r="T983" s="3">
        <f>LN(Table13[[#This Row],[dens]])</f>
        <v>1.4997625456249999</v>
      </c>
    </row>
    <row r="984" spans="1:20" hidden="1" x14ac:dyDescent="0.3">
      <c r="A984">
        <v>2</v>
      </c>
      <c r="B984">
        <v>2000</v>
      </c>
      <c r="C984" t="s">
        <v>11</v>
      </c>
      <c r="D984">
        <v>1</v>
      </c>
      <c r="E984" t="s">
        <v>12</v>
      </c>
      <c r="F984">
        <v>20</v>
      </c>
      <c r="G984">
        <v>80.891249999999999</v>
      </c>
      <c r="H984">
        <v>586253.25024999981</v>
      </c>
      <c r="I984">
        <v>38.675000000000033</v>
      </c>
      <c r="J984">
        <v>9</v>
      </c>
      <c r="K984" t="s">
        <v>13</v>
      </c>
      <c r="L984">
        <f>Table13[[#This Row],[maxPHe]]/Table13[[#This Row],[nv]]</f>
        <v>4.2972222222222261</v>
      </c>
      <c r="M984">
        <f>1/Table13[[#This Row],[temp(K)]]</f>
        <v>5.0000000000000001E-4</v>
      </c>
      <c r="N984">
        <f>1/Table13[[#This Row],[dens]]</f>
        <v>0.23270846800258543</v>
      </c>
      <c r="O984" s="3">
        <f>EXP(-1/Table13[[#This Row],[temp(K)]])</f>
        <v>0.99950012497916929</v>
      </c>
      <c r="P984" s="3">
        <f>EXP(-1/Table13[[#This Row],[dens]])</f>
        <v>0.79238454530405888</v>
      </c>
      <c r="Q984" s="3">
        <f>EXP(1/Table13[[#This Row],[temp(K)]])</f>
        <v>1.0005001250208359</v>
      </c>
      <c r="R984" s="3">
        <f>EXP(1/Table13[[#This Row],[dens]])</f>
        <v>1.2620135083733537</v>
      </c>
      <c r="S984" s="3">
        <f>LN(Table13[[#This Row],[maxPress(bar)]])</f>
        <v>13.281507142863719</v>
      </c>
      <c r="T984" s="3">
        <f>LN(Table13[[#This Row],[dens]])</f>
        <v>1.4579688191229114</v>
      </c>
    </row>
    <row r="985" spans="1:20" hidden="1" x14ac:dyDescent="0.3">
      <c r="A985">
        <v>2</v>
      </c>
      <c r="B985">
        <v>2500</v>
      </c>
      <c r="C985" t="s">
        <v>11</v>
      </c>
      <c r="D985">
        <v>1</v>
      </c>
      <c r="E985" t="s">
        <v>12</v>
      </c>
      <c r="F985">
        <v>20</v>
      </c>
      <c r="G985">
        <v>92.821750000000009</v>
      </c>
      <c r="H985">
        <v>517127.21805000002</v>
      </c>
      <c r="I985">
        <v>44.065000000000012</v>
      </c>
      <c r="J985">
        <v>11</v>
      </c>
      <c r="K985" t="s">
        <v>13</v>
      </c>
      <c r="L985">
        <f>Table13[[#This Row],[maxPHe]]/Table13[[#This Row],[nv]]</f>
        <v>4.0059090909090918</v>
      </c>
      <c r="M985">
        <f>1/Table13[[#This Row],[temp(K)]]</f>
        <v>4.0000000000000002E-4</v>
      </c>
      <c r="N985">
        <f>1/Table13[[#This Row],[dens]]</f>
        <v>0.24963122659707246</v>
      </c>
      <c r="O985" s="3">
        <f>EXP(-1/Table13[[#This Row],[temp(K)]])</f>
        <v>0.99960007998933442</v>
      </c>
      <c r="P985" s="3">
        <f>EXP(-1/Table13[[#This Row],[dens]])</f>
        <v>0.7790880370489387</v>
      </c>
      <c r="Q985" s="3">
        <f>EXP(1/Table13[[#This Row],[temp(K)]])</f>
        <v>1.0004000800106678</v>
      </c>
      <c r="R985" s="3">
        <f>EXP(1/Table13[[#This Row],[dens]])</f>
        <v>1.283551989564415</v>
      </c>
      <c r="S985" s="3">
        <f>LN(Table13[[#This Row],[maxPress(bar)]])</f>
        <v>13.156044192949583</v>
      </c>
      <c r="T985" s="3">
        <f>LN(Table13[[#This Row],[dens]])</f>
        <v>1.3877705437532535</v>
      </c>
    </row>
    <row r="986" spans="1:20" hidden="1" x14ac:dyDescent="0.3">
      <c r="A986">
        <v>2</v>
      </c>
      <c r="B986">
        <v>500</v>
      </c>
      <c r="C986" t="s">
        <v>11</v>
      </c>
      <c r="D986">
        <v>1</v>
      </c>
      <c r="E986" t="s">
        <v>12</v>
      </c>
      <c r="F986">
        <v>20</v>
      </c>
      <c r="G986">
        <v>49.306750000000008</v>
      </c>
      <c r="H986">
        <v>928349.9850499999</v>
      </c>
      <c r="I986">
        <v>33.365000000000009</v>
      </c>
      <c r="J986">
        <v>7</v>
      </c>
      <c r="K986" t="s">
        <v>13</v>
      </c>
      <c r="L986">
        <f>Table13[[#This Row],[maxPHe]]/Table13[[#This Row],[nv]]</f>
        <v>4.7664285714285723</v>
      </c>
      <c r="M986">
        <f>1/Table13[[#This Row],[temp(K)]]</f>
        <v>2E-3</v>
      </c>
      <c r="N986">
        <f>1/Table13[[#This Row],[dens]]</f>
        <v>0.20980068934512208</v>
      </c>
      <c r="O986" s="3">
        <f>EXP(-1/Table13[[#This Row],[temp(K)]])</f>
        <v>0.99800199866733308</v>
      </c>
      <c r="P986" s="3">
        <f>EXP(-1/Table13[[#This Row],[dens]])</f>
        <v>0.8107458201482779</v>
      </c>
      <c r="Q986" s="3">
        <f>EXP(1/Table13[[#This Row],[temp(K)]])</f>
        <v>1.0020020013340003</v>
      </c>
      <c r="R986" s="3">
        <f>EXP(1/Table13[[#This Row],[dens]])</f>
        <v>1.2334321992768451</v>
      </c>
      <c r="S986" s="3">
        <f>LN(Table13[[#This Row],[maxPress(bar)]])</f>
        <v>13.741164079731776</v>
      </c>
      <c r="T986" s="3">
        <f>LN(Table13[[#This Row],[dens]])</f>
        <v>1.5615972973002568</v>
      </c>
    </row>
    <row r="987" spans="1:20" hidden="1" x14ac:dyDescent="0.3">
      <c r="A987">
        <v>3</v>
      </c>
      <c r="B987">
        <v>1000</v>
      </c>
      <c r="C987" t="s">
        <v>11</v>
      </c>
      <c r="D987">
        <v>1</v>
      </c>
      <c r="E987" t="s">
        <v>12</v>
      </c>
      <c r="F987">
        <v>20</v>
      </c>
      <c r="G987">
        <v>47.475250000000003</v>
      </c>
      <c r="H987">
        <v>870185.43304999988</v>
      </c>
      <c r="I987">
        <v>27.99499999999999</v>
      </c>
      <c r="J987">
        <v>6</v>
      </c>
      <c r="K987" t="s">
        <v>13</v>
      </c>
      <c r="L987">
        <f>Table13[[#This Row],[maxPHe]]/Table13[[#This Row],[nv]]</f>
        <v>4.6658333333333317</v>
      </c>
      <c r="M987">
        <f>1/Table13[[#This Row],[temp(K)]]</f>
        <v>1E-3</v>
      </c>
      <c r="N987">
        <f>1/Table13[[#This Row],[dens]]</f>
        <v>0.21432398642614761</v>
      </c>
      <c r="O987" s="3">
        <f>EXP(-1/Table13[[#This Row],[temp(K)]])</f>
        <v>0.99900049983337502</v>
      </c>
      <c r="P987" s="3">
        <f>EXP(-1/Table13[[#This Row],[dens]])</f>
        <v>0.80708685747273767</v>
      </c>
      <c r="Q987" s="3">
        <f>EXP(1/Table13[[#This Row],[temp(K)]])</f>
        <v>1.0010005001667084</v>
      </c>
      <c r="R987" s="3">
        <f>EXP(1/Table13[[#This Row],[dens]])</f>
        <v>1.2390240167351241</v>
      </c>
      <c r="S987" s="3">
        <f>LN(Table13[[#This Row],[maxPress(bar)]])</f>
        <v>13.676461609356139</v>
      </c>
      <c r="T987" s="3">
        <f>LN(Table13[[#This Row],[dens]])</f>
        <v>1.5402664535728012</v>
      </c>
    </row>
    <row r="988" spans="1:20" hidden="1" x14ac:dyDescent="0.3">
      <c r="A988">
        <v>3</v>
      </c>
      <c r="B988">
        <v>1500</v>
      </c>
      <c r="C988" t="s">
        <v>11</v>
      </c>
      <c r="D988">
        <v>1</v>
      </c>
      <c r="E988" t="s">
        <v>12</v>
      </c>
      <c r="F988">
        <v>20</v>
      </c>
      <c r="G988">
        <v>80.445750000000018</v>
      </c>
      <c r="H988">
        <v>707433.73534999997</v>
      </c>
      <c r="I988">
        <v>38.585000000000022</v>
      </c>
      <c r="J988">
        <v>8</v>
      </c>
      <c r="K988" t="s">
        <v>13</v>
      </c>
      <c r="L988">
        <f>Table13[[#This Row],[maxPHe]]/Table13[[#This Row],[nv]]</f>
        <v>4.8231250000000028</v>
      </c>
      <c r="M988">
        <f>1/Table13[[#This Row],[temp(K)]]</f>
        <v>6.6666666666666664E-4</v>
      </c>
      <c r="N988">
        <f>1/Table13[[#This Row],[dens]]</f>
        <v>0.20733445639497203</v>
      </c>
      <c r="O988" s="3">
        <f>EXP(-1/Table13[[#This Row],[temp(K)]])</f>
        <v>0.99933355550618108</v>
      </c>
      <c r="P988" s="3">
        <f>EXP(-1/Table13[[#This Row],[dens]])</f>
        <v>0.81274777583395375</v>
      </c>
      <c r="Q988" s="3">
        <f>EXP(1/Table13[[#This Row],[temp(K)]])</f>
        <v>1.0006668889382799</v>
      </c>
      <c r="R988" s="3">
        <f>EXP(1/Table13[[#This Row],[dens]])</f>
        <v>1.2303940161188487</v>
      </c>
      <c r="S988" s="3">
        <f>LN(Table13[[#This Row],[maxPress(bar)]])</f>
        <v>13.469399243830447</v>
      </c>
      <c r="T988" s="3">
        <f>LN(Table13[[#This Row],[dens]])</f>
        <v>1.5734220582297309</v>
      </c>
    </row>
    <row r="989" spans="1:20" hidden="1" x14ac:dyDescent="0.3">
      <c r="A989">
        <v>3</v>
      </c>
      <c r="B989">
        <v>2000</v>
      </c>
      <c r="C989" t="s">
        <v>11</v>
      </c>
      <c r="D989">
        <v>1</v>
      </c>
      <c r="E989" t="s">
        <v>12</v>
      </c>
      <c r="F989">
        <v>20</v>
      </c>
      <c r="G989">
        <v>72.920749999999998</v>
      </c>
      <c r="H989">
        <v>681515.43765000021</v>
      </c>
      <c r="I989">
        <v>33.085000000000008</v>
      </c>
      <c r="J989">
        <v>7</v>
      </c>
      <c r="K989" t="s">
        <v>13</v>
      </c>
      <c r="L989">
        <f>Table13[[#This Row],[maxPHe]]/Table13[[#This Row],[nv]]</f>
        <v>4.7264285714285723</v>
      </c>
      <c r="M989">
        <f>1/Table13[[#This Row],[temp(K)]]</f>
        <v>5.0000000000000001E-4</v>
      </c>
      <c r="N989">
        <f>1/Table13[[#This Row],[dens]]</f>
        <v>0.21157624301042766</v>
      </c>
      <c r="O989" s="3">
        <f>EXP(-1/Table13[[#This Row],[temp(K)]])</f>
        <v>0.99950012497916929</v>
      </c>
      <c r="P989" s="3">
        <f>EXP(-1/Table13[[#This Row],[dens]])</f>
        <v>0.80930757465456138</v>
      </c>
      <c r="Q989" s="3">
        <f>EXP(1/Table13[[#This Row],[temp(K)]])</f>
        <v>1.0005001250208359</v>
      </c>
      <c r="R989" s="3">
        <f>EXP(1/Table13[[#This Row],[dens]])</f>
        <v>1.2356241697439101</v>
      </c>
      <c r="S989" s="3">
        <f>LN(Table13[[#This Row],[maxPress(bar)]])</f>
        <v>13.432074182319976</v>
      </c>
      <c r="T989" s="3">
        <f>LN(Table13[[#This Row],[dens]])</f>
        <v>1.5531698584087097</v>
      </c>
    </row>
    <row r="990" spans="1:20" hidden="1" x14ac:dyDescent="0.3">
      <c r="A990">
        <v>3</v>
      </c>
      <c r="B990">
        <v>2500</v>
      </c>
      <c r="C990" t="s">
        <v>11</v>
      </c>
      <c r="D990">
        <v>1</v>
      </c>
      <c r="E990" t="s">
        <v>12</v>
      </c>
      <c r="F990">
        <v>20</v>
      </c>
      <c r="G990">
        <v>80.544750000000022</v>
      </c>
      <c r="H990">
        <v>608753.69814999984</v>
      </c>
      <c r="I990">
        <v>35.605000000000018</v>
      </c>
      <c r="J990">
        <v>8</v>
      </c>
      <c r="K990" t="s">
        <v>13</v>
      </c>
      <c r="L990">
        <f>Table13[[#This Row],[maxPHe]]/Table13[[#This Row],[nv]]</f>
        <v>4.4506250000000023</v>
      </c>
      <c r="M990">
        <f>1/Table13[[#This Row],[temp(K)]]</f>
        <v>4.0000000000000002E-4</v>
      </c>
      <c r="N990">
        <f>1/Table13[[#This Row],[dens]]</f>
        <v>0.2246875438842858</v>
      </c>
      <c r="O990" s="3">
        <f>EXP(-1/Table13[[#This Row],[temp(K)]])</f>
        <v>0.99960007998933442</v>
      </c>
      <c r="P990" s="3">
        <f>EXP(-1/Table13[[#This Row],[dens]])</f>
        <v>0.79876575901858526</v>
      </c>
      <c r="Q990" s="3">
        <f>EXP(1/Table13[[#This Row],[temp(K)]])</f>
        <v>1.0004000800106678</v>
      </c>
      <c r="R990" s="3">
        <f>EXP(1/Table13[[#This Row],[dens]])</f>
        <v>1.251931481425373</v>
      </c>
      <c r="S990" s="3">
        <f>LN(Table13[[#This Row],[maxPress(bar)]])</f>
        <v>13.319169028350217</v>
      </c>
      <c r="T990" s="3">
        <f>LN(Table13[[#This Row],[dens]])</f>
        <v>1.4930445357542526</v>
      </c>
    </row>
    <row r="991" spans="1:20" hidden="1" x14ac:dyDescent="0.3">
      <c r="A991">
        <v>3</v>
      </c>
      <c r="B991">
        <v>500</v>
      </c>
      <c r="C991" t="s">
        <v>11</v>
      </c>
      <c r="D991">
        <v>1</v>
      </c>
      <c r="E991" t="s">
        <v>12</v>
      </c>
      <c r="F991">
        <v>20</v>
      </c>
      <c r="G991">
        <v>140.84174999999999</v>
      </c>
      <c r="H991">
        <v>839099.54969999986</v>
      </c>
      <c r="I991">
        <v>57.665000000000013</v>
      </c>
      <c r="J991">
        <v>9</v>
      </c>
      <c r="K991" t="s">
        <v>14</v>
      </c>
      <c r="L991">
        <f>Table13[[#This Row],[maxPHe]]/Table13[[#This Row],[nv]]</f>
        <v>6.4072222222222237</v>
      </c>
      <c r="M991">
        <f>1/Table13[[#This Row],[temp(K)]]</f>
        <v>2E-3</v>
      </c>
      <c r="N991">
        <f>1/Table13[[#This Row],[dens]]</f>
        <v>0.15607387496748457</v>
      </c>
      <c r="O991" s="3">
        <f>EXP(-1/Table13[[#This Row],[temp(K)]])</f>
        <v>0.99800199866733308</v>
      </c>
      <c r="P991" s="3">
        <f>EXP(-1/Table13[[#This Row],[dens]])</f>
        <v>0.85549598829820295</v>
      </c>
      <c r="Q991" s="3">
        <f>EXP(1/Table13[[#This Row],[temp(K)]])</f>
        <v>1.0020020013340003</v>
      </c>
      <c r="R991" s="3">
        <f>EXP(1/Table13[[#This Row],[dens]])</f>
        <v>1.1689125532771367</v>
      </c>
      <c r="S991" s="3">
        <f>LN(Table13[[#This Row],[maxPress(bar)]])</f>
        <v>13.640084631211609</v>
      </c>
      <c r="T991" s="3">
        <f>LN(Table13[[#This Row],[dens]])</f>
        <v>1.857425826341683</v>
      </c>
    </row>
    <row r="992" spans="1:20" hidden="1" x14ac:dyDescent="0.3">
      <c r="A992">
        <v>1</v>
      </c>
      <c r="B992">
        <v>1500</v>
      </c>
      <c r="C992" t="s">
        <v>11</v>
      </c>
      <c r="D992">
        <v>3</v>
      </c>
      <c r="E992" t="s">
        <v>12</v>
      </c>
      <c r="F992">
        <v>20</v>
      </c>
      <c r="G992">
        <v>1409.2572500000001</v>
      </c>
      <c r="H992">
        <v>326872.91875000001</v>
      </c>
      <c r="I992">
        <v>706.35499999999968</v>
      </c>
      <c r="J992">
        <v>221</v>
      </c>
      <c r="K992" t="s">
        <v>14</v>
      </c>
      <c r="L992">
        <f>Table13[[#This Row],[maxPHe]]/Table13[[#This Row],[nv]]</f>
        <v>3.1961764705882336</v>
      </c>
      <c r="M992">
        <f>1/Table13[[#This Row],[temp(K)]]</f>
        <v>6.6666666666666664E-4</v>
      </c>
      <c r="N992">
        <f>1/Table13[[#This Row],[dens]]</f>
        <v>0.31287383822582143</v>
      </c>
      <c r="O992" s="3">
        <f>EXP(-1/Table13[[#This Row],[temp(K)]])</f>
        <v>0.99933355550618108</v>
      </c>
      <c r="P992" s="3">
        <f>EXP(-1/Table13[[#This Row],[dens]])</f>
        <v>0.73134217417504122</v>
      </c>
      <c r="Q992" s="3">
        <f>EXP(1/Table13[[#This Row],[temp(K)]])</f>
        <v>1.0006668889382799</v>
      </c>
      <c r="R992" s="3">
        <f>EXP(1/Table13[[#This Row],[dens]])</f>
        <v>1.3673490129678445</v>
      </c>
      <c r="S992" s="3">
        <f>LN(Table13[[#This Row],[maxPress(bar)]])</f>
        <v>12.697326746668244</v>
      </c>
      <c r="T992" s="3">
        <f>LN(Table13[[#This Row],[dens]])</f>
        <v>1.1619552424585984</v>
      </c>
    </row>
    <row r="993" spans="1:20" hidden="1" x14ac:dyDescent="0.3">
      <c r="A993">
        <v>2</v>
      </c>
      <c r="B993">
        <v>1000</v>
      </c>
      <c r="C993" t="s">
        <v>11</v>
      </c>
      <c r="D993">
        <v>3</v>
      </c>
      <c r="E993" t="s">
        <v>12</v>
      </c>
      <c r="F993">
        <v>20</v>
      </c>
      <c r="G993">
        <v>1582.0297499999999</v>
      </c>
      <c r="H993">
        <v>373398.31030000001</v>
      </c>
      <c r="I993">
        <v>796.90500000000009</v>
      </c>
      <c r="J993">
        <v>230</v>
      </c>
      <c r="K993" t="s">
        <v>13</v>
      </c>
      <c r="L993">
        <f>Table13[[#This Row],[maxPHe]]/Table13[[#This Row],[nv]]</f>
        <v>3.4648043478260875</v>
      </c>
      <c r="M993">
        <f>1/Table13[[#This Row],[temp(K)]]</f>
        <v>1E-3</v>
      </c>
      <c r="N993">
        <f>1/Table13[[#This Row],[dens]]</f>
        <v>0.28861658541482355</v>
      </c>
      <c r="O993" s="3">
        <f>EXP(-1/Table13[[#This Row],[temp(K)]])</f>
        <v>0.99900049983337502</v>
      </c>
      <c r="P993" s="3">
        <f>EXP(-1/Table13[[#This Row],[dens]])</f>
        <v>0.74929944266865567</v>
      </c>
      <c r="Q993" s="3">
        <f>EXP(1/Table13[[#This Row],[temp(K)]])</f>
        <v>1.0010005001667084</v>
      </c>
      <c r="R993" s="3">
        <f>EXP(1/Table13[[#This Row],[dens]])</f>
        <v>1.3345799330084454</v>
      </c>
      <c r="S993" s="3">
        <f>LN(Table13[[#This Row],[maxPress(bar)]])</f>
        <v>12.830400984905445</v>
      </c>
      <c r="T993" s="3">
        <f>LN(Table13[[#This Row],[dens]])</f>
        <v>1.2426561657737865</v>
      </c>
    </row>
    <row r="994" spans="1:20" hidden="1" x14ac:dyDescent="0.3">
      <c r="A994">
        <v>2</v>
      </c>
      <c r="B994">
        <v>1500</v>
      </c>
      <c r="C994" t="s">
        <v>11</v>
      </c>
      <c r="D994">
        <v>3</v>
      </c>
      <c r="E994" t="s">
        <v>12</v>
      </c>
      <c r="F994">
        <v>20</v>
      </c>
      <c r="G994">
        <v>1459.8512499999999</v>
      </c>
      <c r="H994">
        <v>321431.61335000012</v>
      </c>
      <c r="I994">
        <v>733.4749999999998</v>
      </c>
      <c r="J994">
        <v>231</v>
      </c>
      <c r="K994" t="s">
        <v>14</v>
      </c>
      <c r="L994">
        <f>Table13[[#This Row],[maxPHe]]/Table13[[#This Row],[nv]]</f>
        <v>3.1752164502164493</v>
      </c>
      <c r="M994">
        <f>1/Table13[[#This Row],[temp(K)]]</f>
        <v>6.6666666666666664E-4</v>
      </c>
      <c r="N994">
        <f>1/Table13[[#This Row],[dens]]</f>
        <v>0.31493915948055501</v>
      </c>
      <c r="O994" s="3">
        <f>EXP(-1/Table13[[#This Row],[temp(K)]])</f>
        <v>0.99933355550618108</v>
      </c>
      <c r="P994" s="3">
        <f>EXP(-1/Table13[[#This Row],[dens]])</f>
        <v>0.72983327635396178</v>
      </c>
      <c r="Q994" s="3">
        <f>EXP(1/Table13[[#This Row],[temp(K)]])</f>
        <v>1.0006668889382799</v>
      </c>
      <c r="R994" s="3">
        <f>EXP(1/Table13[[#This Row],[dens]])</f>
        <v>1.3701759462047467</v>
      </c>
      <c r="S994" s="3">
        <f>LN(Table13[[#This Row],[maxPress(bar)]])</f>
        <v>12.680540088836064</v>
      </c>
      <c r="T994" s="3">
        <f>LN(Table13[[#This Row],[dens]])</f>
        <v>1.1553758033174808</v>
      </c>
    </row>
    <row r="995" spans="1:20" hidden="1" x14ac:dyDescent="0.3">
      <c r="A995">
        <v>2</v>
      </c>
      <c r="B995">
        <v>2000</v>
      </c>
      <c r="C995" t="s">
        <v>11</v>
      </c>
      <c r="D995">
        <v>3</v>
      </c>
      <c r="E995" t="s">
        <v>12</v>
      </c>
      <c r="F995">
        <v>20</v>
      </c>
      <c r="G995">
        <v>1453.46525</v>
      </c>
      <c r="H995">
        <v>296728.13959999988</v>
      </c>
      <c r="I995">
        <v>684.1949999999996</v>
      </c>
      <c r="J995">
        <v>222</v>
      </c>
      <c r="K995" t="s">
        <v>13</v>
      </c>
      <c r="L995">
        <f>Table13[[#This Row],[maxPHe]]/Table13[[#This Row],[nv]]</f>
        <v>3.0819594594594575</v>
      </c>
      <c r="M995">
        <f>1/Table13[[#This Row],[temp(K)]]</f>
        <v>5.0000000000000001E-4</v>
      </c>
      <c r="N995">
        <f>1/Table13[[#This Row],[dens]]</f>
        <v>0.32446890140968604</v>
      </c>
      <c r="O995" s="3">
        <f>EXP(-1/Table13[[#This Row],[temp(K)]])</f>
        <v>0.99950012497916929</v>
      </c>
      <c r="P995" s="3">
        <f>EXP(-1/Table13[[#This Row],[dens]])</f>
        <v>0.72291118881919325</v>
      </c>
      <c r="Q995" s="3">
        <f>EXP(1/Table13[[#This Row],[temp(K)]])</f>
        <v>1.0005001250208359</v>
      </c>
      <c r="R995" s="3">
        <f>EXP(1/Table13[[#This Row],[dens]])</f>
        <v>1.3832957844149638</v>
      </c>
      <c r="S995" s="3">
        <f>LN(Table13[[#This Row],[maxPress(bar)]])</f>
        <v>12.600571643709575</v>
      </c>
      <c r="T995" s="3">
        <f>LN(Table13[[#This Row],[dens]])</f>
        <v>1.1255655828397866</v>
      </c>
    </row>
    <row r="996" spans="1:20" hidden="1" x14ac:dyDescent="0.3">
      <c r="A996">
        <v>3</v>
      </c>
      <c r="B996">
        <v>1500</v>
      </c>
      <c r="C996" t="s">
        <v>11</v>
      </c>
      <c r="D996">
        <v>3</v>
      </c>
      <c r="E996" t="s">
        <v>12</v>
      </c>
      <c r="F996">
        <v>20</v>
      </c>
      <c r="G996">
        <v>1471.08925</v>
      </c>
      <c r="H996">
        <v>327100.64539999998</v>
      </c>
      <c r="I996">
        <v>730.7149999999998</v>
      </c>
      <c r="J996">
        <v>228</v>
      </c>
      <c r="K996" t="s">
        <v>14</v>
      </c>
      <c r="L996">
        <f>Table13[[#This Row],[maxPHe]]/Table13[[#This Row],[nv]]</f>
        <v>3.204890350877192</v>
      </c>
      <c r="M996">
        <f>1/Table13[[#This Row],[temp(K)]]</f>
        <v>6.6666666666666664E-4</v>
      </c>
      <c r="N996">
        <f>1/Table13[[#This Row],[dens]]</f>
        <v>0.31202315540258524</v>
      </c>
      <c r="O996" s="3">
        <f>EXP(-1/Table13[[#This Row],[temp(K)]])</f>
        <v>0.99933355550618108</v>
      </c>
      <c r="P996" s="3">
        <f>EXP(-1/Table13[[#This Row],[dens]])</f>
        <v>0.73196457909757429</v>
      </c>
      <c r="Q996" s="3">
        <f>EXP(1/Table13[[#This Row],[temp(K)]])</f>
        <v>1.0006668889382799</v>
      </c>
      <c r="R996" s="3">
        <f>EXP(1/Table13[[#This Row],[dens]])</f>
        <v>1.3661863272576409</v>
      </c>
      <c r="S996" s="3">
        <f>LN(Table13[[#This Row],[maxPress(bar)]])</f>
        <v>12.698023186621441</v>
      </c>
      <c r="T996" s="3">
        <f>LN(Table13[[#This Row],[dens]])</f>
        <v>1.1646778778926012</v>
      </c>
    </row>
    <row r="997" spans="1:20" hidden="1" x14ac:dyDescent="0.3">
      <c r="A997">
        <v>4</v>
      </c>
      <c r="B997">
        <v>1000</v>
      </c>
      <c r="C997" t="s">
        <v>11</v>
      </c>
      <c r="D997">
        <v>1</v>
      </c>
      <c r="E997" t="s">
        <v>12</v>
      </c>
      <c r="F997">
        <v>20</v>
      </c>
      <c r="G997">
        <v>103.66325000000001</v>
      </c>
      <c r="H997">
        <v>824319.20114999986</v>
      </c>
      <c r="I997">
        <v>42.235000000000021</v>
      </c>
      <c r="J997">
        <v>7</v>
      </c>
      <c r="K997" t="s">
        <v>13</v>
      </c>
      <c r="L997">
        <f>Table13[[#This Row],[maxPHe]]/Table13[[#This Row],[nv]]</f>
        <v>6.0335714285714319</v>
      </c>
      <c r="M997">
        <f>1/Table13[[#This Row],[temp(K)]]</f>
        <v>1E-3</v>
      </c>
      <c r="N997">
        <f>1/Table13[[#This Row],[dens]]</f>
        <v>0.16573931573339637</v>
      </c>
      <c r="O997" s="3">
        <f>EXP(-1/Table13[[#This Row],[temp(K)]])</f>
        <v>0.99900049983337502</v>
      </c>
      <c r="P997" s="3">
        <f>EXP(-1/Table13[[#This Row],[dens]])</f>
        <v>0.84726707459929818</v>
      </c>
      <c r="Q997" s="3">
        <f>EXP(1/Table13[[#This Row],[temp(K)]])</f>
        <v>1.0010005001667084</v>
      </c>
      <c r="R997" s="3">
        <f>EXP(1/Table13[[#This Row],[dens]])</f>
        <v>1.180265385000278</v>
      </c>
      <c r="S997" s="3">
        <f>LN(Table13[[#This Row],[maxPress(bar)]])</f>
        <v>13.622313113915741</v>
      </c>
      <c r="T997" s="3">
        <f>LN(Table13[[#This Row],[dens]])</f>
        <v>1.7973391121241473</v>
      </c>
    </row>
    <row r="998" spans="1:20" hidden="1" x14ac:dyDescent="0.3">
      <c r="A998">
        <v>4</v>
      </c>
      <c r="B998">
        <v>1500</v>
      </c>
      <c r="C998" t="s">
        <v>11</v>
      </c>
      <c r="D998">
        <v>1</v>
      </c>
      <c r="E998" t="s">
        <v>12</v>
      </c>
      <c r="F998">
        <v>20</v>
      </c>
      <c r="G998">
        <v>89.158249999999995</v>
      </c>
      <c r="H998">
        <v>682937.47659999994</v>
      </c>
      <c r="I998">
        <v>42.335000000000022</v>
      </c>
      <c r="J998">
        <v>9</v>
      </c>
      <c r="K998" t="s">
        <v>13</v>
      </c>
      <c r="L998">
        <f>Table13[[#This Row],[maxPHe]]/Table13[[#This Row],[nv]]</f>
        <v>4.7038888888888915</v>
      </c>
      <c r="M998">
        <f>1/Table13[[#This Row],[temp(K)]]</f>
        <v>6.6666666666666664E-4</v>
      </c>
      <c r="N998">
        <f>1/Table13[[#This Row],[dens]]</f>
        <v>0.21259005550962548</v>
      </c>
      <c r="O998" s="3">
        <f>EXP(-1/Table13[[#This Row],[temp(K)]])</f>
        <v>0.99933355550618108</v>
      </c>
      <c r="P998" s="3">
        <f>EXP(-1/Table13[[#This Row],[dens]])</f>
        <v>0.80848750428871474</v>
      </c>
      <c r="Q998" s="3">
        <f>EXP(1/Table13[[#This Row],[temp(K)]])</f>
        <v>1.0006668889382799</v>
      </c>
      <c r="R998" s="3">
        <f>EXP(1/Table13[[#This Row],[dens]])</f>
        <v>1.2368774961831632</v>
      </c>
      <c r="S998" s="3">
        <f>LN(Table13[[#This Row],[maxPress(bar)]])</f>
        <v>13.43415859204935</v>
      </c>
      <c r="T998" s="3">
        <f>LN(Table13[[#This Row],[dens]])</f>
        <v>1.5483895897580218</v>
      </c>
    </row>
    <row r="999" spans="1:20" hidden="1" x14ac:dyDescent="0.3">
      <c r="A999">
        <v>4</v>
      </c>
      <c r="B999">
        <v>2000</v>
      </c>
      <c r="C999" t="s">
        <v>11</v>
      </c>
      <c r="D999">
        <v>1</v>
      </c>
      <c r="E999" t="s">
        <v>12</v>
      </c>
      <c r="F999">
        <v>20</v>
      </c>
      <c r="G999">
        <v>81.534750000000003</v>
      </c>
      <c r="H999">
        <v>690426.95514999994</v>
      </c>
      <c r="I999">
        <v>34.805000000000007</v>
      </c>
      <c r="J999">
        <v>7</v>
      </c>
      <c r="K999" t="s">
        <v>13</v>
      </c>
      <c r="L999">
        <f>Table13[[#This Row],[maxPHe]]/Table13[[#This Row],[nv]]</f>
        <v>4.9721428571428579</v>
      </c>
      <c r="M999">
        <f>1/Table13[[#This Row],[temp(K)]]</f>
        <v>5.0000000000000001E-4</v>
      </c>
      <c r="N999">
        <f>1/Table13[[#This Row],[dens]]</f>
        <v>0.20112052865967531</v>
      </c>
      <c r="O999" s="3">
        <f>EXP(-1/Table13[[#This Row],[temp(K)]])</f>
        <v>0.99950012497916929</v>
      </c>
      <c r="P999" s="3">
        <f>EXP(-1/Table13[[#This Row],[dens]])</f>
        <v>0.81781385560548525</v>
      </c>
      <c r="Q999" s="3">
        <f>EXP(1/Table13[[#This Row],[temp(K)]])</f>
        <v>1.0005001250208359</v>
      </c>
      <c r="R999" s="3">
        <f>EXP(1/Table13[[#This Row],[dens]])</f>
        <v>1.2227721420293491</v>
      </c>
      <c r="S999" s="3">
        <f>LN(Table13[[#This Row],[maxPress(bar)]])</f>
        <v>13.445065460790479</v>
      </c>
      <c r="T999" s="3">
        <f>LN(Table13[[#This Row],[dens]])</f>
        <v>1.6038509055653167</v>
      </c>
    </row>
    <row r="1000" spans="1:20" hidden="1" x14ac:dyDescent="0.3">
      <c r="A1000">
        <v>4</v>
      </c>
      <c r="B1000">
        <v>2500</v>
      </c>
      <c r="C1000" t="s">
        <v>11</v>
      </c>
      <c r="D1000">
        <v>1</v>
      </c>
      <c r="E1000" t="s">
        <v>12</v>
      </c>
      <c r="F1000">
        <v>20</v>
      </c>
      <c r="G1000">
        <v>94.059249999999992</v>
      </c>
      <c r="H1000">
        <v>539880.61300000001</v>
      </c>
      <c r="I1000">
        <v>40.314999999999984</v>
      </c>
      <c r="J1000">
        <v>9</v>
      </c>
      <c r="K1000" t="s">
        <v>13</v>
      </c>
      <c r="L1000">
        <f>Table13[[#This Row],[maxPHe]]/Table13[[#This Row],[nv]]</f>
        <v>4.479444444444443</v>
      </c>
      <c r="M1000">
        <f>1/Table13[[#This Row],[temp(K)]]</f>
        <v>4.0000000000000002E-4</v>
      </c>
      <c r="N1000">
        <f>1/Table13[[#This Row],[dens]]</f>
        <v>0.22324196949026423</v>
      </c>
      <c r="O1000" s="3">
        <f>EXP(-1/Table13[[#This Row],[temp(K)]])</f>
        <v>0.99960007998933442</v>
      </c>
      <c r="P1000" s="3">
        <f>EXP(-1/Table13[[#This Row],[dens]])</f>
        <v>0.79992126933348429</v>
      </c>
      <c r="Q1000" s="3">
        <f>EXP(1/Table13[[#This Row],[temp(K)]])</f>
        <v>1.0004000800106678</v>
      </c>
      <c r="R1000" s="3">
        <f>EXP(1/Table13[[#This Row],[dens]])</f>
        <v>1.2501230287741025</v>
      </c>
      <c r="S1000" s="3">
        <f>LN(Table13[[#This Row],[maxPress(bar)]])</f>
        <v>13.199103307060078</v>
      </c>
      <c r="T1000" s="3">
        <f>LN(Table13[[#This Row],[dens]])</f>
        <v>1.4994990308007656</v>
      </c>
    </row>
    <row r="1001" spans="1:20" hidden="1" x14ac:dyDescent="0.3">
      <c r="A1001">
        <v>4</v>
      </c>
      <c r="B1001">
        <v>500</v>
      </c>
      <c r="C1001" t="s">
        <v>11</v>
      </c>
      <c r="D1001">
        <v>1</v>
      </c>
      <c r="E1001" t="s">
        <v>12</v>
      </c>
      <c r="F1001">
        <v>20</v>
      </c>
      <c r="G1001">
        <v>73.71275</v>
      </c>
      <c r="H1001">
        <v>836049.1764</v>
      </c>
      <c r="I1001">
        <v>44.245000000000019</v>
      </c>
      <c r="J1001">
        <v>9</v>
      </c>
      <c r="K1001" t="s">
        <v>14</v>
      </c>
      <c r="L1001">
        <f>Table13[[#This Row],[maxPHe]]/Table13[[#This Row],[nv]]</f>
        <v>4.9161111111111131</v>
      </c>
      <c r="M1001">
        <f>1/Table13[[#This Row],[temp(K)]]</f>
        <v>2E-3</v>
      </c>
      <c r="N1001">
        <f>1/Table13[[#This Row],[dens]]</f>
        <v>0.20341281500734537</v>
      </c>
      <c r="O1001" s="3">
        <f>EXP(-1/Table13[[#This Row],[temp(K)]])</f>
        <v>0.99800199866733308</v>
      </c>
      <c r="P1001" s="3">
        <f>EXP(-1/Table13[[#This Row],[dens]])</f>
        <v>0.81594133906134036</v>
      </c>
      <c r="Q1001" s="3">
        <f>EXP(1/Table13[[#This Row],[temp(K)]])</f>
        <v>1.0020020013340003</v>
      </c>
      <c r="R1001" s="3">
        <f>EXP(1/Table13[[#This Row],[dens]])</f>
        <v>1.2255783009479588</v>
      </c>
      <c r="S1001" s="3">
        <f>LN(Table13[[#This Row],[maxPress(bar)]])</f>
        <v>13.636442713781785</v>
      </c>
      <c r="T1001" s="3">
        <f>LN(Table13[[#This Row],[dens]])</f>
        <v>1.5925177933830945</v>
      </c>
    </row>
    <row r="1002" spans="1:20" hidden="1" x14ac:dyDescent="0.3">
      <c r="A1002">
        <v>5</v>
      </c>
      <c r="B1002">
        <v>1000</v>
      </c>
      <c r="C1002" t="s">
        <v>11</v>
      </c>
      <c r="D1002">
        <v>1</v>
      </c>
      <c r="E1002" t="s">
        <v>12</v>
      </c>
      <c r="F1002">
        <v>20</v>
      </c>
      <c r="G1002">
        <v>106.43575</v>
      </c>
      <c r="H1002">
        <v>758406.1902999999</v>
      </c>
      <c r="I1002">
        <v>47.784999999999989</v>
      </c>
      <c r="J1002">
        <v>9</v>
      </c>
      <c r="K1002" t="s">
        <v>13</v>
      </c>
      <c r="L1002">
        <f>Table13[[#This Row],[maxPHe]]/Table13[[#This Row],[nv]]</f>
        <v>5.3094444444444431</v>
      </c>
      <c r="M1002">
        <f>1/Table13[[#This Row],[temp(K)]]</f>
        <v>1E-3</v>
      </c>
      <c r="N1002">
        <f>1/Table13[[#This Row],[dens]]</f>
        <v>0.18834362247567232</v>
      </c>
      <c r="O1002" s="3">
        <f>EXP(-1/Table13[[#This Row],[temp(K)]])</f>
        <v>0.99900049983337502</v>
      </c>
      <c r="P1002" s="3">
        <f>EXP(-1/Table13[[#This Row],[dens]])</f>
        <v>0.82833002550992318</v>
      </c>
      <c r="Q1002" s="3">
        <f>EXP(1/Table13[[#This Row],[temp(K)]])</f>
        <v>1.0010005001667084</v>
      </c>
      <c r="R1002" s="3">
        <f>EXP(1/Table13[[#This Row],[dens]])</f>
        <v>1.2072482817273176</v>
      </c>
      <c r="S1002" s="3">
        <f>LN(Table13[[#This Row],[maxPress(bar)]])</f>
        <v>13.538974392205038</v>
      </c>
      <c r="T1002" s="3">
        <f>LN(Table13[[#This Row],[dens]])</f>
        <v>1.6694872053819234</v>
      </c>
    </row>
    <row r="1003" spans="1:20" hidden="1" x14ac:dyDescent="0.3">
      <c r="A1003">
        <v>5</v>
      </c>
      <c r="B1003">
        <v>1500</v>
      </c>
      <c r="C1003" t="s">
        <v>11</v>
      </c>
      <c r="D1003">
        <v>1</v>
      </c>
      <c r="E1003" t="s">
        <v>12</v>
      </c>
      <c r="F1003">
        <v>20</v>
      </c>
      <c r="G1003">
        <v>98.514750000000021</v>
      </c>
      <c r="H1003">
        <v>711372.75899999985</v>
      </c>
      <c r="I1003">
        <v>42.205000000000027</v>
      </c>
      <c r="J1003">
        <v>8</v>
      </c>
      <c r="K1003" t="s">
        <v>13</v>
      </c>
      <c r="L1003">
        <f>Table13[[#This Row],[maxPHe]]/Table13[[#This Row],[nv]]</f>
        <v>5.2756250000000033</v>
      </c>
      <c r="M1003">
        <f>1/Table13[[#This Row],[temp(K)]]</f>
        <v>6.6666666666666664E-4</v>
      </c>
      <c r="N1003">
        <f>1/Table13[[#This Row],[dens]]</f>
        <v>0.18955100106622427</v>
      </c>
      <c r="O1003" s="3">
        <f>EXP(-1/Table13[[#This Row],[temp(K)]])</f>
        <v>0.99933355550618108</v>
      </c>
      <c r="P1003" s="3">
        <f>EXP(-1/Table13[[#This Row],[dens]])</f>
        <v>0.82733052108275451</v>
      </c>
      <c r="Q1003" s="3">
        <f>EXP(1/Table13[[#This Row],[temp(K)]])</f>
        <v>1.0006668889382799</v>
      </c>
      <c r="R1003" s="3">
        <f>EXP(1/Table13[[#This Row],[dens]])</f>
        <v>1.2087067677513788</v>
      </c>
      <c r="S1003" s="3">
        <f>LN(Table13[[#This Row],[maxPress(bar)]])</f>
        <v>13.474951845663247</v>
      </c>
      <c r="T1003" s="3">
        <f>LN(Table13[[#This Row],[dens]])</f>
        <v>1.663097155755848</v>
      </c>
    </row>
    <row r="1004" spans="1:20" hidden="1" x14ac:dyDescent="0.3">
      <c r="A1004">
        <v>5</v>
      </c>
      <c r="B1004">
        <v>2000</v>
      </c>
      <c r="C1004" t="s">
        <v>11</v>
      </c>
      <c r="D1004">
        <v>1</v>
      </c>
      <c r="E1004" t="s">
        <v>12</v>
      </c>
      <c r="F1004">
        <v>20</v>
      </c>
      <c r="G1004">
        <v>114.50475</v>
      </c>
      <c r="H1004">
        <v>556879.54260000004</v>
      </c>
      <c r="I1004">
        <v>50.405000000000022</v>
      </c>
      <c r="J1004">
        <v>11</v>
      </c>
      <c r="K1004" t="s">
        <v>13</v>
      </c>
      <c r="L1004">
        <f>Table13[[#This Row],[maxPHe]]/Table13[[#This Row],[nv]]</f>
        <v>4.5822727272727297</v>
      </c>
      <c r="M1004">
        <f>1/Table13[[#This Row],[temp(K)]]</f>
        <v>5.0000000000000001E-4</v>
      </c>
      <c r="N1004">
        <f>1/Table13[[#This Row],[dens]]</f>
        <v>0.21823231822239844</v>
      </c>
      <c r="O1004" s="3">
        <f>EXP(-1/Table13[[#This Row],[temp(K)]])</f>
        <v>0.99950012497916929</v>
      </c>
      <c r="P1004" s="3">
        <f>EXP(-1/Table13[[#This Row],[dens]])</f>
        <v>0.80393865037171719</v>
      </c>
      <c r="Q1004" s="3">
        <f>EXP(1/Table13[[#This Row],[temp(K)]])</f>
        <v>1.0005001250208359</v>
      </c>
      <c r="R1004" s="3">
        <f>EXP(1/Table13[[#This Row],[dens]])</f>
        <v>1.2438760091178971</v>
      </c>
      <c r="S1004" s="3">
        <f>LN(Table13[[#This Row],[maxPress(bar)]])</f>
        <v>13.230104234480338</v>
      </c>
      <c r="T1004" s="3">
        <f>LN(Table13[[#This Row],[dens]])</f>
        <v>1.5221951037075347</v>
      </c>
    </row>
    <row r="1005" spans="1:20" hidden="1" x14ac:dyDescent="0.3">
      <c r="A1005">
        <v>5</v>
      </c>
      <c r="B1005">
        <v>2500</v>
      </c>
      <c r="C1005" t="s">
        <v>11</v>
      </c>
      <c r="D1005">
        <v>1</v>
      </c>
      <c r="E1005" t="s">
        <v>12</v>
      </c>
      <c r="F1005">
        <v>20</v>
      </c>
      <c r="G1005">
        <v>106.43575</v>
      </c>
      <c r="H1005">
        <v>519864.65389999992</v>
      </c>
      <c r="I1005">
        <v>44.784999999999982</v>
      </c>
      <c r="J1005">
        <v>10</v>
      </c>
      <c r="K1005" t="s">
        <v>13</v>
      </c>
      <c r="L1005">
        <f>Table13[[#This Row],[maxPHe]]/Table13[[#This Row],[nv]]</f>
        <v>4.4784999999999986</v>
      </c>
      <c r="M1005">
        <f>1/Table13[[#This Row],[temp(K)]]</f>
        <v>4.0000000000000002E-4</v>
      </c>
      <c r="N1005">
        <f>1/Table13[[#This Row],[dens]]</f>
        <v>0.22328904767221175</v>
      </c>
      <c r="O1005" s="3">
        <f>EXP(-1/Table13[[#This Row],[temp(K)]])</f>
        <v>0.99960007998933442</v>
      </c>
      <c r="P1005" s="3">
        <f>EXP(-1/Table13[[#This Row],[dens]])</f>
        <v>0.79988361138086383</v>
      </c>
      <c r="Q1005" s="3">
        <f>EXP(1/Table13[[#This Row],[temp(K)]])</f>
        <v>1.0004000800106678</v>
      </c>
      <c r="R1005" s="3">
        <f>EXP(1/Table13[[#This Row],[dens]])</f>
        <v>1.2501818836788881</v>
      </c>
      <c r="S1005" s="3">
        <f>LN(Table13[[#This Row],[maxPress(bar)]])</f>
        <v>13.161323775717102</v>
      </c>
      <c r="T1005" s="3">
        <f>LN(Table13[[#This Row],[dens]])</f>
        <v>1.4992881689331126</v>
      </c>
    </row>
    <row r="1006" spans="1:20" hidden="1" x14ac:dyDescent="0.3">
      <c r="A1006">
        <v>5</v>
      </c>
      <c r="B1006">
        <v>500</v>
      </c>
      <c r="C1006" t="s">
        <v>11</v>
      </c>
      <c r="D1006">
        <v>1</v>
      </c>
      <c r="E1006" t="s">
        <v>12</v>
      </c>
      <c r="F1006">
        <v>20</v>
      </c>
      <c r="G1006">
        <v>55.891250000000007</v>
      </c>
      <c r="H1006">
        <v>821162.64840000018</v>
      </c>
      <c r="I1006">
        <v>40.674999999999997</v>
      </c>
      <c r="J1006">
        <v>9</v>
      </c>
      <c r="K1006" t="s">
        <v>13</v>
      </c>
      <c r="L1006">
        <f>Table13[[#This Row],[maxPHe]]/Table13[[#This Row],[nv]]</f>
        <v>4.5194444444444439</v>
      </c>
      <c r="M1006">
        <f>1/Table13[[#This Row],[temp(K)]]</f>
        <v>2E-3</v>
      </c>
      <c r="N1006">
        <f>1/Table13[[#This Row],[dens]]</f>
        <v>0.22126613398893671</v>
      </c>
      <c r="O1006" s="3">
        <f>EXP(-1/Table13[[#This Row],[temp(K)]])</f>
        <v>0.99800199866733308</v>
      </c>
      <c r="P1006" s="3">
        <f>EXP(-1/Table13[[#This Row],[dens]])</f>
        <v>0.80150334462126804</v>
      </c>
      <c r="Q1006" s="3">
        <f>EXP(1/Table13[[#This Row],[temp(K)]])</f>
        <v>1.0020020013340003</v>
      </c>
      <c r="R1006" s="3">
        <f>EXP(1/Table13[[#This Row],[dens]])</f>
        <v>1.2476554299003295</v>
      </c>
      <c r="S1006" s="3">
        <f>LN(Table13[[#This Row],[maxPress(bar)]])</f>
        <v>13.618476478922972</v>
      </c>
      <c r="T1006" s="3">
        <f>LN(Table13[[#This Row],[dens]])</f>
        <v>1.508389075768882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32B6-2799-4A18-9701-89AE15F2CC91}">
  <dimension ref="A1:Q1006"/>
  <sheetViews>
    <sheetView tabSelected="1" topLeftCell="O1" workbookViewId="0">
      <selection activeCell="AJ5" sqref="AJ5"/>
    </sheetView>
  </sheetViews>
  <sheetFormatPr defaultRowHeight="14.4" x14ac:dyDescent="0.3"/>
  <sheetData>
    <row r="1" spans="1:17" ht="348.6" customHeight="1" x14ac:dyDescent="0.3"/>
    <row r="2" spans="1:1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28</v>
      </c>
      <c r="N2" s="1" t="s">
        <v>30</v>
      </c>
      <c r="O2" s="1" t="s">
        <v>31</v>
      </c>
      <c r="P2" s="1" t="s">
        <v>32</v>
      </c>
      <c r="Q2" s="1" t="s">
        <v>36</v>
      </c>
    </row>
    <row r="3" spans="1:17" x14ac:dyDescent="0.3">
      <c r="A3">
        <v>1</v>
      </c>
      <c r="B3">
        <v>1000</v>
      </c>
      <c r="C3" t="s">
        <v>11</v>
      </c>
      <c r="D3">
        <v>1</v>
      </c>
      <c r="E3" t="s">
        <v>12</v>
      </c>
      <c r="F3">
        <v>10</v>
      </c>
      <c r="G3">
        <v>131.48525000000001</v>
      </c>
      <c r="H3">
        <v>793997.40205000003</v>
      </c>
      <c r="I3">
        <v>50.79499999999998</v>
      </c>
      <c r="J3">
        <v>8</v>
      </c>
      <c r="K3" t="s">
        <v>13</v>
      </c>
      <c r="L3">
        <f>Table15[[#This Row],[maxPHe]]/Table15[[#This Row],[nv]]</f>
        <v>6.3493749999999975</v>
      </c>
      <c r="M3">
        <f>LN(Table15[[#This Row],[maxPress(bar)]])</f>
        <v>13.58483546824659</v>
      </c>
      <c r="N3">
        <f>LN(Table15[[#This Row],[Rs(ao)]])</f>
        <v>0</v>
      </c>
      <c r="O3" s="3">
        <f>LN(Table15[[#This Row],[dens]])</f>
        <v>1.848356382863672</v>
      </c>
      <c r="P3" s="3">
        <f>1/Table15[[#This Row],[Rs(ao)]]</f>
        <v>1</v>
      </c>
      <c r="Q3" s="3">
        <f>LN(Table15[[#This Row],[1/R]])</f>
        <v>0</v>
      </c>
    </row>
    <row r="4" spans="1:17" x14ac:dyDescent="0.3">
      <c r="A4">
        <v>1</v>
      </c>
      <c r="B4">
        <v>1000</v>
      </c>
      <c r="C4" t="s">
        <v>11</v>
      </c>
      <c r="D4">
        <v>1</v>
      </c>
      <c r="E4" t="s">
        <v>12</v>
      </c>
      <c r="F4">
        <v>11</v>
      </c>
      <c r="G4">
        <v>89.009750000000025</v>
      </c>
      <c r="H4">
        <v>751993.62079999992</v>
      </c>
      <c r="I4">
        <v>44.305000000000007</v>
      </c>
      <c r="J4">
        <v>9</v>
      </c>
      <c r="K4" t="s">
        <v>13</v>
      </c>
      <c r="L4">
        <f>Table15[[#This Row],[maxPHe]]/Table15[[#This Row],[nv]]</f>
        <v>4.9227777777777781</v>
      </c>
      <c r="M4">
        <f>LN(Table15[[#This Row],[maxPress(bar)]])</f>
        <v>13.530483119917273</v>
      </c>
      <c r="N4">
        <f>LN(Table15[[#This Row],[Rs(ao)]])</f>
        <v>0</v>
      </c>
      <c r="O4" s="3">
        <f>LN(Table15[[#This Row],[dens]])</f>
        <v>1.5938729601630464</v>
      </c>
      <c r="P4" s="3">
        <f>1/Table15[[#This Row],[Rs(ao)]]</f>
        <v>1</v>
      </c>
      <c r="Q4" s="3">
        <f>LN(Table15[[#This Row],[1/R]])</f>
        <v>0</v>
      </c>
    </row>
    <row r="5" spans="1:17" x14ac:dyDescent="0.3">
      <c r="A5">
        <v>1</v>
      </c>
      <c r="B5">
        <v>1000</v>
      </c>
      <c r="C5" t="s">
        <v>11</v>
      </c>
      <c r="D5">
        <v>1</v>
      </c>
      <c r="E5" t="s">
        <v>12</v>
      </c>
      <c r="F5">
        <v>12</v>
      </c>
      <c r="G5">
        <v>137.47524999999999</v>
      </c>
      <c r="H5">
        <v>717141.33550000004</v>
      </c>
      <c r="I5">
        <v>56.99499999999999</v>
      </c>
      <c r="J5">
        <v>10</v>
      </c>
      <c r="K5" t="s">
        <v>14</v>
      </c>
      <c r="L5">
        <f>Table15[[#This Row],[maxPHe]]/Table15[[#This Row],[nv]]</f>
        <v>5.6994999999999987</v>
      </c>
      <c r="M5">
        <f>LN(Table15[[#This Row],[maxPress(bar)]])</f>
        <v>13.483028220797598</v>
      </c>
      <c r="N5">
        <f>LN(Table15[[#This Row],[Rs(ao)]])</f>
        <v>0</v>
      </c>
      <c r="O5" s="3">
        <f>LN(Table15[[#This Row],[dens]])</f>
        <v>1.7403784516946961</v>
      </c>
      <c r="P5" s="3">
        <f>1/Table15[[#This Row],[Rs(ao)]]</f>
        <v>1</v>
      </c>
      <c r="Q5" s="3">
        <f>LN(Table15[[#This Row],[1/R]])</f>
        <v>0</v>
      </c>
    </row>
    <row r="6" spans="1:17" x14ac:dyDescent="0.3">
      <c r="A6">
        <v>1</v>
      </c>
      <c r="B6">
        <v>1000</v>
      </c>
      <c r="C6" t="s">
        <v>11</v>
      </c>
      <c r="D6">
        <v>1</v>
      </c>
      <c r="E6" t="s">
        <v>12</v>
      </c>
      <c r="F6">
        <v>13</v>
      </c>
      <c r="G6">
        <v>104.60375000000001</v>
      </c>
      <c r="H6">
        <v>777488.40285000019</v>
      </c>
      <c r="I6">
        <v>47.425000000000033</v>
      </c>
      <c r="J6">
        <v>9</v>
      </c>
      <c r="K6" t="s">
        <v>14</v>
      </c>
      <c r="L6">
        <f>Table15[[#This Row],[maxPHe]]/Table15[[#This Row],[nv]]</f>
        <v>5.2694444444444484</v>
      </c>
      <c r="M6">
        <f>LN(Table15[[#This Row],[maxPress(bar)]])</f>
        <v>13.563824006975729</v>
      </c>
      <c r="N6">
        <f>LN(Table15[[#This Row],[Rs(ao)]])</f>
        <v>0</v>
      </c>
      <c r="O6" s="3">
        <f>LN(Table15[[#This Row],[dens]])</f>
        <v>1.6619249384848593</v>
      </c>
      <c r="P6" s="3">
        <f>1/Table15[[#This Row],[Rs(ao)]]</f>
        <v>1</v>
      </c>
      <c r="Q6" s="3">
        <f>LN(Table15[[#This Row],[1/R]])</f>
        <v>0</v>
      </c>
    </row>
    <row r="7" spans="1:17" x14ac:dyDescent="0.3">
      <c r="A7">
        <v>1</v>
      </c>
      <c r="B7">
        <v>1000</v>
      </c>
      <c r="C7" t="s">
        <v>11</v>
      </c>
      <c r="D7">
        <v>1</v>
      </c>
      <c r="E7" t="s">
        <v>12</v>
      </c>
      <c r="F7">
        <v>14</v>
      </c>
      <c r="G7">
        <v>79.65325</v>
      </c>
      <c r="H7">
        <v>803003.97345000005</v>
      </c>
      <c r="I7">
        <v>40.434999999999988</v>
      </c>
      <c r="J7">
        <v>8</v>
      </c>
      <c r="K7" t="s">
        <v>13</v>
      </c>
      <c r="L7">
        <f>Table15[[#This Row],[maxPHe]]/Table15[[#This Row],[nv]]</f>
        <v>5.0543749999999985</v>
      </c>
      <c r="M7">
        <f>LN(Table15[[#This Row],[maxPress(bar)]])</f>
        <v>13.596114941173195</v>
      </c>
      <c r="N7">
        <f>LN(Table15[[#This Row],[Rs(ao)]])</f>
        <v>0</v>
      </c>
      <c r="O7" s="3">
        <f>LN(Table15[[#This Row],[dens]])</f>
        <v>1.6202542048679491</v>
      </c>
      <c r="P7" s="3">
        <f>1/Table15[[#This Row],[Rs(ao)]]</f>
        <v>1</v>
      </c>
      <c r="Q7" s="3">
        <f>LN(Table15[[#This Row],[1/R]])</f>
        <v>0</v>
      </c>
    </row>
    <row r="8" spans="1:17" x14ac:dyDescent="0.3">
      <c r="A8">
        <v>1</v>
      </c>
      <c r="B8">
        <v>1000</v>
      </c>
      <c r="C8" t="s">
        <v>11</v>
      </c>
      <c r="D8">
        <v>1</v>
      </c>
      <c r="E8" t="s">
        <v>12</v>
      </c>
      <c r="F8">
        <v>15</v>
      </c>
      <c r="G8">
        <v>115.19825</v>
      </c>
      <c r="H8">
        <v>804654.25025000004</v>
      </c>
      <c r="I8">
        <v>47.535000000000018</v>
      </c>
      <c r="J8">
        <v>8</v>
      </c>
      <c r="K8" t="s">
        <v>13</v>
      </c>
      <c r="L8">
        <f>Table15[[#This Row],[maxPHe]]/Table15[[#This Row],[nv]]</f>
        <v>5.9418750000000022</v>
      </c>
      <c r="M8">
        <f>LN(Table15[[#This Row],[maxPress(bar)]])</f>
        <v>13.598167961342925</v>
      </c>
      <c r="N8">
        <f>LN(Table15[[#This Row],[Rs(ao)]])</f>
        <v>0</v>
      </c>
      <c r="O8" s="3">
        <f>LN(Table15[[#This Row],[dens]])</f>
        <v>1.7820247401311582</v>
      </c>
      <c r="P8" s="3">
        <f>1/Table15[[#This Row],[Rs(ao)]]</f>
        <v>1</v>
      </c>
      <c r="Q8" s="3">
        <f>LN(Table15[[#This Row],[1/R]])</f>
        <v>0</v>
      </c>
    </row>
    <row r="9" spans="1:17" x14ac:dyDescent="0.3">
      <c r="A9">
        <v>1</v>
      </c>
      <c r="B9">
        <v>1000</v>
      </c>
      <c r="C9" t="s">
        <v>11</v>
      </c>
      <c r="D9">
        <v>1</v>
      </c>
      <c r="E9" t="s">
        <v>12</v>
      </c>
      <c r="F9">
        <v>16</v>
      </c>
      <c r="G9">
        <v>104.55425</v>
      </c>
      <c r="H9">
        <v>765433.73245000013</v>
      </c>
      <c r="I9">
        <v>45.414999999999978</v>
      </c>
      <c r="J9">
        <v>8</v>
      </c>
      <c r="K9" t="s">
        <v>13</v>
      </c>
      <c r="L9">
        <f>Table15[[#This Row],[maxPHe]]/Table15[[#This Row],[nv]]</f>
        <v>5.6768749999999972</v>
      </c>
      <c r="M9">
        <f>LN(Table15[[#This Row],[maxPress(bar)]])</f>
        <v>13.548197922664489</v>
      </c>
      <c r="N9">
        <f>LN(Table15[[#This Row],[Rs(ao)]])</f>
        <v>0</v>
      </c>
      <c r="O9" s="3">
        <f>LN(Table15[[#This Row],[dens]])</f>
        <v>1.7364009052743405</v>
      </c>
      <c r="P9" s="3">
        <f>1/Table15[[#This Row],[Rs(ao)]]</f>
        <v>1</v>
      </c>
      <c r="Q9" s="3">
        <f>LN(Table15[[#This Row],[1/R]])</f>
        <v>0</v>
      </c>
    </row>
    <row r="10" spans="1:17" x14ac:dyDescent="0.3">
      <c r="A10">
        <v>1</v>
      </c>
      <c r="B10">
        <v>1000</v>
      </c>
      <c r="C10" t="s">
        <v>11</v>
      </c>
      <c r="D10">
        <v>1</v>
      </c>
      <c r="E10" t="s">
        <v>12</v>
      </c>
      <c r="F10">
        <v>17</v>
      </c>
      <c r="G10">
        <v>64.356250000000003</v>
      </c>
      <c r="H10">
        <v>770884.64979999966</v>
      </c>
      <c r="I10">
        <v>37.374999999999993</v>
      </c>
      <c r="J10">
        <v>8</v>
      </c>
      <c r="K10" t="s">
        <v>13</v>
      </c>
      <c r="L10">
        <f>Table15[[#This Row],[maxPHe]]/Table15[[#This Row],[nv]]</f>
        <v>4.6718749999999991</v>
      </c>
      <c r="M10">
        <f>LN(Table15[[#This Row],[maxPress(bar)]])</f>
        <v>13.555294030198256</v>
      </c>
      <c r="N10">
        <f>LN(Table15[[#This Row],[Rs(ao)]])</f>
        <v>0</v>
      </c>
      <c r="O10" s="3">
        <f>LN(Table15[[#This Row],[dens]])</f>
        <v>1.5415604900310145</v>
      </c>
      <c r="P10" s="3">
        <f>1/Table15[[#This Row],[Rs(ao)]]</f>
        <v>1</v>
      </c>
      <c r="Q10" s="3">
        <f>LN(Table15[[#This Row],[1/R]])</f>
        <v>0</v>
      </c>
    </row>
    <row r="11" spans="1:17" x14ac:dyDescent="0.3">
      <c r="A11">
        <v>1</v>
      </c>
      <c r="B11">
        <v>1000</v>
      </c>
      <c r="C11" t="s">
        <v>11</v>
      </c>
      <c r="D11">
        <v>1</v>
      </c>
      <c r="E11" t="s">
        <v>12</v>
      </c>
      <c r="F11">
        <v>18</v>
      </c>
      <c r="G11">
        <v>130.59424999999999</v>
      </c>
      <c r="H11">
        <v>821190.7513499998</v>
      </c>
      <c r="I11">
        <v>47.614999999999988</v>
      </c>
      <c r="J11">
        <v>7</v>
      </c>
      <c r="K11" t="s">
        <v>13</v>
      </c>
      <c r="L11">
        <f>Table15[[#This Row],[maxPHe]]/Table15[[#This Row],[nv]]</f>
        <v>6.8021428571428553</v>
      </c>
      <c r="M11">
        <f>LN(Table15[[#This Row],[maxPress(bar)]])</f>
        <v>13.618510701703533</v>
      </c>
      <c r="N11">
        <f>LN(Table15[[#This Row],[Rs(ao)]])</f>
        <v>0</v>
      </c>
      <c r="O11" s="3">
        <f>LN(Table15[[#This Row],[dens]])</f>
        <v>1.9172376885906957</v>
      </c>
      <c r="P11" s="3">
        <f>1/Table15[[#This Row],[Rs(ao)]]</f>
        <v>1</v>
      </c>
      <c r="Q11" s="3">
        <f>LN(Table15[[#This Row],[1/R]])</f>
        <v>0</v>
      </c>
    </row>
    <row r="12" spans="1:17" x14ac:dyDescent="0.3">
      <c r="A12">
        <v>1</v>
      </c>
      <c r="B12">
        <v>1000</v>
      </c>
      <c r="C12" t="s">
        <v>11</v>
      </c>
      <c r="D12">
        <v>1</v>
      </c>
      <c r="E12" t="s">
        <v>12</v>
      </c>
      <c r="F12">
        <v>19</v>
      </c>
      <c r="G12">
        <v>143.16825</v>
      </c>
      <c r="H12">
        <v>744784.56485000008</v>
      </c>
      <c r="I12">
        <v>58.135000000000012</v>
      </c>
      <c r="J12">
        <v>10</v>
      </c>
      <c r="K12" t="s">
        <v>13</v>
      </c>
      <c r="L12">
        <f>Table15[[#This Row],[maxPHe]]/Table15[[#This Row],[nv]]</f>
        <v>5.8135000000000012</v>
      </c>
      <c r="M12">
        <f>LN(Table15[[#This Row],[maxPress(bar)]])</f>
        <v>13.520850280844645</v>
      </c>
      <c r="N12">
        <f>LN(Table15[[#This Row],[Rs(ao)]])</f>
        <v>0</v>
      </c>
      <c r="O12" s="3">
        <f>LN(Table15[[#This Row],[dens]])</f>
        <v>1.760182799126526</v>
      </c>
      <c r="P12" s="3">
        <f>1/Table15[[#This Row],[Rs(ao)]]</f>
        <v>1</v>
      </c>
      <c r="Q12" s="3">
        <f>LN(Table15[[#This Row],[1/R]])</f>
        <v>0</v>
      </c>
    </row>
    <row r="13" spans="1:17" x14ac:dyDescent="0.3">
      <c r="A13">
        <v>1</v>
      </c>
      <c r="B13">
        <v>1000</v>
      </c>
      <c r="C13" t="s">
        <v>11</v>
      </c>
      <c r="D13">
        <v>1</v>
      </c>
      <c r="E13" t="s">
        <v>12</v>
      </c>
      <c r="F13">
        <v>1</v>
      </c>
      <c r="G13">
        <v>62.02975</v>
      </c>
      <c r="H13">
        <v>717056.35725000012</v>
      </c>
      <c r="I13">
        <v>24.90499999999999</v>
      </c>
      <c r="J13">
        <v>7</v>
      </c>
      <c r="K13" t="s">
        <v>14</v>
      </c>
      <c r="L13">
        <f>Table15[[#This Row],[maxPHe]]/Table15[[#This Row],[nv]]</f>
        <v>3.5578571428571415</v>
      </c>
      <c r="M13">
        <f>LN(Table15[[#This Row],[maxPress(bar)]])</f>
        <v>13.482909717957259</v>
      </c>
      <c r="N13">
        <f>LN(Table15[[#This Row],[Rs(ao)]])</f>
        <v>0</v>
      </c>
      <c r="O13" s="3">
        <f>LN(Table15[[#This Row],[dens]])</f>
        <v>1.269158437469933</v>
      </c>
      <c r="P13" s="3">
        <f>1/Table15[[#This Row],[Rs(ao)]]</f>
        <v>1</v>
      </c>
      <c r="Q13" s="3">
        <f>LN(Table15[[#This Row],[1/R]])</f>
        <v>0</v>
      </c>
    </row>
    <row r="14" spans="1:17" x14ac:dyDescent="0.3">
      <c r="A14">
        <v>1</v>
      </c>
      <c r="B14">
        <v>1000</v>
      </c>
      <c r="C14" t="s">
        <v>11</v>
      </c>
      <c r="D14">
        <v>1</v>
      </c>
      <c r="E14" t="s">
        <v>12</v>
      </c>
      <c r="F14">
        <v>20</v>
      </c>
      <c r="G14">
        <v>51.336750000000002</v>
      </c>
      <c r="H14">
        <v>903192.83785000013</v>
      </c>
      <c r="I14">
        <v>28.76499999999999</v>
      </c>
      <c r="J14">
        <v>6</v>
      </c>
      <c r="K14" t="s">
        <v>13</v>
      </c>
      <c r="L14">
        <f>Table15[[#This Row],[maxPHe]]/Table15[[#This Row],[nv]]</f>
        <v>4.7941666666666647</v>
      </c>
      <c r="M14">
        <f>LN(Table15[[#This Row],[maxPress(bar)]])</f>
        <v>13.71369136203637</v>
      </c>
      <c r="N14">
        <f>LN(Table15[[#This Row],[Rs(ao)]])</f>
        <v>0</v>
      </c>
      <c r="O14" s="3">
        <f>LN(Table15[[#This Row],[dens]])</f>
        <v>1.5673999010872013</v>
      </c>
      <c r="P14" s="3">
        <f>1/Table15[[#This Row],[Rs(ao)]]</f>
        <v>1</v>
      </c>
      <c r="Q14" s="3">
        <f>LN(Table15[[#This Row],[1/R]])</f>
        <v>0</v>
      </c>
    </row>
    <row r="15" spans="1:17" x14ac:dyDescent="0.3">
      <c r="A15">
        <v>1</v>
      </c>
      <c r="B15">
        <v>1000</v>
      </c>
      <c r="C15" t="s">
        <v>11</v>
      </c>
      <c r="D15">
        <v>1</v>
      </c>
      <c r="E15" t="s">
        <v>12</v>
      </c>
      <c r="F15">
        <v>2</v>
      </c>
      <c r="G15">
        <v>93.61375000000001</v>
      </c>
      <c r="H15">
        <v>699938.93034999992</v>
      </c>
      <c r="I15">
        <v>35.224999999999987</v>
      </c>
      <c r="J15">
        <v>9</v>
      </c>
      <c r="K15" t="s">
        <v>14</v>
      </c>
      <c r="L15">
        <f>Table15[[#This Row],[maxPHe]]/Table15[[#This Row],[nv]]</f>
        <v>3.9138888888888874</v>
      </c>
      <c r="M15">
        <f>LN(Table15[[#This Row],[maxPress(bar)]])</f>
        <v>13.458748367862563</v>
      </c>
      <c r="N15">
        <f>LN(Table15[[#This Row],[Rs(ao)]])</f>
        <v>0</v>
      </c>
      <c r="O15" s="3">
        <f>LN(Table15[[#This Row],[dens]])</f>
        <v>1.3645314804485242</v>
      </c>
      <c r="P15" s="3">
        <f>1/Table15[[#This Row],[Rs(ao)]]</f>
        <v>1</v>
      </c>
      <c r="Q15" s="3">
        <f>LN(Table15[[#This Row],[1/R]])</f>
        <v>0</v>
      </c>
    </row>
    <row r="16" spans="1:17" x14ac:dyDescent="0.3">
      <c r="A16">
        <v>1</v>
      </c>
      <c r="B16">
        <v>1000</v>
      </c>
      <c r="C16" t="s">
        <v>11</v>
      </c>
      <c r="D16">
        <v>1</v>
      </c>
      <c r="E16" t="s">
        <v>12</v>
      </c>
      <c r="F16">
        <v>3</v>
      </c>
      <c r="G16">
        <v>85.198250000000016</v>
      </c>
      <c r="H16">
        <v>724394.28824999998</v>
      </c>
      <c r="I16">
        <v>41.535000000000011</v>
      </c>
      <c r="J16">
        <v>9</v>
      </c>
      <c r="K16" t="s">
        <v>14</v>
      </c>
      <c r="L16">
        <f>Table15[[#This Row],[maxPHe]]/Table15[[#This Row],[nv]]</f>
        <v>4.6150000000000011</v>
      </c>
      <c r="M16">
        <f>LN(Table15[[#This Row],[maxPress(bar)]])</f>
        <v>13.493091120159095</v>
      </c>
      <c r="N16">
        <f>LN(Table15[[#This Row],[Rs(ao)]])</f>
        <v>0</v>
      </c>
      <c r="O16" s="3">
        <f>LN(Table15[[#This Row],[dens]])</f>
        <v>1.5293118679548157</v>
      </c>
      <c r="P16" s="3">
        <f>1/Table15[[#This Row],[Rs(ao)]]</f>
        <v>1</v>
      </c>
      <c r="Q16" s="3">
        <f>LN(Table15[[#This Row],[1/R]])</f>
        <v>0</v>
      </c>
    </row>
    <row r="17" spans="1:17" x14ac:dyDescent="0.3">
      <c r="A17">
        <v>1</v>
      </c>
      <c r="B17">
        <v>1000</v>
      </c>
      <c r="C17" t="s">
        <v>11</v>
      </c>
      <c r="D17">
        <v>1</v>
      </c>
      <c r="E17" t="s">
        <v>12</v>
      </c>
      <c r="F17">
        <v>4</v>
      </c>
      <c r="G17">
        <v>119.45525000000001</v>
      </c>
      <c r="H17">
        <v>764000.98845000006</v>
      </c>
      <c r="I17">
        <v>45.394999999999968</v>
      </c>
      <c r="J17">
        <v>8</v>
      </c>
      <c r="K17" t="s">
        <v>14</v>
      </c>
      <c r="L17">
        <f>Table15[[#This Row],[maxPHe]]/Table15[[#This Row],[nv]]</f>
        <v>5.6743749999999959</v>
      </c>
      <c r="M17">
        <f>LN(Table15[[#This Row],[maxPress(bar)]])</f>
        <v>13.546324361930543</v>
      </c>
      <c r="N17">
        <f>LN(Table15[[#This Row],[Rs(ao)]])</f>
        <v>0</v>
      </c>
      <c r="O17" s="3">
        <f>LN(Table15[[#This Row],[dens]])</f>
        <v>1.7359604251438838</v>
      </c>
      <c r="P17" s="3">
        <f>1/Table15[[#This Row],[Rs(ao)]]</f>
        <v>1</v>
      </c>
      <c r="Q17" s="3">
        <f>LN(Table15[[#This Row],[1/R]])</f>
        <v>0</v>
      </c>
    </row>
    <row r="18" spans="1:17" x14ac:dyDescent="0.3">
      <c r="A18">
        <v>1</v>
      </c>
      <c r="B18">
        <v>1000</v>
      </c>
      <c r="C18" t="s">
        <v>11</v>
      </c>
      <c r="D18">
        <v>1</v>
      </c>
      <c r="E18" t="s">
        <v>12</v>
      </c>
      <c r="F18">
        <v>5</v>
      </c>
      <c r="G18">
        <v>148.81174999999999</v>
      </c>
      <c r="H18">
        <v>769458.94680000003</v>
      </c>
      <c r="I18">
        <v>54.264999999999979</v>
      </c>
      <c r="J18">
        <v>8</v>
      </c>
      <c r="K18" t="s">
        <v>14</v>
      </c>
      <c r="L18">
        <f>Table15[[#This Row],[maxPHe]]/Table15[[#This Row],[nv]]</f>
        <v>6.7831249999999974</v>
      </c>
      <c r="M18">
        <f>LN(Table15[[#This Row],[maxPress(bar)]])</f>
        <v>13.553442880350554</v>
      </c>
      <c r="N18">
        <f>LN(Table15[[#This Row],[Rs(ao)]])</f>
        <v>0</v>
      </c>
      <c r="O18" s="3">
        <f>LN(Table15[[#This Row],[dens]])</f>
        <v>1.9144379102181419</v>
      </c>
      <c r="P18" s="3">
        <f>1/Table15[[#This Row],[Rs(ao)]]</f>
        <v>1</v>
      </c>
      <c r="Q18" s="3">
        <f>LN(Table15[[#This Row],[1/R]])</f>
        <v>0</v>
      </c>
    </row>
    <row r="19" spans="1:17" x14ac:dyDescent="0.3">
      <c r="A19">
        <v>1</v>
      </c>
      <c r="B19">
        <v>1000</v>
      </c>
      <c r="C19" t="s">
        <v>11</v>
      </c>
      <c r="D19">
        <v>1</v>
      </c>
      <c r="E19" t="s">
        <v>12</v>
      </c>
      <c r="F19">
        <v>6</v>
      </c>
      <c r="G19">
        <v>74.306750000000008</v>
      </c>
      <c r="H19">
        <v>774671.62185</v>
      </c>
      <c r="I19">
        <v>39.365000000000023</v>
      </c>
      <c r="J19">
        <v>8</v>
      </c>
      <c r="K19" t="s">
        <v>14</v>
      </c>
      <c r="L19">
        <f>Table15[[#This Row],[maxPHe]]/Table15[[#This Row],[nv]]</f>
        <v>4.9206250000000029</v>
      </c>
      <c r="M19">
        <f>LN(Table15[[#This Row],[maxPress(bar)]])</f>
        <v>13.560194504801515</v>
      </c>
      <c r="N19">
        <f>LN(Table15[[#This Row],[Rs(ao)]])</f>
        <v>0</v>
      </c>
      <c r="O19" s="3">
        <f>LN(Table15[[#This Row],[dens]])</f>
        <v>1.5934355549565953</v>
      </c>
      <c r="P19" s="3">
        <f>1/Table15[[#This Row],[Rs(ao)]]</f>
        <v>1</v>
      </c>
      <c r="Q19" s="3">
        <f>LN(Table15[[#This Row],[1/R]])</f>
        <v>0</v>
      </c>
    </row>
    <row r="20" spans="1:17" x14ac:dyDescent="0.3">
      <c r="A20">
        <v>1</v>
      </c>
      <c r="B20">
        <v>1000</v>
      </c>
      <c r="C20" t="s">
        <v>11</v>
      </c>
      <c r="D20">
        <v>1</v>
      </c>
      <c r="E20" t="s">
        <v>12</v>
      </c>
      <c r="F20">
        <v>7</v>
      </c>
      <c r="G20">
        <v>159.85124999999999</v>
      </c>
      <c r="H20">
        <v>728967.78134999995</v>
      </c>
      <c r="I20">
        <v>61.475000000000023</v>
      </c>
      <c r="J20">
        <v>10</v>
      </c>
      <c r="K20" t="s">
        <v>14</v>
      </c>
      <c r="L20">
        <f>Table15[[#This Row],[maxPHe]]/Table15[[#This Row],[nv]]</f>
        <v>6.1475000000000026</v>
      </c>
      <c r="M20">
        <f>LN(Table15[[#This Row],[maxPress(bar)]])</f>
        <v>13.499384814335125</v>
      </c>
      <c r="N20">
        <f>LN(Table15[[#This Row],[Rs(ao)]])</f>
        <v>0</v>
      </c>
      <c r="O20" s="3">
        <f>LN(Table15[[#This Row],[dens]])</f>
        <v>1.816045495108211</v>
      </c>
      <c r="P20" s="3">
        <f>1/Table15[[#This Row],[Rs(ao)]]</f>
        <v>1</v>
      </c>
      <c r="Q20" s="3">
        <f>LN(Table15[[#This Row],[1/R]])</f>
        <v>0</v>
      </c>
    </row>
    <row r="21" spans="1:17" x14ac:dyDescent="0.3">
      <c r="A21">
        <v>1</v>
      </c>
      <c r="B21">
        <v>1000</v>
      </c>
      <c r="C21" t="s">
        <v>11</v>
      </c>
      <c r="D21">
        <v>1</v>
      </c>
      <c r="E21" t="s">
        <v>12</v>
      </c>
      <c r="F21">
        <v>8</v>
      </c>
      <c r="G21">
        <v>100.09925</v>
      </c>
      <c r="H21">
        <v>774804.98320000013</v>
      </c>
      <c r="I21">
        <v>44.515000000000008</v>
      </c>
      <c r="J21">
        <v>8</v>
      </c>
      <c r="K21" t="s">
        <v>13</v>
      </c>
      <c r="L21">
        <f>Table15[[#This Row],[maxPHe]]/Table15[[#This Row],[nv]]</f>
        <v>5.564375000000001</v>
      </c>
      <c r="M21">
        <f>LN(Table15[[#This Row],[maxPress(bar)]])</f>
        <v>13.560366642089546</v>
      </c>
      <c r="N21">
        <f>LN(Table15[[#This Row],[Rs(ao)]])</f>
        <v>0</v>
      </c>
      <c r="O21" s="3">
        <f>LN(Table15[[#This Row],[dens]])</f>
        <v>1.7163846693457987</v>
      </c>
      <c r="P21" s="3">
        <f>1/Table15[[#This Row],[Rs(ao)]]</f>
        <v>1</v>
      </c>
      <c r="Q21" s="3">
        <f>LN(Table15[[#This Row],[1/R]])</f>
        <v>0</v>
      </c>
    </row>
    <row r="22" spans="1:17" x14ac:dyDescent="0.3">
      <c r="A22">
        <v>1</v>
      </c>
      <c r="B22">
        <v>1000</v>
      </c>
      <c r="C22" t="s">
        <v>11</v>
      </c>
      <c r="D22">
        <v>1</v>
      </c>
      <c r="E22" t="s">
        <v>12</v>
      </c>
      <c r="F22">
        <v>9</v>
      </c>
      <c r="G22">
        <v>92.871250000000003</v>
      </c>
      <c r="H22">
        <v>705850.18900000001</v>
      </c>
      <c r="I22">
        <v>45.074999999999967</v>
      </c>
      <c r="J22">
        <v>9</v>
      </c>
      <c r="K22" t="s">
        <v>14</v>
      </c>
      <c r="L22">
        <f>Table15[[#This Row],[maxPHe]]/Table15[[#This Row],[nv]]</f>
        <v>5.0083333333333293</v>
      </c>
      <c r="M22">
        <f>LN(Table15[[#This Row],[maxPress(bar)]])</f>
        <v>13.467158297074583</v>
      </c>
      <c r="N22">
        <f>LN(Table15[[#This Row],[Rs(ao)]])</f>
        <v>0</v>
      </c>
      <c r="O22" s="3">
        <f>LN(Table15[[#This Row],[dens]])</f>
        <v>1.6111031917531609</v>
      </c>
      <c r="P22" s="3">
        <f>1/Table15[[#This Row],[Rs(ao)]]</f>
        <v>1</v>
      </c>
      <c r="Q22" s="3">
        <f>LN(Table15[[#This Row],[1/R]])</f>
        <v>0</v>
      </c>
    </row>
    <row r="23" spans="1:17" x14ac:dyDescent="0.3">
      <c r="A23">
        <v>1</v>
      </c>
      <c r="B23">
        <v>1000</v>
      </c>
      <c r="C23" t="s">
        <v>11</v>
      </c>
      <c r="D23">
        <v>2</v>
      </c>
      <c r="E23" t="s">
        <v>12</v>
      </c>
      <c r="F23">
        <v>10</v>
      </c>
      <c r="G23">
        <v>570.09924999999998</v>
      </c>
      <c r="H23">
        <v>486959.57799999992</v>
      </c>
      <c r="I23">
        <v>272.5150000000001</v>
      </c>
      <c r="J23">
        <v>66</v>
      </c>
      <c r="K23" t="s">
        <v>14</v>
      </c>
      <c r="L23">
        <f>Table15[[#This Row],[maxPHe]]/Table15[[#This Row],[nv]]</f>
        <v>4.1290151515151532</v>
      </c>
      <c r="M23">
        <f>LN(Table15[[#This Row],[maxPress(bar)]])</f>
        <v>13.095936396566477</v>
      </c>
      <c r="N23">
        <f>LN(Table15[[#This Row],[Rs(ao)]])</f>
        <v>0.69314718055994529</v>
      </c>
      <c r="O23" s="3">
        <f>LN(Table15[[#This Row],[dens]])</f>
        <v>1.4180389164334648</v>
      </c>
      <c r="P23" s="3">
        <f>1/Table15[[#This Row],[Rs(ao)]]</f>
        <v>0.5</v>
      </c>
      <c r="Q23" s="3">
        <f>LN(Table15[[#This Row],[1/R]])</f>
        <v>-0.69314718055994529</v>
      </c>
    </row>
    <row r="24" spans="1:17" x14ac:dyDescent="0.3">
      <c r="A24">
        <v>1</v>
      </c>
      <c r="B24">
        <v>1000</v>
      </c>
      <c r="C24" t="s">
        <v>11</v>
      </c>
      <c r="D24">
        <v>2</v>
      </c>
      <c r="E24" t="s">
        <v>12</v>
      </c>
      <c r="F24">
        <v>11</v>
      </c>
      <c r="G24">
        <v>525.14875000000006</v>
      </c>
      <c r="H24">
        <v>480886.72954999987</v>
      </c>
      <c r="I24">
        <v>263.52499999999998</v>
      </c>
      <c r="J24">
        <v>66</v>
      </c>
      <c r="K24" t="s">
        <v>13</v>
      </c>
      <c r="L24">
        <f>Table15[[#This Row],[maxPHe]]/Table15[[#This Row],[nv]]</f>
        <v>3.9928030303030297</v>
      </c>
      <c r="M24">
        <f>LN(Table15[[#This Row],[maxPress(bar)]])</f>
        <v>13.083387031854851</v>
      </c>
      <c r="N24">
        <f>LN(Table15[[#This Row],[Rs(ao)]])</f>
        <v>0.69314718055994529</v>
      </c>
      <c r="O24" s="3">
        <f>LN(Table15[[#This Row],[dens]])</f>
        <v>1.3844934981148271</v>
      </c>
      <c r="P24" s="3">
        <f>1/Table15[[#This Row],[Rs(ao)]]</f>
        <v>0.5</v>
      </c>
      <c r="Q24" s="3">
        <f>LN(Table15[[#This Row],[1/R]])</f>
        <v>-0.69314718055994529</v>
      </c>
    </row>
    <row r="25" spans="1:17" x14ac:dyDescent="0.3">
      <c r="A25">
        <v>1</v>
      </c>
      <c r="B25">
        <v>1000</v>
      </c>
      <c r="C25" t="s">
        <v>11</v>
      </c>
      <c r="D25">
        <v>2</v>
      </c>
      <c r="E25" t="s">
        <v>12</v>
      </c>
      <c r="F25">
        <v>12</v>
      </c>
      <c r="G25">
        <v>562.62375000000009</v>
      </c>
      <c r="H25">
        <v>488885.41645000002</v>
      </c>
      <c r="I25">
        <v>271.02500000000009</v>
      </c>
      <c r="J25">
        <v>66</v>
      </c>
      <c r="K25" t="s">
        <v>13</v>
      </c>
      <c r="L25">
        <f>Table15[[#This Row],[maxPHe]]/Table15[[#This Row],[nv]]</f>
        <v>4.1064393939393957</v>
      </c>
      <c r="M25">
        <f>LN(Table15[[#This Row],[maxPress(bar)]])</f>
        <v>13.099883418811137</v>
      </c>
      <c r="N25">
        <f>LN(Table15[[#This Row],[Rs(ao)]])</f>
        <v>0.69314718055994529</v>
      </c>
      <c r="O25" s="3">
        <f>LN(Table15[[#This Row],[dens]])</f>
        <v>1.4125563255209304</v>
      </c>
      <c r="P25" s="3">
        <f>1/Table15[[#This Row],[Rs(ao)]]</f>
        <v>0.5</v>
      </c>
      <c r="Q25" s="3">
        <f>LN(Table15[[#This Row],[1/R]])</f>
        <v>-0.69314718055994529</v>
      </c>
    </row>
    <row r="26" spans="1:17" x14ac:dyDescent="0.3">
      <c r="A26">
        <v>1</v>
      </c>
      <c r="B26">
        <v>1000</v>
      </c>
      <c r="C26" t="s">
        <v>11</v>
      </c>
      <c r="D26">
        <v>2</v>
      </c>
      <c r="E26" t="s">
        <v>12</v>
      </c>
      <c r="F26">
        <v>13</v>
      </c>
      <c r="G26">
        <v>620.74275000000011</v>
      </c>
      <c r="H26">
        <v>471759.80810000002</v>
      </c>
      <c r="I26">
        <v>284.64500000000021</v>
      </c>
      <c r="J26">
        <v>67</v>
      </c>
      <c r="K26" t="s">
        <v>14</v>
      </c>
      <c r="L26">
        <f>Table15[[#This Row],[maxPHe]]/Table15[[#This Row],[nv]]</f>
        <v>4.2484328358208989</v>
      </c>
      <c r="M26">
        <f>LN(Table15[[#This Row],[maxPress(bar)]])</f>
        <v>13.064225253899671</v>
      </c>
      <c r="N26">
        <f>LN(Table15[[#This Row],[Rs(ao)]])</f>
        <v>0.69314718055994529</v>
      </c>
      <c r="O26" s="3">
        <f>LN(Table15[[#This Row],[dens]])</f>
        <v>1.4465501704206203</v>
      </c>
      <c r="P26" s="3">
        <f>1/Table15[[#This Row],[Rs(ao)]]</f>
        <v>0.5</v>
      </c>
      <c r="Q26" s="3">
        <f>LN(Table15[[#This Row],[1/R]])</f>
        <v>-0.69314718055994529</v>
      </c>
    </row>
    <row r="27" spans="1:17" x14ac:dyDescent="0.3">
      <c r="A27">
        <v>1</v>
      </c>
      <c r="B27">
        <v>1000</v>
      </c>
      <c r="C27" t="s">
        <v>11</v>
      </c>
      <c r="D27">
        <v>2</v>
      </c>
      <c r="E27" t="s">
        <v>12</v>
      </c>
      <c r="F27">
        <v>14</v>
      </c>
      <c r="G27">
        <v>567.92075000000011</v>
      </c>
      <c r="H27">
        <v>482772.26175000012</v>
      </c>
      <c r="I27">
        <v>276.08499999999992</v>
      </c>
      <c r="J27">
        <v>68</v>
      </c>
      <c r="K27" t="s">
        <v>13</v>
      </c>
      <c r="L27">
        <f>Table15[[#This Row],[maxPHe]]/Table15[[#This Row],[nv]]</f>
        <v>4.0600735294117634</v>
      </c>
      <c r="M27">
        <f>LN(Table15[[#This Row],[maxPress(bar)]])</f>
        <v>13.087300313675994</v>
      </c>
      <c r="N27">
        <f>LN(Table15[[#This Row],[Rs(ao)]])</f>
        <v>0.69314718055994529</v>
      </c>
      <c r="O27" s="3">
        <f>LN(Table15[[#This Row],[dens]])</f>
        <v>1.4012010841421971</v>
      </c>
      <c r="P27" s="3">
        <f>1/Table15[[#This Row],[Rs(ao)]]</f>
        <v>0.5</v>
      </c>
      <c r="Q27" s="3">
        <f>LN(Table15[[#This Row],[1/R]])</f>
        <v>-0.69314718055994529</v>
      </c>
    </row>
    <row r="28" spans="1:17" x14ac:dyDescent="0.3">
      <c r="A28">
        <v>1</v>
      </c>
      <c r="B28">
        <v>1000</v>
      </c>
      <c r="C28" t="s">
        <v>11</v>
      </c>
      <c r="D28">
        <v>2</v>
      </c>
      <c r="E28" t="s">
        <v>12</v>
      </c>
      <c r="F28">
        <v>15</v>
      </c>
      <c r="G28">
        <v>581.28725000000009</v>
      </c>
      <c r="H28">
        <v>460204.80580000009</v>
      </c>
      <c r="I28">
        <v>284.75500000000011</v>
      </c>
      <c r="J28">
        <v>71</v>
      </c>
      <c r="K28" t="s">
        <v>14</v>
      </c>
      <c r="L28">
        <f>Table15[[#This Row],[maxPHe]]/Table15[[#This Row],[nv]]</f>
        <v>4.0106338028169031</v>
      </c>
      <c r="M28">
        <f>LN(Table15[[#This Row],[maxPress(bar)]])</f>
        <v>13.03942689937981</v>
      </c>
      <c r="N28">
        <f>LN(Table15[[#This Row],[Rs(ao)]])</f>
        <v>0.69314718055994529</v>
      </c>
      <c r="O28" s="3">
        <f>LN(Table15[[#This Row],[dens]])</f>
        <v>1.3889492843943254</v>
      </c>
      <c r="P28" s="3">
        <f>1/Table15[[#This Row],[Rs(ao)]]</f>
        <v>0.5</v>
      </c>
      <c r="Q28" s="3">
        <f>LN(Table15[[#This Row],[1/R]])</f>
        <v>-0.69314718055994529</v>
      </c>
    </row>
    <row r="29" spans="1:17" x14ac:dyDescent="0.3">
      <c r="A29">
        <v>1</v>
      </c>
      <c r="B29">
        <v>1000</v>
      </c>
      <c r="C29" t="s">
        <v>11</v>
      </c>
      <c r="D29">
        <v>2</v>
      </c>
      <c r="E29" t="s">
        <v>12</v>
      </c>
      <c r="F29">
        <v>16</v>
      </c>
      <c r="G29">
        <v>508.66325000000012</v>
      </c>
      <c r="H29">
        <v>471343.15039999993</v>
      </c>
      <c r="I29">
        <v>264.2349999999999</v>
      </c>
      <c r="J29">
        <v>68</v>
      </c>
      <c r="K29" t="s">
        <v>14</v>
      </c>
      <c r="L29">
        <f>Table15[[#This Row],[maxPHe]]/Table15[[#This Row],[nv]]</f>
        <v>3.8858088235294104</v>
      </c>
      <c r="M29">
        <f>LN(Table15[[#This Row],[maxPress(bar)]])</f>
        <v>13.063341664842183</v>
      </c>
      <c r="N29">
        <f>LN(Table15[[#This Row],[Rs(ao)]])</f>
        <v>0.69314718055994529</v>
      </c>
      <c r="O29" s="3">
        <f>LN(Table15[[#This Row],[dens]])</f>
        <v>1.3573311535354535</v>
      </c>
      <c r="P29" s="3">
        <f>1/Table15[[#This Row],[Rs(ao)]]</f>
        <v>0.5</v>
      </c>
      <c r="Q29" s="3">
        <f>LN(Table15[[#This Row],[1/R]])</f>
        <v>-0.69314718055994529</v>
      </c>
    </row>
    <row r="30" spans="1:17" x14ac:dyDescent="0.3">
      <c r="A30">
        <v>1</v>
      </c>
      <c r="B30">
        <v>1000</v>
      </c>
      <c r="C30" t="s">
        <v>11</v>
      </c>
      <c r="D30">
        <v>2</v>
      </c>
      <c r="E30" t="s">
        <v>12</v>
      </c>
      <c r="F30">
        <v>18</v>
      </c>
      <c r="G30">
        <v>537.02974999999992</v>
      </c>
      <c r="H30">
        <v>481127.58504999988</v>
      </c>
      <c r="I30">
        <v>269.90500000000009</v>
      </c>
      <c r="J30">
        <v>68</v>
      </c>
      <c r="K30" t="s">
        <v>13</v>
      </c>
      <c r="L30">
        <f>Table15[[#This Row],[maxPHe]]/Table15[[#This Row],[nv]]</f>
        <v>3.9691911764705896</v>
      </c>
      <c r="M30">
        <f>LN(Table15[[#This Row],[maxPress(bar)]])</f>
        <v>13.083887763499646</v>
      </c>
      <c r="N30">
        <f>LN(Table15[[#This Row],[Rs(ao)]])</f>
        <v>0.69314718055994529</v>
      </c>
      <c r="O30" s="3">
        <f>LN(Table15[[#This Row],[dens]])</f>
        <v>1.3785623400560301</v>
      </c>
      <c r="P30" s="3">
        <f>1/Table15[[#This Row],[Rs(ao)]]</f>
        <v>0.5</v>
      </c>
      <c r="Q30" s="3">
        <f>LN(Table15[[#This Row],[1/R]])</f>
        <v>-0.69314718055994529</v>
      </c>
    </row>
    <row r="31" spans="1:17" x14ac:dyDescent="0.3">
      <c r="A31">
        <v>1</v>
      </c>
      <c r="B31">
        <v>1000</v>
      </c>
      <c r="C31" t="s">
        <v>11</v>
      </c>
      <c r="D31">
        <v>2</v>
      </c>
      <c r="E31" t="s">
        <v>12</v>
      </c>
      <c r="F31">
        <v>1</v>
      </c>
      <c r="G31">
        <v>286.63375000000002</v>
      </c>
      <c r="H31">
        <v>271719.46214999998</v>
      </c>
      <c r="I31">
        <v>153.82499999999999</v>
      </c>
      <c r="J31">
        <v>67</v>
      </c>
      <c r="K31" t="s">
        <v>15</v>
      </c>
      <c r="L31">
        <f>Table15[[#This Row],[maxPHe]]/Table15[[#This Row],[nv]]</f>
        <v>2.2958955223880597</v>
      </c>
      <c r="M31">
        <f>LN(Table15[[#This Row],[maxPress(bar)]])</f>
        <v>12.512525423875928</v>
      </c>
      <c r="N31">
        <f>LN(Table15[[#This Row],[Rs(ao)]])</f>
        <v>0.69314718055994529</v>
      </c>
      <c r="O31" s="3">
        <f>LN(Table15[[#This Row],[dens]])</f>
        <v>0.83112297323558793</v>
      </c>
      <c r="P31" s="3">
        <f>1/Table15[[#This Row],[Rs(ao)]]</f>
        <v>0.5</v>
      </c>
      <c r="Q31" s="3">
        <f>LN(Table15[[#This Row],[1/R]])</f>
        <v>-0.69314718055994529</v>
      </c>
    </row>
    <row r="32" spans="1:17" x14ac:dyDescent="0.3">
      <c r="A32">
        <v>1</v>
      </c>
      <c r="B32">
        <v>1000</v>
      </c>
      <c r="C32" t="s">
        <v>11</v>
      </c>
      <c r="D32">
        <v>2</v>
      </c>
      <c r="E32" t="s">
        <v>12</v>
      </c>
      <c r="F32">
        <v>2</v>
      </c>
      <c r="G32">
        <v>388.36624999999998</v>
      </c>
      <c r="H32">
        <v>329178.76225000003</v>
      </c>
      <c r="I32">
        <v>173.17500000000001</v>
      </c>
      <c r="J32">
        <v>66</v>
      </c>
      <c r="K32" t="s">
        <v>14</v>
      </c>
      <c r="L32">
        <f>Table15[[#This Row],[maxPHe]]/Table15[[#This Row],[nv]]</f>
        <v>2.6238636363636365</v>
      </c>
      <c r="M32">
        <f>LN(Table15[[#This Row],[maxPress(bar)]])</f>
        <v>12.704356232490133</v>
      </c>
      <c r="N32">
        <f>LN(Table15[[#This Row],[Rs(ao)]])</f>
        <v>0.69314718055994529</v>
      </c>
      <c r="O32" s="3">
        <f>LN(Table15[[#This Row],[dens]])</f>
        <v>0.96464790188224325</v>
      </c>
      <c r="P32" s="3">
        <f>1/Table15[[#This Row],[Rs(ao)]]</f>
        <v>0.5</v>
      </c>
      <c r="Q32" s="3">
        <f>LN(Table15[[#This Row],[1/R]])</f>
        <v>-0.69314718055994529</v>
      </c>
    </row>
    <row r="33" spans="1:17" x14ac:dyDescent="0.3">
      <c r="A33">
        <v>1</v>
      </c>
      <c r="B33">
        <v>1000</v>
      </c>
      <c r="C33" t="s">
        <v>11</v>
      </c>
      <c r="D33">
        <v>2</v>
      </c>
      <c r="E33" t="s">
        <v>12</v>
      </c>
      <c r="F33">
        <v>3</v>
      </c>
      <c r="G33">
        <v>425.54475000000002</v>
      </c>
      <c r="H33">
        <v>405098.57475000003</v>
      </c>
      <c r="I33">
        <v>233.6050000000001</v>
      </c>
      <c r="J33">
        <v>69</v>
      </c>
      <c r="K33" t="s">
        <v>14</v>
      </c>
      <c r="L33">
        <f>Table15[[#This Row],[maxPHe]]/Table15[[#This Row],[nv]]</f>
        <v>3.385579710144929</v>
      </c>
      <c r="M33">
        <f>LN(Table15[[#This Row],[maxPress(bar)]])</f>
        <v>12.911885710917499</v>
      </c>
      <c r="N33">
        <f>LN(Table15[[#This Row],[Rs(ao)]])</f>
        <v>0.69314718055994529</v>
      </c>
      <c r="O33" s="3">
        <f>LN(Table15[[#This Row],[dens]])</f>
        <v>1.2195251502373374</v>
      </c>
      <c r="P33" s="3">
        <f>1/Table15[[#This Row],[Rs(ao)]]</f>
        <v>0.5</v>
      </c>
      <c r="Q33" s="3">
        <f>LN(Table15[[#This Row],[1/R]])</f>
        <v>-0.69314718055994529</v>
      </c>
    </row>
    <row r="34" spans="1:17" x14ac:dyDescent="0.3">
      <c r="A34">
        <v>1</v>
      </c>
      <c r="B34">
        <v>1000</v>
      </c>
      <c r="C34" t="s">
        <v>11</v>
      </c>
      <c r="D34">
        <v>2</v>
      </c>
      <c r="E34" t="s">
        <v>12</v>
      </c>
      <c r="F34">
        <v>4</v>
      </c>
      <c r="G34">
        <v>562.62375000000009</v>
      </c>
      <c r="H34">
        <v>452260.59769999998</v>
      </c>
      <c r="I34">
        <v>261.02499999999998</v>
      </c>
      <c r="J34">
        <v>69</v>
      </c>
      <c r="K34" t="s">
        <v>14</v>
      </c>
      <c r="L34">
        <f>Table15[[#This Row],[maxPHe]]/Table15[[#This Row],[nv]]</f>
        <v>3.7829710144927531</v>
      </c>
      <c r="M34">
        <f>LN(Table15[[#This Row],[maxPress(bar)]])</f>
        <v>13.02201383626104</v>
      </c>
      <c r="N34">
        <f>LN(Table15[[#This Row],[Rs(ao)]])</f>
        <v>0.69314718055994529</v>
      </c>
      <c r="O34" s="3">
        <f>LN(Table15[[#This Row],[dens]])</f>
        <v>1.3305096835789145</v>
      </c>
      <c r="P34" s="3">
        <f>1/Table15[[#This Row],[Rs(ao)]]</f>
        <v>0.5</v>
      </c>
      <c r="Q34" s="3">
        <f>LN(Table15[[#This Row],[1/R]])</f>
        <v>-0.69314718055994529</v>
      </c>
    </row>
    <row r="35" spans="1:17" x14ac:dyDescent="0.3">
      <c r="A35">
        <v>1</v>
      </c>
      <c r="B35">
        <v>1000</v>
      </c>
      <c r="C35" t="s">
        <v>11</v>
      </c>
      <c r="D35">
        <v>2</v>
      </c>
      <c r="E35" t="s">
        <v>12</v>
      </c>
      <c r="F35">
        <v>5</v>
      </c>
      <c r="G35">
        <v>510.49525000000011</v>
      </c>
      <c r="H35">
        <v>465077.97655000002</v>
      </c>
      <c r="I35">
        <v>268.59500000000031</v>
      </c>
      <c r="J35">
        <v>70</v>
      </c>
      <c r="K35" t="s">
        <v>14</v>
      </c>
      <c r="L35">
        <f>Table15[[#This Row],[maxPHe]]/Table15[[#This Row],[nv]]</f>
        <v>3.8370714285714329</v>
      </c>
      <c r="M35">
        <f>LN(Table15[[#This Row],[maxPress(bar)]])</f>
        <v>13.04996036201622</v>
      </c>
      <c r="N35">
        <f>LN(Table15[[#This Row],[Rs(ao)]])</f>
        <v>0.69314718055994529</v>
      </c>
      <c r="O35" s="3">
        <f>LN(Table15[[#This Row],[dens]])</f>
        <v>1.3447094268255642</v>
      </c>
      <c r="P35" s="3">
        <f>1/Table15[[#This Row],[Rs(ao)]]</f>
        <v>0.5</v>
      </c>
      <c r="Q35" s="3">
        <f>LN(Table15[[#This Row],[1/R]])</f>
        <v>-0.69314718055994529</v>
      </c>
    </row>
    <row r="36" spans="1:17" x14ac:dyDescent="0.3">
      <c r="A36">
        <v>1</v>
      </c>
      <c r="B36">
        <v>1000</v>
      </c>
      <c r="C36" t="s">
        <v>11</v>
      </c>
      <c r="D36">
        <v>2</v>
      </c>
      <c r="E36" t="s">
        <v>12</v>
      </c>
      <c r="F36">
        <v>6</v>
      </c>
      <c r="G36">
        <v>631.48525000000018</v>
      </c>
      <c r="H36">
        <v>476376.47204999992</v>
      </c>
      <c r="I36">
        <v>294.79500000000007</v>
      </c>
      <c r="J36">
        <v>71</v>
      </c>
      <c r="K36" t="s">
        <v>14</v>
      </c>
      <c r="L36">
        <f>Table15[[#This Row],[maxPHe]]/Table15[[#This Row],[nv]]</f>
        <v>4.1520422535211274</v>
      </c>
      <c r="M36">
        <f>LN(Table15[[#This Row],[maxPress(bar)]])</f>
        <v>13.07396372827897</v>
      </c>
      <c r="N36">
        <f>LN(Table15[[#This Row],[Rs(ao)]])</f>
        <v>0.69314718055994529</v>
      </c>
      <c r="O36" s="3">
        <f>LN(Table15[[#This Row],[dens]])</f>
        <v>1.4236003224787439</v>
      </c>
      <c r="P36" s="3">
        <f>1/Table15[[#This Row],[Rs(ao)]]</f>
        <v>0.5</v>
      </c>
      <c r="Q36" s="3">
        <f>LN(Table15[[#This Row],[1/R]])</f>
        <v>-0.69314718055994529</v>
      </c>
    </row>
    <row r="37" spans="1:17" x14ac:dyDescent="0.3">
      <c r="A37">
        <v>1</v>
      </c>
      <c r="B37">
        <v>1000</v>
      </c>
      <c r="C37" t="s">
        <v>11</v>
      </c>
      <c r="D37">
        <v>2</v>
      </c>
      <c r="E37" t="s">
        <v>12</v>
      </c>
      <c r="F37">
        <v>7</v>
      </c>
      <c r="G37">
        <v>515.39625000000012</v>
      </c>
      <c r="H37">
        <v>479362.39425000001</v>
      </c>
      <c r="I37">
        <v>261.57499999999999</v>
      </c>
      <c r="J37">
        <v>66</v>
      </c>
      <c r="K37" t="s">
        <v>14</v>
      </c>
      <c r="L37">
        <f>Table15[[#This Row],[maxPHe]]/Table15[[#This Row],[nv]]</f>
        <v>3.9632575757575754</v>
      </c>
      <c r="M37">
        <f>LN(Table15[[#This Row],[maxPress(bar)]])</f>
        <v>13.08021215453887</v>
      </c>
      <c r="N37">
        <f>LN(Table15[[#This Row],[Rs(ao)]])</f>
        <v>0.69314718055994529</v>
      </c>
      <c r="O37" s="3">
        <f>LN(Table15[[#This Row],[dens]])</f>
        <v>1.3770663072406855</v>
      </c>
      <c r="P37" s="3">
        <f>1/Table15[[#This Row],[Rs(ao)]]</f>
        <v>0.5</v>
      </c>
      <c r="Q37" s="3">
        <f>LN(Table15[[#This Row],[1/R]])</f>
        <v>-0.69314718055994529</v>
      </c>
    </row>
    <row r="38" spans="1:17" x14ac:dyDescent="0.3">
      <c r="A38">
        <v>1</v>
      </c>
      <c r="B38">
        <v>1000</v>
      </c>
      <c r="C38" t="s">
        <v>11</v>
      </c>
      <c r="D38">
        <v>2</v>
      </c>
      <c r="E38" t="s">
        <v>12</v>
      </c>
      <c r="F38">
        <v>8</v>
      </c>
      <c r="G38">
        <v>530.64374999999995</v>
      </c>
      <c r="H38">
        <v>477920.56095000007</v>
      </c>
      <c r="I38">
        <v>268.62500000000023</v>
      </c>
      <c r="J38">
        <v>68</v>
      </c>
      <c r="K38" t="s">
        <v>14</v>
      </c>
      <c r="L38">
        <f>Table15[[#This Row],[maxPHe]]/Table15[[#This Row],[nv]]</f>
        <v>3.9503676470588269</v>
      </c>
      <c r="M38">
        <f>LN(Table15[[#This Row],[maxPress(bar)]])</f>
        <v>13.077199807181254</v>
      </c>
      <c r="N38">
        <f>LN(Table15[[#This Row],[Rs(ao)]])</f>
        <v>0.69314718055994529</v>
      </c>
      <c r="O38" s="3">
        <f>LN(Table15[[#This Row],[dens]])</f>
        <v>1.3738086497865687</v>
      </c>
      <c r="P38" s="3">
        <f>1/Table15[[#This Row],[Rs(ao)]]</f>
        <v>0.5</v>
      </c>
      <c r="Q38" s="3">
        <f>LN(Table15[[#This Row],[1/R]])</f>
        <v>-0.69314718055994529</v>
      </c>
    </row>
    <row r="39" spans="1:17" x14ac:dyDescent="0.3">
      <c r="A39">
        <v>1</v>
      </c>
      <c r="B39">
        <v>1000</v>
      </c>
      <c r="C39" t="s">
        <v>11</v>
      </c>
      <c r="D39">
        <v>2</v>
      </c>
      <c r="E39" t="s">
        <v>12</v>
      </c>
      <c r="F39">
        <v>9</v>
      </c>
      <c r="G39">
        <v>532.57425000000001</v>
      </c>
      <c r="H39">
        <v>480903.71840000001</v>
      </c>
      <c r="I39">
        <v>269.01500000000021</v>
      </c>
      <c r="J39">
        <v>68</v>
      </c>
      <c r="K39" t="s">
        <v>13</v>
      </c>
      <c r="L39">
        <f>Table15[[#This Row],[maxPHe]]/Table15[[#This Row],[nv]]</f>
        <v>3.9561029411764737</v>
      </c>
      <c r="M39">
        <f>LN(Table15[[#This Row],[maxPress(bar)]])</f>
        <v>13.083422359404711</v>
      </c>
      <c r="N39">
        <f>LN(Table15[[#This Row],[Rs(ao)]])</f>
        <v>0.69314718055994529</v>
      </c>
      <c r="O39" s="3">
        <f>LN(Table15[[#This Row],[dens]])</f>
        <v>1.3752594349528704</v>
      </c>
      <c r="P39" s="3">
        <f>1/Table15[[#This Row],[Rs(ao)]]</f>
        <v>0.5</v>
      </c>
      <c r="Q39" s="3">
        <f>LN(Table15[[#This Row],[1/R]])</f>
        <v>-0.69314718055994529</v>
      </c>
    </row>
    <row r="40" spans="1:17" x14ac:dyDescent="0.3">
      <c r="A40">
        <v>1</v>
      </c>
      <c r="B40">
        <v>1000</v>
      </c>
      <c r="C40" t="s">
        <v>11</v>
      </c>
      <c r="D40">
        <v>3</v>
      </c>
      <c r="E40" t="s">
        <v>12</v>
      </c>
      <c r="F40">
        <v>1</v>
      </c>
      <c r="G40">
        <v>925.49525000000006</v>
      </c>
      <c r="H40">
        <v>174194.50745</v>
      </c>
      <c r="I40">
        <v>473.59500000000008</v>
      </c>
      <c r="J40">
        <v>230</v>
      </c>
      <c r="K40" t="s">
        <v>14</v>
      </c>
      <c r="L40">
        <f>Table15[[#This Row],[maxPHe]]/Table15[[#This Row],[nv]]</f>
        <v>2.0591086956521742</v>
      </c>
      <c r="M40">
        <f>LN(Table15[[#This Row],[maxPress(bar)]])</f>
        <v>12.067927812765681</v>
      </c>
      <c r="N40">
        <f>LN(Table15[[#This Row],[Rs(ao)]])</f>
        <v>1.0986122886681098</v>
      </c>
      <c r="O40" s="3">
        <f>LN(Table15[[#This Row],[dens]])</f>
        <v>0.72227321715843817</v>
      </c>
      <c r="P40" s="3">
        <f>1/Table15[[#This Row],[Rs(ao)]]</f>
        <v>0.33333333333333331</v>
      </c>
      <c r="Q40" s="3">
        <f>LN(Table15[[#This Row],[1/R]])</f>
        <v>-1.0986122886681098</v>
      </c>
    </row>
    <row r="41" spans="1:17" hidden="1" x14ac:dyDescent="0.3">
      <c r="A41">
        <v>1</v>
      </c>
      <c r="B41">
        <v>1500</v>
      </c>
      <c r="C41" t="s">
        <v>11</v>
      </c>
      <c r="D41">
        <v>3</v>
      </c>
      <c r="E41" t="s">
        <v>12</v>
      </c>
      <c r="F41">
        <v>1</v>
      </c>
      <c r="G41">
        <v>758.31675000000007</v>
      </c>
      <c r="H41">
        <v>145449.1587</v>
      </c>
      <c r="I41">
        <v>414.16499999999979</v>
      </c>
      <c r="J41">
        <v>229</v>
      </c>
      <c r="K41" t="s">
        <v>15</v>
      </c>
      <c r="L41">
        <f>Table15[[#This Row],[maxPHe]]/Table15[[#This Row],[nv]]</f>
        <v>1.8085807860262</v>
      </c>
      <c r="M41">
        <f>LN(Table15[[#This Row],[maxPress(bar)]])</f>
        <v>11.887581879788366</v>
      </c>
      <c r="N41">
        <f>LN(Table15[[#This Row],[Rs(ao)]])</f>
        <v>1.0986122886681098</v>
      </c>
      <c r="O41" s="3">
        <f>LN(Table15[[#This Row],[dens]])</f>
        <v>0.59254244159546787</v>
      </c>
      <c r="P41" s="3">
        <f>1/Table15[[#This Row],[Rs(ao)]]</f>
        <v>0.33333333333333331</v>
      </c>
      <c r="Q41" s="3">
        <f>LN(Table15[[#This Row],[1/R]])</f>
        <v>-1.0986122886681098</v>
      </c>
    </row>
    <row r="42" spans="1:17" hidden="1" x14ac:dyDescent="0.3">
      <c r="A42">
        <v>1</v>
      </c>
      <c r="B42">
        <v>2000</v>
      </c>
      <c r="C42" t="s">
        <v>11</v>
      </c>
      <c r="D42">
        <v>3</v>
      </c>
      <c r="E42" t="s">
        <v>12</v>
      </c>
      <c r="F42">
        <v>1</v>
      </c>
      <c r="G42">
        <v>421.13875000000002</v>
      </c>
      <c r="H42">
        <v>111502.30946</v>
      </c>
      <c r="I42">
        <v>322.72500000000002</v>
      </c>
      <c r="J42">
        <v>225</v>
      </c>
      <c r="K42" t="s">
        <v>15</v>
      </c>
      <c r="L42">
        <f>Table15[[#This Row],[maxPHe]]/Table15[[#This Row],[nv]]</f>
        <v>1.4343333333333335</v>
      </c>
      <c r="M42">
        <f>LN(Table15[[#This Row],[maxPress(bar)]])</f>
        <v>11.621800582313547</v>
      </c>
      <c r="N42">
        <f>LN(Table15[[#This Row],[Rs(ao)]])</f>
        <v>1.0986122886681098</v>
      </c>
      <c r="O42" s="3">
        <f>LN(Table15[[#This Row],[dens]])</f>
        <v>0.36070016518835296</v>
      </c>
      <c r="P42" s="3">
        <f>1/Table15[[#This Row],[Rs(ao)]]</f>
        <v>0.33333333333333331</v>
      </c>
      <c r="Q42" s="3">
        <f>LN(Table15[[#This Row],[1/R]])</f>
        <v>-1.0986122886681098</v>
      </c>
    </row>
    <row r="43" spans="1:17" hidden="1" x14ac:dyDescent="0.3">
      <c r="A43">
        <v>1</v>
      </c>
      <c r="B43">
        <v>2500</v>
      </c>
      <c r="C43" t="s">
        <v>11</v>
      </c>
      <c r="D43">
        <v>3</v>
      </c>
      <c r="E43" t="s">
        <v>12</v>
      </c>
      <c r="F43">
        <v>1</v>
      </c>
      <c r="G43">
        <v>405.34674999999999</v>
      </c>
      <c r="H43">
        <v>104598.28150500001</v>
      </c>
      <c r="I43">
        <v>303.56499999999983</v>
      </c>
      <c r="J43">
        <v>226</v>
      </c>
      <c r="K43" t="s">
        <v>15</v>
      </c>
      <c r="L43">
        <f>Table15[[#This Row],[maxPHe]]/Table15[[#This Row],[nv]]</f>
        <v>1.3432079646017692</v>
      </c>
      <c r="M43">
        <f>LN(Table15[[#This Row],[maxPress(bar)]])</f>
        <v>11.557882401271497</v>
      </c>
      <c r="N43">
        <f>LN(Table15[[#This Row],[Rs(ao)]])</f>
        <v>1.0986122886681098</v>
      </c>
      <c r="O43" s="3">
        <f>LN(Table15[[#This Row],[dens]])</f>
        <v>0.29506075633610462</v>
      </c>
      <c r="P43" s="3">
        <f>1/Table15[[#This Row],[Rs(ao)]]</f>
        <v>0.33333333333333331</v>
      </c>
      <c r="Q43" s="3">
        <f>LN(Table15[[#This Row],[1/R]])</f>
        <v>-1.0986122886681098</v>
      </c>
    </row>
    <row r="44" spans="1:17" hidden="1" x14ac:dyDescent="0.3">
      <c r="A44">
        <v>1</v>
      </c>
      <c r="B44">
        <v>500</v>
      </c>
      <c r="C44" t="s">
        <v>11</v>
      </c>
      <c r="D44">
        <v>3</v>
      </c>
      <c r="E44" t="s">
        <v>12</v>
      </c>
      <c r="F44">
        <v>1</v>
      </c>
      <c r="G44">
        <v>1002.3267499999999</v>
      </c>
      <c r="H44">
        <v>201746.1777</v>
      </c>
      <c r="I44">
        <v>517.96500000000015</v>
      </c>
      <c r="J44">
        <v>227</v>
      </c>
      <c r="K44" t="s">
        <v>15</v>
      </c>
      <c r="L44">
        <f>Table15[[#This Row],[maxPHe]]/Table15[[#This Row],[nv]]</f>
        <v>2.2817841409691635</v>
      </c>
      <c r="M44">
        <f>LN(Table15[[#This Row],[maxPress(bar)]])</f>
        <v>12.214765640227816</v>
      </c>
      <c r="N44">
        <f>LN(Table15[[#This Row],[Rs(ao)]])</f>
        <v>1.0986122886681098</v>
      </c>
      <c r="O44" s="3">
        <f>LN(Table15[[#This Row],[dens]])</f>
        <v>0.82495765492772211</v>
      </c>
      <c r="P44" s="3">
        <f>1/Table15[[#This Row],[Rs(ao)]]</f>
        <v>0.33333333333333331</v>
      </c>
      <c r="Q44" s="3">
        <f>LN(Table15[[#This Row],[1/R]])</f>
        <v>-1.0986122886681098</v>
      </c>
    </row>
    <row r="45" spans="1:17" x14ac:dyDescent="0.3">
      <c r="A45">
        <v>2</v>
      </c>
      <c r="B45">
        <v>1000</v>
      </c>
      <c r="C45" t="s">
        <v>11</v>
      </c>
      <c r="D45">
        <v>3</v>
      </c>
      <c r="E45" t="s">
        <v>12</v>
      </c>
      <c r="F45">
        <v>1</v>
      </c>
      <c r="G45">
        <v>910.09924999999998</v>
      </c>
      <c r="H45">
        <v>168000.58374999999</v>
      </c>
      <c r="I45">
        <v>473.5150000000001</v>
      </c>
      <c r="J45">
        <v>233</v>
      </c>
      <c r="K45" t="s">
        <v>15</v>
      </c>
      <c r="L45">
        <f>Table15[[#This Row],[maxPHe]]/Table15[[#This Row],[nv]]</f>
        <v>2.0322532188841205</v>
      </c>
      <c r="M45">
        <f>LN(Table15[[#This Row],[maxPress(bar)]])</f>
        <v>12.03172273308174</v>
      </c>
      <c r="N45">
        <f>LN(Table15[[#This Row],[Rs(ao)]])</f>
        <v>1.0986122886681098</v>
      </c>
      <c r="O45" s="3">
        <f>LN(Table15[[#This Row],[dens]])</f>
        <v>0.70914513754493647</v>
      </c>
      <c r="P45" s="3">
        <f>1/Table15[[#This Row],[Rs(ao)]]</f>
        <v>0.33333333333333331</v>
      </c>
      <c r="Q45" s="3">
        <f>LN(Table15[[#This Row],[1/R]])</f>
        <v>-1.0986122886681098</v>
      </c>
    </row>
    <row r="46" spans="1:17" hidden="1" x14ac:dyDescent="0.3">
      <c r="A46">
        <v>2</v>
      </c>
      <c r="B46">
        <v>1500</v>
      </c>
      <c r="C46" t="s">
        <v>11</v>
      </c>
      <c r="D46">
        <v>3</v>
      </c>
      <c r="E46" t="s">
        <v>12</v>
      </c>
      <c r="F46">
        <v>1</v>
      </c>
      <c r="G46">
        <v>737.47525000000007</v>
      </c>
      <c r="H46">
        <v>148632.7073500001</v>
      </c>
      <c r="I46">
        <v>405.99500000000018</v>
      </c>
      <c r="J46">
        <v>225</v>
      </c>
      <c r="K46" t="s">
        <v>15</v>
      </c>
      <c r="L46">
        <f>Table15[[#This Row],[maxPHe]]/Table15[[#This Row],[nv]]</f>
        <v>1.804422222222223</v>
      </c>
      <c r="M46">
        <f>LN(Table15[[#This Row],[maxPress(bar)]])</f>
        <v>11.909233490344063</v>
      </c>
      <c r="N46">
        <f>LN(Table15[[#This Row],[Rs(ao)]])</f>
        <v>1.0986122886681098</v>
      </c>
      <c r="O46" s="3">
        <f>LN(Table15[[#This Row],[dens]])</f>
        <v>0.59024044205054338</v>
      </c>
      <c r="P46" s="3">
        <f>1/Table15[[#This Row],[Rs(ao)]]</f>
        <v>0.33333333333333331</v>
      </c>
      <c r="Q46" s="3">
        <f>LN(Table15[[#This Row],[1/R]])</f>
        <v>-1.0986122886681098</v>
      </c>
    </row>
    <row r="47" spans="1:17" hidden="1" x14ac:dyDescent="0.3">
      <c r="A47">
        <v>2</v>
      </c>
      <c r="B47">
        <v>2000</v>
      </c>
      <c r="C47" t="s">
        <v>11</v>
      </c>
      <c r="D47">
        <v>3</v>
      </c>
      <c r="E47" t="s">
        <v>12</v>
      </c>
      <c r="F47">
        <v>1</v>
      </c>
      <c r="G47">
        <v>519.45524999999986</v>
      </c>
      <c r="H47">
        <v>116795.49970499999</v>
      </c>
      <c r="I47">
        <v>345.39500000000021</v>
      </c>
      <c r="J47">
        <v>228</v>
      </c>
      <c r="K47" t="s">
        <v>15</v>
      </c>
      <c r="L47">
        <f>Table15[[#This Row],[maxPHe]]/Table15[[#This Row],[nv]]</f>
        <v>1.5148903508771938</v>
      </c>
      <c r="M47">
        <f>LN(Table15[[#This Row],[maxPress(bar)]])</f>
        <v>11.668179818711021</v>
      </c>
      <c r="N47">
        <f>LN(Table15[[#This Row],[Rs(ao)]])</f>
        <v>1.0986122886681098</v>
      </c>
      <c r="O47" s="3">
        <f>LN(Table15[[#This Row],[dens]])</f>
        <v>0.41534306068347016</v>
      </c>
      <c r="P47" s="3">
        <f>1/Table15[[#This Row],[Rs(ao)]]</f>
        <v>0.33333333333333331</v>
      </c>
      <c r="Q47" s="3">
        <f>LN(Table15[[#This Row],[1/R]])</f>
        <v>-1.0986122886681098</v>
      </c>
    </row>
    <row r="48" spans="1:17" hidden="1" x14ac:dyDescent="0.3">
      <c r="A48">
        <v>2</v>
      </c>
      <c r="B48">
        <v>2500</v>
      </c>
      <c r="C48" t="s">
        <v>11</v>
      </c>
      <c r="D48">
        <v>3</v>
      </c>
      <c r="E48" t="s">
        <v>12</v>
      </c>
      <c r="F48">
        <v>1</v>
      </c>
      <c r="G48">
        <v>500.74275000000011</v>
      </c>
      <c r="H48">
        <v>108173.40287000001</v>
      </c>
      <c r="I48">
        <v>318.64500000000032</v>
      </c>
      <c r="J48">
        <v>221</v>
      </c>
      <c r="K48" t="s">
        <v>15</v>
      </c>
      <c r="L48">
        <f>Table15[[#This Row],[maxPHe]]/Table15[[#This Row],[nv]]</f>
        <v>1.4418325791855218</v>
      </c>
      <c r="M48">
        <f>LN(Table15[[#This Row],[maxPress(bar)]])</f>
        <v>11.591490800667014</v>
      </c>
      <c r="N48">
        <f>LN(Table15[[#This Row],[Rs(ao)]])</f>
        <v>1.0986122886681098</v>
      </c>
      <c r="O48" s="3">
        <f>LN(Table15[[#This Row],[dens]])</f>
        <v>0.36591492892220484</v>
      </c>
      <c r="P48" s="3">
        <f>1/Table15[[#This Row],[Rs(ao)]]</f>
        <v>0.33333333333333331</v>
      </c>
      <c r="Q48" s="3">
        <f>LN(Table15[[#This Row],[1/R]])</f>
        <v>-1.0986122886681098</v>
      </c>
    </row>
    <row r="49" spans="1:17" hidden="1" x14ac:dyDescent="0.3">
      <c r="A49">
        <v>2</v>
      </c>
      <c r="B49">
        <v>500</v>
      </c>
      <c r="C49" t="s">
        <v>11</v>
      </c>
      <c r="D49">
        <v>3</v>
      </c>
      <c r="E49" t="s">
        <v>12</v>
      </c>
      <c r="F49">
        <v>1</v>
      </c>
      <c r="G49">
        <v>1046.2872500000001</v>
      </c>
      <c r="H49">
        <v>207941.11064999999</v>
      </c>
      <c r="I49">
        <v>521.755</v>
      </c>
      <c r="J49">
        <v>223</v>
      </c>
      <c r="K49" t="s">
        <v>15</v>
      </c>
      <c r="L49">
        <f>Table15[[#This Row],[maxPHe]]/Table15[[#This Row],[nv]]</f>
        <v>2.3397085201793724</v>
      </c>
      <c r="M49">
        <f>LN(Table15[[#This Row],[maxPress(bar)]])</f>
        <v>12.245010196721891</v>
      </c>
      <c r="N49">
        <f>LN(Table15[[#This Row],[Rs(ao)]])</f>
        <v>1.0986122886681098</v>
      </c>
      <c r="O49" s="3">
        <f>LN(Table15[[#This Row],[dens]])</f>
        <v>0.85002635758495826</v>
      </c>
      <c r="P49" s="3">
        <f>1/Table15[[#This Row],[Rs(ao)]]</f>
        <v>0.33333333333333331</v>
      </c>
      <c r="Q49" s="3">
        <f>LN(Table15[[#This Row],[1/R]])</f>
        <v>-1.0986122886681098</v>
      </c>
    </row>
    <row r="50" spans="1:17" x14ac:dyDescent="0.3">
      <c r="A50">
        <v>3</v>
      </c>
      <c r="B50">
        <v>1000</v>
      </c>
      <c r="C50" t="s">
        <v>11</v>
      </c>
      <c r="D50">
        <v>3</v>
      </c>
      <c r="E50" t="s">
        <v>12</v>
      </c>
      <c r="F50">
        <v>1</v>
      </c>
      <c r="G50">
        <v>967.07925</v>
      </c>
      <c r="H50">
        <v>182040.83205</v>
      </c>
      <c r="I50">
        <v>473.91500000000008</v>
      </c>
      <c r="J50">
        <v>223</v>
      </c>
      <c r="K50" t="s">
        <v>14</v>
      </c>
      <c r="L50">
        <f>Table15[[#This Row],[maxPHe]]/Table15[[#This Row],[nv]]</f>
        <v>2.1251793721973096</v>
      </c>
      <c r="M50">
        <f>LN(Table15[[#This Row],[maxPress(bar)]])</f>
        <v>12.11198629281888</v>
      </c>
      <c r="N50">
        <f>LN(Table15[[#This Row],[Rs(ao)]])</f>
        <v>1.0986122886681098</v>
      </c>
      <c r="O50" s="3">
        <f>LN(Table15[[#This Row],[dens]])</f>
        <v>0.75385620925981167</v>
      </c>
      <c r="P50" s="3">
        <f>1/Table15[[#This Row],[Rs(ao)]]</f>
        <v>0.33333333333333331</v>
      </c>
      <c r="Q50" s="3">
        <f>LN(Table15[[#This Row],[1/R]])</f>
        <v>-1.0986122886681098</v>
      </c>
    </row>
    <row r="51" spans="1:17" hidden="1" x14ac:dyDescent="0.3">
      <c r="A51">
        <v>3</v>
      </c>
      <c r="B51">
        <v>1500</v>
      </c>
      <c r="C51" t="s">
        <v>11</v>
      </c>
      <c r="D51">
        <v>3</v>
      </c>
      <c r="E51" t="s">
        <v>12</v>
      </c>
      <c r="F51">
        <v>1</v>
      </c>
      <c r="G51">
        <v>660.79224999999997</v>
      </c>
      <c r="H51">
        <v>136187.22805000001</v>
      </c>
      <c r="I51">
        <v>398.65499999999997</v>
      </c>
      <c r="J51">
        <v>233</v>
      </c>
      <c r="K51" t="s">
        <v>15</v>
      </c>
      <c r="L51">
        <f>Table15[[#This Row],[maxPHe]]/Table15[[#This Row],[nv]]</f>
        <v>1.7109656652360514</v>
      </c>
      <c r="M51">
        <f>LN(Table15[[#This Row],[maxPress(bar)]])</f>
        <v>11.821785894805679</v>
      </c>
      <c r="N51">
        <f>LN(Table15[[#This Row],[Rs(ao)]])</f>
        <v>1.0986122886681098</v>
      </c>
      <c r="O51" s="3">
        <f>LN(Table15[[#This Row],[dens]])</f>
        <v>0.53705792763451443</v>
      </c>
      <c r="P51" s="3">
        <f>1/Table15[[#This Row],[Rs(ao)]]</f>
        <v>0.33333333333333331</v>
      </c>
      <c r="Q51" s="3">
        <f>LN(Table15[[#This Row],[1/R]])</f>
        <v>-1.0986122886681098</v>
      </c>
    </row>
    <row r="52" spans="1:17" hidden="1" x14ac:dyDescent="0.3">
      <c r="A52">
        <v>3</v>
      </c>
      <c r="B52">
        <v>2000</v>
      </c>
      <c r="C52" t="s">
        <v>11</v>
      </c>
      <c r="D52">
        <v>3</v>
      </c>
      <c r="E52" t="s">
        <v>12</v>
      </c>
      <c r="F52">
        <v>1</v>
      </c>
      <c r="G52">
        <v>574.00975000000017</v>
      </c>
      <c r="H52">
        <v>123797.40525</v>
      </c>
      <c r="I52">
        <v>351.30500000000001</v>
      </c>
      <c r="J52">
        <v>223</v>
      </c>
      <c r="K52" t="s">
        <v>15</v>
      </c>
      <c r="L52">
        <f>Table15[[#This Row],[maxPHe]]/Table15[[#This Row],[nv]]</f>
        <v>1.5753587443946189</v>
      </c>
      <c r="M52">
        <f>LN(Table15[[#This Row],[maxPress(bar)]])</f>
        <v>11.726401679804585</v>
      </c>
      <c r="N52">
        <f>LN(Table15[[#This Row],[Rs(ao)]])</f>
        <v>1.0986122886681098</v>
      </c>
      <c r="O52" s="3">
        <f>LN(Table15[[#This Row],[dens]])</f>
        <v>0.45448302055979301</v>
      </c>
      <c r="P52" s="3">
        <f>1/Table15[[#This Row],[Rs(ao)]]</f>
        <v>0.33333333333333331</v>
      </c>
      <c r="Q52" s="3">
        <f>LN(Table15[[#This Row],[1/R]])</f>
        <v>-1.0986122886681098</v>
      </c>
    </row>
    <row r="53" spans="1:17" hidden="1" x14ac:dyDescent="0.3">
      <c r="A53">
        <v>3</v>
      </c>
      <c r="B53">
        <v>2500</v>
      </c>
      <c r="C53" t="s">
        <v>11</v>
      </c>
      <c r="D53">
        <v>3</v>
      </c>
      <c r="E53" t="s">
        <v>12</v>
      </c>
      <c r="F53">
        <v>1</v>
      </c>
      <c r="G53">
        <v>380.24775000000011</v>
      </c>
      <c r="H53">
        <v>99040.319070000012</v>
      </c>
      <c r="I53">
        <v>297.54500000000007</v>
      </c>
      <c r="J53">
        <v>224</v>
      </c>
      <c r="K53" t="s">
        <v>15</v>
      </c>
      <c r="L53">
        <f>Table15[[#This Row],[maxPHe]]/Table15[[#This Row],[nv]]</f>
        <v>1.3283258928571431</v>
      </c>
      <c r="M53">
        <f>LN(Table15[[#This Row],[maxPress(bar)]])</f>
        <v>11.503282309540859</v>
      </c>
      <c r="N53">
        <f>LN(Table15[[#This Row],[Rs(ao)]])</f>
        <v>1.0986122886681098</v>
      </c>
      <c r="O53" s="3">
        <f>LN(Table15[[#This Row],[dens]])</f>
        <v>0.28391942219612987</v>
      </c>
      <c r="P53" s="3">
        <f>1/Table15[[#This Row],[Rs(ao)]]</f>
        <v>0.33333333333333331</v>
      </c>
      <c r="Q53" s="3">
        <f>LN(Table15[[#This Row],[1/R]])</f>
        <v>-1.0986122886681098</v>
      </c>
    </row>
    <row r="54" spans="1:17" hidden="1" x14ac:dyDescent="0.3">
      <c r="A54">
        <v>3</v>
      </c>
      <c r="B54">
        <v>500</v>
      </c>
      <c r="C54" t="s">
        <v>11</v>
      </c>
      <c r="D54">
        <v>3</v>
      </c>
      <c r="E54" t="s">
        <v>12</v>
      </c>
      <c r="F54">
        <v>1</v>
      </c>
      <c r="G54">
        <v>956.63375000000008</v>
      </c>
      <c r="H54">
        <v>187509.27114999999</v>
      </c>
      <c r="I54">
        <v>509.8250000000001</v>
      </c>
      <c r="J54">
        <v>228</v>
      </c>
      <c r="K54" t="s">
        <v>15</v>
      </c>
      <c r="L54">
        <f>Table15[[#This Row],[maxPHe]]/Table15[[#This Row],[nv]]</f>
        <v>2.2360745614035094</v>
      </c>
      <c r="M54">
        <f>LN(Table15[[#This Row],[maxPress(bar)]])</f>
        <v>12.141583569303515</v>
      </c>
      <c r="N54">
        <f>LN(Table15[[#This Row],[Rs(ao)]])</f>
        <v>1.0986122886681098</v>
      </c>
      <c r="O54" s="3">
        <f>LN(Table15[[#This Row],[dens]])</f>
        <v>0.80472190062397031</v>
      </c>
      <c r="P54" s="3">
        <f>1/Table15[[#This Row],[Rs(ao)]]</f>
        <v>0.33333333333333331</v>
      </c>
      <c r="Q54" s="3">
        <f>LN(Table15[[#This Row],[1/R]])</f>
        <v>-1.0986122886681098</v>
      </c>
    </row>
    <row r="55" spans="1:17" x14ac:dyDescent="0.3">
      <c r="A55">
        <v>1</v>
      </c>
      <c r="B55">
        <v>1000</v>
      </c>
      <c r="C55" t="s">
        <v>11</v>
      </c>
      <c r="D55">
        <v>3</v>
      </c>
      <c r="E55" t="s">
        <v>12</v>
      </c>
      <c r="F55">
        <v>2</v>
      </c>
      <c r="G55">
        <v>1242.77225</v>
      </c>
      <c r="H55">
        <v>222201.73699999999</v>
      </c>
      <c r="I55">
        <v>534.05499999999972</v>
      </c>
      <c r="J55">
        <v>227</v>
      </c>
      <c r="K55" t="s">
        <v>14</v>
      </c>
      <c r="L55">
        <f>Table15[[#This Row],[maxPHe]]/Table15[[#This Row],[nv]]</f>
        <v>2.3526651982378843</v>
      </c>
      <c r="M55">
        <f>LN(Table15[[#This Row],[maxPress(bar)]])</f>
        <v>12.31134097343884</v>
      </c>
      <c r="N55">
        <f>LN(Table15[[#This Row],[Rs(ao)]])</f>
        <v>1.0986122886681098</v>
      </c>
      <c r="O55" s="3">
        <f>LN(Table15[[#This Row],[dens]])</f>
        <v>0.85554881242972325</v>
      </c>
      <c r="P55" s="3">
        <f>1/Table15[[#This Row],[Rs(ao)]]</f>
        <v>0.33333333333333331</v>
      </c>
      <c r="Q55" s="3">
        <f>LN(Table15[[#This Row],[1/R]])</f>
        <v>-1.0986122886681098</v>
      </c>
    </row>
    <row r="56" spans="1:17" hidden="1" x14ac:dyDescent="0.3">
      <c r="A56">
        <v>1</v>
      </c>
      <c r="B56">
        <v>1500</v>
      </c>
      <c r="C56" t="s">
        <v>11</v>
      </c>
      <c r="D56">
        <v>1</v>
      </c>
      <c r="E56" t="s">
        <v>12</v>
      </c>
      <c r="F56">
        <v>1</v>
      </c>
      <c r="G56">
        <v>54.059250000000013</v>
      </c>
      <c r="H56">
        <v>580847.16020000027</v>
      </c>
      <c r="I56">
        <v>22.314999999999991</v>
      </c>
      <c r="J56">
        <v>7</v>
      </c>
      <c r="K56" t="s">
        <v>15</v>
      </c>
      <c r="L56">
        <f>Table15[[#This Row],[maxPHe]]/Table15[[#This Row],[nv]]</f>
        <v>3.1878571428571414</v>
      </c>
      <c r="M56">
        <f>LN(Table15[[#This Row],[maxPress(bar)]])</f>
        <v>13.272242937887748</v>
      </c>
      <c r="N56">
        <f>LN(Table15[[#This Row],[Rs(ao)]])</f>
        <v>0</v>
      </c>
      <c r="O56" s="3">
        <f>LN(Table15[[#This Row],[dens]])</f>
        <v>1.1593489490259195</v>
      </c>
      <c r="P56" s="3">
        <f>1/Table15[[#This Row],[Rs(ao)]]</f>
        <v>1</v>
      </c>
      <c r="Q56" s="3">
        <f>LN(Table15[[#This Row],[1/R]])</f>
        <v>0</v>
      </c>
    </row>
    <row r="57" spans="1:17" hidden="1" x14ac:dyDescent="0.3">
      <c r="A57">
        <v>1</v>
      </c>
      <c r="B57">
        <v>2000</v>
      </c>
      <c r="C57" t="s">
        <v>11</v>
      </c>
      <c r="D57">
        <v>3</v>
      </c>
      <c r="E57" t="s">
        <v>12</v>
      </c>
      <c r="F57">
        <v>2</v>
      </c>
      <c r="G57">
        <v>815.14874999999995</v>
      </c>
      <c r="H57">
        <v>153279.141</v>
      </c>
      <c r="I57">
        <v>399.52499999999998</v>
      </c>
      <c r="J57">
        <v>223</v>
      </c>
      <c r="K57" t="s">
        <v>14</v>
      </c>
      <c r="L57">
        <f>Table15[[#This Row],[maxPHe]]/Table15[[#This Row],[nv]]</f>
        <v>1.791591928251121</v>
      </c>
      <c r="M57">
        <f>LN(Table15[[#This Row],[maxPress(bar)]])</f>
        <v>11.940015989065811</v>
      </c>
      <c r="N57">
        <f>LN(Table15[[#This Row],[Rs(ao)]])</f>
        <v>1.0986122886681098</v>
      </c>
      <c r="O57" s="3">
        <f>LN(Table15[[#This Row],[dens]])</f>
        <v>0.58310457001105376</v>
      </c>
      <c r="P57" s="3">
        <f>1/Table15[[#This Row],[Rs(ao)]]</f>
        <v>0.33333333333333331</v>
      </c>
      <c r="Q57" s="3">
        <f>LN(Table15[[#This Row],[1/R]])</f>
        <v>-1.0986122886681098</v>
      </c>
    </row>
    <row r="58" spans="1:17" hidden="1" x14ac:dyDescent="0.3">
      <c r="A58">
        <v>1</v>
      </c>
      <c r="B58">
        <v>2500</v>
      </c>
      <c r="C58" t="s">
        <v>11</v>
      </c>
      <c r="D58">
        <v>3</v>
      </c>
      <c r="E58" t="s">
        <v>12</v>
      </c>
      <c r="F58">
        <v>2</v>
      </c>
      <c r="G58">
        <v>869.75225</v>
      </c>
      <c r="H58">
        <v>150106.19870000001</v>
      </c>
      <c r="I58">
        <v>398.45499999999998</v>
      </c>
      <c r="J58">
        <v>228</v>
      </c>
      <c r="K58" t="s">
        <v>14</v>
      </c>
      <c r="L58">
        <f>Table15[[#This Row],[maxPHe]]/Table15[[#This Row],[nv]]</f>
        <v>1.747609649122807</v>
      </c>
      <c r="M58">
        <f>LN(Table15[[#This Row],[maxPress(bar)]])</f>
        <v>11.919098313904094</v>
      </c>
      <c r="N58">
        <f>LN(Table15[[#This Row],[Rs(ao)]])</f>
        <v>1.0986122886681098</v>
      </c>
      <c r="O58" s="3">
        <f>LN(Table15[[#This Row],[dens]])</f>
        <v>0.55824893943650844</v>
      </c>
      <c r="P58" s="3">
        <f>1/Table15[[#This Row],[Rs(ao)]]</f>
        <v>0.33333333333333331</v>
      </c>
      <c r="Q58" s="3">
        <f>LN(Table15[[#This Row],[1/R]])</f>
        <v>-1.0986122886681098</v>
      </c>
    </row>
    <row r="59" spans="1:17" hidden="1" x14ac:dyDescent="0.3">
      <c r="A59">
        <v>1</v>
      </c>
      <c r="B59">
        <v>1500</v>
      </c>
      <c r="C59" t="s">
        <v>11</v>
      </c>
      <c r="D59">
        <v>2</v>
      </c>
      <c r="E59" t="s">
        <v>12</v>
      </c>
      <c r="F59">
        <v>1</v>
      </c>
      <c r="G59">
        <v>250.74275</v>
      </c>
      <c r="H59">
        <v>239825.12820000001</v>
      </c>
      <c r="I59">
        <v>136.6449999999999</v>
      </c>
      <c r="J59">
        <v>65</v>
      </c>
      <c r="K59" t="s">
        <v>15</v>
      </c>
      <c r="L59">
        <f>Table15[[#This Row],[maxPHe]]/Table15[[#This Row],[nv]]</f>
        <v>2.1022307692307676</v>
      </c>
      <c r="M59">
        <f>LN(Table15[[#This Row],[maxPress(bar)]])</f>
        <v>12.387665304242454</v>
      </c>
      <c r="N59">
        <f>LN(Table15[[#This Row],[Rs(ao)]])</f>
        <v>0.69314718055994529</v>
      </c>
      <c r="O59" s="3">
        <f>LN(Table15[[#This Row],[dens]])</f>
        <v>0.74299905198098726</v>
      </c>
      <c r="P59" s="3">
        <f>1/Table15[[#This Row],[Rs(ao)]]</f>
        <v>0.5</v>
      </c>
      <c r="Q59" s="3">
        <f>LN(Table15[[#This Row],[1/R]])</f>
        <v>-0.69314718055994529</v>
      </c>
    </row>
    <row r="60" spans="1:17" hidden="1" x14ac:dyDescent="0.3">
      <c r="A60">
        <v>2</v>
      </c>
      <c r="B60">
        <v>1500</v>
      </c>
      <c r="C60" t="s">
        <v>11</v>
      </c>
      <c r="D60">
        <v>1</v>
      </c>
      <c r="E60" t="s">
        <v>12</v>
      </c>
      <c r="F60">
        <v>1</v>
      </c>
      <c r="G60">
        <v>45.396250000000002</v>
      </c>
      <c r="H60">
        <v>535336.97185000009</v>
      </c>
      <c r="I60">
        <v>22.57500000000001</v>
      </c>
      <c r="J60">
        <v>8</v>
      </c>
      <c r="K60" t="s">
        <v>15</v>
      </c>
      <c r="L60">
        <f>Table15[[#This Row],[maxPHe]]/Table15[[#This Row],[nv]]</f>
        <v>2.8218750000000012</v>
      </c>
      <c r="M60">
        <f>LN(Table15[[#This Row],[maxPress(bar)]])</f>
        <v>13.190651681528646</v>
      </c>
      <c r="N60">
        <f>LN(Table15[[#This Row],[Rs(ao)]])</f>
        <v>0</v>
      </c>
      <c r="O60" s="3">
        <f>LN(Table15[[#This Row],[dens]])</f>
        <v>1.0374015576232136</v>
      </c>
      <c r="P60" s="3">
        <f>1/Table15[[#This Row],[Rs(ao)]]</f>
        <v>1</v>
      </c>
      <c r="Q60" s="3">
        <f>LN(Table15[[#This Row],[1/R]])</f>
        <v>0</v>
      </c>
    </row>
    <row r="61" spans="1:17" hidden="1" x14ac:dyDescent="0.3">
      <c r="A61">
        <v>2</v>
      </c>
      <c r="B61">
        <v>1500</v>
      </c>
      <c r="C61" t="s">
        <v>11</v>
      </c>
      <c r="D61">
        <v>2</v>
      </c>
      <c r="E61" t="s">
        <v>12</v>
      </c>
      <c r="F61">
        <v>1</v>
      </c>
      <c r="G61">
        <v>213.11875000000001</v>
      </c>
      <c r="H61">
        <v>205544.41445000001</v>
      </c>
      <c r="I61">
        <v>133.12499999999989</v>
      </c>
      <c r="J61">
        <v>69</v>
      </c>
      <c r="K61" t="s">
        <v>15</v>
      </c>
      <c r="L61">
        <f>Table15[[#This Row],[maxPHe]]/Table15[[#This Row],[nv]]</f>
        <v>1.9293478260869548</v>
      </c>
      <c r="M61">
        <f>LN(Table15[[#This Row],[maxPress(bar)]])</f>
        <v>12.233417418276444</v>
      </c>
      <c r="N61">
        <f>LN(Table15[[#This Row],[Rs(ao)]])</f>
        <v>0.69314718055994529</v>
      </c>
      <c r="O61" s="3">
        <f>LN(Table15[[#This Row],[dens]])</f>
        <v>0.65718203186642932</v>
      </c>
      <c r="P61" s="3">
        <f>1/Table15[[#This Row],[Rs(ao)]]</f>
        <v>0.5</v>
      </c>
      <c r="Q61" s="3">
        <f>LN(Table15[[#This Row],[1/R]])</f>
        <v>-0.69314718055994529</v>
      </c>
    </row>
    <row r="62" spans="1:17" hidden="1" x14ac:dyDescent="0.3">
      <c r="A62">
        <v>3</v>
      </c>
      <c r="B62">
        <v>1500</v>
      </c>
      <c r="C62" t="s">
        <v>11</v>
      </c>
      <c r="D62">
        <v>1</v>
      </c>
      <c r="E62" t="s">
        <v>12</v>
      </c>
      <c r="F62">
        <v>1</v>
      </c>
      <c r="G62">
        <v>55.990250000000003</v>
      </c>
      <c r="H62">
        <v>594506.45644999994</v>
      </c>
      <c r="I62">
        <v>24.69499999999999</v>
      </c>
      <c r="J62">
        <v>8</v>
      </c>
      <c r="K62" t="s">
        <v>15</v>
      </c>
      <c r="L62">
        <f>Table15[[#This Row],[maxPHe]]/Table15[[#This Row],[nv]]</f>
        <v>3.0868749999999987</v>
      </c>
      <c r="M62">
        <f>LN(Table15[[#This Row],[maxPress(bar)]])</f>
        <v>13.295486855356776</v>
      </c>
      <c r="N62">
        <f>LN(Table15[[#This Row],[Rs(ao)]])</f>
        <v>0</v>
      </c>
      <c r="O62" s="3">
        <f>LN(Table15[[#This Row],[dens]])</f>
        <v>1.1271592523127518</v>
      </c>
      <c r="P62" s="3">
        <f>1/Table15[[#This Row],[Rs(ao)]]</f>
        <v>1</v>
      </c>
      <c r="Q62" s="3">
        <f>LN(Table15[[#This Row],[1/R]])</f>
        <v>0</v>
      </c>
    </row>
    <row r="63" spans="1:17" hidden="1" x14ac:dyDescent="0.3">
      <c r="A63">
        <v>3</v>
      </c>
      <c r="B63">
        <v>1500</v>
      </c>
      <c r="C63" t="s">
        <v>11</v>
      </c>
      <c r="D63">
        <v>2</v>
      </c>
      <c r="E63" t="s">
        <v>12</v>
      </c>
      <c r="F63">
        <v>1</v>
      </c>
      <c r="G63">
        <v>334.55425000000008</v>
      </c>
      <c r="H63">
        <v>261697.03390000001</v>
      </c>
      <c r="I63">
        <v>153.41499999999999</v>
      </c>
      <c r="J63">
        <v>65</v>
      </c>
      <c r="K63" t="s">
        <v>15</v>
      </c>
      <c r="L63">
        <f>Table15[[#This Row],[maxPHe]]/Table15[[#This Row],[nv]]</f>
        <v>2.3602307692307689</v>
      </c>
      <c r="M63">
        <f>LN(Table15[[#This Row],[maxPress(bar)]])</f>
        <v>12.474942754483813</v>
      </c>
      <c r="N63">
        <f>LN(Table15[[#This Row],[Rs(ao)]])</f>
        <v>0.69314718055994529</v>
      </c>
      <c r="O63" s="3">
        <f>LN(Table15[[#This Row],[dens]])</f>
        <v>0.85875939782937649</v>
      </c>
      <c r="P63" s="3">
        <f>1/Table15[[#This Row],[Rs(ao)]]</f>
        <v>0.5</v>
      </c>
      <c r="Q63" s="3">
        <f>LN(Table15[[#This Row],[1/R]])</f>
        <v>-0.69314718055994529</v>
      </c>
    </row>
    <row r="64" spans="1:17" hidden="1" x14ac:dyDescent="0.3">
      <c r="A64">
        <v>4</v>
      </c>
      <c r="B64">
        <v>1500</v>
      </c>
      <c r="C64" t="s">
        <v>11</v>
      </c>
      <c r="D64">
        <v>1</v>
      </c>
      <c r="E64" t="s">
        <v>12</v>
      </c>
      <c r="F64">
        <v>1</v>
      </c>
      <c r="G64">
        <v>52.97025</v>
      </c>
      <c r="H64">
        <v>514357.01730000001</v>
      </c>
      <c r="I64">
        <v>24.094999999999999</v>
      </c>
      <c r="J64">
        <v>8</v>
      </c>
      <c r="K64" t="s">
        <v>15</v>
      </c>
      <c r="L64">
        <f>Table15[[#This Row],[maxPHe]]/Table15[[#This Row],[nv]]</f>
        <v>3.0118749999999999</v>
      </c>
      <c r="M64">
        <f>LN(Table15[[#This Row],[maxPress(bar)]])</f>
        <v>13.15067288951073</v>
      </c>
      <c r="N64">
        <f>LN(Table15[[#This Row],[Rs(ao)]])</f>
        <v>0</v>
      </c>
      <c r="O64" s="3">
        <f>LN(Table15[[#This Row],[dens]])</f>
        <v>1.1025628084124601</v>
      </c>
      <c r="P64" s="3">
        <f>1/Table15[[#This Row],[Rs(ao)]]</f>
        <v>1</v>
      </c>
      <c r="Q64" s="3">
        <f>LN(Table15[[#This Row],[1/R]])</f>
        <v>0</v>
      </c>
    </row>
    <row r="65" spans="1:17" hidden="1" x14ac:dyDescent="0.3">
      <c r="A65">
        <v>5</v>
      </c>
      <c r="B65">
        <v>1500</v>
      </c>
      <c r="C65" t="s">
        <v>11</v>
      </c>
      <c r="D65">
        <v>1</v>
      </c>
      <c r="E65" t="s">
        <v>12</v>
      </c>
      <c r="F65">
        <v>1</v>
      </c>
      <c r="G65">
        <v>55.841749999999998</v>
      </c>
      <c r="H65">
        <v>457283.04030000011</v>
      </c>
      <c r="I65">
        <v>27.664999999999988</v>
      </c>
      <c r="J65">
        <v>10</v>
      </c>
      <c r="K65" t="s">
        <v>15</v>
      </c>
      <c r="L65">
        <f>Table15[[#This Row],[maxPHe]]/Table15[[#This Row],[nv]]</f>
        <v>2.7664999999999988</v>
      </c>
      <c r="M65">
        <f>LN(Table15[[#This Row],[maxPress(bar)]])</f>
        <v>13.033057822363189</v>
      </c>
      <c r="N65">
        <f>LN(Table15[[#This Row],[Rs(ao)]])</f>
        <v>0</v>
      </c>
      <c r="O65" s="3">
        <f>LN(Table15[[#This Row],[dens]])</f>
        <v>1.017582983356027</v>
      </c>
      <c r="P65" s="3">
        <f>1/Table15[[#This Row],[Rs(ao)]]</f>
        <v>1</v>
      </c>
      <c r="Q65" s="3">
        <f>LN(Table15[[#This Row],[1/R]])</f>
        <v>0</v>
      </c>
    </row>
    <row r="66" spans="1:17" hidden="1" x14ac:dyDescent="0.3">
      <c r="A66">
        <v>1</v>
      </c>
      <c r="B66">
        <v>1500</v>
      </c>
      <c r="C66" t="s">
        <v>11</v>
      </c>
      <c r="D66">
        <v>3</v>
      </c>
      <c r="E66" t="s">
        <v>12</v>
      </c>
      <c r="F66">
        <v>2</v>
      </c>
      <c r="G66">
        <v>978.11875000000009</v>
      </c>
      <c r="H66">
        <v>179960.08055000001</v>
      </c>
      <c r="I66">
        <v>452.12499999999989</v>
      </c>
      <c r="J66">
        <v>223</v>
      </c>
      <c r="K66" t="s">
        <v>14</v>
      </c>
      <c r="L66">
        <f>Table15[[#This Row],[maxPHe]]/Table15[[#This Row],[nv]]</f>
        <v>2.027466367713004</v>
      </c>
      <c r="M66">
        <f>LN(Table15[[#This Row],[maxPress(bar)]])</f>
        <v>12.100490330554475</v>
      </c>
      <c r="N66">
        <f>LN(Table15[[#This Row],[Rs(ao)]])</f>
        <v>1.0986122886681098</v>
      </c>
      <c r="O66" s="3">
        <f>LN(Table15[[#This Row],[dens]])</f>
        <v>0.70678691881214306</v>
      </c>
      <c r="P66" s="3">
        <f>1/Table15[[#This Row],[Rs(ao)]]</f>
        <v>0.33333333333333331</v>
      </c>
      <c r="Q66" s="3">
        <f>LN(Table15[[#This Row],[1/R]])</f>
        <v>-1.0986122886681098</v>
      </c>
    </row>
    <row r="67" spans="1:17" hidden="1" x14ac:dyDescent="0.3">
      <c r="A67">
        <v>1</v>
      </c>
      <c r="B67">
        <v>1500</v>
      </c>
      <c r="C67" t="s">
        <v>11</v>
      </c>
      <c r="D67">
        <v>1</v>
      </c>
      <c r="E67" t="s">
        <v>12</v>
      </c>
      <c r="F67">
        <v>2</v>
      </c>
      <c r="G67">
        <v>131.98025000000001</v>
      </c>
      <c r="H67">
        <v>564777.03300000005</v>
      </c>
      <c r="I67">
        <v>43.895000000000017</v>
      </c>
      <c r="J67">
        <v>11</v>
      </c>
      <c r="K67" t="s">
        <v>14</v>
      </c>
      <c r="L67">
        <f>Table15[[#This Row],[maxPHe]]/Table15[[#This Row],[nv]]</f>
        <v>3.990454545454547</v>
      </c>
      <c r="M67">
        <f>LN(Table15[[#This Row],[maxPress(bar)]])</f>
        <v>13.244186300382527</v>
      </c>
      <c r="N67">
        <f>LN(Table15[[#This Row],[Rs(ao)]])</f>
        <v>0</v>
      </c>
      <c r="O67" s="3">
        <f>LN(Table15[[#This Row],[dens]])</f>
        <v>1.3839051455798019</v>
      </c>
      <c r="P67" s="3">
        <f>1/Table15[[#This Row],[Rs(ao)]]</f>
        <v>1</v>
      </c>
      <c r="Q67" s="3">
        <f>LN(Table15[[#This Row],[1/R]])</f>
        <v>0</v>
      </c>
    </row>
    <row r="68" spans="1:17" hidden="1" x14ac:dyDescent="0.3">
      <c r="A68">
        <v>1</v>
      </c>
      <c r="B68">
        <v>1500</v>
      </c>
      <c r="C68" t="s">
        <v>11</v>
      </c>
      <c r="D68">
        <v>2</v>
      </c>
      <c r="E68" t="s">
        <v>12</v>
      </c>
      <c r="F68">
        <v>2</v>
      </c>
      <c r="G68">
        <v>394.70274999999998</v>
      </c>
      <c r="H68">
        <v>294489.64625000011</v>
      </c>
      <c r="I68">
        <v>168.44499999999999</v>
      </c>
      <c r="J68">
        <v>68</v>
      </c>
      <c r="K68" t="s">
        <v>15</v>
      </c>
      <c r="L68">
        <f>Table15[[#This Row],[maxPHe]]/Table15[[#This Row],[nv]]</f>
        <v>2.4771323529411764</v>
      </c>
      <c r="M68">
        <f>LN(Table15[[#This Row],[maxPress(bar)]])</f>
        <v>12.592999124409914</v>
      </c>
      <c r="N68">
        <f>LN(Table15[[#This Row],[Rs(ao)]])</f>
        <v>0.69314718055994529</v>
      </c>
      <c r="O68" s="3">
        <f>LN(Table15[[#This Row],[dens]])</f>
        <v>0.90710158183758627</v>
      </c>
      <c r="P68" s="3">
        <f>1/Table15[[#This Row],[Rs(ao)]]</f>
        <v>0.5</v>
      </c>
      <c r="Q68" s="3">
        <f>LN(Table15[[#This Row],[1/R]])</f>
        <v>-0.69314718055994529</v>
      </c>
    </row>
    <row r="69" spans="1:17" hidden="1" x14ac:dyDescent="0.3">
      <c r="A69">
        <v>2</v>
      </c>
      <c r="B69">
        <v>1500</v>
      </c>
      <c r="C69" t="s">
        <v>11</v>
      </c>
      <c r="D69">
        <v>3</v>
      </c>
      <c r="E69" t="s">
        <v>12</v>
      </c>
      <c r="F69">
        <v>2</v>
      </c>
      <c r="G69">
        <v>1130.39625</v>
      </c>
      <c r="H69">
        <v>193868.44394999999</v>
      </c>
      <c r="I69">
        <v>486.57499999999987</v>
      </c>
      <c r="J69">
        <v>227</v>
      </c>
      <c r="K69" t="s">
        <v>15</v>
      </c>
      <c r="L69">
        <f>Table15[[#This Row],[maxPHe]]/Table15[[#This Row],[nv]]</f>
        <v>2.1435022026431714</v>
      </c>
      <c r="M69">
        <f>LN(Table15[[#This Row],[maxPress(bar)]])</f>
        <v>12.174935084046336</v>
      </c>
      <c r="N69">
        <f>LN(Table15[[#This Row],[Rs(ao)]])</f>
        <v>1.0986122886681098</v>
      </c>
      <c r="O69" s="3">
        <f>LN(Table15[[#This Row],[dens]])</f>
        <v>0.76244103464723589</v>
      </c>
      <c r="P69" s="3">
        <f>1/Table15[[#This Row],[Rs(ao)]]</f>
        <v>0.33333333333333331</v>
      </c>
      <c r="Q69" s="3">
        <f>LN(Table15[[#This Row],[1/R]])</f>
        <v>-1.0986122886681098</v>
      </c>
    </row>
    <row r="70" spans="1:17" hidden="1" x14ac:dyDescent="0.3">
      <c r="A70">
        <v>3</v>
      </c>
      <c r="B70">
        <v>1500</v>
      </c>
      <c r="C70" t="s">
        <v>11</v>
      </c>
      <c r="D70">
        <v>3</v>
      </c>
      <c r="E70" t="s">
        <v>12</v>
      </c>
      <c r="F70">
        <v>2</v>
      </c>
      <c r="G70">
        <v>1272.62375</v>
      </c>
      <c r="H70">
        <v>194585.75455000001</v>
      </c>
      <c r="I70">
        <v>516.02499999999986</v>
      </c>
      <c r="J70">
        <v>228</v>
      </c>
      <c r="K70" t="s">
        <v>14</v>
      </c>
      <c r="L70">
        <f>Table15[[#This Row],[maxPHe]]/Table15[[#This Row],[nv]]</f>
        <v>2.2632675438596483</v>
      </c>
      <c r="M70">
        <f>LN(Table15[[#This Row],[maxPress(bar)]])</f>
        <v>12.178628242303231</v>
      </c>
      <c r="N70">
        <f>LN(Table15[[#This Row],[Rs(ao)]])</f>
        <v>1.0986122886681098</v>
      </c>
      <c r="O70" s="3">
        <f>LN(Table15[[#This Row],[dens]])</f>
        <v>0.81680958496588019</v>
      </c>
      <c r="P70" s="3">
        <f>1/Table15[[#This Row],[Rs(ao)]]</f>
        <v>0.33333333333333331</v>
      </c>
      <c r="Q70" s="3">
        <f>LN(Table15[[#This Row],[1/R]])</f>
        <v>-1.0986122886681098</v>
      </c>
    </row>
    <row r="71" spans="1:17" hidden="1" x14ac:dyDescent="0.3">
      <c r="A71">
        <v>2</v>
      </c>
      <c r="B71">
        <v>1500</v>
      </c>
      <c r="C71" t="s">
        <v>11</v>
      </c>
      <c r="D71">
        <v>1</v>
      </c>
      <c r="E71" t="s">
        <v>12</v>
      </c>
      <c r="F71">
        <v>2</v>
      </c>
      <c r="G71">
        <v>91.089249999999993</v>
      </c>
      <c r="H71">
        <v>615491.57105000014</v>
      </c>
      <c r="I71">
        <v>32.715000000000018</v>
      </c>
      <c r="J71">
        <v>9</v>
      </c>
      <c r="K71" t="s">
        <v>14</v>
      </c>
      <c r="L71">
        <f>Table15[[#This Row],[maxPHe]]/Table15[[#This Row],[nv]]</f>
        <v>3.635000000000002</v>
      </c>
      <c r="M71">
        <f>LN(Table15[[#This Row],[maxPress(bar)]])</f>
        <v>13.330176530036839</v>
      </c>
      <c r="N71">
        <f>LN(Table15[[#This Row],[Rs(ao)]])</f>
        <v>0</v>
      </c>
      <c r="O71" s="3">
        <f>LN(Table15[[#This Row],[dens]])</f>
        <v>1.2906091109854831</v>
      </c>
      <c r="P71" s="3">
        <f>1/Table15[[#This Row],[Rs(ao)]]</f>
        <v>1</v>
      </c>
      <c r="Q71" s="3">
        <f>LN(Table15[[#This Row],[1/R]])</f>
        <v>0</v>
      </c>
    </row>
    <row r="72" spans="1:17" hidden="1" x14ac:dyDescent="0.3">
      <c r="A72">
        <v>2</v>
      </c>
      <c r="B72">
        <v>1500</v>
      </c>
      <c r="C72" t="s">
        <v>11</v>
      </c>
      <c r="D72">
        <v>2</v>
      </c>
      <c r="E72" t="s">
        <v>12</v>
      </c>
      <c r="F72">
        <v>2</v>
      </c>
      <c r="G72">
        <v>510</v>
      </c>
      <c r="H72">
        <v>282824.12274999998</v>
      </c>
      <c r="I72">
        <v>190.50000000000011</v>
      </c>
      <c r="J72">
        <v>67</v>
      </c>
      <c r="K72" t="s">
        <v>14</v>
      </c>
      <c r="L72">
        <f>Table15[[#This Row],[maxPHe]]/Table15[[#This Row],[nv]]</f>
        <v>2.8432835820895539</v>
      </c>
      <c r="M72">
        <f>LN(Table15[[#This Row],[maxPress(bar)]])</f>
        <v>12.552580509048498</v>
      </c>
      <c r="N72">
        <f>LN(Table15[[#This Row],[Rs(ao)]])</f>
        <v>0.69314718055994529</v>
      </c>
      <c r="O72" s="3">
        <f>LN(Table15[[#This Row],[dens]])</f>
        <v>1.0449595751757901</v>
      </c>
      <c r="P72" s="3">
        <f>1/Table15[[#This Row],[Rs(ao)]]</f>
        <v>0.5</v>
      </c>
      <c r="Q72" s="3">
        <f>LN(Table15[[#This Row],[1/R]])</f>
        <v>-0.69314718055994529</v>
      </c>
    </row>
    <row r="73" spans="1:17" hidden="1" x14ac:dyDescent="0.3">
      <c r="A73">
        <v>3</v>
      </c>
      <c r="B73">
        <v>1500</v>
      </c>
      <c r="C73" t="s">
        <v>11</v>
      </c>
      <c r="D73">
        <v>1</v>
      </c>
      <c r="E73" t="s">
        <v>12</v>
      </c>
      <c r="F73">
        <v>2</v>
      </c>
      <c r="G73">
        <v>81.386250000000004</v>
      </c>
      <c r="H73">
        <v>527012.59875</v>
      </c>
      <c r="I73">
        <v>30.774999999999999</v>
      </c>
      <c r="J73">
        <v>9</v>
      </c>
      <c r="K73" t="s">
        <v>14</v>
      </c>
      <c r="L73">
        <f>Table15[[#This Row],[maxPHe]]/Table15[[#This Row],[nv]]</f>
        <v>3.4194444444444443</v>
      </c>
      <c r="M73">
        <f>LN(Table15[[#This Row],[maxPress(bar)]])</f>
        <v>13.174979733784232</v>
      </c>
      <c r="N73">
        <f>LN(Table15[[#This Row],[Rs(ao)]])</f>
        <v>0</v>
      </c>
      <c r="O73" s="3">
        <f>LN(Table15[[#This Row],[dens]])</f>
        <v>1.2294780947342978</v>
      </c>
      <c r="P73" s="3">
        <f>1/Table15[[#This Row],[Rs(ao)]]</f>
        <v>1</v>
      </c>
      <c r="Q73" s="3">
        <f>LN(Table15[[#This Row],[1/R]])</f>
        <v>0</v>
      </c>
    </row>
    <row r="74" spans="1:17" hidden="1" x14ac:dyDescent="0.3">
      <c r="A74">
        <v>3</v>
      </c>
      <c r="B74">
        <v>1500</v>
      </c>
      <c r="C74" t="s">
        <v>11</v>
      </c>
      <c r="D74">
        <v>2</v>
      </c>
      <c r="E74" t="s">
        <v>12</v>
      </c>
      <c r="F74">
        <v>2</v>
      </c>
      <c r="G74">
        <v>458.81175000000002</v>
      </c>
      <c r="H74">
        <v>303182.73615000001</v>
      </c>
      <c r="I74">
        <v>179.2650000000001</v>
      </c>
      <c r="J74">
        <v>66</v>
      </c>
      <c r="K74" t="s">
        <v>15</v>
      </c>
      <c r="L74">
        <f>Table15[[#This Row],[maxPHe]]/Table15[[#This Row],[nv]]</f>
        <v>2.7161363636363651</v>
      </c>
      <c r="M74">
        <f>LN(Table15[[#This Row],[maxPress(bar)]])</f>
        <v>12.622090992310016</v>
      </c>
      <c r="N74">
        <f>LN(Table15[[#This Row],[Rs(ao)]])</f>
        <v>0.69314718055994529</v>
      </c>
      <c r="O74" s="3">
        <f>LN(Table15[[#This Row],[dens]])</f>
        <v>0.99921041596052895</v>
      </c>
      <c r="P74" s="3">
        <f>1/Table15[[#This Row],[Rs(ao)]]</f>
        <v>0.5</v>
      </c>
      <c r="Q74" s="3">
        <f>LN(Table15[[#This Row],[1/R]])</f>
        <v>-0.69314718055994529</v>
      </c>
    </row>
    <row r="75" spans="1:17" hidden="1" x14ac:dyDescent="0.3">
      <c r="A75">
        <v>4</v>
      </c>
      <c r="B75">
        <v>1500</v>
      </c>
      <c r="C75" t="s">
        <v>11</v>
      </c>
      <c r="D75">
        <v>1</v>
      </c>
      <c r="E75" t="s">
        <v>12</v>
      </c>
      <c r="F75">
        <v>2</v>
      </c>
      <c r="G75">
        <v>81.831750000000014</v>
      </c>
      <c r="H75">
        <v>708328.36965000001</v>
      </c>
      <c r="I75">
        <v>27.864999999999991</v>
      </c>
      <c r="J75">
        <v>7</v>
      </c>
      <c r="K75" t="s">
        <v>14</v>
      </c>
      <c r="L75">
        <f>Table15[[#This Row],[maxPHe]]/Table15[[#This Row],[nv]]</f>
        <v>3.9807142857142845</v>
      </c>
      <c r="M75">
        <f>LN(Table15[[#This Row],[maxPress(bar)]])</f>
        <v>13.470663064095051</v>
      </c>
      <c r="N75">
        <f>LN(Table15[[#This Row],[Rs(ao)]])</f>
        <v>0</v>
      </c>
      <c r="O75" s="3">
        <f>LN(Table15[[#This Row],[dens]])</f>
        <v>1.3814612719661861</v>
      </c>
      <c r="P75" s="3">
        <f>1/Table15[[#This Row],[Rs(ao)]]</f>
        <v>1</v>
      </c>
      <c r="Q75" s="3">
        <f>LN(Table15[[#This Row],[1/R]])</f>
        <v>0</v>
      </c>
    </row>
    <row r="76" spans="1:17" hidden="1" x14ac:dyDescent="0.3">
      <c r="A76">
        <v>5</v>
      </c>
      <c r="B76">
        <v>1500</v>
      </c>
      <c r="C76" t="s">
        <v>11</v>
      </c>
      <c r="D76">
        <v>1</v>
      </c>
      <c r="E76" t="s">
        <v>12</v>
      </c>
      <c r="F76">
        <v>2</v>
      </c>
      <c r="G76">
        <v>86.980250000000012</v>
      </c>
      <c r="H76">
        <v>615521.74875000014</v>
      </c>
      <c r="I76">
        <v>30.895</v>
      </c>
      <c r="J76">
        <v>8</v>
      </c>
      <c r="K76" t="s">
        <v>14</v>
      </c>
      <c r="L76">
        <f>Table15[[#This Row],[maxPHe]]/Table15[[#This Row],[nv]]</f>
        <v>3.8618749999999999</v>
      </c>
      <c r="M76">
        <f>LN(Table15[[#This Row],[maxPress(bar)]])</f>
        <v>13.330225559075796</v>
      </c>
      <c r="N76">
        <f>LN(Table15[[#This Row],[Rs(ao)]])</f>
        <v>0</v>
      </c>
      <c r="O76" s="3">
        <f>LN(Table15[[#This Row],[dens]])</f>
        <v>1.3511528168331068</v>
      </c>
      <c r="P76" s="3">
        <f>1/Table15[[#This Row],[Rs(ao)]]</f>
        <v>1</v>
      </c>
      <c r="Q76" s="3">
        <f>LN(Table15[[#This Row],[1/R]])</f>
        <v>0</v>
      </c>
    </row>
    <row r="77" spans="1:17" hidden="1" x14ac:dyDescent="0.3">
      <c r="A77">
        <v>1</v>
      </c>
      <c r="B77">
        <v>1500</v>
      </c>
      <c r="C77" t="s">
        <v>11</v>
      </c>
      <c r="D77">
        <v>1</v>
      </c>
      <c r="E77" t="s">
        <v>12</v>
      </c>
      <c r="F77">
        <v>3</v>
      </c>
      <c r="G77">
        <v>92.77225</v>
      </c>
      <c r="H77">
        <v>668236.68109999993</v>
      </c>
      <c r="I77">
        <v>41.055000000000007</v>
      </c>
      <c r="J77">
        <v>9</v>
      </c>
      <c r="K77" t="s">
        <v>14</v>
      </c>
      <c r="L77">
        <f>Table15[[#This Row],[maxPHe]]/Table15[[#This Row],[nv]]</f>
        <v>4.5616666666666674</v>
      </c>
      <c r="M77">
        <f>LN(Table15[[#This Row],[maxPress(bar)]])</f>
        <v>13.412397702788699</v>
      </c>
      <c r="N77">
        <f>LN(Table15[[#This Row],[Rs(ao)]])</f>
        <v>0</v>
      </c>
      <c r="O77" s="3">
        <f>LN(Table15[[#This Row],[dens]])</f>
        <v>1.517688053824533</v>
      </c>
      <c r="P77" s="3">
        <f>1/Table15[[#This Row],[Rs(ao)]]</f>
        <v>1</v>
      </c>
      <c r="Q77" s="3">
        <f>LN(Table15[[#This Row],[1/R]])</f>
        <v>0</v>
      </c>
    </row>
    <row r="78" spans="1:17" hidden="1" x14ac:dyDescent="0.3">
      <c r="A78">
        <v>1</v>
      </c>
      <c r="B78">
        <v>1500</v>
      </c>
      <c r="C78" t="s">
        <v>11</v>
      </c>
      <c r="D78">
        <v>2</v>
      </c>
      <c r="E78" t="s">
        <v>12</v>
      </c>
      <c r="F78">
        <v>3</v>
      </c>
      <c r="G78">
        <v>448.91075000000001</v>
      </c>
      <c r="H78">
        <v>374840.68345000001</v>
      </c>
      <c r="I78">
        <v>222.28500000000011</v>
      </c>
      <c r="J78">
        <v>67</v>
      </c>
      <c r="K78" t="s">
        <v>14</v>
      </c>
      <c r="L78">
        <f>Table15[[#This Row],[maxPHe]]/Table15[[#This Row],[nv]]</f>
        <v>3.3176865671641806</v>
      </c>
      <c r="M78">
        <f>LN(Table15[[#This Row],[maxPress(bar)]])</f>
        <v>12.834256370547378</v>
      </c>
      <c r="N78">
        <f>LN(Table15[[#This Row],[Rs(ao)]])</f>
        <v>0.69314718055994529</v>
      </c>
      <c r="O78" s="3">
        <f>LN(Table15[[#This Row],[dens]])</f>
        <v>1.1992677229192859</v>
      </c>
      <c r="P78" s="3">
        <f>1/Table15[[#This Row],[Rs(ao)]]</f>
        <v>0.5</v>
      </c>
      <c r="Q78" s="3">
        <f>LN(Table15[[#This Row],[1/R]])</f>
        <v>-0.69314718055994529</v>
      </c>
    </row>
    <row r="79" spans="1:17" hidden="1" x14ac:dyDescent="0.3">
      <c r="A79">
        <v>1</v>
      </c>
      <c r="B79">
        <v>1500</v>
      </c>
      <c r="C79" t="s">
        <v>11</v>
      </c>
      <c r="D79">
        <v>3</v>
      </c>
      <c r="E79" t="s">
        <v>12</v>
      </c>
      <c r="F79">
        <v>3</v>
      </c>
      <c r="G79">
        <v>1019.05925</v>
      </c>
      <c r="H79">
        <v>258447.9595</v>
      </c>
      <c r="I79">
        <v>587.3150000000004</v>
      </c>
      <c r="J79">
        <v>222</v>
      </c>
      <c r="K79" t="s">
        <v>15</v>
      </c>
      <c r="L79">
        <f>Table15[[#This Row],[maxPHe]]/Table15[[#This Row],[nv]]</f>
        <v>2.6455630630630647</v>
      </c>
      <c r="M79">
        <f>LN(Table15[[#This Row],[maxPress(bar)]])</f>
        <v>12.462449635448889</v>
      </c>
      <c r="N79">
        <f>LN(Table15[[#This Row],[Rs(ao)]])</f>
        <v>1.0986122886681098</v>
      </c>
      <c r="O79" s="3">
        <f>LN(Table15[[#This Row],[dens]])</f>
        <v>0.9728839209396084</v>
      </c>
      <c r="P79" s="3">
        <f>1/Table15[[#This Row],[Rs(ao)]]</f>
        <v>0.33333333333333331</v>
      </c>
      <c r="Q79" s="3">
        <f>LN(Table15[[#This Row],[1/R]])</f>
        <v>-1.0986122886681098</v>
      </c>
    </row>
    <row r="80" spans="1:17" hidden="1" x14ac:dyDescent="0.3">
      <c r="A80">
        <v>2</v>
      </c>
      <c r="B80">
        <v>1500</v>
      </c>
      <c r="C80" t="s">
        <v>11</v>
      </c>
      <c r="D80">
        <v>3</v>
      </c>
      <c r="E80" t="s">
        <v>12</v>
      </c>
      <c r="F80">
        <v>3</v>
      </c>
      <c r="G80">
        <v>999.80175000000008</v>
      </c>
      <c r="H80">
        <v>250115.62539999999</v>
      </c>
      <c r="I80">
        <v>592.46500000000026</v>
      </c>
      <c r="J80">
        <v>228</v>
      </c>
      <c r="K80" t="s">
        <v>14</v>
      </c>
      <c r="L80">
        <f>Table15[[#This Row],[maxPHe]]/Table15[[#This Row],[nv]]</f>
        <v>2.5985307017543873</v>
      </c>
      <c r="M80">
        <f>LN(Table15[[#This Row],[maxPress(bar)]])</f>
        <v>12.429678591523485</v>
      </c>
      <c r="N80">
        <f>LN(Table15[[#This Row],[Rs(ao)]])</f>
        <v>1.0986122886681098</v>
      </c>
      <c r="O80" s="3">
        <f>LN(Table15[[#This Row],[dens]])</f>
        <v>0.9549461705800848</v>
      </c>
      <c r="P80" s="3">
        <f>1/Table15[[#This Row],[Rs(ao)]]</f>
        <v>0.33333333333333331</v>
      </c>
      <c r="Q80" s="3">
        <f>LN(Table15[[#This Row],[1/R]])</f>
        <v>-1.0986122886681098</v>
      </c>
    </row>
    <row r="81" spans="1:17" hidden="1" x14ac:dyDescent="0.3">
      <c r="A81">
        <v>3</v>
      </c>
      <c r="B81">
        <v>1500</v>
      </c>
      <c r="C81" t="s">
        <v>11</v>
      </c>
      <c r="D81">
        <v>3</v>
      </c>
      <c r="E81" t="s">
        <v>12</v>
      </c>
      <c r="F81">
        <v>3</v>
      </c>
      <c r="G81">
        <v>987.87125000000003</v>
      </c>
      <c r="H81">
        <v>251741.89564999999</v>
      </c>
      <c r="I81">
        <v>589.07500000000039</v>
      </c>
      <c r="J81">
        <v>227</v>
      </c>
      <c r="K81" t="s">
        <v>14</v>
      </c>
      <c r="L81">
        <f>Table15[[#This Row],[maxPHe]]/Table15[[#This Row],[nv]]</f>
        <v>2.5950440528634378</v>
      </c>
      <c r="M81">
        <f>LN(Table15[[#This Row],[maxPress(bar)]])</f>
        <v>12.436159618007023</v>
      </c>
      <c r="N81">
        <f>LN(Table15[[#This Row],[Rs(ao)]])</f>
        <v>1.0986122886681098</v>
      </c>
      <c r="O81" s="3">
        <f>LN(Table15[[#This Row],[dens]])</f>
        <v>0.95360349252903498</v>
      </c>
      <c r="P81" s="3">
        <f>1/Table15[[#This Row],[Rs(ao)]]</f>
        <v>0.33333333333333331</v>
      </c>
      <c r="Q81" s="3">
        <f>LN(Table15[[#This Row],[1/R]])</f>
        <v>-1.0986122886681098</v>
      </c>
    </row>
    <row r="82" spans="1:17" hidden="1" x14ac:dyDescent="0.3">
      <c r="A82">
        <v>2</v>
      </c>
      <c r="B82">
        <v>1500</v>
      </c>
      <c r="C82" t="s">
        <v>11</v>
      </c>
      <c r="D82">
        <v>1</v>
      </c>
      <c r="E82" t="s">
        <v>12</v>
      </c>
      <c r="F82">
        <v>3</v>
      </c>
      <c r="G82">
        <v>79.851250000000007</v>
      </c>
      <c r="H82">
        <v>727270.90879999998</v>
      </c>
      <c r="I82">
        <v>33.475000000000009</v>
      </c>
      <c r="J82">
        <v>7</v>
      </c>
      <c r="K82" t="s">
        <v>14</v>
      </c>
      <c r="L82">
        <f>Table15[[#This Row],[maxPHe]]/Table15[[#This Row],[nv]]</f>
        <v>4.7821428571428584</v>
      </c>
      <c r="M82">
        <f>LN(Table15[[#This Row],[maxPress(bar)]])</f>
        <v>13.497054326442614</v>
      </c>
      <c r="N82">
        <f>LN(Table15[[#This Row],[Rs(ao)]])</f>
        <v>0</v>
      </c>
      <c r="O82" s="3">
        <f>LN(Table15[[#This Row],[dens]])</f>
        <v>1.5648887425219231</v>
      </c>
      <c r="P82" s="3">
        <f>1/Table15[[#This Row],[Rs(ao)]]</f>
        <v>1</v>
      </c>
      <c r="Q82" s="3">
        <f>LN(Table15[[#This Row],[1/R]])</f>
        <v>0</v>
      </c>
    </row>
    <row r="83" spans="1:17" hidden="1" x14ac:dyDescent="0.3">
      <c r="A83">
        <v>2</v>
      </c>
      <c r="B83">
        <v>1500</v>
      </c>
      <c r="C83" t="s">
        <v>11</v>
      </c>
      <c r="D83">
        <v>2</v>
      </c>
      <c r="E83" t="s">
        <v>12</v>
      </c>
      <c r="F83">
        <v>3</v>
      </c>
      <c r="G83">
        <v>416.28724999999997</v>
      </c>
      <c r="H83">
        <v>372952.20685000008</v>
      </c>
      <c r="I83">
        <v>213.75499999999991</v>
      </c>
      <c r="J83">
        <v>66</v>
      </c>
      <c r="K83" t="s">
        <v>14</v>
      </c>
      <c r="L83">
        <f>Table15[[#This Row],[maxPHe]]/Table15[[#This Row],[nv]]</f>
        <v>3.2387121212121199</v>
      </c>
      <c r="M83">
        <f>LN(Table15[[#This Row],[maxPress(bar)]])</f>
        <v>12.82920555864694</v>
      </c>
      <c r="N83">
        <f>LN(Table15[[#This Row],[Rs(ao)]])</f>
        <v>0.69314718055994529</v>
      </c>
      <c r="O83" s="3">
        <f>LN(Table15[[#This Row],[dens]])</f>
        <v>1.175175757329725</v>
      </c>
      <c r="P83" s="3">
        <f>1/Table15[[#This Row],[Rs(ao)]]</f>
        <v>0.5</v>
      </c>
      <c r="Q83" s="3">
        <f>LN(Table15[[#This Row],[1/R]])</f>
        <v>-0.69314718055994529</v>
      </c>
    </row>
    <row r="84" spans="1:17" hidden="1" x14ac:dyDescent="0.3">
      <c r="A84">
        <v>3</v>
      </c>
      <c r="B84">
        <v>1500</v>
      </c>
      <c r="C84" t="s">
        <v>11</v>
      </c>
      <c r="D84">
        <v>1</v>
      </c>
      <c r="E84" t="s">
        <v>12</v>
      </c>
      <c r="F84">
        <v>3</v>
      </c>
      <c r="G84">
        <v>86.386250000000018</v>
      </c>
      <c r="H84">
        <v>699853.52895000007</v>
      </c>
      <c r="I84">
        <v>36.774999999999977</v>
      </c>
      <c r="J84">
        <v>8</v>
      </c>
      <c r="K84" t="s">
        <v>14</v>
      </c>
      <c r="L84">
        <f>Table15[[#This Row],[maxPHe]]/Table15[[#This Row],[nv]]</f>
        <v>4.5968749999999972</v>
      </c>
      <c r="M84">
        <f>LN(Table15[[#This Row],[maxPress(bar)]])</f>
        <v>13.458626347773745</v>
      </c>
      <c r="N84">
        <f>LN(Table15[[#This Row],[Rs(ao)]])</f>
        <v>0</v>
      </c>
      <c r="O84" s="3">
        <f>LN(Table15[[#This Row],[dens]])</f>
        <v>1.5253767248076646</v>
      </c>
      <c r="P84" s="3">
        <f>1/Table15[[#This Row],[Rs(ao)]]</f>
        <v>1</v>
      </c>
      <c r="Q84" s="3">
        <f>LN(Table15[[#This Row],[1/R]])</f>
        <v>0</v>
      </c>
    </row>
    <row r="85" spans="1:17" hidden="1" x14ac:dyDescent="0.3">
      <c r="A85">
        <v>3</v>
      </c>
      <c r="B85">
        <v>1500</v>
      </c>
      <c r="C85" t="s">
        <v>11</v>
      </c>
      <c r="D85">
        <v>2</v>
      </c>
      <c r="E85" t="s">
        <v>12</v>
      </c>
      <c r="F85">
        <v>3</v>
      </c>
      <c r="G85">
        <v>437.22775000000001</v>
      </c>
      <c r="H85">
        <v>372884.97859999997</v>
      </c>
      <c r="I85">
        <v>219.94499999999991</v>
      </c>
      <c r="J85">
        <v>67</v>
      </c>
      <c r="K85" t="s">
        <v>14</v>
      </c>
      <c r="L85">
        <f>Table15[[#This Row],[maxPHe]]/Table15[[#This Row],[nv]]</f>
        <v>3.2827611940298493</v>
      </c>
      <c r="M85">
        <f>LN(Table15[[#This Row],[maxPress(bar)]])</f>
        <v>12.829025282706041</v>
      </c>
      <c r="N85">
        <f>LN(Table15[[#This Row],[Rs(ao)]])</f>
        <v>0.69314718055994529</v>
      </c>
      <c r="O85" s="3">
        <f>LN(Table15[[#This Row],[dens]])</f>
        <v>1.1886848957061857</v>
      </c>
      <c r="P85" s="3">
        <f>1/Table15[[#This Row],[Rs(ao)]]</f>
        <v>0.5</v>
      </c>
      <c r="Q85" s="3">
        <f>LN(Table15[[#This Row],[1/R]])</f>
        <v>-0.69314718055994529</v>
      </c>
    </row>
    <row r="86" spans="1:17" hidden="1" x14ac:dyDescent="0.3">
      <c r="A86">
        <v>4</v>
      </c>
      <c r="B86">
        <v>1500</v>
      </c>
      <c r="C86" t="s">
        <v>11</v>
      </c>
      <c r="D86">
        <v>1</v>
      </c>
      <c r="E86" t="s">
        <v>12</v>
      </c>
      <c r="F86">
        <v>3</v>
      </c>
      <c r="G86">
        <v>70.198249999999987</v>
      </c>
      <c r="H86">
        <v>741725.51255000022</v>
      </c>
      <c r="I86">
        <v>31.534999999999989</v>
      </c>
      <c r="J86">
        <v>7</v>
      </c>
      <c r="K86" t="s">
        <v>14</v>
      </c>
      <c r="L86">
        <f>Table15[[#This Row],[maxPHe]]/Table15[[#This Row],[nv]]</f>
        <v>4.5049999999999981</v>
      </c>
      <c r="M86">
        <f>LN(Table15[[#This Row],[maxPress(bar)]])</f>
        <v>13.516734524530943</v>
      </c>
      <c r="N86">
        <f>LN(Table15[[#This Row],[Rs(ao)]])</f>
        <v>0</v>
      </c>
      <c r="O86" s="3">
        <f>LN(Table15[[#This Row],[dens]])</f>
        <v>1.5051878910603007</v>
      </c>
      <c r="P86" s="3">
        <f>1/Table15[[#This Row],[Rs(ao)]]</f>
        <v>1</v>
      </c>
      <c r="Q86" s="3">
        <f>LN(Table15[[#This Row],[1/R]])</f>
        <v>0</v>
      </c>
    </row>
    <row r="87" spans="1:17" hidden="1" x14ac:dyDescent="0.3">
      <c r="A87">
        <v>5</v>
      </c>
      <c r="B87">
        <v>1500</v>
      </c>
      <c r="C87" t="s">
        <v>11</v>
      </c>
      <c r="D87">
        <v>1</v>
      </c>
      <c r="E87" t="s">
        <v>12</v>
      </c>
      <c r="F87">
        <v>3</v>
      </c>
      <c r="G87">
        <v>88.514750000000006</v>
      </c>
      <c r="H87">
        <v>652819.57445000007</v>
      </c>
      <c r="I87">
        <v>40.204999999999977</v>
      </c>
      <c r="J87">
        <v>9</v>
      </c>
      <c r="K87" t="s">
        <v>14</v>
      </c>
      <c r="L87">
        <f>Table15[[#This Row],[maxPHe]]/Table15[[#This Row],[nv]]</f>
        <v>4.4672222222222198</v>
      </c>
      <c r="M87">
        <f>LN(Table15[[#This Row],[maxPress(bar)]])</f>
        <v>13.389056067553193</v>
      </c>
      <c r="N87">
        <f>LN(Table15[[#This Row],[Rs(ao)]])</f>
        <v>0</v>
      </c>
      <c r="O87" s="3">
        <f>LN(Table15[[#This Row],[dens]])</f>
        <v>1.4967667886638925</v>
      </c>
      <c r="P87" s="3">
        <f>1/Table15[[#This Row],[Rs(ao)]]</f>
        <v>1</v>
      </c>
      <c r="Q87" s="3">
        <f>LN(Table15[[#This Row],[1/R]])</f>
        <v>0</v>
      </c>
    </row>
    <row r="88" spans="1:17" hidden="1" x14ac:dyDescent="0.3">
      <c r="A88">
        <v>1</v>
      </c>
      <c r="B88">
        <v>1500</v>
      </c>
      <c r="C88" t="s">
        <v>11</v>
      </c>
      <c r="D88">
        <v>1</v>
      </c>
      <c r="E88" t="s">
        <v>12</v>
      </c>
      <c r="F88">
        <v>4</v>
      </c>
      <c r="G88">
        <v>90.495249999999999</v>
      </c>
      <c r="H88">
        <v>738824.04634999996</v>
      </c>
      <c r="I88">
        <v>35.595000000000013</v>
      </c>
      <c r="J88">
        <v>7</v>
      </c>
      <c r="K88" t="s">
        <v>14</v>
      </c>
      <c r="L88">
        <f>Table15[[#This Row],[maxPHe]]/Table15[[#This Row],[nv]]</f>
        <v>5.0850000000000017</v>
      </c>
      <c r="M88">
        <f>LN(Table15[[#This Row],[maxPress(bar)]])</f>
        <v>13.512815074625413</v>
      </c>
      <c r="N88">
        <f>LN(Table15[[#This Row],[Rs(ao)]])</f>
        <v>0</v>
      </c>
      <c r="O88" s="3">
        <f>LN(Table15[[#This Row],[dens]])</f>
        <v>1.6262950295005236</v>
      </c>
      <c r="P88" s="3">
        <f>1/Table15[[#This Row],[Rs(ao)]]</f>
        <v>1</v>
      </c>
      <c r="Q88" s="3">
        <f>LN(Table15[[#This Row],[1/R]])</f>
        <v>0</v>
      </c>
    </row>
    <row r="89" spans="1:17" hidden="1" x14ac:dyDescent="0.3">
      <c r="A89">
        <v>1</v>
      </c>
      <c r="B89">
        <v>1500</v>
      </c>
      <c r="C89" t="s">
        <v>11</v>
      </c>
      <c r="D89">
        <v>2</v>
      </c>
      <c r="E89" t="s">
        <v>12</v>
      </c>
      <c r="F89">
        <v>4</v>
      </c>
      <c r="G89">
        <v>516.08924999999988</v>
      </c>
      <c r="H89">
        <v>396755.04385000007</v>
      </c>
      <c r="I89">
        <v>233.71500000000009</v>
      </c>
      <c r="J89">
        <v>66</v>
      </c>
      <c r="K89" t="s">
        <v>14</v>
      </c>
      <c r="L89">
        <f>Table15[[#This Row],[maxPHe]]/Table15[[#This Row],[nv]]</f>
        <v>3.5411363636363649</v>
      </c>
      <c r="M89">
        <f>LN(Table15[[#This Row],[maxPress(bar)]])</f>
        <v>12.891074351225301</v>
      </c>
      <c r="N89">
        <f>LN(Table15[[#This Row],[Rs(ao)]])</f>
        <v>0.69314718055994529</v>
      </c>
      <c r="O89" s="3">
        <f>LN(Table15[[#This Row],[dens]])</f>
        <v>1.2644476823110025</v>
      </c>
      <c r="P89" s="3">
        <f>1/Table15[[#This Row],[Rs(ao)]]</f>
        <v>0.5</v>
      </c>
      <c r="Q89" s="3">
        <f>LN(Table15[[#This Row],[1/R]])</f>
        <v>-0.69314718055994529</v>
      </c>
    </row>
    <row r="90" spans="1:17" hidden="1" x14ac:dyDescent="0.3">
      <c r="A90">
        <v>1</v>
      </c>
      <c r="B90">
        <v>1500</v>
      </c>
      <c r="C90" t="s">
        <v>11</v>
      </c>
      <c r="D90">
        <v>3</v>
      </c>
      <c r="E90" t="s">
        <v>12</v>
      </c>
      <c r="F90">
        <v>4</v>
      </c>
      <c r="G90">
        <v>1397.0297499999999</v>
      </c>
      <c r="H90">
        <v>297472.18475000001</v>
      </c>
      <c r="I90">
        <v>663.90500000000054</v>
      </c>
      <c r="J90">
        <v>223</v>
      </c>
      <c r="K90" t="s">
        <v>14</v>
      </c>
      <c r="L90">
        <f>Table15[[#This Row],[maxPHe]]/Table15[[#This Row],[nv]]</f>
        <v>2.9771524663677154</v>
      </c>
      <c r="M90">
        <f>LN(Table15[[#This Row],[maxPress(bar)]])</f>
        <v>12.603076002958083</v>
      </c>
      <c r="N90">
        <f>LN(Table15[[#This Row],[Rs(ao)]])</f>
        <v>1.0986122886681098</v>
      </c>
      <c r="O90" s="3">
        <f>LN(Table15[[#This Row],[dens]])</f>
        <v>1.090967295491343</v>
      </c>
      <c r="P90" s="3">
        <f>1/Table15[[#This Row],[Rs(ao)]]</f>
        <v>0.33333333333333331</v>
      </c>
      <c r="Q90" s="3">
        <f>LN(Table15[[#This Row],[1/R]])</f>
        <v>-1.0986122886681098</v>
      </c>
    </row>
    <row r="91" spans="1:17" hidden="1" x14ac:dyDescent="0.3">
      <c r="A91">
        <v>2</v>
      </c>
      <c r="B91">
        <v>1500</v>
      </c>
      <c r="C91" t="s">
        <v>11</v>
      </c>
      <c r="D91">
        <v>3</v>
      </c>
      <c r="E91" t="s">
        <v>12</v>
      </c>
      <c r="F91">
        <v>4</v>
      </c>
      <c r="G91">
        <v>1349.0097499999999</v>
      </c>
      <c r="H91">
        <v>283813.45949999988</v>
      </c>
      <c r="I91">
        <v>668.30500000000018</v>
      </c>
      <c r="J91">
        <v>232</v>
      </c>
      <c r="K91" t="s">
        <v>14</v>
      </c>
      <c r="L91">
        <f>Table15[[#This Row],[maxPHe]]/Table15[[#This Row],[nv]]</f>
        <v>2.8806250000000007</v>
      </c>
      <c r="M91">
        <f>LN(Table15[[#This Row],[maxPress(bar)]])</f>
        <v>12.556072468587731</v>
      </c>
      <c r="N91">
        <f>LN(Table15[[#This Row],[Rs(ao)]])</f>
        <v>1.0986122886681098</v>
      </c>
      <c r="O91" s="3">
        <f>LN(Table15[[#This Row],[dens]])</f>
        <v>1.0580072844926358</v>
      </c>
      <c r="P91" s="3">
        <f>1/Table15[[#This Row],[Rs(ao)]]</f>
        <v>0.33333333333333331</v>
      </c>
      <c r="Q91" s="3">
        <f>LN(Table15[[#This Row],[1/R]])</f>
        <v>-1.0986122886681098</v>
      </c>
    </row>
    <row r="92" spans="1:17" hidden="1" x14ac:dyDescent="0.3">
      <c r="A92">
        <v>3</v>
      </c>
      <c r="B92">
        <v>1500</v>
      </c>
      <c r="C92" t="s">
        <v>11</v>
      </c>
      <c r="D92">
        <v>3</v>
      </c>
      <c r="E92" t="s">
        <v>12</v>
      </c>
      <c r="F92">
        <v>4</v>
      </c>
      <c r="G92">
        <v>1373.06925</v>
      </c>
      <c r="H92">
        <v>289871.76189999998</v>
      </c>
      <c r="I92">
        <v>667.11500000000046</v>
      </c>
      <c r="J92">
        <v>228</v>
      </c>
      <c r="K92" t="s">
        <v>14</v>
      </c>
      <c r="L92">
        <f>Table15[[#This Row],[maxPHe]]/Table15[[#This Row],[nv]]</f>
        <v>2.9259429824561423</v>
      </c>
      <c r="M92">
        <f>LN(Table15[[#This Row],[maxPress(bar)]])</f>
        <v>12.577193903818424</v>
      </c>
      <c r="N92">
        <f>LN(Table15[[#This Row],[Rs(ao)]])</f>
        <v>1.0986122886681098</v>
      </c>
      <c r="O92" s="3">
        <f>LN(Table15[[#This Row],[dens]])</f>
        <v>1.0736168158927373</v>
      </c>
      <c r="P92" s="3">
        <f>1/Table15[[#This Row],[Rs(ao)]]</f>
        <v>0.33333333333333331</v>
      </c>
      <c r="Q92" s="3">
        <f>LN(Table15[[#This Row],[1/R]])</f>
        <v>-1.0986122886681098</v>
      </c>
    </row>
    <row r="93" spans="1:17" hidden="1" x14ac:dyDescent="0.3">
      <c r="A93">
        <v>2</v>
      </c>
      <c r="B93">
        <v>1500</v>
      </c>
      <c r="C93" t="s">
        <v>11</v>
      </c>
      <c r="D93">
        <v>1</v>
      </c>
      <c r="E93" t="s">
        <v>12</v>
      </c>
      <c r="F93">
        <v>4</v>
      </c>
      <c r="G93">
        <v>119.55425</v>
      </c>
      <c r="H93">
        <v>674946.39165000001</v>
      </c>
      <c r="I93">
        <v>43.414999999999999</v>
      </c>
      <c r="J93">
        <v>8</v>
      </c>
      <c r="K93" t="s">
        <v>14</v>
      </c>
      <c r="L93">
        <f>Table15[[#This Row],[maxPHe]]/Table15[[#This Row],[nv]]</f>
        <v>5.4268749999999999</v>
      </c>
      <c r="M93">
        <f>LN(Table15[[#This Row],[maxPress(bar)]])</f>
        <v>13.422388546922971</v>
      </c>
      <c r="N93">
        <f>LN(Table15[[#This Row],[Rs(ao)]])</f>
        <v>0</v>
      </c>
      <c r="O93" s="3">
        <f>LN(Table15[[#This Row],[dens]])</f>
        <v>1.6913634618327726</v>
      </c>
      <c r="P93" s="3">
        <f>1/Table15[[#This Row],[Rs(ao)]]</f>
        <v>1</v>
      </c>
      <c r="Q93" s="3">
        <f>LN(Table15[[#This Row],[1/R]])</f>
        <v>0</v>
      </c>
    </row>
    <row r="94" spans="1:17" hidden="1" x14ac:dyDescent="0.3">
      <c r="A94">
        <v>2</v>
      </c>
      <c r="B94">
        <v>1500</v>
      </c>
      <c r="C94" t="s">
        <v>11</v>
      </c>
      <c r="D94">
        <v>2</v>
      </c>
      <c r="E94" t="s">
        <v>12</v>
      </c>
      <c r="F94">
        <v>4</v>
      </c>
      <c r="G94">
        <v>524.4057499999999</v>
      </c>
      <c r="H94">
        <v>390732.13170000003</v>
      </c>
      <c r="I94">
        <v>244.38499999999991</v>
      </c>
      <c r="J94">
        <v>71</v>
      </c>
      <c r="K94" t="s">
        <v>14</v>
      </c>
      <c r="L94">
        <f>Table15[[#This Row],[maxPHe]]/Table15[[#This Row],[nv]]</f>
        <v>3.4420422535211253</v>
      </c>
      <c r="M94">
        <f>LN(Table15[[#This Row],[maxPress(bar)]])</f>
        <v>12.875777519023185</v>
      </c>
      <c r="N94">
        <f>LN(Table15[[#This Row],[Rs(ao)]])</f>
        <v>0.69314718055994529</v>
      </c>
      <c r="O94" s="3">
        <f>LN(Table15[[#This Row],[dens]])</f>
        <v>1.2360649735771971</v>
      </c>
      <c r="P94" s="3">
        <f>1/Table15[[#This Row],[Rs(ao)]]</f>
        <v>0.5</v>
      </c>
      <c r="Q94" s="3">
        <f>LN(Table15[[#This Row],[1/R]])</f>
        <v>-0.69314718055994529</v>
      </c>
    </row>
    <row r="95" spans="1:17" hidden="1" x14ac:dyDescent="0.3">
      <c r="A95">
        <v>3</v>
      </c>
      <c r="B95">
        <v>1500</v>
      </c>
      <c r="C95" t="s">
        <v>11</v>
      </c>
      <c r="D95">
        <v>1</v>
      </c>
      <c r="E95" t="s">
        <v>12</v>
      </c>
      <c r="F95">
        <v>4</v>
      </c>
      <c r="G95">
        <v>96.039750000000012</v>
      </c>
      <c r="H95">
        <v>701724.4179</v>
      </c>
      <c r="I95">
        <v>38.705000000000027</v>
      </c>
      <c r="J95">
        <v>8</v>
      </c>
      <c r="K95" t="s">
        <v>14</v>
      </c>
      <c r="L95">
        <f>Table15[[#This Row],[maxPHe]]/Table15[[#This Row],[nv]]</f>
        <v>4.8381250000000033</v>
      </c>
      <c r="M95">
        <f>LN(Table15[[#This Row],[maxPress(bar)]])</f>
        <v>13.461296038839297</v>
      </c>
      <c r="N95">
        <f>LN(Table15[[#This Row],[Rs(ao)]])</f>
        <v>0</v>
      </c>
      <c r="O95" s="3">
        <f>LN(Table15[[#This Row],[dens]])</f>
        <v>1.5765272489768416</v>
      </c>
      <c r="P95" s="3">
        <f>1/Table15[[#This Row],[Rs(ao)]]</f>
        <v>1</v>
      </c>
      <c r="Q95" s="3">
        <f>LN(Table15[[#This Row],[1/R]])</f>
        <v>0</v>
      </c>
    </row>
    <row r="96" spans="1:17" hidden="1" x14ac:dyDescent="0.3">
      <c r="A96">
        <v>1</v>
      </c>
      <c r="B96">
        <v>500</v>
      </c>
      <c r="C96" t="s">
        <v>11</v>
      </c>
      <c r="D96">
        <v>3</v>
      </c>
      <c r="E96" t="s">
        <v>12</v>
      </c>
      <c r="F96">
        <v>2</v>
      </c>
      <c r="G96">
        <v>1513.7127499999999</v>
      </c>
      <c r="H96">
        <v>279484.05345000001</v>
      </c>
      <c r="I96">
        <v>622.245</v>
      </c>
      <c r="J96">
        <v>229</v>
      </c>
      <c r="K96" t="s">
        <v>14</v>
      </c>
      <c r="L96">
        <f>Table15[[#This Row],[maxPHe]]/Table15[[#This Row],[nv]]</f>
        <v>2.717227074235808</v>
      </c>
      <c r="M96">
        <f>LN(Table15[[#This Row],[maxPress(bar)]])</f>
        <v>12.540700516103504</v>
      </c>
      <c r="N96">
        <f>LN(Table15[[#This Row],[Rs(ao)]])</f>
        <v>1.0986122886681098</v>
      </c>
      <c r="O96" s="3">
        <f>LN(Table15[[#This Row],[dens]])</f>
        <v>0.9996119023056137</v>
      </c>
      <c r="P96" s="3">
        <f>1/Table15[[#This Row],[Rs(ao)]]</f>
        <v>0.33333333333333331</v>
      </c>
      <c r="Q96" s="3">
        <f>LN(Table15[[#This Row],[1/R]])</f>
        <v>-1.0986122886681098</v>
      </c>
    </row>
    <row r="97" spans="1:17" x14ac:dyDescent="0.3">
      <c r="A97">
        <v>2</v>
      </c>
      <c r="B97">
        <v>1000</v>
      </c>
      <c r="C97" t="s">
        <v>11</v>
      </c>
      <c r="D97">
        <v>3</v>
      </c>
      <c r="E97" t="s">
        <v>12</v>
      </c>
      <c r="F97">
        <v>2</v>
      </c>
      <c r="G97">
        <v>1284.20775</v>
      </c>
      <c r="H97">
        <v>225637.60415</v>
      </c>
      <c r="I97">
        <v>544.34500000000025</v>
      </c>
      <c r="J97">
        <v>229</v>
      </c>
      <c r="K97" t="s">
        <v>15</v>
      </c>
      <c r="L97">
        <f>Table15[[#This Row],[maxPHe]]/Table15[[#This Row],[nv]]</f>
        <v>2.3770524017467261</v>
      </c>
      <c r="M97">
        <f>LN(Table15[[#This Row],[maxPress(bar)]])</f>
        <v>12.326685469777686</v>
      </c>
      <c r="N97">
        <f>LN(Table15[[#This Row],[Rs(ao)]])</f>
        <v>1.0986122886681098</v>
      </c>
      <c r="O97" s="3">
        <f>LN(Table15[[#This Row],[dens]])</f>
        <v>0.86586123346393307</v>
      </c>
      <c r="P97" s="3">
        <f>1/Table15[[#This Row],[Rs(ao)]]</f>
        <v>0.33333333333333331</v>
      </c>
      <c r="Q97" s="3">
        <f>LN(Table15[[#This Row],[1/R]])</f>
        <v>-1.0986122886681098</v>
      </c>
    </row>
    <row r="98" spans="1:17" hidden="1" x14ac:dyDescent="0.3">
      <c r="A98">
        <v>3</v>
      </c>
      <c r="B98">
        <v>1500</v>
      </c>
      <c r="C98" t="s">
        <v>11</v>
      </c>
      <c r="D98">
        <v>2</v>
      </c>
      <c r="E98" t="s">
        <v>12</v>
      </c>
      <c r="F98">
        <v>4</v>
      </c>
      <c r="G98">
        <v>541.68325000000004</v>
      </c>
      <c r="H98">
        <v>401429.35070000013</v>
      </c>
      <c r="I98">
        <v>244.83499999999989</v>
      </c>
      <c r="J98">
        <v>69</v>
      </c>
      <c r="K98" t="s">
        <v>14</v>
      </c>
      <c r="L98">
        <f>Table15[[#This Row],[maxPHe]]/Table15[[#This Row],[nv]]</f>
        <v>3.548333333333332</v>
      </c>
      <c r="M98">
        <f>LN(Table15[[#This Row],[maxPress(bar)]])</f>
        <v>12.902786833498283</v>
      </c>
      <c r="N98">
        <f>LN(Table15[[#This Row],[Rs(ao)]])</f>
        <v>0.69314718055994529</v>
      </c>
      <c r="O98" s="3">
        <f>LN(Table15[[#This Row],[dens]])</f>
        <v>1.2664780096773327</v>
      </c>
      <c r="P98" s="3">
        <f>1/Table15[[#This Row],[Rs(ao)]]</f>
        <v>0.5</v>
      </c>
      <c r="Q98" s="3">
        <f>LN(Table15[[#This Row],[1/R]])</f>
        <v>-0.69314718055994529</v>
      </c>
    </row>
    <row r="99" spans="1:17" hidden="1" x14ac:dyDescent="0.3">
      <c r="A99">
        <v>2</v>
      </c>
      <c r="B99">
        <v>2000</v>
      </c>
      <c r="C99" t="s">
        <v>11</v>
      </c>
      <c r="D99">
        <v>3</v>
      </c>
      <c r="E99" t="s">
        <v>12</v>
      </c>
      <c r="F99">
        <v>2</v>
      </c>
      <c r="G99">
        <v>917.07925</v>
      </c>
      <c r="H99">
        <v>155412.74145</v>
      </c>
      <c r="I99">
        <v>426.91500000000002</v>
      </c>
      <c r="J99">
        <v>230</v>
      </c>
      <c r="K99" t="s">
        <v>15</v>
      </c>
      <c r="L99">
        <f>Table15[[#This Row],[maxPHe]]/Table15[[#This Row],[nv]]</f>
        <v>1.8561521739130435</v>
      </c>
      <c r="M99">
        <f>LN(Table15[[#This Row],[maxPress(bar)]])</f>
        <v>11.953839704867322</v>
      </c>
      <c r="N99">
        <f>LN(Table15[[#This Row],[Rs(ao)]])</f>
        <v>1.0986122886681098</v>
      </c>
      <c r="O99" s="3">
        <f>LN(Table15[[#This Row],[dens]])</f>
        <v>0.61850562125786424</v>
      </c>
      <c r="P99" s="3">
        <f>1/Table15[[#This Row],[Rs(ao)]]</f>
        <v>0.33333333333333331</v>
      </c>
      <c r="Q99" s="3">
        <f>LN(Table15[[#This Row],[1/R]])</f>
        <v>-1.0986122886681098</v>
      </c>
    </row>
    <row r="100" spans="1:17" hidden="1" x14ac:dyDescent="0.3">
      <c r="A100">
        <v>2</v>
      </c>
      <c r="B100">
        <v>2500</v>
      </c>
      <c r="C100" t="s">
        <v>11</v>
      </c>
      <c r="D100">
        <v>3</v>
      </c>
      <c r="E100" t="s">
        <v>12</v>
      </c>
      <c r="F100">
        <v>2</v>
      </c>
      <c r="G100">
        <v>855.84175000000005</v>
      </c>
      <c r="H100">
        <v>149351.52119999999</v>
      </c>
      <c r="I100">
        <v>391.66499999999979</v>
      </c>
      <c r="J100">
        <v>223</v>
      </c>
      <c r="K100" t="s">
        <v>15</v>
      </c>
      <c r="L100">
        <f>Table15[[#This Row],[maxPHe]]/Table15[[#This Row],[nv]]</f>
        <v>1.7563452914798197</v>
      </c>
      <c r="M100">
        <f>LN(Table15[[#This Row],[maxPress(bar)]])</f>
        <v>11.914058009062757</v>
      </c>
      <c r="N100">
        <f>LN(Table15[[#This Row],[Rs(ao)]])</f>
        <v>1.0986122886681098</v>
      </c>
      <c r="O100" s="3">
        <f>LN(Table15[[#This Row],[dens]])</f>
        <v>0.56323511112182745</v>
      </c>
      <c r="P100" s="3">
        <f>1/Table15[[#This Row],[Rs(ao)]]</f>
        <v>0.33333333333333331</v>
      </c>
      <c r="Q100" s="3">
        <f>LN(Table15[[#This Row],[1/R]])</f>
        <v>-1.0986122886681098</v>
      </c>
    </row>
    <row r="101" spans="1:17" hidden="1" x14ac:dyDescent="0.3">
      <c r="A101">
        <v>2</v>
      </c>
      <c r="B101">
        <v>500</v>
      </c>
      <c r="C101" t="s">
        <v>11</v>
      </c>
      <c r="D101">
        <v>3</v>
      </c>
      <c r="E101" t="s">
        <v>12</v>
      </c>
      <c r="F101">
        <v>2</v>
      </c>
      <c r="G101">
        <v>1451.8812499999999</v>
      </c>
      <c r="H101">
        <v>274302.39974999998</v>
      </c>
      <c r="I101">
        <v>602.875</v>
      </c>
      <c r="J101">
        <v>223</v>
      </c>
      <c r="K101" t="s">
        <v>15</v>
      </c>
      <c r="L101">
        <f>Table15[[#This Row],[maxPHe]]/Table15[[#This Row],[nv]]</f>
        <v>2.7034753363228701</v>
      </c>
      <c r="M101">
        <f>LN(Table15[[#This Row],[maxPress(bar)]])</f>
        <v>12.521986425520309</v>
      </c>
      <c r="N101">
        <f>LN(Table15[[#This Row],[Rs(ao)]])</f>
        <v>1.0986122886681098</v>
      </c>
      <c r="O101" s="3">
        <f>LN(Table15[[#This Row],[dens]])</f>
        <v>0.99453810692901723</v>
      </c>
      <c r="P101" s="3">
        <f>1/Table15[[#This Row],[Rs(ao)]]</f>
        <v>0.33333333333333331</v>
      </c>
      <c r="Q101" s="3">
        <f>LN(Table15[[#This Row],[1/R]])</f>
        <v>-1.0986122886681098</v>
      </c>
    </row>
    <row r="102" spans="1:17" x14ac:dyDescent="0.3">
      <c r="A102">
        <v>3</v>
      </c>
      <c r="B102">
        <v>1000</v>
      </c>
      <c r="C102" t="s">
        <v>11</v>
      </c>
      <c r="D102">
        <v>3</v>
      </c>
      <c r="E102" t="s">
        <v>12</v>
      </c>
      <c r="F102">
        <v>2</v>
      </c>
      <c r="G102">
        <v>1323.21775</v>
      </c>
      <c r="H102">
        <v>219353.68354999999</v>
      </c>
      <c r="I102">
        <v>553.14499999999987</v>
      </c>
      <c r="J102">
        <v>230</v>
      </c>
      <c r="K102" t="s">
        <v>15</v>
      </c>
      <c r="L102">
        <f>Table15[[#This Row],[maxPHe]]/Table15[[#This Row],[nv]]</f>
        <v>2.4049782608695645</v>
      </c>
      <c r="M102">
        <f>LN(Table15[[#This Row],[maxPress(bar)]])</f>
        <v>12.298440699478205</v>
      </c>
      <c r="N102">
        <f>LN(Table15[[#This Row],[Rs(ao)]])</f>
        <v>1.0986122886681098</v>
      </c>
      <c r="O102" s="3">
        <f>LN(Table15[[#This Row],[dens]])</f>
        <v>0.87754086437739698</v>
      </c>
      <c r="P102" s="3">
        <f>1/Table15[[#This Row],[Rs(ao)]]</f>
        <v>0.33333333333333331</v>
      </c>
      <c r="Q102" s="3">
        <f>LN(Table15[[#This Row],[1/R]])</f>
        <v>-1.0986122886681098</v>
      </c>
    </row>
    <row r="103" spans="1:17" hidden="1" x14ac:dyDescent="0.3">
      <c r="A103">
        <v>4</v>
      </c>
      <c r="B103">
        <v>1500</v>
      </c>
      <c r="C103" t="s">
        <v>11</v>
      </c>
      <c r="D103">
        <v>1</v>
      </c>
      <c r="E103" t="s">
        <v>12</v>
      </c>
      <c r="F103">
        <v>4</v>
      </c>
      <c r="G103">
        <v>137.32675</v>
      </c>
      <c r="H103">
        <v>654638.7546000001</v>
      </c>
      <c r="I103">
        <v>51.965000000000003</v>
      </c>
      <c r="J103">
        <v>10</v>
      </c>
      <c r="K103" t="s">
        <v>14</v>
      </c>
      <c r="L103">
        <f>Table15[[#This Row],[maxPHe]]/Table15[[#This Row],[nv]]</f>
        <v>5.1965000000000003</v>
      </c>
      <c r="M103">
        <f>LN(Table15[[#This Row],[maxPress(bar)]])</f>
        <v>13.391838842779803</v>
      </c>
      <c r="N103">
        <f>LN(Table15[[#This Row],[Rs(ao)]])</f>
        <v>0</v>
      </c>
      <c r="O103" s="3">
        <f>LN(Table15[[#This Row],[dens]])</f>
        <v>1.6479853220463394</v>
      </c>
      <c r="P103" s="3">
        <f>1/Table15[[#This Row],[Rs(ao)]]</f>
        <v>1</v>
      </c>
      <c r="Q103" s="3">
        <f>LN(Table15[[#This Row],[1/R]])</f>
        <v>0</v>
      </c>
    </row>
    <row r="104" spans="1:17" hidden="1" x14ac:dyDescent="0.3">
      <c r="A104">
        <v>3</v>
      </c>
      <c r="B104">
        <v>2000</v>
      </c>
      <c r="C104" t="s">
        <v>11</v>
      </c>
      <c r="D104">
        <v>3</v>
      </c>
      <c r="E104" t="s">
        <v>12</v>
      </c>
      <c r="F104">
        <v>2</v>
      </c>
      <c r="G104">
        <v>1152.37625</v>
      </c>
      <c r="H104">
        <v>180855.3192</v>
      </c>
      <c r="I104">
        <v>471.97500000000002</v>
      </c>
      <c r="J104">
        <v>228</v>
      </c>
      <c r="K104" t="s">
        <v>15</v>
      </c>
      <c r="L104">
        <f>Table15[[#This Row],[maxPHe]]/Table15[[#This Row],[nv]]</f>
        <v>2.0700657894736842</v>
      </c>
      <c r="M104">
        <f>LN(Table15[[#This Row],[maxPress(bar)]])</f>
        <v>12.105452649167786</v>
      </c>
      <c r="N104">
        <f>LN(Table15[[#This Row],[Rs(ao)]])</f>
        <v>1.0986122886681098</v>
      </c>
      <c r="O104" s="3">
        <f>LN(Table15[[#This Row],[dens]])</f>
        <v>0.72758038912666623</v>
      </c>
      <c r="P104" s="3">
        <f>1/Table15[[#This Row],[Rs(ao)]]</f>
        <v>0.33333333333333331</v>
      </c>
      <c r="Q104" s="3">
        <f>LN(Table15[[#This Row],[1/R]])</f>
        <v>-1.0986122886681098</v>
      </c>
    </row>
    <row r="105" spans="1:17" hidden="1" x14ac:dyDescent="0.3">
      <c r="A105">
        <v>3</v>
      </c>
      <c r="B105">
        <v>2500</v>
      </c>
      <c r="C105" t="s">
        <v>11</v>
      </c>
      <c r="D105">
        <v>3</v>
      </c>
      <c r="E105" t="s">
        <v>12</v>
      </c>
      <c r="F105">
        <v>2</v>
      </c>
      <c r="G105">
        <v>872.52475000000004</v>
      </c>
      <c r="H105">
        <v>143929.08165000001</v>
      </c>
      <c r="I105">
        <v>396.00500000000011</v>
      </c>
      <c r="J105">
        <v>224</v>
      </c>
      <c r="K105" t="s">
        <v>14</v>
      </c>
      <c r="L105">
        <f>Table15[[#This Row],[maxPHe]]/Table15[[#This Row],[nv]]</f>
        <v>1.7678794642857147</v>
      </c>
      <c r="M105">
        <f>LN(Table15[[#This Row],[maxPress(bar)]])</f>
        <v>11.877075968704158</v>
      </c>
      <c r="N105">
        <f>LN(Table15[[#This Row],[Rs(ao)]])</f>
        <v>1.0986122886681098</v>
      </c>
      <c r="O105" s="3">
        <f>LN(Table15[[#This Row],[dens]])</f>
        <v>0.56978078558235667</v>
      </c>
      <c r="P105" s="3">
        <f>1/Table15[[#This Row],[Rs(ao)]]</f>
        <v>0.33333333333333331</v>
      </c>
      <c r="Q105" s="3">
        <f>LN(Table15[[#This Row],[1/R]])</f>
        <v>-1.0986122886681098</v>
      </c>
    </row>
    <row r="106" spans="1:17" hidden="1" x14ac:dyDescent="0.3">
      <c r="A106">
        <v>3</v>
      </c>
      <c r="B106">
        <v>500</v>
      </c>
      <c r="C106" t="s">
        <v>11</v>
      </c>
      <c r="D106">
        <v>3</v>
      </c>
      <c r="E106" t="s">
        <v>12</v>
      </c>
      <c r="F106">
        <v>2</v>
      </c>
      <c r="G106">
        <v>1500.4457500000001</v>
      </c>
      <c r="H106">
        <v>274224.5552</v>
      </c>
      <c r="I106">
        <v>614.58500000000038</v>
      </c>
      <c r="J106">
        <v>225</v>
      </c>
      <c r="K106" t="s">
        <v>14</v>
      </c>
      <c r="L106">
        <f>Table15[[#This Row],[maxPHe]]/Table15[[#This Row],[nv]]</f>
        <v>2.7314888888888906</v>
      </c>
      <c r="M106">
        <f>LN(Table15[[#This Row],[maxPress(bar)]])</f>
        <v>12.52170259425251</v>
      </c>
      <c r="N106">
        <f>LN(Table15[[#This Row],[Rs(ao)]])</f>
        <v>1.0986122886681098</v>
      </c>
      <c r="O106" s="3">
        <f>LN(Table15[[#This Row],[dens]])</f>
        <v>1.0048468410763305</v>
      </c>
      <c r="P106" s="3">
        <f>1/Table15[[#This Row],[Rs(ao)]]</f>
        <v>0.33333333333333331</v>
      </c>
      <c r="Q106" s="3">
        <f>LN(Table15[[#This Row],[1/R]])</f>
        <v>-1.0986122886681098</v>
      </c>
    </row>
    <row r="107" spans="1:17" x14ac:dyDescent="0.3">
      <c r="A107">
        <v>1</v>
      </c>
      <c r="B107">
        <v>1000</v>
      </c>
      <c r="C107" t="s">
        <v>11</v>
      </c>
      <c r="D107">
        <v>3</v>
      </c>
      <c r="E107" t="s">
        <v>12</v>
      </c>
      <c r="F107">
        <v>3</v>
      </c>
      <c r="G107">
        <v>1165.3467499999999</v>
      </c>
      <c r="H107">
        <v>301413.78365000011</v>
      </c>
      <c r="I107">
        <v>660.5649999999996</v>
      </c>
      <c r="J107">
        <v>227</v>
      </c>
      <c r="K107" t="s">
        <v>14</v>
      </c>
      <c r="L107">
        <f>Table15[[#This Row],[maxPHe]]/Table15[[#This Row],[nv]]</f>
        <v>2.9099779735682803</v>
      </c>
      <c r="M107">
        <f>LN(Table15[[#This Row],[maxPress(bar)]])</f>
        <v>12.616239296212463</v>
      </c>
      <c r="N107">
        <f>LN(Table15[[#This Row],[Rs(ao)]])</f>
        <v>1.0986122886681098</v>
      </c>
      <c r="O107" s="3">
        <f>LN(Table15[[#This Row],[dens]])</f>
        <v>1.0681455119342322</v>
      </c>
      <c r="P107" s="3">
        <f>1/Table15[[#This Row],[Rs(ao)]]</f>
        <v>0.33333333333333331</v>
      </c>
      <c r="Q107" s="3">
        <f>LN(Table15[[#This Row],[1/R]])</f>
        <v>-1.0986122886681098</v>
      </c>
    </row>
    <row r="108" spans="1:17" hidden="1" x14ac:dyDescent="0.3">
      <c r="A108">
        <v>5</v>
      </c>
      <c r="B108">
        <v>1500</v>
      </c>
      <c r="C108" t="s">
        <v>11</v>
      </c>
      <c r="D108">
        <v>1</v>
      </c>
      <c r="E108" t="s">
        <v>12</v>
      </c>
      <c r="F108">
        <v>4</v>
      </c>
      <c r="G108">
        <v>100.29725000000001</v>
      </c>
      <c r="H108">
        <v>626816.85399999993</v>
      </c>
      <c r="I108">
        <v>44.554999999999993</v>
      </c>
      <c r="J108">
        <v>10</v>
      </c>
      <c r="K108" t="s">
        <v>14</v>
      </c>
      <c r="L108">
        <f>Table15[[#This Row],[maxPHe]]/Table15[[#This Row],[nv]]</f>
        <v>4.4554999999999989</v>
      </c>
      <c r="M108">
        <f>LN(Table15[[#This Row],[maxPress(bar)]])</f>
        <v>13.348409678062296</v>
      </c>
      <c r="N108">
        <f>LN(Table15[[#This Row],[Rs(ao)]])</f>
        <v>0</v>
      </c>
      <c r="O108" s="3">
        <f>LN(Table15[[#This Row],[dens]])</f>
        <v>1.4941392880706372</v>
      </c>
      <c r="P108" s="3">
        <f>1/Table15[[#This Row],[Rs(ao)]]</f>
        <v>1</v>
      </c>
      <c r="Q108" s="3">
        <f>LN(Table15[[#This Row],[1/R]])</f>
        <v>0</v>
      </c>
    </row>
    <row r="109" spans="1:17" hidden="1" x14ac:dyDescent="0.3">
      <c r="A109">
        <v>1</v>
      </c>
      <c r="B109">
        <v>2000</v>
      </c>
      <c r="C109" t="s">
        <v>11</v>
      </c>
      <c r="D109">
        <v>3</v>
      </c>
      <c r="E109" t="s">
        <v>12</v>
      </c>
      <c r="F109">
        <v>3</v>
      </c>
      <c r="G109">
        <v>764.20775000000003</v>
      </c>
      <c r="H109">
        <v>201718.98435000001</v>
      </c>
      <c r="I109">
        <v>512.34500000000014</v>
      </c>
      <c r="J109">
        <v>226</v>
      </c>
      <c r="K109" t="s">
        <v>14</v>
      </c>
      <c r="L109">
        <f>Table15[[#This Row],[maxPHe]]/Table15[[#This Row],[nv]]</f>
        <v>2.2670132743362839</v>
      </c>
      <c r="M109">
        <f>LN(Table15[[#This Row],[maxPress(bar)]])</f>
        <v>12.214630841228551</v>
      </c>
      <c r="N109">
        <f>LN(Table15[[#This Row],[Rs(ao)]])</f>
        <v>1.0986122886681098</v>
      </c>
      <c r="O109" s="3">
        <f>LN(Table15[[#This Row],[dens]])</f>
        <v>0.81846322697198226</v>
      </c>
      <c r="P109" s="3">
        <f>1/Table15[[#This Row],[Rs(ao)]]</f>
        <v>0.33333333333333331</v>
      </c>
      <c r="Q109" s="3">
        <f>LN(Table15[[#This Row],[1/R]])</f>
        <v>-1.0986122886681098</v>
      </c>
    </row>
    <row r="110" spans="1:17" hidden="1" x14ac:dyDescent="0.3">
      <c r="A110">
        <v>1</v>
      </c>
      <c r="B110">
        <v>2500</v>
      </c>
      <c r="C110" t="s">
        <v>11</v>
      </c>
      <c r="D110">
        <v>3</v>
      </c>
      <c r="E110" t="s">
        <v>12</v>
      </c>
      <c r="F110">
        <v>3</v>
      </c>
      <c r="G110">
        <v>612.47525000000007</v>
      </c>
      <c r="H110">
        <v>182454.37645000001</v>
      </c>
      <c r="I110">
        <v>459.99500000000012</v>
      </c>
      <c r="J110">
        <v>228</v>
      </c>
      <c r="K110" t="s">
        <v>14</v>
      </c>
      <c r="L110">
        <f>Table15[[#This Row],[maxPHe]]/Table15[[#This Row],[nv]]</f>
        <v>2.0175219298245621</v>
      </c>
      <c r="M110">
        <f>LN(Table15[[#This Row],[maxPress(bar)]])</f>
        <v>12.114255428696666</v>
      </c>
      <c r="N110">
        <f>LN(Table15[[#This Row],[Rs(ao)]])</f>
        <v>1.0986122886681098</v>
      </c>
      <c r="O110" s="3">
        <f>LN(Table15[[#This Row],[dens]])</f>
        <v>0.70186999090440871</v>
      </c>
      <c r="P110" s="3">
        <f>1/Table15[[#This Row],[Rs(ao)]]</f>
        <v>0.33333333333333331</v>
      </c>
      <c r="Q110" s="3">
        <f>LN(Table15[[#This Row],[1/R]])</f>
        <v>-1.0986122886681098</v>
      </c>
    </row>
    <row r="111" spans="1:17" hidden="1" x14ac:dyDescent="0.3">
      <c r="A111">
        <v>1</v>
      </c>
      <c r="B111">
        <v>500</v>
      </c>
      <c r="C111" t="s">
        <v>11</v>
      </c>
      <c r="D111">
        <v>3</v>
      </c>
      <c r="E111" t="s">
        <v>12</v>
      </c>
      <c r="F111">
        <v>3</v>
      </c>
      <c r="G111">
        <v>1242.47525</v>
      </c>
      <c r="H111">
        <v>357464.44884999999</v>
      </c>
      <c r="I111">
        <v>714.99500000000023</v>
      </c>
      <c r="J111">
        <v>222</v>
      </c>
      <c r="K111" t="s">
        <v>14</v>
      </c>
      <c r="L111">
        <f>Table15[[#This Row],[maxPHe]]/Table15[[#This Row],[nv]]</f>
        <v>3.2206981981981992</v>
      </c>
      <c r="M111">
        <f>LN(Table15[[#This Row],[maxPress(bar)]])</f>
        <v>12.786791192395116</v>
      </c>
      <c r="N111">
        <f>LN(Table15[[#This Row],[Rs(ao)]])</f>
        <v>1.0986122886681098</v>
      </c>
      <c r="O111" s="3">
        <f>LN(Table15[[#This Row],[dens]])</f>
        <v>1.1695981677902842</v>
      </c>
      <c r="P111" s="3">
        <f>1/Table15[[#This Row],[Rs(ao)]]</f>
        <v>0.33333333333333331</v>
      </c>
      <c r="Q111" s="3">
        <f>LN(Table15[[#This Row],[1/R]])</f>
        <v>-1.0986122886681098</v>
      </c>
    </row>
    <row r="112" spans="1:17" x14ac:dyDescent="0.3">
      <c r="A112">
        <v>2</v>
      </c>
      <c r="B112">
        <v>1000</v>
      </c>
      <c r="C112" t="s">
        <v>11</v>
      </c>
      <c r="D112">
        <v>3</v>
      </c>
      <c r="E112" t="s">
        <v>12</v>
      </c>
      <c r="F112">
        <v>3</v>
      </c>
      <c r="G112">
        <v>1166.8317500000001</v>
      </c>
      <c r="H112">
        <v>301791.08075000008</v>
      </c>
      <c r="I112">
        <v>660.86499999999967</v>
      </c>
      <c r="J112">
        <v>227</v>
      </c>
      <c r="K112" t="s">
        <v>14</v>
      </c>
      <c r="L112">
        <f>Table15[[#This Row],[maxPHe]]/Table15[[#This Row],[nv]]</f>
        <v>2.911299559471364</v>
      </c>
      <c r="M112">
        <f>LN(Table15[[#This Row],[maxPress(bar)]])</f>
        <v>12.617490271366913</v>
      </c>
      <c r="N112">
        <f>LN(Table15[[#This Row],[Rs(ao)]])</f>
        <v>1.0986122886681098</v>
      </c>
      <c r="O112" s="3">
        <f>LN(Table15[[#This Row],[dens]])</f>
        <v>1.0685995655052183</v>
      </c>
      <c r="P112" s="3">
        <f>1/Table15[[#This Row],[Rs(ao)]]</f>
        <v>0.33333333333333331</v>
      </c>
      <c r="Q112" s="3">
        <f>LN(Table15[[#This Row],[1/R]])</f>
        <v>-1.0986122886681098</v>
      </c>
    </row>
    <row r="113" spans="1:17" hidden="1" x14ac:dyDescent="0.3">
      <c r="A113">
        <v>1</v>
      </c>
      <c r="B113">
        <v>1500</v>
      </c>
      <c r="C113" t="s">
        <v>11</v>
      </c>
      <c r="D113">
        <v>1</v>
      </c>
      <c r="E113" t="s">
        <v>12</v>
      </c>
      <c r="F113">
        <v>5</v>
      </c>
      <c r="G113">
        <v>127.17825000000001</v>
      </c>
      <c r="H113">
        <v>645649.10880000016</v>
      </c>
      <c r="I113">
        <v>49.935000000000016</v>
      </c>
      <c r="J113">
        <v>9</v>
      </c>
      <c r="K113" t="s">
        <v>14</v>
      </c>
      <c r="L113">
        <f>Table15[[#This Row],[maxPHe]]/Table15[[#This Row],[nv]]</f>
        <v>5.5483333333333356</v>
      </c>
      <c r="M113">
        <f>LN(Table15[[#This Row],[maxPress(bar)]])</f>
        <v>13.378011459959433</v>
      </c>
      <c r="N113">
        <f>LN(Table15[[#This Row],[Rs(ao)]])</f>
        <v>0</v>
      </c>
      <c r="O113" s="3">
        <f>LN(Table15[[#This Row],[dens]])</f>
        <v>1.7134975823588789</v>
      </c>
      <c r="P113" s="3">
        <f>1/Table15[[#This Row],[Rs(ao)]]</f>
        <v>1</v>
      </c>
      <c r="Q113" s="3">
        <f>LN(Table15[[#This Row],[1/R]])</f>
        <v>0</v>
      </c>
    </row>
    <row r="114" spans="1:17" hidden="1" x14ac:dyDescent="0.3">
      <c r="A114">
        <v>2</v>
      </c>
      <c r="B114">
        <v>2000</v>
      </c>
      <c r="C114" t="s">
        <v>11</v>
      </c>
      <c r="D114">
        <v>3</v>
      </c>
      <c r="E114" t="s">
        <v>12</v>
      </c>
      <c r="F114">
        <v>3</v>
      </c>
      <c r="G114">
        <v>1080.64375</v>
      </c>
      <c r="H114">
        <v>218491.51115000001</v>
      </c>
      <c r="I114">
        <v>574.62499999999989</v>
      </c>
      <c r="J114">
        <v>225</v>
      </c>
      <c r="K114" t="s">
        <v>15</v>
      </c>
      <c r="L114">
        <f>Table15[[#This Row],[maxPHe]]/Table15[[#This Row],[nv]]</f>
        <v>2.5538888888888884</v>
      </c>
      <c r="M114">
        <f>LN(Table15[[#This Row],[maxPress(bar)]])</f>
        <v>12.294502442190996</v>
      </c>
      <c r="N114">
        <f>LN(Table15[[#This Row],[Rs(ao)]])</f>
        <v>1.0986122886681098</v>
      </c>
      <c r="O114" s="3">
        <f>LN(Table15[[#This Row],[dens]])</f>
        <v>0.93761725192197176</v>
      </c>
      <c r="P114" s="3">
        <f>1/Table15[[#This Row],[Rs(ao)]]</f>
        <v>0.33333333333333331</v>
      </c>
      <c r="Q114" s="3">
        <f>LN(Table15[[#This Row],[1/R]])</f>
        <v>-1.0986122886681098</v>
      </c>
    </row>
    <row r="115" spans="1:17" hidden="1" x14ac:dyDescent="0.3">
      <c r="A115">
        <v>1</v>
      </c>
      <c r="B115">
        <v>2000</v>
      </c>
      <c r="C115" t="s">
        <v>11</v>
      </c>
      <c r="D115">
        <v>1</v>
      </c>
      <c r="E115" t="s">
        <v>12</v>
      </c>
      <c r="F115">
        <v>10</v>
      </c>
      <c r="G115">
        <v>59.554250000000003</v>
      </c>
      <c r="H115">
        <v>690794.02644999989</v>
      </c>
      <c r="I115">
        <v>30.41500000000001</v>
      </c>
      <c r="J115">
        <v>7</v>
      </c>
      <c r="K115" t="s">
        <v>13</v>
      </c>
      <c r="L115">
        <f>Table15[[#This Row],[maxPHe]]/Table15[[#This Row],[nv]]</f>
        <v>4.3450000000000015</v>
      </c>
      <c r="M115">
        <f>LN(Table15[[#This Row],[maxPress(bar)]])</f>
        <v>13.445596977924279</v>
      </c>
      <c r="N115">
        <f>LN(Table15[[#This Row],[Rs(ao)]])</f>
        <v>0</v>
      </c>
      <c r="O115" s="3">
        <f>LN(Table15[[#This Row],[dens]])</f>
        <v>1.4690257587173556</v>
      </c>
      <c r="P115" s="3">
        <f>1/Table15[[#This Row],[Rs(ao)]]</f>
        <v>1</v>
      </c>
      <c r="Q115" s="3">
        <f>LN(Table15[[#This Row],[1/R]])</f>
        <v>0</v>
      </c>
    </row>
    <row r="116" spans="1:17" hidden="1" x14ac:dyDescent="0.3">
      <c r="A116">
        <v>1</v>
      </c>
      <c r="B116">
        <v>2000</v>
      </c>
      <c r="C116" t="s">
        <v>11</v>
      </c>
      <c r="D116">
        <v>1</v>
      </c>
      <c r="E116" t="s">
        <v>12</v>
      </c>
      <c r="F116">
        <v>11</v>
      </c>
      <c r="G116">
        <v>110.29725000000001</v>
      </c>
      <c r="H116">
        <v>626971.83094999986</v>
      </c>
      <c r="I116">
        <v>44.554999999999993</v>
      </c>
      <c r="J116">
        <v>9</v>
      </c>
      <c r="K116" t="s">
        <v>13</v>
      </c>
      <c r="L116">
        <f>Table15[[#This Row],[maxPHe]]/Table15[[#This Row],[nv]]</f>
        <v>4.9505555555555549</v>
      </c>
      <c r="M116">
        <f>LN(Table15[[#This Row],[maxPress(bar)]])</f>
        <v>13.348656891891309</v>
      </c>
      <c r="N116">
        <f>LN(Table15[[#This Row],[Rs(ao)]])</f>
        <v>0</v>
      </c>
      <c r="O116" s="3">
        <f>LN(Table15[[#This Row],[dens]])</f>
        <v>1.5994998037284636</v>
      </c>
      <c r="P116" s="3">
        <f>1/Table15[[#This Row],[Rs(ao)]]</f>
        <v>1</v>
      </c>
      <c r="Q116" s="3">
        <f>LN(Table15[[#This Row],[1/R]])</f>
        <v>0</v>
      </c>
    </row>
    <row r="117" spans="1:17" hidden="1" x14ac:dyDescent="0.3">
      <c r="A117">
        <v>1</v>
      </c>
      <c r="B117">
        <v>2000</v>
      </c>
      <c r="C117" t="s">
        <v>11</v>
      </c>
      <c r="D117">
        <v>1</v>
      </c>
      <c r="E117" t="s">
        <v>12</v>
      </c>
      <c r="F117">
        <v>12</v>
      </c>
      <c r="G117">
        <v>70.198249999999987</v>
      </c>
      <c r="H117">
        <v>584959.60914999992</v>
      </c>
      <c r="I117">
        <v>39.535000000000011</v>
      </c>
      <c r="J117">
        <v>10</v>
      </c>
      <c r="K117" t="s">
        <v>13</v>
      </c>
      <c r="L117">
        <f>Table15[[#This Row],[maxPHe]]/Table15[[#This Row],[nv]]</f>
        <v>3.9535000000000009</v>
      </c>
      <c r="M117">
        <f>LN(Table15[[#This Row],[maxPress(bar)]])</f>
        <v>13.279298079642299</v>
      </c>
      <c r="N117">
        <f>LN(Table15[[#This Row],[Rs(ao)]])</f>
        <v>0</v>
      </c>
      <c r="O117" s="3">
        <f>LN(Table15[[#This Row],[dens]])</f>
        <v>1.3746012625288448</v>
      </c>
      <c r="P117" s="3">
        <f>1/Table15[[#This Row],[Rs(ao)]]</f>
        <v>1</v>
      </c>
      <c r="Q117" s="3">
        <f>LN(Table15[[#This Row],[1/R]])</f>
        <v>0</v>
      </c>
    </row>
    <row r="118" spans="1:17" hidden="1" x14ac:dyDescent="0.3">
      <c r="A118">
        <v>1</v>
      </c>
      <c r="B118">
        <v>2000</v>
      </c>
      <c r="C118" t="s">
        <v>11</v>
      </c>
      <c r="D118">
        <v>1</v>
      </c>
      <c r="E118" t="s">
        <v>12</v>
      </c>
      <c r="F118">
        <v>13</v>
      </c>
      <c r="G118">
        <v>62.673250000000003</v>
      </c>
      <c r="H118">
        <v>655782.08654999989</v>
      </c>
      <c r="I118">
        <v>33.035000000000011</v>
      </c>
      <c r="J118">
        <v>8</v>
      </c>
      <c r="K118" t="s">
        <v>14</v>
      </c>
      <c r="L118">
        <f>Table15[[#This Row],[maxPHe]]/Table15[[#This Row],[nv]]</f>
        <v>4.1293750000000014</v>
      </c>
      <c r="M118">
        <f>LN(Table15[[#This Row],[maxPress(bar)]])</f>
        <v>13.393583827603326</v>
      </c>
      <c r="N118">
        <f>LN(Table15[[#This Row],[Rs(ao)]])</f>
        <v>0</v>
      </c>
      <c r="O118" s="3">
        <f>LN(Table15[[#This Row],[dens]])</f>
        <v>1.4181260638020134</v>
      </c>
      <c r="P118" s="3">
        <f>1/Table15[[#This Row],[Rs(ao)]]</f>
        <v>1</v>
      </c>
      <c r="Q118" s="3">
        <f>LN(Table15[[#This Row],[1/R]])</f>
        <v>0</v>
      </c>
    </row>
    <row r="119" spans="1:17" hidden="1" x14ac:dyDescent="0.3">
      <c r="A119">
        <v>1</v>
      </c>
      <c r="B119">
        <v>2000</v>
      </c>
      <c r="C119" t="s">
        <v>11</v>
      </c>
      <c r="D119">
        <v>1</v>
      </c>
      <c r="E119" t="s">
        <v>12</v>
      </c>
      <c r="F119">
        <v>14</v>
      </c>
      <c r="G119">
        <v>116.93075</v>
      </c>
      <c r="H119">
        <v>547007.57150000019</v>
      </c>
      <c r="I119">
        <v>52.885000000000034</v>
      </c>
      <c r="J119">
        <v>12</v>
      </c>
      <c r="K119" t="s">
        <v>13</v>
      </c>
      <c r="L119">
        <f>Table15[[#This Row],[maxPHe]]/Table15[[#This Row],[nv]]</f>
        <v>4.4070833333333361</v>
      </c>
      <c r="M119">
        <f>LN(Table15[[#This Row],[maxPress(bar)]])</f>
        <v>13.212217923173037</v>
      </c>
      <c r="N119">
        <f>LN(Table15[[#This Row],[Rs(ao)]])</f>
        <v>0</v>
      </c>
      <c r="O119" s="3">
        <f>LN(Table15[[#This Row],[dens]])</f>
        <v>1.4832130949920166</v>
      </c>
      <c r="P119" s="3">
        <f>1/Table15[[#This Row],[Rs(ao)]]</f>
        <v>1</v>
      </c>
      <c r="Q119" s="3">
        <f>LN(Table15[[#This Row],[1/R]])</f>
        <v>0</v>
      </c>
    </row>
    <row r="120" spans="1:17" hidden="1" x14ac:dyDescent="0.3">
      <c r="A120">
        <v>1</v>
      </c>
      <c r="B120">
        <v>2000</v>
      </c>
      <c r="C120" t="s">
        <v>11</v>
      </c>
      <c r="D120">
        <v>1</v>
      </c>
      <c r="E120" t="s">
        <v>12</v>
      </c>
      <c r="F120">
        <v>15</v>
      </c>
      <c r="G120">
        <v>90.643750000000011</v>
      </c>
      <c r="H120">
        <v>686051.25595000014</v>
      </c>
      <c r="I120">
        <v>36.624999999999993</v>
      </c>
      <c r="J120">
        <v>7</v>
      </c>
      <c r="K120" t="s">
        <v>13</v>
      </c>
      <c r="L120">
        <f>Table15[[#This Row],[maxPHe]]/Table15[[#This Row],[nv]]</f>
        <v>5.2321428571428559</v>
      </c>
      <c r="M120">
        <f>LN(Table15[[#This Row],[maxPress(bar)]])</f>
        <v>13.438707621045117</v>
      </c>
      <c r="N120">
        <f>LN(Table15[[#This Row],[Rs(ao)]])</f>
        <v>0</v>
      </c>
      <c r="O120" s="3">
        <f>LN(Table15[[#This Row],[dens]])</f>
        <v>1.6548209182819178</v>
      </c>
      <c r="P120" s="3">
        <f>1/Table15[[#This Row],[Rs(ao)]]</f>
        <v>1</v>
      </c>
      <c r="Q120" s="3">
        <f>LN(Table15[[#This Row],[1/R]])</f>
        <v>0</v>
      </c>
    </row>
    <row r="121" spans="1:17" hidden="1" x14ac:dyDescent="0.3">
      <c r="A121">
        <v>1</v>
      </c>
      <c r="B121">
        <v>2000</v>
      </c>
      <c r="C121" t="s">
        <v>11</v>
      </c>
      <c r="D121">
        <v>1</v>
      </c>
      <c r="E121" t="s">
        <v>12</v>
      </c>
      <c r="F121">
        <v>16</v>
      </c>
      <c r="G121">
        <v>104.25725</v>
      </c>
      <c r="H121">
        <v>612851.46009999991</v>
      </c>
      <c r="I121">
        <v>43.354999999999997</v>
      </c>
      <c r="J121">
        <v>9</v>
      </c>
      <c r="K121" t="s">
        <v>13</v>
      </c>
      <c r="L121">
        <f>Table15[[#This Row],[maxPHe]]/Table15[[#This Row],[nv]]</f>
        <v>4.8172222222222221</v>
      </c>
      <c r="M121">
        <f>LN(Table15[[#This Row],[maxPress(bar)]])</f>
        <v>13.325877869241793</v>
      </c>
      <c r="N121">
        <f>LN(Table15[[#This Row],[Rs(ao)]])</f>
        <v>0</v>
      </c>
      <c r="O121" s="3">
        <f>LN(Table15[[#This Row],[dens]])</f>
        <v>1.5721974594929045</v>
      </c>
      <c r="P121" s="3">
        <f>1/Table15[[#This Row],[Rs(ao)]]</f>
        <v>1</v>
      </c>
      <c r="Q121" s="3">
        <f>LN(Table15[[#This Row],[1/R]])</f>
        <v>0</v>
      </c>
    </row>
    <row r="122" spans="1:17" hidden="1" x14ac:dyDescent="0.3">
      <c r="A122">
        <v>1</v>
      </c>
      <c r="B122">
        <v>2000</v>
      </c>
      <c r="C122" t="s">
        <v>11</v>
      </c>
      <c r="D122">
        <v>1</v>
      </c>
      <c r="E122" t="s">
        <v>12</v>
      </c>
      <c r="F122">
        <v>17</v>
      </c>
      <c r="G122">
        <v>112.72275</v>
      </c>
      <c r="H122">
        <v>583722.41210000007</v>
      </c>
      <c r="I122">
        <v>48.044999999999987</v>
      </c>
      <c r="J122">
        <v>10</v>
      </c>
      <c r="K122" t="s">
        <v>14</v>
      </c>
      <c r="L122">
        <f>Table15[[#This Row],[maxPHe]]/Table15[[#This Row],[nv]]</f>
        <v>4.8044999999999991</v>
      </c>
      <c r="M122">
        <f>LN(Table15[[#This Row],[maxPress(bar)]])</f>
        <v>13.277180827062598</v>
      </c>
      <c r="N122">
        <f>LN(Table15[[#This Row],[Rs(ao)]])</f>
        <v>0</v>
      </c>
      <c r="O122" s="3">
        <f>LN(Table15[[#This Row],[dens]])</f>
        <v>1.5695529787351852</v>
      </c>
      <c r="P122" s="3">
        <f>1/Table15[[#This Row],[Rs(ao)]]</f>
        <v>1</v>
      </c>
      <c r="Q122" s="3">
        <f>LN(Table15[[#This Row],[1/R]])</f>
        <v>0</v>
      </c>
    </row>
    <row r="123" spans="1:17" hidden="1" x14ac:dyDescent="0.3">
      <c r="A123">
        <v>1</v>
      </c>
      <c r="B123">
        <v>2000</v>
      </c>
      <c r="C123" t="s">
        <v>11</v>
      </c>
      <c r="D123">
        <v>1</v>
      </c>
      <c r="E123" t="s">
        <v>12</v>
      </c>
      <c r="F123">
        <v>18</v>
      </c>
      <c r="G123">
        <v>100.84175</v>
      </c>
      <c r="H123">
        <v>618121.11850000022</v>
      </c>
      <c r="I123">
        <v>42.664999999999992</v>
      </c>
      <c r="J123">
        <v>9</v>
      </c>
      <c r="K123" t="s">
        <v>14</v>
      </c>
      <c r="L123">
        <f>Table15[[#This Row],[maxPHe]]/Table15[[#This Row],[nv]]</f>
        <v>4.740555555555555</v>
      </c>
      <c r="M123">
        <f>LN(Table15[[#This Row],[maxPress(bar)]])</f>
        <v>13.334439701865181</v>
      </c>
      <c r="N123">
        <f>LN(Table15[[#This Row],[Rs(ao)]])</f>
        <v>0</v>
      </c>
      <c r="O123" s="3">
        <f>LN(Table15[[#This Row],[dens]])</f>
        <v>1.5561543346523286</v>
      </c>
      <c r="P123" s="3">
        <f>1/Table15[[#This Row],[Rs(ao)]]</f>
        <v>1</v>
      </c>
      <c r="Q123" s="3">
        <f>LN(Table15[[#This Row],[1/R]])</f>
        <v>0</v>
      </c>
    </row>
    <row r="124" spans="1:17" hidden="1" x14ac:dyDescent="0.3">
      <c r="A124">
        <v>1</v>
      </c>
      <c r="B124">
        <v>2000</v>
      </c>
      <c r="C124" t="s">
        <v>11</v>
      </c>
      <c r="D124">
        <v>1</v>
      </c>
      <c r="E124" t="s">
        <v>12</v>
      </c>
      <c r="F124">
        <v>19</v>
      </c>
      <c r="G124">
        <v>105.19825</v>
      </c>
      <c r="H124">
        <v>547458.83850000007</v>
      </c>
      <c r="I124">
        <v>48.534999999999997</v>
      </c>
      <c r="J124">
        <v>11</v>
      </c>
      <c r="K124" t="s">
        <v>13</v>
      </c>
      <c r="L124">
        <f>Table15[[#This Row],[maxPHe]]/Table15[[#This Row],[nv]]</f>
        <v>4.4122727272727271</v>
      </c>
      <c r="M124">
        <f>LN(Table15[[#This Row],[maxPress(bar)]])</f>
        <v>13.213042557024655</v>
      </c>
      <c r="N124">
        <f>LN(Table15[[#This Row],[Rs(ao)]])</f>
        <v>0</v>
      </c>
      <c r="O124" s="3">
        <f>LN(Table15[[#This Row],[dens]])</f>
        <v>1.484389914365819</v>
      </c>
      <c r="P124" s="3">
        <f>1/Table15[[#This Row],[Rs(ao)]]</f>
        <v>1</v>
      </c>
      <c r="Q124" s="3">
        <f>LN(Table15[[#This Row],[1/R]])</f>
        <v>0</v>
      </c>
    </row>
    <row r="125" spans="1:17" hidden="1" x14ac:dyDescent="0.3">
      <c r="A125">
        <v>1</v>
      </c>
      <c r="B125">
        <v>2000</v>
      </c>
      <c r="C125" t="s">
        <v>11</v>
      </c>
      <c r="D125">
        <v>1</v>
      </c>
      <c r="E125" t="s">
        <v>12</v>
      </c>
      <c r="F125">
        <v>1</v>
      </c>
      <c r="G125">
        <v>39.752249999999997</v>
      </c>
      <c r="H125">
        <v>462502.5882</v>
      </c>
      <c r="I125">
        <v>17.454999999999998</v>
      </c>
      <c r="J125">
        <v>6</v>
      </c>
      <c r="K125" t="s">
        <v>15</v>
      </c>
      <c r="L125">
        <f>Table15[[#This Row],[maxPHe]]/Table15[[#This Row],[nv]]</f>
        <v>2.9091666666666662</v>
      </c>
      <c r="M125">
        <f>LN(Table15[[#This Row],[maxPress(bar)]])</f>
        <v>13.044407432027066</v>
      </c>
      <c r="N125">
        <f>LN(Table15[[#This Row],[Rs(ao)]])</f>
        <v>0</v>
      </c>
      <c r="O125" s="3">
        <f>LN(Table15[[#This Row],[dens]])</f>
        <v>1.0678666713289442</v>
      </c>
      <c r="P125" s="3">
        <f>1/Table15[[#This Row],[Rs(ao)]]</f>
        <v>1</v>
      </c>
      <c r="Q125" s="3">
        <f>LN(Table15[[#This Row],[1/R]])</f>
        <v>0</v>
      </c>
    </row>
    <row r="126" spans="1:17" hidden="1" x14ac:dyDescent="0.3">
      <c r="A126">
        <v>1</v>
      </c>
      <c r="B126">
        <v>2000</v>
      </c>
      <c r="C126" t="s">
        <v>11</v>
      </c>
      <c r="D126">
        <v>1</v>
      </c>
      <c r="E126" t="s">
        <v>12</v>
      </c>
      <c r="F126">
        <v>20</v>
      </c>
      <c r="G126">
        <v>84.356250000000003</v>
      </c>
      <c r="H126">
        <v>603486.95074999996</v>
      </c>
      <c r="I126">
        <v>39.375000000000021</v>
      </c>
      <c r="J126">
        <v>9</v>
      </c>
      <c r="K126" t="s">
        <v>13</v>
      </c>
      <c r="L126">
        <f>Table15[[#This Row],[maxPHe]]/Table15[[#This Row],[nv]]</f>
        <v>4.3750000000000027</v>
      </c>
      <c r="M126">
        <f>LN(Table15[[#This Row],[maxPress(bar)]])</f>
        <v>13.31047969666789</v>
      </c>
      <c r="N126">
        <f>LN(Table15[[#This Row],[Rs(ao)]])</f>
        <v>0</v>
      </c>
      <c r="O126" s="3">
        <f>LN(Table15[[#This Row],[dens]])</f>
        <v>1.4759065198095784</v>
      </c>
      <c r="P126" s="3">
        <f>1/Table15[[#This Row],[Rs(ao)]]</f>
        <v>1</v>
      </c>
      <c r="Q126" s="3">
        <f>LN(Table15[[#This Row],[1/R]])</f>
        <v>0</v>
      </c>
    </row>
    <row r="127" spans="1:17" hidden="1" x14ac:dyDescent="0.3">
      <c r="A127">
        <v>1</v>
      </c>
      <c r="B127">
        <v>2000</v>
      </c>
      <c r="C127" t="s">
        <v>11</v>
      </c>
      <c r="D127">
        <v>1</v>
      </c>
      <c r="E127" t="s">
        <v>12</v>
      </c>
      <c r="F127">
        <v>2</v>
      </c>
      <c r="G127">
        <v>96.881249999999994</v>
      </c>
      <c r="H127">
        <v>570069.91500000004</v>
      </c>
      <c r="I127">
        <v>32.875000000000007</v>
      </c>
      <c r="J127">
        <v>9</v>
      </c>
      <c r="K127" t="s">
        <v>15</v>
      </c>
      <c r="L127">
        <f>Table15[[#This Row],[maxPHe]]/Table15[[#This Row],[nv]]</f>
        <v>3.6527777777777786</v>
      </c>
      <c r="M127">
        <f>LN(Table15[[#This Row],[maxPress(bar)]])</f>
        <v>13.253514290183606</v>
      </c>
      <c r="N127">
        <f>LN(Table15[[#This Row],[Rs(ao)]])</f>
        <v>0</v>
      </c>
      <c r="O127" s="3">
        <f>LN(Table15[[#This Row],[dens]])</f>
        <v>1.2954879131617094</v>
      </c>
      <c r="P127" s="3">
        <f>1/Table15[[#This Row],[Rs(ao)]]</f>
        <v>1</v>
      </c>
      <c r="Q127" s="3">
        <f>LN(Table15[[#This Row],[1/R]])</f>
        <v>0</v>
      </c>
    </row>
    <row r="128" spans="1:17" hidden="1" x14ac:dyDescent="0.3">
      <c r="A128">
        <v>1</v>
      </c>
      <c r="B128">
        <v>2000</v>
      </c>
      <c r="C128" t="s">
        <v>11</v>
      </c>
      <c r="D128">
        <v>1</v>
      </c>
      <c r="E128" t="s">
        <v>12</v>
      </c>
      <c r="F128">
        <v>3</v>
      </c>
      <c r="G128">
        <v>88.613749999999996</v>
      </c>
      <c r="H128">
        <v>613290.81604999991</v>
      </c>
      <c r="I128">
        <v>38.225000000000001</v>
      </c>
      <c r="J128">
        <v>9</v>
      </c>
      <c r="K128" t="s">
        <v>14</v>
      </c>
      <c r="L128">
        <f>Table15[[#This Row],[maxPHe]]/Table15[[#This Row],[nv]]</f>
        <v>4.2472222222222227</v>
      </c>
      <c r="M128">
        <f>LN(Table15[[#This Row],[maxPress(bar)]])</f>
        <v>13.326594516856593</v>
      </c>
      <c r="N128">
        <f>LN(Table15[[#This Row],[Rs(ao)]])</f>
        <v>0</v>
      </c>
      <c r="O128" s="3">
        <f>LN(Table15[[#This Row],[dens]])</f>
        <v>1.4462651744789068</v>
      </c>
      <c r="P128" s="3">
        <f>1/Table15[[#This Row],[Rs(ao)]]</f>
        <v>1</v>
      </c>
      <c r="Q128" s="3">
        <f>LN(Table15[[#This Row],[1/R]])</f>
        <v>0</v>
      </c>
    </row>
    <row r="129" spans="1:17" hidden="1" x14ac:dyDescent="0.3">
      <c r="A129">
        <v>1</v>
      </c>
      <c r="B129">
        <v>2000</v>
      </c>
      <c r="C129" t="s">
        <v>11</v>
      </c>
      <c r="D129">
        <v>1</v>
      </c>
      <c r="E129" t="s">
        <v>12</v>
      </c>
      <c r="F129">
        <v>4</v>
      </c>
      <c r="G129">
        <v>95.148750000000007</v>
      </c>
      <c r="H129">
        <v>684505.90549999999</v>
      </c>
      <c r="I129">
        <v>35.525000000000013</v>
      </c>
      <c r="J129">
        <v>7</v>
      </c>
      <c r="K129" t="s">
        <v>14</v>
      </c>
      <c r="L129">
        <f>Table15[[#This Row],[maxPHe]]/Table15[[#This Row],[nv]]</f>
        <v>5.075000000000002</v>
      </c>
      <c r="M129">
        <f>LN(Table15[[#This Row],[maxPress(bar)]])</f>
        <v>13.436452551138727</v>
      </c>
      <c r="N129">
        <f>LN(Table15[[#This Row],[Rs(ao)]])</f>
        <v>0</v>
      </c>
      <c r="O129" s="3">
        <f>LN(Table15[[#This Row],[dens]])</f>
        <v>1.6243265249278513</v>
      </c>
      <c r="P129" s="3">
        <f>1/Table15[[#This Row],[Rs(ao)]]</f>
        <v>1</v>
      </c>
      <c r="Q129" s="3">
        <f>LN(Table15[[#This Row],[1/R]])</f>
        <v>0</v>
      </c>
    </row>
    <row r="130" spans="1:17" hidden="1" x14ac:dyDescent="0.3">
      <c r="A130">
        <v>1</v>
      </c>
      <c r="B130">
        <v>2000</v>
      </c>
      <c r="C130" t="s">
        <v>11</v>
      </c>
      <c r="D130">
        <v>1</v>
      </c>
      <c r="E130" t="s">
        <v>12</v>
      </c>
      <c r="F130">
        <v>5</v>
      </c>
      <c r="G130">
        <v>86.237749999999991</v>
      </c>
      <c r="H130">
        <v>593063.83675000002</v>
      </c>
      <c r="I130">
        <v>39.744999999999983</v>
      </c>
      <c r="J130">
        <v>9</v>
      </c>
      <c r="K130" t="s">
        <v>14</v>
      </c>
      <c r="L130">
        <f>Table15[[#This Row],[maxPHe]]/Table15[[#This Row],[nv]]</f>
        <v>4.4161111111111095</v>
      </c>
      <c r="M130">
        <f>LN(Table15[[#This Row],[maxPress(bar)]])</f>
        <v>13.293057322691865</v>
      </c>
      <c r="N130">
        <f>LN(Table15[[#This Row],[Rs(ao)]])</f>
        <v>0</v>
      </c>
      <c r="O130" s="3">
        <f>LN(Table15[[#This Row],[dens]])</f>
        <v>1.4852594696888561</v>
      </c>
      <c r="P130" s="3">
        <f>1/Table15[[#This Row],[Rs(ao)]]</f>
        <v>1</v>
      </c>
      <c r="Q130" s="3">
        <f>LN(Table15[[#This Row],[1/R]])</f>
        <v>0</v>
      </c>
    </row>
    <row r="131" spans="1:17" hidden="1" x14ac:dyDescent="0.3">
      <c r="A131">
        <v>1</v>
      </c>
      <c r="B131">
        <v>2000</v>
      </c>
      <c r="C131" t="s">
        <v>11</v>
      </c>
      <c r="D131">
        <v>1</v>
      </c>
      <c r="E131" t="s">
        <v>12</v>
      </c>
      <c r="F131">
        <v>6</v>
      </c>
      <c r="G131">
        <v>104.90075</v>
      </c>
      <c r="H131">
        <v>621879.19449999998</v>
      </c>
      <c r="I131">
        <v>43.484999999999999</v>
      </c>
      <c r="J131">
        <v>9</v>
      </c>
      <c r="K131" t="s">
        <v>14</v>
      </c>
      <c r="L131">
        <f>Table15[[#This Row],[maxPHe]]/Table15[[#This Row],[nv]]</f>
        <v>4.831666666666667</v>
      </c>
      <c r="M131">
        <f>LN(Table15[[#This Row],[maxPress(bar)]])</f>
        <v>13.34050113179687</v>
      </c>
      <c r="N131">
        <f>LN(Table15[[#This Row],[Rs(ao)]])</f>
        <v>0</v>
      </c>
      <c r="O131" s="3">
        <f>LN(Table15[[#This Row],[dens]])</f>
        <v>1.5751914737055093</v>
      </c>
      <c r="P131" s="3">
        <f>1/Table15[[#This Row],[Rs(ao)]]</f>
        <v>1</v>
      </c>
      <c r="Q131" s="3">
        <f>LN(Table15[[#This Row],[1/R]])</f>
        <v>0</v>
      </c>
    </row>
    <row r="132" spans="1:17" hidden="1" x14ac:dyDescent="0.3">
      <c r="A132">
        <v>1</v>
      </c>
      <c r="B132">
        <v>2000</v>
      </c>
      <c r="C132" t="s">
        <v>11</v>
      </c>
      <c r="D132">
        <v>1</v>
      </c>
      <c r="E132" t="s">
        <v>12</v>
      </c>
      <c r="F132">
        <v>7</v>
      </c>
      <c r="G132">
        <v>101.13875</v>
      </c>
      <c r="H132">
        <v>653193.61399999994</v>
      </c>
      <c r="I132">
        <v>38.725000000000037</v>
      </c>
      <c r="J132">
        <v>7</v>
      </c>
      <c r="K132" t="s">
        <v>14</v>
      </c>
      <c r="L132">
        <f>Table15[[#This Row],[maxPHe]]/Table15[[#This Row],[nv]]</f>
        <v>5.5321428571428628</v>
      </c>
      <c r="M132">
        <f>LN(Table15[[#This Row],[maxPress(bar)]])</f>
        <v>13.38962886354566</v>
      </c>
      <c r="N132">
        <f>LN(Table15[[#This Row],[Rs(ao)]])</f>
        <v>0</v>
      </c>
      <c r="O132" s="3">
        <f>LN(Table15[[#This Row],[dens]])</f>
        <v>1.71057523724762</v>
      </c>
      <c r="P132" s="3">
        <f>1/Table15[[#This Row],[Rs(ao)]]</f>
        <v>1</v>
      </c>
      <c r="Q132" s="3">
        <f>LN(Table15[[#This Row],[1/R]])</f>
        <v>0</v>
      </c>
    </row>
    <row r="133" spans="1:17" hidden="1" x14ac:dyDescent="0.3">
      <c r="A133">
        <v>1</v>
      </c>
      <c r="B133">
        <v>2000</v>
      </c>
      <c r="C133" t="s">
        <v>11</v>
      </c>
      <c r="D133">
        <v>1</v>
      </c>
      <c r="E133" t="s">
        <v>12</v>
      </c>
      <c r="F133">
        <v>8</v>
      </c>
      <c r="G133">
        <v>93.415750000000003</v>
      </c>
      <c r="H133">
        <v>652724.27069999999</v>
      </c>
      <c r="I133">
        <v>39.185000000000016</v>
      </c>
      <c r="J133">
        <v>8</v>
      </c>
      <c r="K133" t="s">
        <v>14</v>
      </c>
      <c r="L133">
        <f>Table15[[#This Row],[maxPHe]]/Table15[[#This Row],[nv]]</f>
        <v>4.8981250000000021</v>
      </c>
      <c r="M133">
        <f>LN(Table15[[#This Row],[maxPress(bar)]])</f>
        <v>13.388910069009333</v>
      </c>
      <c r="N133">
        <f>LN(Table15[[#This Row],[Rs(ao)]])</f>
        <v>0</v>
      </c>
      <c r="O133" s="3">
        <f>LN(Table15[[#This Row],[dens]])</f>
        <v>1.5888524788249925</v>
      </c>
      <c r="P133" s="3">
        <f>1/Table15[[#This Row],[Rs(ao)]]</f>
        <v>1</v>
      </c>
      <c r="Q133" s="3">
        <f>LN(Table15[[#This Row],[1/R]])</f>
        <v>0</v>
      </c>
    </row>
    <row r="134" spans="1:17" hidden="1" x14ac:dyDescent="0.3">
      <c r="A134">
        <v>1</v>
      </c>
      <c r="B134">
        <v>2000</v>
      </c>
      <c r="C134" t="s">
        <v>11</v>
      </c>
      <c r="D134">
        <v>1</v>
      </c>
      <c r="E134" t="s">
        <v>12</v>
      </c>
      <c r="F134">
        <v>9</v>
      </c>
      <c r="G134">
        <v>65.34675</v>
      </c>
      <c r="H134">
        <v>617307.95884999994</v>
      </c>
      <c r="I134">
        <v>35.565000000000012</v>
      </c>
      <c r="J134">
        <v>9</v>
      </c>
      <c r="K134" t="s">
        <v>14</v>
      </c>
      <c r="L134">
        <f>Table15[[#This Row],[maxPHe]]/Table15[[#This Row],[nv]]</f>
        <v>3.951666666666668</v>
      </c>
      <c r="M134">
        <f>LN(Table15[[#This Row],[maxPress(bar)]])</f>
        <v>13.333123301300654</v>
      </c>
      <c r="N134">
        <f>LN(Table15[[#This Row],[Rs(ao)]])</f>
        <v>0</v>
      </c>
      <c r="O134" s="3">
        <f>LN(Table15[[#This Row],[dens]])</f>
        <v>1.3741374308492595</v>
      </c>
      <c r="P134" s="3">
        <f>1/Table15[[#This Row],[Rs(ao)]]</f>
        <v>1</v>
      </c>
      <c r="Q134" s="3">
        <f>LN(Table15[[#This Row],[1/R]])</f>
        <v>0</v>
      </c>
    </row>
    <row r="135" spans="1:17" hidden="1" x14ac:dyDescent="0.3">
      <c r="A135">
        <v>1</v>
      </c>
      <c r="B135">
        <v>2000</v>
      </c>
      <c r="C135" t="s">
        <v>11</v>
      </c>
      <c r="D135">
        <v>2</v>
      </c>
      <c r="E135" t="s">
        <v>12</v>
      </c>
      <c r="F135">
        <v>10</v>
      </c>
      <c r="G135">
        <v>447.07925000000012</v>
      </c>
      <c r="H135">
        <v>370878.47559999989</v>
      </c>
      <c r="I135">
        <v>225.91499999999999</v>
      </c>
      <c r="J135">
        <v>67</v>
      </c>
      <c r="K135" t="s">
        <v>13</v>
      </c>
      <c r="L135">
        <f>Table15[[#This Row],[maxPHe]]/Table15[[#This Row],[nv]]</f>
        <v>3.3718656716417907</v>
      </c>
      <c r="M135">
        <f>LN(Table15[[#This Row],[maxPress(bar)]])</f>
        <v>12.823629728900745</v>
      </c>
      <c r="N135">
        <f>LN(Table15[[#This Row],[Rs(ao)]])</f>
        <v>0.69314718055994529</v>
      </c>
      <c r="O135" s="3">
        <f>LN(Table15[[#This Row],[dens]])</f>
        <v>1.2154662029409555</v>
      </c>
      <c r="P135" s="3">
        <f>1/Table15[[#This Row],[Rs(ao)]]</f>
        <v>0.5</v>
      </c>
      <c r="Q135" s="3">
        <f>LN(Table15[[#This Row],[1/R]])</f>
        <v>-0.69314718055994529</v>
      </c>
    </row>
    <row r="136" spans="1:17" hidden="1" x14ac:dyDescent="0.3">
      <c r="A136">
        <v>1</v>
      </c>
      <c r="B136">
        <v>2000</v>
      </c>
      <c r="C136" t="s">
        <v>11</v>
      </c>
      <c r="D136">
        <v>2</v>
      </c>
      <c r="E136" t="s">
        <v>12</v>
      </c>
      <c r="F136">
        <v>11</v>
      </c>
      <c r="G136">
        <v>482.22775000000001</v>
      </c>
      <c r="H136">
        <v>366531.33439999999</v>
      </c>
      <c r="I136">
        <v>234.94500000000011</v>
      </c>
      <c r="J136">
        <v>68</v>
      </c>
      <c r="K136" t="s">
        <v>14</v>
      </c>
      <c r="L136">
        <f>Table15[[#This Row],[maxPHe]]/Table15[[#This Row],[nv]]</f>
        <v>3.4550735294117665</v>
      </c>
      <c r="M136">
        <f>LN(Table15[[#This Row],[maxPress(bar)]])</f>
        <v>12.811839292970749</v>
      </c>
      <c r="N136">
        <f>LN(Table15[[#This Row],[Rs(ao)]])</f>
        <v>0.69314718055994529</v>
      </c>
      <c r="O136" s="3">
        <f>LN(Table15[[#This Row],[dens]])</f>
        <v>1.2398437390226289</v>
      </c>
      <c r="P136" s="3">
        <f>1/Table15[[#This Row],[Rs(ao)]]</f>
        <v>0.5</v>
      </c>
      <c r="Q136" s="3">
        <f>LN(Table15[[#This Row],[1/R]])</f>
        <v>-0.69314718055994529</v>
      </c>
    </row>
    <row r="137" spans="1:17" hidden="1" x14ac:dyDescent="0.3">
      <c r="A137">
        <v>1</v>
      </c>
      <c r="B137">
        <v>2000</v>
      </c>
      <c r="C137" t="s">
        <v>11</v>
      </c>
      <c r="D137">
        <v>2</v>
      </c>
      <c r="E137" t="s">
        <v>12</v>
      </c>
      <c r="F137">
        <v>12</v>
      </c>
      <c r="G137">
        <v>494.1087500000001</v>
      </c>
      <c r="H137">
        <v>379126.75555000012</v>
      </c>
      <c r="I137">
        <v>230.32499999999999</v>
      </c>
      <c r="J137">
        <v>64</v>
      </c>
      <c r="K137" t="s">
        <v>14</v>
      </c>
      <c r="L137">
        <f>Table15[[#This Row],[maxPHe]]/Table15[[#This Row],[nv]]</f>
        <v>3.5988281249999998</v>
      </c>
      <c r="M137">
        <f>LN(Table15[[#This Row],[maxPress(bar)]])</f>
        <v>12.84562587551099</v>
      </c>
      <c r="N137">
        <f>LN(Table15[[#This Row],[Rs(ao)]])</f>
        <v>0.69314718055994529</v>
      </c>
      <c r="O137" s="3">
        <f>LN(Table15[[#This Row],[dens]])</f>
        <v>1.2806082716353238</v>
      </c>
      <c r="P137" s="3">
        <f>1/Table15[[#This Row],[Rs(ao)]]</f>
        <v>0.5</v>
      </c>
      <c r="Q137" s="3">
        <f>LN(Table15[[#This Row],[1/R]])</f>
        <v>-0.69314718055994529</v>
      </c>
    </row>
    <row r="138" spans="1:17" hidden="1" x14ac:dyDescent="0.3">
      <c r="A138">
        <v>1</v>
      </c>
      <c r="B138">
        <v>2000</v>
      </c>
      <c r="C138" t="s">
        <v>11</v>
      </c>
      <c r="D138">
        <v>2</v>
      </c>
      <c r="E138" t="s">
        <v>12</v>
      </c>
      <c r="F138">
        <v>13</v>
      </c>
      <c r="G138">
        <v>564.20775000000003</v>
      </c>
      <c r="H138">
        <v>367020.30310000002</v>
      </c>
      <c r="I138">
        <v>253.345</v>
      </c>
      <c r="J138">
        <v>69</v>
      </c>
      <c r="K138" t="s">
        <v>14</v>
      </c>
      <c r="L138">
        <f>Table15[[#This Row],[maxPHe]]/Table15[[#This Row],[nv]]</f>
        <v>3.6716666666666669</v>
      </c>
      <c r="M138">
        <f>LN(Table15[[#This Row],[maxPress(bar)]])</f>
        <v>12.813172447304877</v>
      </c>
      <c r="N138">
        <f>LN(Table15[[#This Row],[Rs(ao)]])</f>
        <v>0.69314718055994529</v>
      </c>
      <c r="O138" s="3">
        <f>LN(Table15[[#This Row],[dens]])</f>
        <v>1.3006456915861968</v>
      </c>
      <c r="P138" s="3">
        <f>1/Table15[[#This Row],[Rs(ao)]]</f>
        <v>0.5</v>
      </c>
      <c r="Q138" s="3">
        <f>LN(Table15[[#This Row],[1/R]])</f>
        <v>-0.69314718055994529</v>
      </c>
    </row>
    <row r="139" spans="1:17" hidden="1" x14ac:dyDescent="0.3">
      <c r="A139">
        <v>1</v>
      </c>
      <c r="B139">
        <v>2000</v>
      </c>
      <c r="C139" t="s">
        <v>11</v>
      </c>
      <c r="D139">
        <v>2</v>
      </c>
      <c r="E139" t="s">
        <v>12</v>
      </c>
      <c r="F139">
        <v>14</v>
      </c>
      <c r="G139">
        <v>514.60374999999999</v>
      </c>
      <c r="H139">
        <v>371150.42115000013</v>
      </c>
      <c r="I139">
        <v>239.42499999999981</v>
      </c>
      <c r="J139">
        <v>67</v>
      </c>
      <c r="K139" t="s">
        <v>13</v>
      </c>
      <c r="L139">
        <f>Table15[[#This Row],[maxPHe]]/Table15[[#This Row],[nv]]</f>
        <v>3.5735074626865644</v>
      </c>
      <c r="M139">
        <f>LN(Table15[[#This Row],[maxPress(bar)]])</f>
        <v>12.824362707261471</v>
      </c>
      <c r="N139">
        <f>LN(Table15[[#This Row],[Rs(ao)]])</f>
        <v>0.69314718055994529</v>
      </c>
      <c r="O139" s="3">
        <f>LN(Table15[[#This Row],[dens]])</f>
        <v>1.2735475960167162</v>
      </c>
      <c r="P139" s="3">
        <f>1/Table15[[#This Row],[Rs(ao)]]</f>
        <v>0.5</v>
      </c>
      <c r="Q139" s="3">
        <f>LN(Table15[[#This Row],[1/R]])</f>
        <v>-0.69314718055994529</v>
      </c>
    </row>
    <row r="140" spans="1:17" hidden="1" x14ac:dyDescent="0.3">
      <c r="A140">
        <v>1</v>
      </c>
      <c r="B140">
        <v>2000</v>
      </c>
      <c r="C140" t="s">
        <v>11</v>
      </c>
      <c r="D140">
        <v>2</v>
      </c>
      <c r="E140" t="s">
        <v>12</v>
      </c>
      <c r="F140">
        <v>16</v>
      </c>
      <c r="G140">
        <v>444.20775000000009</v>
      </c>
      <c r="H140">
        <v>364016.13339999999</v>
      </c>
      <c r="I140">
        <v>227.34499999999991</v>
      </c>
      <c r="J140">
        <v>68</v>
      </c>
      <c r="K140" t="s">
        <v>14</v>
      </c>
      <c r="L140">
        <f>Table15[[#This Row],[maxPHe]]/Table15[[#This Row],[nv]]</f>
        <v>3.3433088235294104</v>
      </c>
      <c r="M140">
        <f>LN(Table15[[#This Row],[maxPress(bar)]])</f>
        <v>12.804953468164136</v>
      </c>
      <c r="N140">
        <f>LN(Table15[[#This Row],[Rs(ao)]])</f>
        <v>0.69314718055994529</v>
      </c>
      <c r="O140" s="3">
        <f>LN(Table15[[#This Row],[dens]])</f>
        <v>1.206960982330531</v>
      </c>
      <c r="P140" s="3">
        <f>1/Table15[[#This Row],[Rs(ao)]]</f>
        <v>0.5</v>
      </c>
      <c r="Q140" s="3">
        <f>LN(Table15[[#This Row],[1/R]])</f>
        <v>-0.69314718055994529</v>
      </c>
    </row>
    <row r="141" spans="1:17" hidden="1" x14ac:dyDescent="0.3">
      <c r="A141">
        <v>1</v>
      </c>
      <c r="B141">
        <v>2000</v>
      </c>
      <c r="C141" t="s">
        <v>11</v>
      </c>
      <c r="D141">
        <v>2</v>
      </c>
      <c r="E141" t="s">
        <v>12</v>
      </c>
      <c r="F141">
        <v>1</v>
      </c>
      <c r="G141">
        <v>226.83175</v>
      </c>
      <c r="H141">
        <v>206013.38589999999</v>
      </c>
      <c r="I141">
        <v>128.86500000000001</v>
      </c>
      <c r="J141">
        <v>68</v>
      </c>
      <c r="K141" t="s">
        <v>14</v>
      </c>
      <c r="L141">
        <f>Table15[[#This Row],[maxPHe]]/Table15[[#This Row],[nv]]</f>
        <v>1.8950735294117649</v>
      </c>
      <c r="M141">
        <f>LN(Table15[[#This Row],[maxPress(bar)]])</f>
        <v>12.235696425757691</v>
      </c>
      <c r="N141">
        <f>LN(Table15[[#This Row],[Rs(ao)]])</f>
        <v>0.69314718055994529</v>
      </c>
      <c r="O141" s="3">
        <f>LN(Table15[[#This Row],[dens]])</f>
        <v>0.63925763958202286</v>
      </c>
      <c r="P141" s="3">
        <f>1/Table15[[#This Row],[Rs(ao)]]</f>
        <v>0.5</v>
      </c>
      <c r="Q141" s="3">
        <f>LN(Table15[[#This Row],[1/R]])</f>
        <v>-0.69314718055994529</v>
      </c>
    </row>
    <row r="142" spans="1:17" hidden="1" x14ac:dyDescent="0.3">
      <c r="A142">
        <v>1</v>
      </c>
      <c r="B142">
        <v>2000</v>
      </c>
      <c r="C142" t="s">
        <v>11</v>
      </c>
      <c r="D142">
        <v>2</v>
      </c>
      <c r="E142" t="s">
        <v>12</v>
      </c>
      <c r="F142">
        <v>2</v>
      </c>
      <c r="G142">
        <v>380.64375000000013</v>
      </c>
      <c r="H142">
        <v>255651.43460000001</v>
      </c>
      <c r="I142">
        <v>160.625</v>
      </c>
      <c r="J142">
        <v>69</v>
      </c>
      <c r="K142" t="s">
        <v>15</v>
      </c>
      <c r="L142">
        <f>Table15[[#This Row],[maxPHe]]/Table15[[#This Row],[nv]]</f>
        <v>2.3278985507246377</v>
      </c>
      <c r="M142">
        <f>LN(Table15[[#This Row],[maxPress(bar)]])</f>
        <v>12.451570212070731</v>
      </c>
      <c r="N142">
        <f>LN(Table15[[#This Row],[Rs(ao)]])</f>
        <v>0.69314718055994529</v>
      </c>
      <c r="O142" s="3">
        <f>LN(Table15[[#This Row],[dens]])</f>
        <v>0.84496595105222483</v>
      </c>
      <c r="P142" s="3">
        <f>1/Table15[[#This Row],[Rs(ao)]]</f>
        <v>0.5</v>
      </c>
      <c r="Q142" s="3">
        <f>LN(Table15[[#This Row],[1/R]])</f>
        <v>-0.69314718055994529</v>
      </c>
    </row>
    <row r="143" spans="1:17" hidden="1" x14ac:dyDescent="0.3">
      <c r="A143">
        <v>1</v>
      </c>
      <c r="B143">
        <v>2000</v>
      </c>
      <c r="C143" t="s">
        <v>11</v>
      </c>
      <c r="D143">
        <v>2</v>
      </c>
      <c r="E143" t="s">
        <v>12</v>
      </c>
      <c r="F143">
        <v>3</v>
      </c>
      <c r="G143">
        <v>301.33674999999999</v>
      </c>
      <c r="H143">
        <v>304505.14254999999</v>
      </c>
      <c r="I143">
        <v>184.7650000000001</v>
      </c>
      <c r="J143">
        <v>68</v>
      </c>
      <c r="K143" t="s">
        <v>14</v>
      </c>
      <c r="L143">
        <f>Table15[[#This Row],[maxPHe]]/Table15[[#This Row],[nv]]</f>
        <v>2.7171323529411779</v>
      </c>
      <c r="M143">
        <f>LN(Table15[[#This Row],[maxPress(bar)]])</f>
        <v>12.626443254495227</v>
      </c>
      <c r="N143">
        <f>LN(Table15[[#This Row],[Rs(ao)]])</f>
        <v>0.69314718055994529</v>
      </c>
      <c r="O143" s="3">
        <f>LN(Table15[[#This Row],[dens]])</f>
        <v>0.99957704215478671</v>
      </c>
      <c r="P143" s="3">
        <f>1/Table15[[#This Row],[Rs(ao)]]</f>
        <v>0.5</v>
      </c>
      <c r="Q143" s="3">
        <f>LN(Table15[[#This Row],[1/R]])</f>
        <v>-0.69314718055994529</v>
      </c>
    </row>
    <row r="144" spans="1:17" hidden="1" x14ac:dyDescent="0.3">
      <c r="A144">
        <v>1</v>
      </c>
      <c r="B144">
        <v>2000</v>
      </c>
      <c r="C144" t="s">
        <v>11</v>
      </c>
      <c r="D144">
        <v>2</v>
      </c>
      <c r="E144" t="s">
        <v>12</v>
      </c>
      <c r="F144">
        <v>4</v>
      </c>
      <c r="G144">
        <v>446.08924999999999</v>
      </c>
      <c r="H144">
        <v>333560.93085</v>
      </c>
      <c r="I144">
        <v>220.71500000000009</v>
      </c>
      <c r="J144">
        <v>72</v>
      </c>
      <c r="K144" t="s">
        <v>14</v>
      </c>
      <c r="L144">
        <f>Table15[[#This Row],[maxPHe]]/Table15[[#This Row],[nv]]</f>
        <v>3.0654861111111122</v>
      </c>
      <c r="M144">
        <f>LN(Table15[[#This Row],[maxPress(bar)]])</f>
        <v>12.717580828849384</v>
      </c>
      <c r="N144">
        <f>LN(Table15[[#This Row],[Rs(ao)]])</f>
        <v>0.69314718055994529</v>
      </c>
      <c r="O144" s="3">
        <f>LN(Table15[[#This Row],[dens]])</f>
        <v>1.1202061575011957</v>
      </c>
      <c r="P144" s="3">
        <f>1/Table15[[#This Row],[Rs(ao)]]</f>
        <v>0.5</v>
      </c>
      <c r="Q144" s="3">
        <f>LN(Table15[[#This Row],[1/R]])</f>
        <v>-0.69314718055994529</v>
      </c>
    </row>
    <row r="145" spans="1:17" hidden="1" x14ac:dyDescent="0.3">
      <c r="A145">
        <v>1</v>
      </c>
      <c r="B145">
        <v>2000</v>
      </c>
      <c r="C145" t="s">
        <v>11</v>
      </c>
      <c r="D145">
        <v>2</v>
      </c>
      <c r="E145" t="s">
        <v>12</v>
      </c>
      <c r="F145">
        <v>5</v>
      </c>
      <c r="G145">
        <v>406.03975000000003</v>
      </c>
      <c r="H145">
        <v>359935.44740000012</v>
      </c>
      <c r="I145">
        <v>214.7050000000001</v>
      </c>
      <c r="J145">
        <v>65</v>
      </c>
      <c r="K145" t="s">
        <v>14</v>
      </c>
      <c r="L145">
        <f>Table15[[#This Row],[maxPHe]]/Table15[[#This Row],[nv]]</f>
        <v>3.3031538461538474</v>
      </c>
      <c r="M145">
        <f>LN(Table15[[#This Row],[maxPress(bar)]])</f>
        <v>12.793679981576057</v>
      </c>
      <c r="N145">
        <f>LN(Table15[[#This Row],[Rs(ao)]])</f>
        <v>0.69314718055994529</v>
      </c>
      <c r="O145" s="3">
        <f>LN(Table15[[#This Row],[dens]])</f>
        <v>1.194877723027199</v>
      </c>
      <c r="P145" s="3">
        <f>1/Table15[[#This Row],[Rs(ao)]]</f>
        <v>0.5</v>
      </c>
      <c r="Q145" s="3">
        <f>LN(Table15[[#This Row],[1/R]])</f>
        <v>-0.69314718055994529</v>
      </c>
    </row>
    <row r="146" spans="1:17" hidden="1" x14ac:dyDescent="0.3">
      <c r="A146">
        <v>1</v>
      </c>
      <c r="B146">
        <v>2000</v>
      </c>
      <c r="C146" t="s">
        <v>11</v>
      </c>
      <c r="D146">
        <v>2</v>
      </c>
      <c r="E146" t="s">
        <v>12</v>
      </c>
      <c r="F146">
        <v>6</v>
      </c>
      <c r="G146">
        <v>493.31675000000013</v>
      </c>
      <c r="H146">
        <v>371984.92465000012</v>
      </c>
      <c r="I146">
        <v>241.16500000000011</v>
      </c>
      <c r="J146">
        <v>70</v>
      </c>
      <c r="K146" t="s">
        <v>14</v>
      </c>
      <c r="L146">
        <f>Table15[[#This Row],[maxPHe]]/Table15[[#This Row],[nv]]</f>
        <v>3.4452142857142873</v>
      </c>
      <c r="M146">
        <f>LN(Table15[[#This Row],[maxPress(bar)]])</f>
        <v>12.826608607299709</v>
      </c>
      <c r="N146">
        <f>LN(Table15[[#This Row],[Rs(ao)]])</f>
        <v>0.69314718055994529</v>
      </c>
      <c r="O146" s="3">
        <f>LN(Table15[[#This Row],[dens]])</f>
        <v>1.2369861044801558</v>
      </c>
      <c r="P146" s="3">
        <f>1/Table15[[#This Row],[Rs(ao)]]</f>
        <v>0.5</v>
      </c>
      <c r="Q146" s="3">
        <f>LN(Table15[[#This Row],[1/R]])</f>
        <v>-0.69314718055994529</v>
      </c>
    </row>
    <row r="147" spans="1:17" hidden="1" x14ac:dyDescent="0.3">
      <c r="A147">
        <v>1</v>
      </c>
      <c r="B147">
        <v>2000</v>
      </c>
      <c r="C147" t="s">
        <v>11</v>
      </c>
      <c r="D147">
        <v>2</v>
      </c>
      <c r="E147" t="s">
        <v>12</v>
      </c>
      <c r="F147">
        <v>7</v>
      </c>
      <c r="G147">
        <v>391.03975000000003</v>
      </c>
      <c r="H147">
        <v>356061.85314999998</v>
      </c>
      <c r="I147">
        <v>218.70500000000001</v>
      </c>
      <c r="J147">
        <v>69</v>
      </c>
      <c r="K147" t="s">
        <v>14</v>
      </c>
      <c r="L147">
        <f>Table15[[#This Row],[maxPHe]]/Table15[[#This Row],[nv]]</f>
        <v>3.1696376811594207</v>
      </c>
      <c r="M147">
        <f>LN(Table15[[#This Row],[maxPress(bar)]])</f>
        <v>12.782859739545659</v>
      </c>
      <c r="N147">
        <f>LN(Table15[[#This Row],[Rs(ao)]])</f>
        <v>0.69314718055994529</v>
      </c>
      <c r="O147" s="3">
        <f>LN(Table15[[#This Row],[dens]])</f>
        <v>1.1536172851926643</v>
      </c>
      <c r="P147" s="3">
        <f>1/Table15[[#This Row],[Rs(ao)]]</f>
        <v>0.5</v>
      </c>
      <c r="Q147" s="3">
        <f>LN(Table15[[#This Row],[1/R]])</f>
        <v>-0.69314718055994529</v>
      </c>
    </row>
    <row r="148" spans="1:17" hidden="1" x14ac:dyDescent="0.3">
      <c r="A148">
        <v>1</v>
      </c>
      <c r="B148">
        <v>2000</v>
      </c>
      <c r="C148" t="s">
        <v>11</v>
      </c>
      <c r="D148">
        <v>2</v>
      </c>
      <c r="E148" t="s">
        <v>12</v>
      </c>
      <c r="F148">
        <v>8</v>
      </c>
      <c r="G148">
        <v>405.74275000000011</v>
      </c>
      <c r="H148">
        <v>359971.46740000002</v>
      </c>
      <c r="I148">
        <v>214.6450000000001</v>
      </c>
      <c r="J148">
        <v>65</v>
      </c>
      <c r="K148" t="s">
        <v>13</v>
      </c>
      <c r="L148">
        <f>Table15[[#This Row],[maxPHe]]/Table15[[#This Row],[nv]]</f>
        <v>3.3022307692307709</v>
      </c>
      <c r="M148">
        <f>LN(Table15[[#This Row],[maxPress(bar)]])</f>
        <v>12.793780050069051</v>
      </c>
      <c r="N148">
        <f>LN(Table15[[#This Row],[Rs(ao)]])</f>
        <v>0.69314718055994529</v>
      </c>
      <c r="O148" s="3">
        <f>LN(Table15[[#This Row],[dens]])</f>
        <v>1.1945982307696441</v>
      </c>
      <c r="P148" s="3">
        <f>1/Table15[[#This Row],[Rs(ao)]]</f>
        <v>0.5</v>
      </c>
      <c r="Q148" s="3">
        <f>LN(Table15[[#This Row],[1/R]])</f>
        <v>-0.69314718055994529</v>
      </c>
    </row>
    <row r="149" spans="1:17" hidden="1" x14ac:dyDescent="0.3">
      <c r="A149">
        <v>1</v>
      </c>
      <c r="B149">
        <v>2000</v>
      </c>
      <c r="C149" t="s">
        <v>11</v>
      </c>
      <c r="D149">
        <v>2</v>
      </c>
      <c r="E149" t="s">
        <v>12</v>
      </c>
      <c r="F149">
        <v>9</v>
      </c>
      <c r="G149">
        <v>398.96024999999997</v>
      </c>
      <c r="H149">
        <v>358061.88874999998</v>
      </c>
      <c r="I149">
        <v>216.2950000000001</v>
      </c>
      <c r="J149">
        <v>67</v>
      </c>
      <c r="K149" t="s">
        <v>14</v>
      </c>
      <c r="L149">
        <f>Table15[[#This Row],[maxPHe]]/Table15[[#This Row],[nv]]</f>
        <v>3.2282835820895537</v>
      </c>
      <c r="M149">
        <f>LN(Table15[[#This Row],[maxPress(bar)]])</f>
        <v>12.78846112404527</v>
      </c>
      <c r="N149">
        <f>LN(Table15[[#This Row],[Rs(ao)]])</f>
        <v>0.69314718055994529</v>
      </c>
      <c r="O149" s="3">
        <f>LN(Table15[[#This Row],[dens]])</f>
        <v>1.1719505972583342</v>
      </c>
      <c r="P149" s="3">
        <f>1/Table15[[#This Row],[Rs(ao)]]</f>
        <v>0.5</v>
      </c>
      <c r="Q149" s="3">
        <f>LN(Table15[[#This Row],[1/R]])</f>
        <v>-0.69314718055994529</v>
      </c>
    </row>
    <row r="150" spans="1:17" hidden="1" x14ac:dyDescent="0.3">
      <c r="A150">
        <v>2</v>
      </c>
      <c r="B150">
        <v>2500</v>
      </c>
      <c r="C150" t="s">
        <v>11</v>
      </c>
      <c r="D150">
        <v>3</v>
      </c>
      <c r="E150" t="s">
        <v>12</v>
      </c>
      <c r="F150">
        <v>3</v>
      </c>
      <c r="G150">
        <v>664.50475000000017</v>
      </c>
      <c r="H150">
        <v>185043.15280000001</v>
      </c>
      <c r="I150">
        <v>471.40500000000009</v>
      </c>
      <c r="J150">
        <v>229</v>
      </c>
      <c r="K150" t="s">
        <v>15</v>
      </c>
      <c r="L150">
        <f>Table15[[#This Row],[maxPHe]]/Table15[[#This Row],[nv]]</f>
        <v>2.0585371179039305</v>
      </c>
      <c r="M150">
        <f>LN(Table15[[#This Row],[maxPress(bar)]])</f>
        <v>12.128344335238335</v>
      </c>
      <c r="N150">
        <f>LN(Table15[[#This Row],[Rs(ao)]])</f>
        <v>1.0986122886681098</v>
      </c>
      <c r="O150" s="3">
        <f>LN(Table15[[#This Row],[dens]])</f>
        <v>0.72199559359497711</v>
      </c>
      <c r="P150" s="3">
        <f>1/Table15[[#This Row],[Rs(ao)]]</f>
        <v>0.33333333333333331</v>
      </c>
      <c r="Q150" s="3">
        <f>LN(Table15[[#This Row],[1/R]])</f>
        <v>-1.0986122886681098</v>
      </c>
    </row>
    <row r="151" spans="1:17" hidden="1" x14ac:dyDescent="0.3">
      <c r="A151">
        <v>2</v>
      </c>
      <c r="B151">
        <v>500</v>
      </c>
      <c r="C151" t="s">
        <v>11</v>
      </c>
      <c r="D151">
        <v>3</v>
      </c>
      <c r="E151" t="s">
        <v>12</v>
      </c>
      <c r="F151">
        <v>3</v>
      </c>
      <c r="G151">
        <v>1291.93075</v>
      </c>
      <c r="H151">
        <v>355168.72879999998</v>
      </c>
      <c r="I151">
        <v>741.88500000000033</v>
      </c>
      <c r="J151">
        <v>231</v>
      </c>
      <c r="K151" t="s">
        <v>14</v>
      </c>
      <c r="L151">
        <f>Table15[[#This Row],[maxPHe]]/Table15[[#This Row],[nv]]</f>
        <v>3.2116233766233782</v>
      </c>
      <c r="M151">
        <f>LN(Table15[[#This Row],[maxPress(bar)]])</f>
        <v>12.780348247936265</v>
      </c>
      <c r="N151">
        <f>LN(Table15[[#This Row],[Rs(ao)]])</f>
        <v>1.0986122886681098</v>
      </c>
      <c r="O151" s="3">
        <f>LN(Table15[[#This Row],[dens]])</f>
        <v>1.1667765341110241</v>
      </c>
      <c r="P151" s="3">
        <f>1/Table15[[#This Row],[Rs(ao)]]</f>
        <v>0.33333333333333331</v>
      </c>
      <c r="Q151" s="3">
        <f>LN(Table15[[#This Row],[1/R]])</f>
        <v>-1.0986122886681098</v>
      </c>
    </row>
    <row r="152" spans="1:17" x14ac:dyDescent="0.3">
      <c r="A152">
        <v>3</v>
      </c>
      <c r="B152">
        <v>1000</v>
      </c>
      <c r="C152" t="s">
        <v>11</v>
      </c>
      <c r="D152">
        <v>3</v>
      </c>
      <c r="E152" t="s">
        <v>12</v>
      </c>
      <c r="F152">
        <v>3</v>
      </c>
      <c r="G152">
        <v>1108.8117500000001</v>
      </c>
      <c r="H152">
        <v>293549.45400000003</v>
      </c>
      <c r="I152">
        <v>654.26499999999976</v>
      </c>
      <c r="J152">
        <v>230</v>
      </c>
      <c r="K152" t="s">
        <v>14</v>
      </c>
      <c r="L152">
        <f>Table15[[#This Row],[maxPHe]]/Table15[[#This Row],[nv]]</f>
        <v>2.8446304347826077</v>
      </c>
      <c r="M152">
        <f>LN(Table15[[#This Row],[maxPress(bar)]])</f>
        <v>12.589801401500821</v>
      </c>
      <c r="N152">
        <f>LN(Table15[[#This Row],[Rs(ao)]])</f>
        <v>1.0986122886681098</v>
      </c>
      <c r="O152" s="3">
        <f>LN(Table15[[#This Row],[dens]])</f>
        <v>1.0454331592399062</v>
      </c>
      <c r="P152" s="3">
        <f>1/Table15[[#This Row],[Rs(ao)]]</f>
        <v>0.33333333333333331</v>
      </c>
      <c r="Q152" s="3">
        <f>LN(Table15[[#This Row],[1/R]])</f>
        <v>-1.0986122886681098</v>
      </c>
    </row>
    <row r="153" spans="1:17" hidden="1" x14ac:dyDescent="0.3">
      <c r="A153">
        <v>1</v>
      </c>
      <c r="B153">
        <v>1500</v>
      </c>
      <c r="C153" t="s">
        <v>11</v>
      </c>
      <c r="D153">
        <v>2</v>
      </c>
      <c r="E153" t="s">
        <v>12</v>
      </c>
      <c r="F153">
        <v>5</v>
      </c>
      <c r="G153">
        <v>483.16825000000011</v>
      </c>
      <c r="H153">
        <v>405602.70864999999</v>
      </c>
      <c r="I153">
        <v>250.13499999999999</v>
      </c>
      <c r="J153">
        <v>70</v>
      </c>
      <c r="K153" t="s">
        <v>14</v>
      </c>
      <c r="L153">
        <f>Table15[[#This Row],[maxPHe]]/Table15[[#This Row],[nv]]</f>
        <v>3.5733571428571427</v>
      </c>
      <c r="M153">
        <f>LN(Table15[[#This Row],[maxPress(bar)]])</f>
        <v>12.913129409367976</v>
      </c>
      <c r="N153">
        <f>LN(Table15[[#This Row],[Rs(ao)]])</f>
        <v>0.69314718055994529</v>
      </c>
      <c r="O153" s="3">
        <f>LN(Table15[[#This Row],[dens]])</f>
        <v>1.2735055300653542</v>
      </c>
      <c r="P153" s="3">
        <f>1/Table15[[#This Row],[Rs(ao)]]</f>
        <v>0.5</v>
      </c>
      <c r="Q153" s="3">
        <f>LN(Table15[[#This Row],[1/R]])</f>
        <v>-0.69314718055994529</v>
      </c>
    </row>
    <row r="154" spans="1:17" hidden="1" x14ac:dyDescent="0.3">
      <c r="A154">
        <v>3</v>
      </c>
      <c r="B154">
        <v>2000</v>
      </c>
      <c r="C154" t="s">
        <v>11</v>
      </c>
      <c r="D154">
        <v>3</v>
      </c>
      <c r="E154" t="s">
        <v>12</v>
      </c>
      <c r="F154">
        <v>3</v>
      </c>
      <c r="G154">
        <v>813.66324999999995</v>
      </c>
      <c r="H154">
        <v>216278.00414999999</v>
      </c>
      <c r="I154">
        <v>519.23500000000024</v>
      </c>
      <c r="J154">
        <v>224</v>
      </c>
      <c r="K154" t="s">
        <v>14</v>
      </c>
      <c r="L154">
        <f>Table15[[#This Row],[maxPHe]]/Table15[[#This Row],[nv]]</f>
        <v>2.3180133928571438</v>
      </c>
      <c r="M154">
        <f>LN(Table15[[#This Row],[maxPress(bar)]])</f>
        <v>12.284319915369396</v>
      </c>
      <c r="N154">
        <f>LN(Table15[[#This Row],[Rs(ao)]])</f>
        <v>1.0986122886681098</v>
      </c>
      <c r="O154" s="3">
        <f>LN(Table15[[#This Row],[dens]])</f>
        <v>0.8407105226649515</v>
      </c>
      <c r="P154" s="3">
        <f>1/Table15[[#This Row],[Rs(ao)]]</f>
        <v>0.33333333333333331</v>
      </c>
      <c r="Q154" s="3">
        <f>LN(Table15[[#This Row],[1/R]])</f>
        <v>-1.0986122886681098</v>
      </c>
    </row>
    <row r="155" spans="1:17" hidden="1" x14ac:dyDescent="0.3">
      <c r="A155">
        <v>3</v>
      </c>
      <c r="B155">
        <v>2500</v>
      </c>
      <c r="C155" t="s">
        <v>11</v>
      </c>
      <c r="D155">
        <v>3</v>
      </c>
      <c r="E155" t="s">
        <v>12</v>
      </c>
      <c r="F155">
        <v>3</v>
      </c>
      <c r="G155">
        <v>895.5942500000001</v>
      </c>
      <c r="H155">
        <v>180026.80095</v>
      </c>
      <c r="I155">
        <v>509.61500000000012</v>
      </c>
      <c r="J155">
        <v>223</v>
      </c>
      <c r="K155" t="s">
        <v>15</v>
      </c>
      <c r="L155">
        <f>Table15[[#This Row],[maxPHe]]/Table15[[#This Row],[nv]]</f>
        <v>2.2852690582959645</v>
      </c>
      <c r="M155">
        <f>LN(Table15[[#This Row],[maxPress(bar)]])</f>
        <v>12.100861012955377</v>
      </c>
      <c r="N155">
        <f>LN(Table15[[#This Row],[Rs(ao)]])</f>
        <v>1.0986122886681098</v>
      </c>
      <c r="O155" s="3">
        <f>LN(Table15[[#This Row],[dens]])</f>
        <v>0.82648376721550165</v>
      </c>
      <c r="P155" s="3">
        <f>1/Table15[[#This Row],[Rs(ao)]]</f>
        <v>0.33333333333333331</v>
      </c>
      <c r="Q155" s="3">
        <f>LN(Table15[[#This Row],[1/R]])</f>
        <v>-1.0986122886681098</v>
      </c>
    </row>
    <row r="156" spans="1:17" hidden="1" x14ac:dyDescent="0.3">
      <c r="A156">
        <v>3</v>
      </c>
      <c r="B156">
        <v>500</v>
      </c>
      <c r="C156" t="s">
        <v>11</v>
      </c>
      <c r="D156">
        <v>3</v>
      </c>
      <c r="E156" t="s">
        <v>12</v>
      </c>
      <c r="F156">
        <v>3</v>
      </c>
      <c r="G156">
        <v>1264.6532500000001</v>
      </c>
      <c r="H156">
        <v>354225.10399999999</v>
      </c>
      <c r="I156">
        <v>724.43500000000006</v>
      </c>
      <c r="J156">
        <v>225</v>
      </c>
      <c r="K156" t="s">
        <v>15</v>
      </c>
      <c r="L156">
        <f>Table15[[#This Row],[maxPHe]]/Table15[[#This Row],[nv]]</f>
        <v>3.2197111111111112</v>
      </c>
      <c r="M156">
        <f>LN(Table15[[#This Row],[maxPress(bar)]])</f>
        <v>12.777687877031086</v>
      </c>
      <c r="N156">
        <f>LN(Table15[[#This Row],[Rs(ao)]])</f>
        <v>1.0986122886681098</v>
      </c>
      <c r="O156" s="3">
        <f>LN(Table15[[#This Row],[dens]])</f>
        <v>1.1692916384852632</v>
      </c>
      <c r="P156" s="3">
        <f>1/Table15[[#This Row],[Rs(ao)]]</f>
        <v>0.33333333333333331</v>
      </c>
      <c r="Q156" s="3">
        <f>LN(Table15[[#This Row],[1/R]])</f>
        <v>-1.0986122886681098</v>
      </c>
    </row>
    <row r="157" spans="1:17" x14ac:dyDescent="0.3">
      <c r="A157">
        <v>1</v>
      </c>
      <c r="B157">
        <v>1000</v>
      </c>
      <c r="C157" t="s">
        <v>11</v>
      </c>
      <c r="D157">
        <v>3</v>
      </c>
      <c r="E157" t="s">
        <v>12</v>
      </c>
      <c r="F157">
        <v>4</v>
      </c>
      <c r="G157">
        <v>1513.1682499999999</v>
      </c>
      <c r="H157">
        <v>341256.40415000002</v>
      </c>
      <c r="I157">
        <v>728.1350000000001</v>
      </c>
      <c r="J157">
        <v>226</v>
      </c>
      <c r="K157" t="s">
        <v>14</v>
      </c>
      <c r="L157">
        <f>Table15[[#This Row],[maxPHe]]/Table15[[#This Row],[nv]]</f>
        <v>3.2218362831858411</v>
      </c>
      <c r="M157">
        <f>LN(Table15[[#This Row],[maxPress(bar)]])</f>
        <v>12.74038939204514</v>
      </c>
      <c r="N157">
        <f>LN(Table15[[#This Row],[Rs(ao)]])</f>
        <v>1.0986122886681098</v>
      </c>
      <c r="O157" s="3">
        <f>LN(Table15[[#This Row],[dens]])</f>
        <v>1.1699514712930499</v>
      </c>
      <c r="P157" s="3">
        <f>1/Table15[[#This Row],[Rs(ao)]]</f>
        <v>0.33333333333333331</v>
      </c>
      <c r="Q157" s="3">
        <f>LN(Table15[[#This Row],[1/R]])</f>
        <v>-1.0986122886681098</v>
      </c>
    </row>
    <row r="158" spans="1:17" hidden="1" x14ac:dyDescent="0.3">
      <c r="A158">
        <v>1</v>
      </c>
      <c r="B158">
        <v>1500</v>
      </c>
      <c r="C158" t="s">
        <v>11</v>
      </c>
      <c r="D158">
        <v>3</v>
      </c>
      <c r="E158" t="s">
        <v>12</v>
      </c>
      <c r="F158">
        <v>5</v>
      </c>
      <c r="G158">
        <v>1412.07925</v>
      </c>
      <c r="H158">
        <v>314801.47570000001</v>
      </c>
      <c r="I158">
        <v>714.9150000000003</v>
      </c>
      <c r="J158">
        <v>226</v>
      </c>
      <c r="K158" t="s">
        <v>14</v>
      </c>
      <c r="L158">
        <f>Table15[[#This Row],[maxPHe]]/Table15[[#This Row],[nv]]</f>
        <v>3.1633407079646032</v>
      </c>
      <c r="M158">
        <f>LN(Table15[[#This Row],[maxPress(bar)]])</f>
        <v>12.659697483252645</v>
      </c>
      <c r="N158">
        <f>LN(Table15[[#This Row],[Rs(ao)]])</f>
        <v>1.0986122886681098</v>
      </c>
      <c r="O158" s="3">
        <f>LN(Table15[[#This Row],[dens]])</f>
        <v>1.1516286552359207</v>
      </c>
      <c r="P158" s="3">
        <f>1/Table15[[#This Row],[Rs(ao)]]</f>
        <v>0.33333333333333331</v>
      </c>
      <c r="Q158" s="3">
        <f>LN(Table15[[#This Row],[1/R]])</f>
        <v>-1.0986122886681098</v>
      </c>
    </row>
    <row r="159" spans="1:17" hidden="1" x14ac:dyDescent="0.3">
      <c r="A159">
        <v>1</v>
      </c>
      <c r="B159">
        <v>2000</v>
      </c>
      <c r="C159" t="s">
        <v>11</v>
      </c>
      <c r="D159">
        <v>3</v>
      </c>
      <c r="E159" t="s">
        <v>12</v>
      </c>
      <c r="F159">
        <v>4</v>
      </c>
      <c r="G159">
        <v>1112.2772500000001</v>
      </c>
      <c r="H159">
        <v>243508.5595</v>
      </c>
      <c r="I159">
        <v>589.95500000000027</v>
      </c>
      <c r="J159">
        <v>232</v>
      </c>
      <c r="K159" t="s">
        <v>14</v>
      </c>
      <c r="L159">
        <f>Table15[[#This Row],[maxPHe]]/Table15[[#This Row],[nv]]</f>
        <v>2.5429094827586218</v>
      </c>
      <c r="M159">
        <f>LN(Table15[[#This Row],[maxPress(bar)]])</f>
        <v>12.402907372837685</v>
      </c>
      <c r="N159">
        <f>LN(Table15[[#This Row],[Rs(ao)]])</f>
        <v>1.0986122886681098</v>
      </c>
      <c r="O159" s="3">
        <f>LN(Table15[[#This Row],[dens]])</f>
        <v>0.93330889113822013</v>
      </c>
      <c r="P159" s="3">
        <f>1/Table15[[#This Row],[Rs(ao)]]</f>
        <v>0.33333333333333331</v>
      </c>
      <c r="Q159" s="3">
        <f>LN(Table15[[#This Row],[1/R]])</f>
        <v>-1.0986122886681098</v>
      </c>
    </row>
    <row r="160" spans="1:17" hidden="1" x14ac:dyDescent="0.3">
      <c r="A160">
        <v>1</v>
      </c>
      <c r="B160">
        <v>2500</v>
      </c>
      <c r="C160" t="s">
        <v>11</v>
      </c>
      <c r="D160">
        <v>3</v>
      </c>
      <c r="E160" t="s">
        <v>12</v>
      </c>
      <c r="F160">
        <v>4</v>
      </c>
      <c r="G160">
        <v>1058.8117500000001</v>
      </c>
      <c r="H160">
        <v>222774.22459999999</v>
      </c>
      <c r="I160">
        <v>541.26500000000021</v>
      </c>
      <c r="J160">
        <v>222</v>
      </c>
      <c r="K160" t="s">
        <v>14</v>
      </c>
      <c r="L160">
        <f>Table15[[#This Row],[maxPHe]]/Table15[[#This Row],[nv]]</f>
        <v>2.4381306306306314</v>
      </c>
      <c r="M160">
        <f>LN(Table15[[#This Row],[maxPress(bar)]])</f>
        <v>12.313914091832959</v>
      </c>
      <c r="N160">
        <f>LN(Table15[[#This Row],[Rs(ao)]])</f>
        <v>1.0986122886681098</v>
      </c>
      <c r="O160" s="3">
        <f>LN(Table15[[#This Row],[dens]])</f>
        <v>0.8912316106862711</v>
      </c>
      <c r="P160" s="3">
        <f>1/Table15[[#This Row],[Rs(ao)]]</f>
        <v>0.33333333333333331</v>
      </c>
      <c r="Q160" s="3">
        <f>LN(Table15[[#This Row],[1/R]])</f>
        <v>-1.0986122886681098</v>
      </c>
    </row>
    <row r="161" spans="1:17" hidden="1" x14ac:dyDescent="0.3">
      <c r="A161">
        <v>1</v>
      </c>
      <c r="B161">
        <v>500</v>
      </c>
      <c r="C161" t="s">
        <v>11</v>
      </c>
      <c r="D161">
        <v>3</v>
      </c>
      <c r="E161" t="s">
        <v>12</v>
      </c>
      <c r="F161">
        <v>4</v>
      </c>
      <c r="G161">
        <v>1608.91075</v>
      </c>
      <c r="H161">
        <v>398169.07569999999</v>
      </c>
      <c r="I161">
        <v>793.2850000000002</v>
      </c>
      <c r="J161">
        <v>225</v>
      </c>
      <c r="K161" t="s">
        <v>14</v>
      </c>
      <c r="L161">
        <f>Table15[[#This Row],[maxPHe]]/Table15[[#This Row],[nv]]</f>
        <v>3.5257111111111121</v>
      </c>
      <c r="M161">
        <f>LN(Table15[[#This Row],[maxPress(bar)]])</f>
        <v>12.894632007375527</v>
      </c>
      <c r="N161">
        <f>LN(Table15[[#This Row],[Rs(ao)]])</f>
        <v>1.0986122886681098</v>
      </c>
      <c r="O161" s="3">
        <f>LN(Table15[[#This Row],[dens]])</f>
        <v>1.260082149567278</v>
      </c>
      <c r="P161" s="3">
        <f>1/Table15[[#This Row],[Rs(ao)]]</f>
        <v>0.33333333333333331</v>
      </c>
      <c r="Q161" s="3">
        <f>LN(Table15[[#This Row],[1/R]])</f>
        <v>-1.0986122886681098</v>
      </c>
    </row>
    <row r="162" spans="1:17" x14ac:dyDescent="0.3">
      <c r="A162">
        <v>2</v>
      </c>
      <c r="B162">
        <v>1000</v>
      </c>
      <c r="C162" t="s">
        <v>11</v>
      </c>
      <c r="D162">
        <v>3</v>
      </c>
      <c r="E162" t="s">
        <v>12</v>
      </c>
      <c r="F162">
        <v>4</v>
      </c>
      <c r="G162">
        <v>1448.91075</v>
      </c>
      <c r="H162">
        <v>336520.6752</v>
      </c>
      <c r="I162">
        <v>714.28500000000042</v>
      </c>
      <c r="J162">
        <v>225</v>
      </c>
      <c r="K162" t="s">
        <v>14</v>
      </c>
      <c r="L162">
        <f>Table15[[#This Row],[maxPHe]]/Table15[[#This Row],[nv]]</f>
        <v>3.1746000000000021</v>
      </c>
      <c r="M162">
        <f>LN(Table15[[#This Row],[maxPress(bar)]])</f>
        <v>12.726414868081374</v>
      </c>
      <c r="N162">
        <f>LN(Table15[[#This Row],[Rs(ao)]])</f>
        <v>1.0986122886681098</v>
      </c>
      <c r="O162" s="3">
        <f>LN(Table15[[#This Row],[dens]])</f>
        <v>1.1551816401560047</v>
      </c>
      <c r="P162" s="3">
        <f>1/Table15[[#This Row],[Rs(ao)]]</f>
        <v>0.33333333333333331</v>
      </c>
      <c r="Q162" s="3">
        <f>LN(Table15[[#This Row],[1/R]])</f>
        <v>-1.0986122886681098</v>
      </c>
    </row>
    <row r="163" spans="1:17" hidden="1" x14ac:dyDescent="0.3">
      <c r="A163">
        <v>2</v>
      </c>
      <c r="B163">
        <v>1500</v>
      </c>
      <c r="C163" t="s">
        <v>11</v>
      </c>
      <c r="D163">
        <v>3</v>
      </c>
      <c r="E163" t="s">
        <v>12</v>
      </c>
      <c r="F163">
        <v>5</v>
      </c>
      <c r="G163">
        <v>1294.7027499999999</v>
      </c>
      <c r="H163">
        <v>304447.15734999999</v>
      </c>
      <c r="I163">
        <v>700.44500000000005</v>
      </c>
      <c r="J163">
        <v>231</v>
      </c>
      <c r="K163" t="s">
        <v>14</v>
      </c>
      <c r="L163">
        <f>Table15[[#This Row],[maxPHe]]/Table15[[#This Row],[nv]]</f>
        <v>3.0322294372294376</v>
      </c>
      <c r="M163">
        <f>LN(Table15[[#This Row],[maxPress(bar)]])</f>
        <v>12.62625281199198</v>
      </c>
      <c r="N163">
        <f>LN(Table15[[#This Row],[Rs(ao)]])</f>
        <v>1.0986122886681098</v>
      </c>
      <c r="O163" s="3">
        <f>LN(Table15[[#This Row],[dens]])</f>
        <v>1.1092981368265957</v>
      </c>
      <c r="P163" s="3">
        <f>1/Table15[[#This Row],[Rs(ao)]]</f>
        <v>0.33333333333333331</v>
      </c>
      <c r="Q163" s="3">
        <f>LN(Table15[[#This Row],[1/R]])</f>
        <v>-1.0986122886681098</v>
      </c>
    </row>
    <row r="164" spans="1:17" hidden="1" x14ac:dyDescent="0.3">
      <c r="A164">
        <v>2</v>
      </c>
      <c r="B164">
        <v>2000</v>
      </c>
      <c r="C164" t="s">
        <v>11</v>
      </c>
      <c r="D164">
        <v>3</v>
      </c>
      <c r="E164" t="s">
        <v>12</v>
      </c>
      <c r="F164">
        <v>4</v>
      </c>
      <c r="G164">
        <v>1238.76225</v>
      </c>
      <c r="H164">
        <v>252730.7205</v>
      </c>
      <c r="I164">
        <v>610.25499999999977</v>
      </c>
      <c r="J164">
        <v>228</v>
      </c>
      <c r="K164" t="s">
        <v>14</v>
      </c>
      <c r="L164">
        <f>Table15[[#This Row],[maxPHe]]/Table15[[#This Row],[nv]]</f>
        <v>2.6765570175438587</v>
      </c>
      <c r="M164">
        <f>LN(Table15[[#This Row],[maxPress(bar)]])</f>
        <v>12.440079855041581</v>
      </c>
      <c r="N164">
        <f>LN(Table15[[#This Row],[Rs(ao)]])</f>
        <v>1.0986122886681098</v>
      </c>
      <c r="O164" s="3">
        <f>LN(Table15[[#This Row],[dens]])</f>
        <v>0.98453127364843851</v>
      </c>
      <c r="P164" s="3">
        <f>1/Table15[[#This Row],[Rs(ao)]]</f>
        <v>0.33333333333333331</v>
      </c>
      <c r="Q164" s="3">
        <f>LN(Table15[[#This Row],[1/R]])</f>
        <v>-1.0986122886681098</v>
      </c>
    </row>
    <row r="165" spans="1:17" hidden="1" x14ac:dyDescent="0.3">
      <c r="A165">
        <v>2</v>
      </c>
      <c r="B165">
        <v>2500</v>
      </c>
      <c r="C165" t="s">
        <v>11</v>
      </c>
      <c r="D165">
        <v>3</v>
      </c>
      <c r="E165" t="s">
        <v>12</v>
      </c>
      <c r="F165">
        <v>4</v>
      </c>
      <c r="G165">
        <v>1021.68325</v>
      </c>
      <c r="H165">
        <v>223363.96285000001</v>
      </c>
      <c r="I165">
        <v>538.83500000000038</v>
      </c>
      <c r="J165">
        <v>226</v>
      </c>
      <c r="K165" t="s">
        <v>14</v>
      </c>
      <c r="L165">
        <f>Table15[[#This Row],[maxPHe]]/Table15[[#This Row],[nv]]</f>
        <v>2.384225663716816</v>
      </c>
      <c r="M165">
        <f>LN(Table15[[#This Row],[maxPress(bar)]])</f>
        <v>12.316557840384789</v>
      </c>
      <c r="N165">
        <f>LN(Table15[[#This Row],[Rs(ao)]])</f>
        <v>1.0986122886681098</v>
      </c>
      <c r="O165" s="3">
        <f>LN(Table15[[#This Row],[dens]])</f>
        <v>0.86887440232269098</v>
      </c>
      <c r="P165" s="3">
        <f>1/Table15[[#This Row],[Rs(ao)]]</f>
        <v>0.33333333333333331</v>
      </c>
      <c r="Q165" s="3">
        <f>LN(Table15[[#This Row],[1/R]])</f>
        <v>-1.0986122886681098</v>
      </c>
    </row>
    <row r="166" spans="1:17" hidden="1" x14ac:dyDescent="0.3">
      <c r="A166">
        <v>2</v>
      </c>
      <c r="B166">
        <v>500</v>
      </c>
      <c r="C166" t="s">
        <v>11</v>
      </c>
      <c r="D166">
        <v>3</v>
      </c>
      <c r="E166" t="s">
        <v>12</v>
      </c>
      <c r="F166">
        <v>4</v>
      </c>
      <c r="G166">
        <v>1657.3267499999999</v>
      </c>
      <c r="H166">
        <v>397484.36129999987</v>
      </c>
      <c r="I166">
        <v>808.96499999999958</v>
      </c>
      <c r="J166">
        <v>228</v>
      </c>
      <c r="K166" t="s">
        <v>14</v>
      </c>
      <c r="L166">
        <f>Table15[[#This Row],[maxPHe]]/Table15[[#This Row],[nv]]</f>
        <v>3.548092105263156</v>
      </c>
      <c r="M166">
        <f>LN(Table15[[#This Row],[maxPress(bar)]])</f>
        <v>12.892910869661073</v>
      </c>
      <c r="N166">
        <f>LN(Table15[[#This Row],[Rs(ao)]])</f>
        <v>1.0986122886681098</v>
      </c>
      <c r="O166" s="3">
        <f>LN(Table15[[#This Row],[dens]])</f>
        <v>1.2664100238801574</v>
      </c>
      <c r="P166" s="3">
        <f>1/Table15[[#This Row],[Rs(ao)]]</f>
        <v>0.33333333333333331</v>
      </c>
      <c r="Q166" s="3">
        <f>LN(Table15[[#This Row],[1/R]])</f>
        <v>-1.0986122886681098</v>
      </c>
    </row>
    <row r="167" spans="1:17" x14ac:dyDescent="0.3">
      <c r="A167">
        <v>3</v>
      </c>
      <c r="B167">
        <v>1000</v>
      </c>
      <c r="C167" t="s">
        <v>11</v>
      </c>
      <c r="D167">
        <v>3</v>
      </c>
      <c r="E167" t="s">
        <v>12</v>
      </c>
      <c r="F167">
        <v>4</v>
      </c>
      <c r="G167">
        <v>1515.64375</v>
      </c>
      <c r="H167">
        <v>338754.71265</v>
      </c>
      <c r="I167">
        <v>728.62499999999989</v>
      </c>
      <c r="J167">
        <v>226</v>
      </c>
      <c r="K167" t="s">
        <v>14</v>
      </c>
      <c r="L167">
        <f>Table15[[#This Row],[maxPHe]]/Table15[[#This Row],[nv]]</f>
        <v>3.2240044247787605</v>
      </c>
      <c r="M167">
        <f>LN(Table15[[#This Row],[maxPress(bar)]])</f>
        <v>12.733031562961196</v>
      </c>
      <c r="N167">
        <f>LN(Table15[[#This Row],[Rs(ao)]])</f>
        <v>1.0986122886681098</v>
      </c>
      <c r="O167" s="3">
        <f>LN(Table15[[#This Row],[dens]])</f>
        <v>1.1706241970934277</v>
      </c>
      <c r="P167" s="3">
        <f>1/Table15[[#This Row],[Rs(ao)]]</f>
        <v>0.33333333333333331</v>
      </c>
      <c r="Q167" s="3">
        <f>LN(Table15[[#This Row],[1/R]])</f>
        <v>-1.0986122886681098</v>
      </c>
    </row>
    <row r="168" spans="1:17" hidden="1" x14ac:dyDescent="0.3">
      <c r="A168">
        <v>3</v>
      </c>
      <c r="B168">
        <v>1500</v>
      </c>
      <c r="C168" t="s">
        <v>11</v>
      </c>
      <c r="D168">
        <v>3</v>
      </c>
      <c r="E168" t="s">
        <v>12</v>
      </c>
      <c r="F168">
        <v>5</v>
      </c>
      <c r="G168">
        <v>1363.0197499999999</v>
      </c>
      <c r="H168">
        <v>309480.80200000008</v>
      </c>
      <c r="I168">
        <v>714.10500000000059</v>
      </c>
      <c r="J168">
        <v>231</v>
      </c>
      <c r="K168" t="s">
        <v>14</v>
      </c>
      <c r="L168">
        <f>Table15[[#This Row],[maxPHe]]/Table15[[#This Row],[nv]]</f>
        <v>3.091363636363639</v>
      </c>
      <c r="M168">
        <f>LN(Table15[[#This Row],[maxPress(bar)]])</f>
        <v>12.642651340103745</v>
      </c>
      <c r="N168">
        <f>LN(Table15[[#This Row],[Rs(ao)]])</f>
        <v>1.0986122886681098</v>
      </c>
      <c r="O168" s="3">
        <f>LN(Table15[[#This Row],[dens]])</f>
        <v>1.1286122998292323</v>
      </c>
      <c r="P168" s="3">
        <f>1/Table15[[#This Row],[Rs(ao)]]</f>
        <v>0.33333333333333331</v>
      </c>
      <c r="Q168" s="3">
        <f>LN(Table15[[#This Row],[1/R]])</f>
        <v>-1.0986122886681098</v>
      </c>
    </row>
    <row r="169" spans="1:17" hidden="1" x14ac:dyDescent="0.3">
      <c r="A169">
        <v>1</v>
      </c>
      <c r="B169">
        <v>2500</v>
      </c>
      <c r="C169" t="s">
        <v>11</v>
      </c>
      <c r="D169">
        <v>1</v>
      </c>
      <c r="E169" t="s">
        <v>12</v>
      </c>
      <c r="F169">
        <v>10</v>
      </c>
      <c r="G169">
        <v>62.277250000000002</v>
      </c>
      <c r="H169">
        <v>618189.01855000015</v>
      </c>
      <c r="I169">
        <v>29.955000000000009</v>
      </c>
      <c r="J169">
        <v>7</v>
      </c>
      <c r="K169" t="s">
        <v>13</v>
      </c>
      <c r="L169">
        <f>Table15[[#This Row],[maxPHe]]/Table15[[#This Row],[nv]]</f>
        <v>4.2792857142857157</v>
      </c>
      <c r="M169">
        <f>LN(Table15[[#This Row],[maxPress(bar)]])</f>
        <v>13.334549544934543</v>
      </c>
      <c r="N169">
        <f>LN(Table15[[#This Row],[Rs(ao)]])</f>
        <v>0</v>
      </c>
      <c r="O169" s="3">
        <f>LN(Table15[[#This Row],[dens]])</f>
        <v>1.4537861064805753</v>
      </c>
      <c r="P169" s="3">
        <f>1/Table15[[#This Row],[Rs(ao)]]</f>
        <v>1</v>
      </c>
      <c r="Q169" s="3">
        <f>LN(Table15[[#This Row],[1/R]])</f>
        <v>0</v>
      </c>
    </row>
    <row r="170" spans="1:17" hidden="1" x14ac:dyDescent="0.3">
      <c r="A170">
        <v>1</v>
      </c>
      <c r="B170">
        <v>2500</v>
      </c>
      <c r="C170" t="s">
        <v>11</v>
      </c>
      <c r="D170">
        <v>1</v>
      </c>
      <c r="E170" t="s">
        <v>12</v>
      </c>
      <c r="F170">
        <v>11</v>
      </c>
      <c r="G170">
        <v>67.128749999999997</v>
      </c>
      <c r="H170">
        <v>566271.87875000015</v>
      </c>
      <c r="I170">
        <v>32.925000000000011</v>
      </c>
      <c r="J170">
        <v>8</v>
      </c>
      <c r="K170" t="s">
        <v>13</v>
      </c>
      <c r="L170">
        <f>Table15[[#This Row],[maxPHe]]/Table15[[#This Row],[nv]]</f>
        <v>4.1156250000000014</v>
      </c>
      <c r="M170">
        <f>LN(Table15[[#This Row],[maxPress(bar)]])</f>
        <v>13.246829593002049</v>
      </c>
      <c r="N170">
        <f>LN(Table15[[#This Row],[Rs(ao)]])</f>
        <v>0</v>
      </c>
      <c r="O170" s="3">
        <f>LN(Table15[[#This Row],[dens]])</f>
        <v>1.4147907059495091</v>
      </c>
      <c r="P170" s="3">
        <f>1/Table15[[#This Row],[Rs(ao)]]</f>
        <v>1</v>
      </c>
      <c r="Q170" s="3">
        <f>LN(Table15[[#This Row],[1/R]])</f>
        <v>0</v>
      </c>
    </row>
    <row r="171" spans="1:17" hidden="1" x14ac:dyDescent="0.3">
      <c r="A171">
        <v>1</v>
      </c>
      <c r="B171">
        <v>2500</v>
      </c>
      <c r="C171" t="s">
        <v>11</v>
      </c>
      <c r="D171">
        <v>1</v>
      </c>
      <c r="E171" t="s">
        <v>12</v>
      </c>
      <c r="F171">
        <v>12</v>
      </c>
      <c r="G171">
        <v>70.148750000000007</v>
      </c>
      <c r="H171">
        <v>571103.50780000002</v>
      </c>
      <c r="I171">
        <v>35.525000000000013</v>
      </c>
      <c r="J171">
        <v>9</v>
      </c>
      <c r="K171" t="s">
        <v>13</v>
      </c>
      <c r="L171">
        <f>Table15[[#This Row],[maxPHe]]/Table15[[#This Row],[nv]]</f>
        <v>3.9472222222222237</v>
      </c>
      <c r="M171">
        <f>LN(Table15[[#This Row],[maxPress(bar)]])</f>
        <v>13.255325746815846</v>
      </c>
      <c r="N171">
        <f>LN(Table15[[#This Row],[Rs(ao)]])</f>
        <v>0</v>
      </c>
      <c r="O171" s="3">
        <f>LN(Table15[[#This Row],[dens]])</f>
        <v>1.3730120966469452</v>
      </c>
      <c r="P171" s="3">
        <f>1/Table15[[#This Row],[Rs(ao)]]</f>
        <v>1</v>
      </c>
      <c r="Q171" s="3">
        <f>LN(Table15[[#This Row],[1/R]])</f>
        <v>0</v>
      </c>
    </row>
    <row r="172" spans="1:17" hidden="1" x14ac:dyDescent="0.3">
      <c r="A172">
        <v>1</v>
      </c>
      <c r="B172">
        <v>2500</v>
      </c>
      <c r="C172" t="s">
        <v>11</v>
      </c>
      <c r="D172">
        <v>1</v>
      </c>
      <c r="E172" t="s">
        <v>12</v>
      </c>
      <c r="F172">
        <v>13</v>
      </c>
      <c r="G172">
        <v>65.594250000000002</v>
      </c>
      <c r="H172">
        <v>544219.13135000004</v>
      </c>
      <c r="I172">
        <v>32.615000000000023</v>
      </c>
      <c r="J172">
        <v>8</v>
      </c>
      <c r="K172" t="s">
        <v>13</v>
      </c>
      <c r="L172">
        <f>Table15[[#This Row],[maxPHe]]/Table15[[#This Row],[nv]]</f>
        <v>4.0768750000000029</v>
      </c>
      <c r="M172">
        <f>LN(Table15[[#This Row],[maxPress(bar)]])</f>
        <v>13.207107259711522</v>
      </c>
      <c r="N172">
        <f>LN(Table15[[#This Row],[Rs(ao)]])</f>
        <v>0</v>
      </c>
      <c r="O172" s="3">
        <f>LN(Table15[[#This Row],[dens]])</f>
        <v>1.4053307635682242</v>
      </c>
      <c r="P172" s="3">
        <f>1/Table15[[#This Row],[Rs(ao)]]</f>
        <v>1</v>
      </c>
      <c r="Q172" s="3">
        <f>LN(Table15[[#This Row],[1/R]])</f>
        <v>0</v>
      </c>
    </row>
    <row r="173" spans="1:17" hidden="1" x14ac:dyDescent="0.3">
      <c r="A173">
        <v>1</v>
      </c>
      <c r="B173">
        <v>2500</v>
      </c>
      <c r="C173" t="s">
        <v>11</v>
      </c>
      <c r="D173">
        <v>1</v>
      </c>
      <c r="E173" t="s">
        <v>12</v>
      </c>
      <c r="F173">
        <v>14</v>
      </c>
      <c r="G173">
        <v>99.504750000000016</v>
      </c>
      <c r="H173">
        <v>552179.86780000012</v>
      </c>
      <c r="I173">
        <v>43.405000000000001</v>
      </c>
      <c r="J173">
        <v>10</v>
      </c>
      <c r="K173" t="s">
        <v>13</v>
      </c>
      <c r="L173">
        <f>Table15[[#This Row],[maxPHe]]/Table15[[#This Row],[nv]]</f>
        <v>4.3405000000000005</v>
      </c>
      <c r="M173">
        <f>LN(Table15[[#This Row],[maxPress(bar)]])</f>
        <v>13.221629119646245</v>
      </c>
      <c r="N173">
        <f>LN(Table15[[#This Row],[Rs(ao)]])</f>
        <v>0</v>
      </c>
      <c r="O173" s="3">
        <f>LN(Table15[[#This Row],[dens]])</f>
        <v>1.4679895488497257</v>
      </c>
      <c r="P173" s="3">
        <f>1/Table15[[#This Row],[Rs(ao)]]</f>
        <v>1</v>
      </c>
      <c r="Q173" s="3">
        <f>LN(Table15[[#This Row],[1/R]])</f>
        <v>0</v>
      </c>
    </row>
    <row r="174" spans="1:17" hidden="1" x14ac:dyDescent="0.3">
      <c r="A174">
        <v>1</v>
      </c>
      <c r="B174">
        <v>2500</v>
      </c>
      <c r="C174" t="s">
        <v>11</v>
      </c>
      <c r="D174">
        <v>1</v>
      </c>
      <c r="E174" t="s">
        <v>12</v>
      </c>
      <c r="F174">
        <v>15</v>
      </c>
      <c r="G174">
        <v>100.99025</v>
      </c>
      <c r="H174">
        <v>553912.86080000002</v>
      </c>
      <c r="I174">
        <v>41.695000000000022</v>
      </c>
      <c r="J174">
        <v>9</v>
      </c>
      <c r="K174" t="s">
        <v>13</v>
      </c>
      <c r="L174">
        <f>Table15[[#This Row],[maxPHe]]/Table15[[#This Row],[nv]]</f>
        <v>4.6327777777777799</v>
      </c>
      <c r="M174">
        <f>LN(Table15[[#This Row],[maxPress(bar)]])</f>
        <v>13.224762662383169</v>
      </c>
      <c r="N174">
        <f>LN(Table15[[#This Row],[Rs(ao)]])</f>
        <v>0</v>
      </c>
      <c r="O174" s="3">
        <f>LN(Table15[[#This Row],[dens]])</f>
        <v>1.5331566402027297</v>
      </c>
      <c r="P174" s="3">
        <f>1/Table15[[#This Row],[Rs(ao)]]</f>
        <v>1</v>
      </c>
      <c r="Q174" s="3">
        <f>LN(Table15[[#This Row],[1/R]])</f>
        <v>0</v>
      </c>
    </row>
    <row r="175" spans="1:17" hidden="1" x14ac:dyDescent="0.3">
      <c r="A175">
        <v>1</v>
      </c>
      <c r="B175">
        <v>2500</v>
      </c>
      <c r="C175" t="s">
        <v>11</v>
      </c>
      <c r="D175">
        <v>1</v>
      </c>
      <c r="E175" t="s">
        <v>12</v>
      </c>
      <c r="F175">
        <v>16</v>
      </c>
      <c r="G175">
        <v>68.316750000000013</v>
      </c>
      <c r="H175">
        <v>624214.62725000014</v>
      </c>
      <c r="I175">
        <v>31.164999999999999</v>
      </c>
      <c r="J175">
        <v>7</v>
      </c>
      <c r="K175" t="s">
        <v>13</v>
      </c>
      <c r="L175">
        <f>Table15[[#This Row],[maxPHe]]/Table15[[#This Row],[nv]]</f>
        <v>4.4521428571428574</v>
      </c>
      <c r="M175">
        <f>LN(Table15[[#This Row],[maxPress(bar)]])</f>
        <v>13.344249542139256</v>
      </c>
      <c r="N175">
        <f>LN(Table15[[#This Row],[Rs(ao)]])</f>
        <v>0</v>
      </c>
      <c r="O175" s="3">
        <f>LN(Table15[[#This Row],[dens]])</f>
        <v>1.4933855212055007</v>
      </c>
      <c r="P175" s="3">
        <f>1/Table15[[#This Row],[Rs(ao)]]</f>
        <v>1</v>
      </c>
      <c r="Q175" s="3">
        <f>LN(Table15[[#This Row],[1/R]])</f>
        <v>0</v>
      </c>
    </row>
    <row r="176" spans="1:17" hidden="1" x14ac:dyDescent="0.3">
      <c r="A176">
        <v>1</v>
      </c>
      <c r="B176">
        <v>2500</v>
      </c>
      <c r="C176" t="s">
        <v>11</v>
      </c>
      <c r="D176">
        <v>1</v>
      </c>
      <c r="E176" t="s">
        <v>12</v>
      </c>
      <c r="F176">
        <v>17</v>
      </c>
      <c r="G176">
        <v>68.415750000000003</v>
      </c>
      <c r="H176">
        <v>577441.66854999994</v>
      </c>
      <c r="I176">
        <v>33.185000000000009</v>
      </c>
      <c r="J176">
        <v>8</v>
      </c>
      <c r="K176" t="s">
        <v>13</v>
      </c>
      <c r="L176">
        <f>Table15[[#This Row],[maxPHe]]/Table15[[#This Row],[nv]]</f>
        <v>4.1481250000000012</v>
      </c>
      <c r="M176">
        <f>LN(Table15[[#This Row],[maxPress(bar)]])</f>
        <v>13.266362709436724</v>
      </c>
      <c r="N176">
        <f>LN(Table15[[#This Row],[Rs(ao)]])</f>
        <v>0</v>
      </c>
      <c r="O176" s="3">
        <f>LN(Table15[[#This Row],[dens]])</f>
        <v>1.4226564249180527</v>
      </c>
      <c r="P176" s="3">
        <f>1/Table15[[#This Row],[Rs(ao)]]</f>
        <v>1</v>
      </c>
      <c r="Q176" s="3">
        <f>LN(Table15[[#This Row],[1/R]])</f>
        <v>0</v>
      </c>
    </row>
    <row r="177" spans="1:17" hidden="1" x14ac:dyDescent="0.3">
      <c r="A177">
        <v>1</v>
      </c>
      <c r="B177">
        <v>2500</v>
      </c>
      <c r="C177" t="s">
        <v>11</v>
      </c>
      <c r="D177">
        <v>1</v>
      </c>
      <c r="E177" t="s">
        <v>12</v>
      </c>
      <c r="F177">
        <v>18</v>
      </c>
      <c r="G177">
        <v>91.039749999999998</v>
      </c>
      <c r="H177">
        <v>538133.15745000006</v>
      </c>
      <c r="I177">
        <v>41.70500000000002</v>
      </c>
      <c r="J177">
        <v>10</v>
      </c>
      <c r="K177" t="s">
        <v>13</v>
      </c>
      <c r="L177">
        <f>Table15[[#This Row],[maxPHe]]/Table15[[#This Row],[nv]]</f>
        <v>4.1705000000000023</v>
      </c>
      <c r="M177">
        <f>LN(Table15[[#This Row],[maxPress(bar)]])</f>
        <v>13.195861313073626</v>
      </c>
      <c r="N177">
        <f>LN(Table15[[#This Row],[Rs(ao)]])</f>
        <v>0</v>
      </c>
      <c r="O177" s="3">
        <f>LN(Table15[[#This Row],[dens]])</f>
        <v>1.42803593269953</v>
      </c>
      <c r="P177" s="3">
        <f>1/Table15[[#This Row],[Rs(ao)]]</f>
        <v>1</v>
      </c>
      <c r="Q177" s="3">
        <f>LN(Table15[[#This Row],[1/R]])</f>
        <v>0</v>
      </c>
    </row>
    <row r="178" spans="1:17" hidden="1" x14ac:dyDescent="0.3">
      <c r="A178">
        <v>1</v>
      </c>
      <c r="B178">
        <v>2500</v>
      </c>
      <c r="C178" t="s">
        <v>11</v>
      </c>
      <c r="D178">
        <v>1</v>
      </c>
      <c r="E178" t="s">
        <v>12</v>
      </c>
      <c r="F178">
        <v>19</v>
      </c>
      <c r="G178">
        <v>79.752250000000004</v>
      </c>
      <c r="H178">
        <v>603452.25329999998</v>
      </c>
      <c r="I178">
        <v>35.454999999999998</v>
      </c>
      <c r="J178">
        <v>8</v>
      </c>
      <c r="K178" t="s">
        <v>13</v>
      </c>
      <c r="L178">
        <f>Table15[[#This Row],[maxPHe]]/Table15[[#This Row],[nv]]</f>
        <v>4.4318749999999998</v>
      </c>
      <c r="M178">
        <f>LN(Table15[[#This Row],[maxPress(bar)]])</f>
        <v>13.310422200068404</v>
      </c>
      <c r="N178">
        <f>LN(Table15[[#This Row],[Rs(ao)]])</f>
        <v>0</v>
      </c>
      <c r="O178" s="3">
        <f>LN(Table15[[#This Row],[dens]])</f>
        <v>1.488822745076124</v>
      </c>
      <c r="P178" s="3">
        <f>1/Table15[[#This Row],[Rs(ao)]]</f>
        <v>1</v>
      </c>
      <c r="Q178" s="3">
        <f>LN(Table15[[#This Row],[1/R]])</f>
        <v>0</v>
      </c>
    </row>
    <row r="179" spans="1:17" hidden="1" x14ac:dyDescent="0.3">
      <c r="A179">
        <v>1</v>
      </c>
      <c r="B179">
        <v>2500</v>
      </c>
      <c r="C179" t="s">
        <v>11</v>
      </c>
      <c r="D179">
        <v>1</v>
      </c>
      <c r="E179" t="s">
        <v>12</v>
      </c>
      <c r="F179">
        <v>1</v>
      </c>
      <c r="G179">
        <v>49.900750000000002</v>
      </c>
      <c r="H179">
        <v>452832.75575000001</v>
      </c>
      <c r="I179">
        <v>21.484999999999999</v>
      </c>
      <c r="J179">
        <v>8</v>
      </c>
      <c r="K179" t="s">
        <v>15</v>
      </c>
      <c r="L179">
        <f>Table15[[#This Row],[maxPHe]]/Table15[[#This Row],[nv]]</f>
        <v>2.6856249999999999</v>
      </c>
      <c r="M179">
        <f>LN(Table15[[#This Row],[maxPress(bar)]])</f>
        <v>13.023278143691947</v>
      </c>
      <c r="N179">
        <f>LN(Table15[[#This Row],[Rs(ao)]])</f>
        <v>0</v>
      </c>
      <c r="O179" s="3">
        <f>LN(Table15[[#This Row],[dens]])</f>
        <v>0.9879134755471225</v>
      </c>
      <c r="P179" s="3">
        <f>1/Table15[[#This Row],[Rs(ao)]]</f>
        <v>1</v>
      </c>
      <c r="Q179" s="3">
        <f>LN(Table15[[#This Row],[1/R]])</f>
        <v>0</v>
      </c>
    </row>
    <row r="180" spans="1:17" hidden="1" x14ac:dyDescent="0.3">
      <c r="A180">
        <v>1</v>
      </c>
      <c r="B180">
        <v>2500</v>
      </c>
      <c r="C180" t="s">
        <v>11</v>
      </c>
      <c r="D180">
        <v>1</v>
      </c>
      <c r="E180" t="s">
        <v>12</v>
      </c>
      <c r="F180">
        <v>20</v>
      </c>
      <c r="G180">
        <v>57.326749999999997</v>
      </c>
      <c r="H180">
        <v>584717.5101500001</v>
      </c>
      <c r="I180">
        <v>30.965</v>
      </c>
      <c r="J180">
        <v>8</v>
      </c>
      <c r="K180" t="s">
        <v>13</v>
      </c>
      <c r="L180">
        <f>Table15[[#This Row],[maxPHe]]/Table15[[#This Row],[nv]]</f>
        <v>3.870625</v>
      </c>
      <c r="M180">
        <f>LN(Table15[[#This Row],[maxPress(bar)]])</f>
        <v>13.278884120953252</v>
      </c>
      <c r="N180">
        <f>LN(Table15[[#This Row],[Rs(ao)]])</f>
        <v>0</v>
      </c>
      <c r="O180" s="3">
        <f>LN(Table15[[#This Row],[dens]])</f>
        <v>1.3534159927101883</v>
      </c>
      <c r="P180" s="3">
        <f>1/Table15[[#This Row],[Rs(ao)]]</f>
        <v>1</v>
      </c>
      <c r="Q180" s="3">
        <f>LN(Table15[[#This Row],[1/R]])</f>
        <v>0</v>
      </c>
    </row>
    <row r="181" spans="1:17" hidden="1" x14ac:dyDescent="0.3">
      <c r="A181">
        <v>1</v>
      </c>
      <c r="B181">
        <v>2500</v>
      </c>
      <c r="C181" t="s">
        <v>11</v>
      </c>
      <c r="D181">
        <v>1</v>
      </c>
      <c r="E181" t="s">
        <v>12</v>
      </c>
      <c r="F181">
        <v>2</v>
      </c>
      <c r="G181">
        <v>71.73275000000001</v>
      </c>
      <c r="H181">
        <v>411689.90624999988</v>
      </c>
      <c r="I181">
        <v>26.844999999999999</v>
      </c>
      <c r="J181">
        <v>9</v>
      </c>
      <c r="K181" t="s">
        <v>15</v>
      </c>
      <c r="L181">
        <f>Table15[[#This Row],[maxPHe]]/Table15[[#This Row],[nv]]</f>
        <v>2.9827777777777778</v>
      </c>
      <c r="M181">
        <f>LN(Table15[[#This Row],[maxPress(bar)]])</f>
        <v>12.928025690211877</v>
      </c>
      <c r="N181">
        <f>LN(Table15[[#This Row],[Rs(ao)]])</f>
        <v>0</v>
      </c>
      <c r="O181" s="3">
        <f>LN(Table15[[#This Row],[dens]])</f>
        <v>1.0928550065383134</v>
      </c>
      <c r="P181" s="3">
        <f>1/Table15[[#This Row],[Rs(ao)]]</f>
        <v>1</v>
      </c>
      <c r="Q181" s="3">
        <f>LN(Table15[[#This Row],[1/R]])</f>
        <v>0</v>
      </c>
    </row>
    <row r="182" spans="1:17" hidden="1" x14ac:dyDescent="0.3">
      <c r="A182">
        <v>1</v>
      </c>
      <c r="B182">
        <v>2500</v>
      </c>
      <c r="C182" t="s">
        <v>11</v>
      </c>
      <c r="D182">
        <v>1</v>
      </c>
      <c r="E182" t="s">
        <v>12</v>
      </c>
      <c r="F182">
        <v>3</v>
      </c>
      <c r="G182">
        <v>64.009750000000011</v>
      </c>
      <c r="H182">
        <v>605481.21865000005</v>
      </c>
      <c r="I182">
        <v>28.305</v>
      </c>
      <c r="J182">
        <v>7</v>
      </c>
      <c r="K182" t="s">
        <v>14</v>
      </c>
      <c r="L182">
        <f>Table15[[#This Row],[maxPHe]]/Table15[[#This Row],[nv]]</f>
        <v>4.0435714285714282</v>
      </c>
      <c r="M182">
        <f>LN(Table15[[#This Row],[maxPress(bar)]])</f>
        <v>13.313778823575143</v>
      </c>
      <c r="N182">
        <f>LN(Table15[[#This Row],[Rs(ao)]])</f>
        <v>0</v>
      </c>
      <c r="O182" s="3">
        <f>LN(Table15[[#This Row],[dens]])</f>
        <v>1.3971283184333099</v>
      </c>
      <c r="P182" s="3">
        <f>1/Table15[[#This Row],[Rs(ao)]]</f>
        <v>1</v>
      </c>
      <c r="Q182" s="3">
        <f>LN(Table15[[#This Row],[1/R]])</f>
        <v>0</v>
      </c>
    </row>
    <row r="183" spans="1:17" hidden="1" x14ac:dyDescent="0.3">
      <c r="A183">
        <v>1</v>
      </c>
      <c r="B183">
        <v>2500</v>
      </c>
      <c r="C183" t="s">
        <v>11</v>
      </c>
      <c r="D183">
        <v>1</v>
      </c>
      <c r="E183" t="s">
        <v>12</v>
      </c>
      <c r="F183">
        <v>4</v>
      </c>
      <c r="G183">
        <v>82.524750000000012</v>
      </c>
      <c r="H183">
        <v>622801.67009999976</v>
      </c>
      <c r="I183">
        <v>32.005000000000003</v>
      </c>
      <c r="J183">
        <v>7</v>
      </c>
      <c r="K183" t="s">
        <v>14</v>
      </c>
      <c r="L183">
        <f>Table15[[#This Row],[maxPHe]]/Table15[[#This Row],[nv]]</f>
        <v>4.5721428571428575</v>
      </c>
      <c r="M183">
        <f>LN(Table15[[#This Row],[maxPress(bar)]])</f>
        <v>13.341983400537615</v>
      </c>
      <c r="N183">
        <f>LN(Table15[[#This Row],[Rs(ao)]])</f>
        <v>0</v>
      </c>
      <c r="O183" s="3">
        <f>LN(Table15[[#This Row],[dens]])</f>
        <v>1.5199819915386534</v>
      </c>
      <c r="P183" s="3">
        <f>1/Table15[[#This Row],[Rs(ao)]]</f>
        <v>1</v>
      </c>
      <c r="Q183" s="3">
        <f>LN(Table15[[#This Row],[1/R]])</f>
        <v>0</v>
      </c>
    </row>
    <row r="184" spans="1:17" hidden="1" x14ac:dyDescent="0.3">
      <c r="A184">
        <v>1</v>
      </c>
      <c r="B184">
        <v>2500</v>
      </c>
      <c r="C184" t="s">
        <v>11</v>
      </c>
      <c r="D184">
        <v>1</v>
      </c>
      <c r="E184" t="s">
        <v>12</v>
      </c>
      <c r="F184">
        <v>5</v>
      </c>
      <c r="G184">
        <v>50.990250000000003</v>
      </c>
      <c r="H184">
        <v>570949.82805000001</v>
      </c>
      <c r="I184">
        <v>29.695</v>
      </c>
      <c r="J184">
        <v>8</v>
      </c>
      <c r="K184" t="s">
        <v>14</v>
      </c>
      <c r="L184">
        <f>Table15[[#This Row],[maxPHe]]/Table15[[#This Row],[nv]]</f>
        <v>3.711875</v>
      </c>
      <c r="M184">
        <f>LN(Table15[[#This Row],[maxPress(bar)]])</f>
        <v>13.255056617965023</v>
      </c>
      <c r="N184">
        <f>LN(Table15[[#This Row],[Rs(ao)]])</f>
        <v>0</v>
      </c>
      <c r="O184" s="3">
        <f>LN(Table15[[#This Row],[dens]])</f>
        <v>1.3115371397879876</v>
      </c>
      <c r="P184" s="3">
        <f>1/Table15[[#This Row],[Rs(ao)]]</f>
        <v>1</v>
      </c>
      <c r="Q184" s="3">
        <f>LN(Table15[[#This Row],[1/R]])</f>
        <v>0</v>
      </c>
    </row>
    <row r="185" spans="1:17" hidden="1" x14ac:dyDescent="0.3">
      <c r="A185">
        <v>1</v>
      </c>
      <c r="B185">
        <v>2500</v>
      </c>
      <c r="C185" t="s">
        <v>11</v>
      </c>
      <c r="D185">
        <v>1</v>
      </c>
      <c r="E185" t="s">
        <v>12</v>
      </c>
      <c r="F185">
        <v>6</v>
      </c>
      <c r="G185">
        <v>69.108750000000001</v>
      </c>
      <c r="H185">
        <v>559248.05260000005</v>
      </c>
      <c r="I185">
        <v>35.325000000000003</v>
      </c>
      <c r="J185">
        <v>9</v>
      </c>
      <c r="K185" t="s">
        <v>14</v>
      </c>
      <c r="L185">
        <f>Table15[[#This Row],[maxPHe]]/Table15[[#This Row],[nv]]</f>
        <v>3.9250000000000003</v>
      </c>
      <c r="M185">
        <f>LN(Table15[[#This Row],[maxPress(bar)]])</f>
        <v>13.234348397182702</v>
      </c>
      <c r="N185">
        <f>LN(Table15[[#This Row],[Rs(ao)]])</f>
        <v>0</v>
      </c>
      <c r="O185" s="3">
        <f>LN(Table15[[#This Row],[dens]])</f>
        <v>1.3673663512343719</v>
      </c>
      <c r="P185" s="3">
        <f>1/Table15[[#This Row],[Rs(ao)]]</f>
        <v>1</v>
      </c>
      <c r="Q185" s="3">
        <f>LN(Table15[[#This Row],[1/R]])</f>
        <v>0</v>
      </c>
    </row>
    <row r="186" spans="1:17" hidden="1" x14ac:dyDescent="0.3">
      <c r="A186">
        <v>1</v>
      </c>
      <c r="B186">
        <v>2500</v>
      </c>
      <c r="C186" t="s">
        <v>11</v>
      </c>
      <c r="D186">
        <v>1</v>
      </c>
      <c r="E186" t="s">
        <v>12</v>
      </c>
      <c r="F186">
        <v>7</v>
      </c>
      <c r="G186">
        <v>112.62375</v>
      </c>
      <c r="H186">
        <v>521766.37359999999</v>
      </c>
      <c r="I186">
        <v>44.025000000000013</v>
      </c>
      <c r="J186">
        <v>9</v>
      </c>
      <c r="K186" t="s">
        <v>14</v>
      </c>
      <c r="L186">
        <f>Table15[[#This Row],[maxPHe]]/Table15[[#This Row],[nv]]</f>
        <v>4.8916666666666684</v>
      </c>
      <c r="M186">
        <f>LN(Table15[[#This Row],[maxPress(bar)]])</f>
        <v>13.164975206526581</v>
      </c>
      <c r="N186">
        <f>LN(Table15[[#This Row],[Rs(ao)]])</f>
        <v>0</v>
      </c>
      <c r="O186" s="3">
        <f>LN(Table15[[#This Row],[dens]])</f>
        <v>1.5875330770460507</v>
      </c>
      <c r="P186" s="3">
        <f>1/Table15[[#This Row],[Rs(ao)]]</f>
        <v>1</v>
      </c>
      <c r="Q186" s="3">
        <f>LN(Table15[[#This Row],[1/R]])</f>
        <v>0</v>
      </c>
    </row>
    <row r="187" spans="1:17" hidden="1" x14ac:dyDescent="0.3">
      <c r="A187">
        <v>1</v>
      </c>
      <c r="B187">
        <v>2500</v>
      </c>
      <c r="C187" t="s">
        <v>11</v>
      </c>
      <c r="D187">
        <v>1</v>
      </c>
      <c r="E187" t="s">
        <v>12</v>
      </c>
      <c r="F187">
        <v>8</v>
      </c>
      <c r="G187">
        <v>87.77225</v>
      </c>
      <c r="H187">
        <v>531533.57345000003</v>
      </c>
      <c r="I187">
        <v>41.055000000000007</v>
      </c>
      <c r="J187">
        <v>10</v>
      </c>
      <c r="K187" t="s">
        <v>14</v>
      </c>
      <c r="L187">
        <f>Table15[[#This Row],[maxPHe]]/Table15[[#This Row],[nv]]</f>
        <v>4.105500000000001</v>
      </c>
      <c r="M187">
        <f>LN(Table15[[#This Row],[maxPress(bar)]])</f>
        <v>13.183521642125704</v>
      </c>
      <c r="N187">
        <f>LN(Table15[[#This Row],[Rs(ao)]])</f>
        <v>0</v>
      </c>
      <c r="O187" s="3">
        <f>LN(Table15[[#This Row],[dens]])</f>
        <v>1.4123275381667066</v>
      </c>
      <c r="P187" s="3">
        <f>1/Table15[[#This Row],[Rs(ao)]]</f>
        <v>1</v>
      </c>
      <c r="Q187" s="3">
        <f>LN(Table15[[#This Row],[1/R]])</f>
        <v>0</v>
      </c>
    </row>
    <row r="188" spans="1:17" hidden="1" x14ac:dyDescent="0.3">
      <c r="A188">
        <v>1</v>
      </c>
      <c r="B188">
        <v>2500</v>
      </c>
      <c r="C188" t="s">
        <v>11</v>
      </c>
      <c r="D188">
        <v>1</v>
      </c>
      <c r="E188" t="s">
        <v>12</v>
      </c>
      <c r="F188">
        <v>9</v>
      </c>
      <c r="G188">
        <v>122.02975000000001</v>
      </c>
      <c r="H188">
        <v>538927.81070000003</v>
      </c>
      <c r="I188">
        <v>45.904999999999987</v>
      </c>
      <c r="J188">
        <v>9</v>
      </c>
      <c r="K188" t="s">
        <v>14</v>
      </c>
      <c r="L188">
        <f>Table15[[#This Row],[maxPHe]]/Table15[[#This Row],[nv]]</f>
        <v>5.1005555555555544</v>
      </c>
      <c r="M188">
        <f>LN(Table15[[#This Row],[maxPress(bar)]])</f>
        <v>13.197336909010509</v>
      </c>
      <c r="N188">
        <f>LN(Table15[[#This Row],[Rs(ao)]])</f>
        <v>0</v>
      </c>
      <c r="O188" s="3">
        <f>LN(Table15[[#This Row],[dens]])</f>
        <v>1.6293494662594437</v>
      </c>
      <c r="P188" s="3">
        <f>1/Table15[[#This Row],[Rs(ao)]]</f>
        <v>1</v>
      </c>
      <c r="Q188" s="3">
        <f>LN(Table15[[#This Row],[1/R]])</f>
        <v>0</v>
      </c>
    </row>
    <row r="189" spans="1:17" hidden="1" x14ac:dyDescent="0.3">
      <c r="A189">
        <v>1</v>
      </c>
      <c r="B189">
        <v>2500</v>
      </c>
      <c r="C189" t="s">
        <v>11</v>
      </c>
      <c r="D189">
        <v>2</v>
      </c>
      <c r="E189" t="s">
        <v>12</v>
      </c>
      <c r="F189">
        <v>10</v>
      </c>
      <c r="G189">
        <v>370.54475000000008</v>
      </c>
      <c r="H189">
        <v>326923.31089999998</v>
      </c>
      <c r="I189">
        <v>201.6049999999999</v>
      </c>
      <c r="J189">
        <v>67</v>
      </c>
      <c r="K189" t="s">
        <v>14</v>
      </c>
      <c r="L189">
        <f>Table15[[#This Row],[maxPHe]]/Table15[[#This Row],[nv]]</f>
        <v>3.0090298507462672</v>
      </c>
      <c r="M189">
        <f>LN(Table15[[#This Row],[maxPress(bar)]])</f>
        <v>12.697480899132925</v>
      </c>
      <c r="N189">
        <f>LN(Table15[[#This Row],[Rs(ao)]])</f>
        <v>0.69314718055994529</v>
      </c>
      <c r="O189" s="3">
        <f>LN(Table15[[#This Row],[dens]])</f>
        <v>1.1016177180859943</v>
      </c>
      <c r="P189" s="3">
        <f>1/Table15[[#This Row],[Rs(ao)]]</f>
        <v>0.5</v>
      </c>
      <c r="Q189" s="3">
        <f>LN(Table15[[#This Row],[1/R]])</f>
        <v>-0.69314718055994529</v>
      </c>
    </row>
    <row r="190" spans="1:17" hidden="1" x14ac:dyDescent="0.3">
      <c r="A190">
        <v>1</v>
      </c>
      <c r="B190">
        <v>2500</v>
      </c>
      <c r="C190" t="s">
        <v>11</v>
      </c>
      <c r="D190">
        <v>2</v>
      </c>
      <c r="E190" t="s">
        <v>12</v>
      </c>
      <c r="F190">
        <v>11</v>
      </c>
      <c r="G190">
        <v>442.52474999999998</v>
      </c>
      <c r="H190">
        <v>331168.52325000003</v>
      </c>
      <c r="I190">
        <v>219.00499999999991</v>
      </c>
      <c r="J190">
        <v>69</v>
      </c>
      <c r="K190" t="s">
        <v>14</v>
      </c>
      <c r="L190">
        <f>Table15[[#This Row],[maxPHe]]/Table15[[#This Row],[nv]]</f>
        <v>3.1739855072463756</v>
      </c>
      <c r="M190">
        <f>LN(Table15[[#This Row],[maxPress(bar)]])</f>
        <v>12.710382658480421</v>
      </c>
      <c r="N190">
        <f>LN(Table15[[#This Row],[Rs(ao)]])</f>
        <v>0.69314718055994529</v>
      </c>
      <c r="O190" s="3">
        <f>LN(Table15[[#This Row],[dens]])</f>
        <v>1.154988056008845</v>
      </c>
      <c r="P190" s="3">
        <f>1/Table15[[#This Row],[Rs(ao)]]</f>
        <v>0.5</v>
      </c>
      <c r="Q190" s="3">
        <f>LN(Table15[[#This Row],[1/R]])</f>
        <v>-0.69314718055994529</v>
      </c>
    </row>
    <row r="191" spans="1:17" hidden="1" x14ac:dyDescent="0.3">
      <c r="A191">
        <v>1</v>
      </c>
      <c r="B191">
        <v>2500</v>
      </c>
      <c r="C191" t="s">
        <v>11</v>
      </c>
      <c r="D191">
        <v>2</v>
      </c>
      <c r="E191" t="s">
        <v>12</v>
      </c>
      <c r="F191">
        <v>12</v>
      </c>
      <c r="G191">
        <v>425.39625000000012</v>
      </c>
      <c r="H191">
        <v>324644.41780000011</v>
      </c>
      <c r="I191">
        <v>220.5750000000001</v>
      </c>
      <c r="J191">
        <v>72</v>
      </c>
      <c r="K191" t="s">
        <v>14</v>
      </c>
      <c r="L191">
        <f>Table15[[#This Row],[maxPHe]]/Table15[[#This Row],[nv]]</f>
        <v>3.0635416666666679</v>
      </c>
      <c r="M191">
        <f>LN(Table15[[#This Row],[maxPress(bar)]])</f>
        <v>12.690485763271633</v>
      </c>
      <c r="N191">
        <f>LN(Table15[[#This Row],[Rs(ao)]])</f>
        <v>0.69314718055994529</v>
      </c>
      <c r="O191" s="3">
        <f>LN(Table15[[#This Row],[dens]])</f>
        <v>1.1195716540921135</v>
      </c>
      <c r="P191" s="3">
        <f>1/Table15[[#This Row],[Rs(ao)]]</f>
        <v>0.5</v>
      </c>
      <c r="Q191" s="3">
        <f>LN(Table15[[#This Row],[1/R]])</f>
        <v>-0.69314718055994529</v>
      </c>
    </row>
    <row r="192" spans="1:17" hidden="1" x14ac:dyDescent="0.3">
      <c r="A192">
        <v>1</v>
      </c>
      <c r="B192">
        <v>2500</v>
      </c>
      <c r="C192" t="s">
        <v>11</v>
      </c>
      <c r="D192">
        <v>2</v>
      </c>
      <c r="E192" t="s">
        <v>12</v>
      </c>
      <c r="F192">
        <v>13</v>
      </c>
      <c r="G192">
        <v>366.43574999999998</v>
      </c>
      <c r="H192">
        <v>324182.63414999988</v>
      </c>
      <c r="I192">
        <v>203.78500000000011</v>
      </c>
      <c r="J192">
        <v>69</v>
      </c>
      <c r="K192" t="s">
        <v>14</v>
      </c>
      <c r="L192">
        <f>Table15[[#This Row],[maxPHe]]/Table15[[#This Row],[nv]]</f>
        <v>2.9534057971014507</v>
      </c>
      <c r="M192">
        <f>LN(Table15[[#This Row],[maxPress(bar)]])</f>
        <v>12.689062321611535</v>
      </c>
      <c r="N192">
        <f>LN(Table15[[#This Row],[Rs(ao)]])</f>
        <v>0.69314718055994529</v>
      </c>
      <c r="O192" s="3">
        <f>LN(Table15[[#This Row],[dens]])</f>
        <v>1.0829590119124701</v>
      </c>
      <c r="P192" s="3">
        <f>1/Table15[[#This Row],[Rs(ao)]]</f>
        <v>0.5</v>
      </c>
      <c r="Q192" s="3">
        <f>LN(Table15[[#This Row],[1/R]])</f>
        <v>-0.69314718055994529</v>
      </c>
    </row>
    <row r="193" spans="1:17" hidden="1" x14ac:dyDescent="0.3">
      <c r="A193">
        <v>1</v>
      </c>
      <c r="B193">
        <v>2500</v>
      </c>
      <c r="C193" t="s">
        <v>11</v>
      </c>
      <c r="D193">
        <v>2</v>
      </c>
      <c r="E193" t="s">
        <v>12</v>
      </c>
      <c r="F193">
        <v>14</v>
      </c>
      <c r="G193">
        <v>396.98025000000013</v>
      </c>
      <c r="H193">
        <v>321289.52484999999</v>
      </c>
      <c r="I193">
        <v>211.89500000000001</v>
      </c>
      <c r="J193">
        <v>70</v>
      </c>
      <c r="K193" t="s">
        <v>13</v>
      </c>
      <c r="L193">
        <f>Table15[[#This Row],[maxPHe]]/Table15[[#This Row],[nv]]</f>
        <v>3.0270714285714289</v>
      </c>
      <c r="M193">
        <f>LN(Table15[[#This Row],[maxPress(bar)]])</f>
        <v>12.680097942175966</v>
      </c>
      <c r="N193">
        <f>LN(Table15[[#This Row],[Rs(ao)]])</f>
        <v>0.69314718055994529</v>
      </c>
      <c r="O193" s="3">
        <f>LN(Table15[[#This Row],[dens]])</f>
        <v>1.1075956269106377</v>
      </c>
      <c r="P193" s="3">
        <f>1/Table15[[#This Row],[Rs(ao)]]</f>
        <v>0.5</v>
      </c>
      <c r="Q193" s="3">
        <f>LN(Table15[[#This Row],[1/R]])</f>
        <v>-0.69314718055994529</v>
      </c>
    </row>
    <row r="194" spans="1:17" hidden="1" x14ac:dyDescent="0.3">
      <c r="A194">
        <v>1</v>
      </c>
      <c r="B194">
        <v>2500</v>
      </c>
      <c r="C194" t="s">
        <v>11</v>
      </c>
      <c r="D194">
        <v>2</v>
      </c>
      <c r="E194" t="s">
        <v>12</v>
      </c>
      <c r="F194">
        <v>16</v>
      </c>
      <c r="G194">
        <v>398.26724999999999</v>
      </c>
      <c r="H194">
        <v>332564.73080000002</v>
      </c>
      <c r="I194">
        <v>207.15499999999989</v>
      </c>
      <c r="J194">
        <v>67</v>
      </c>
      <c r="K194" t="s">
        <v>14</v>
      </c>
      <c r="L194">
        <f>Table15[[#This Row],[maxPHe]]/Table15[[#This Row],[nv]]</f>
        <v>3.0918656716417892</v>
      </c>
      <c r="M194">
        <f>LN(Table15[[#This Row],[maxPress(bar)]])</f>
        <v>12.714589799228273</v>
      </c>
      <c r="N194">
        <f>LN(Table15[[#This Row],[Rs(ao)]])</f>
        <v>0.69314718055994529</v>
      </c>
      <c r="O194" s="3">
        <f>LN(Table15[[#This Row],[dens]])</f>
        <v>1.1287746859398697</v>
      </c>
      <c r="P194" s="3">
        <f>1/Table15[[#This Row],[Rs(ao)]]</f>
        <v>0.5</v>
      </c>
      <c r="Q194" s="3">
        <f>LN(Table15[[#This Row],[1/R]])</f>
        <v>-0.69314718055994529</v>
      </c>
    </row>
    <row r="195" spans="1:17" hidden="1" x14ac:dyDescent="0.3">
      <c r="A195">
        <v>1</v>
      </c>
      <c r="B195">
        <v>2500</v>
      </c>
      <c r="C195" t="s">
        <v>11</v>
      </c>
      <c r="D195">
        <v>2</v>
      </c>
      <c r="E195" t="s">
        <v>12</v>
      </c>
      <c r="F195">
        <v>1</v>
      </c>
      <c r="G195">
        <v>217.82175000000001</v>
      </c>
      <c r="H195">
        <v>198048.98684999999</v>
      </c>
      <c r="I195">
        <v>116.0649999999999</v>
      </c>
      <c r="J195">
        <v>63</v>
      </c>
      <c r="K195" t="s">
        <v>15</v>
      </c>
      <c r="L195">
        <f>Table15[[#This Row],[maxPHe]]/Table15[[#This Row],[nv]]</f>
        <v>1.8423015873015858</v>
      </c>
      <c r="M195">
        <f>LN(Table15[[#This Row],[maxPress(bar)]])</f>
        <v>12.196269687409611</v>
      </c>
      <c r="N195">
        <f>LN(Table15[[#This Row],[Rs(ao)]])</f>
        <v>0.69314718055994529</v>
      </c>
      <c r="O195" s="3">
        <f>LN(Table15[[#This Row],[dens]])</f>
        <v>0.61101565260787671</v>
      </c>
      <c r="P195" s="3">
        <f>1/Table15[[#This Row],[Rs(ao)]]</f>
        <v>0.5</v>
      </c>
      <c r="Q195" s="3">
        <f>LN(Table15[[#This Row],[1/R]])</f>
        <v>-0.69314718055994529</v>
      </c>
    </row>
    <row r="196" spans="1:17" hidden="1" x14ac:dyDescent="0.3">
      <c r="A196">
        <v>1</v>
      </c>
      <c r="B196">
        <v>2500</v>
      </c>
      <c r="C196" t="s">
        <v>11</v>
      </c>
      <c r="D196">
        <v>2</v>
      </c>
      <c r="E196" t="s">
        <v>12</v>
      </c>
      <c r="F196">
        <v>2</v>
      </c>
      <c r="G196">
        <v>307.17824999999999</v>
      </c>
      <c r="H196">
        <v>227161.63750000001</v>
      </c>
      <c r="I196">
        <v>136.93499999999989</v>
      </c>
      <c r="J196">
        <v>66</v>
      </c>
      <c r="K196" t="s">
        <v>14</v>
      </c>
      <c r="L196">
        <f>Table15[[#This Row],[maxPHe]]/Table15[[#This Row],[nv]]</f>
        <v>2.0747727272727254</v>
      </c>
      <c r="M196">
        <f>LN(Table15[[#This Row],[maxPress(bar)]])</f>
        <v>12.333417102540841</v>
      </c>
      <c r="N196">
        <f>LN(Table15[[#This Row],[Rs(ao)]])</f>
        <v>0.69314718055994529</v>
      </c>
      <c r="O196" s="3">
        <f>LN(Table15[[#This Row],[dens]])</f>
        <v>0.72985161865872739</v>
      </c>
      <c r="P196" s="3">
        <f>1/Table15[[#This Row],[Rs(ao)]]</f>
        <v>0.5</v>
      </c>
      <c r="Q196" s="3">
        <f>LN(Table15[[#This Row],[1/R]])</f>
        <v>-0.69314718055994529</v>
      </c>
    </row>
    <row r="197" spans="1:17" hidden="1" x14ac:dyDescent="0.3">
      <c r="A197">
        <v>1</v>
      </c>
      <c r="B197">
        <v>2500</v>
      </c>
      <c r="C197" t="s">
        <v>11</v>
      </c>
      <c r="D197">
        <v>2</v>
      </c>
      <c r="E197" t="s">
        <v>12</v>
      </c>
      <c r="F197">
        <v>3</v>
      </c>
      <c r="G197">
        <v>266.03975000000003</v>
      </c>
      <c r="H197">
        <v>269302.98645000003</v>
      </c>
      <c r="I197">
        <v>175.7049999999999</v>
      </c>
      <c r="J197">
        <v>72</v>
      </c>
      <c r="K197" t="s">
        <v>14</v>
      </c>
      <c r="L197">
        <f>Table15[[#This Row],[maxPHe]]/Table15[[#This Row],[nv]]</f>
        <v>2.4403472222222207</v>
      </c>
      <c r="M197">
        <f>LN(Table15[[#This Row],[maxPress(bar)]])</f>
        <v>12.503592368415141</v>
      </c>
      <c r="N197">
        <f>LN(Table15[[#This Row],[Rs(ao)]])</f>
        <v>0.69314718055994529</v>
      </c>
      <c r="O197" s="3">
        <f>LN(Table15[[#This Row],[dens]])</f>
        <v>0.89214033337026455</v>
      </c>
      <c r="P197" s="3">
        <f>1/Table15[[#This Row],[Rs(ao)]]</f>
        <v>0.5</v>
      </c>
      <c r="Q197" s="3">
        <f>LN(Table15[[#This Row],[1/R]])</f>
        <v>-0.69314718055994529</v>
      </c>
    </row>
    <row r="198" spans="1:17" hidden="1" x14ac:dyDescent="0.3">
      <c r="A198">
        <v>1</v>
      </c>
      <c r="B198">
        <v>2500</v>
      </c>
      <c r="C198" t="s">
        <v>11</v>
      </c>
      <c r="D198">
        <v>2</v>
      </c>
      <c r="E198" t="s">
        <v>12</v>
      </c>
      <c r="F198">
        <v>4</v>
      </c>
      <c r="G198">
        <v>355.59424999999999</v>
      </c>
      <c r="H198">
        <v>315766.80274999997</v>
      </c>
      <c r="I198">
        <v>179.61500000000009</v>
      </c>
      <c r="J198">
        <v>63</v>
      </c>
      <c r="K198" t="s">
        <v>14</v>
      </c>
      <c r="L198">
        <f>Table15[[#This Row],[maxPHe]]/Table15[[#This Row],[nv]]</f>
        <v>2.8510317460317474</v>
      </c>
      <c r="M198">
        <f>LN(Table15[[#This Row],[maxPress(bar)]])</f>
        <v>12.662759254157104</v>
      </c>
      <c r="N198">
        <f>LN(Table15[[#This Row],[Rs(ao)]])</f>
        <v>0.69314718055994529</v>
      </c>
      <c r="O198" s="3">
        <f>LN(Table15[[#This Row],[dens]])</f>
        <v>1.0476809449200128</v>
      </c>
      <c r="P198" s="3">
        <f>1/Table15[[#This Row],[Rs(ao)]]</f>
        <v>0.5</v>
      </c>
      <c r="Q198" s="3">
        <f>LN(Table15[[#This Row],[1/R]])</f>
        <v>-0.69314718055994529</v>
      </c>
    </row>
    <row r="199" spans="1:17" hidden="1" x14ac:dyDescent="0.3">
      <c r="A199">
        <v>1</v>
      </c>
      <c r="B199">
        <v>2500</v>
      </c>
      <c r="C199" t="s">
        <v>11</v>
      </c>
      <c r="D199">
        <v>2</v>
      </c>
      <c r="E199" t="s">
        <v>12</v>
      </c>
      <c r="F199">
        <v>5</v>
      </c>
      <c r="G199">
        <v>415.09924999999993</v>
      </c>
      <c r="H199">
        <v>320725.10645000002</v>
      </c>
      <c r="I199">
        <v>217.51499999999999</v>
      </c>
      <c r="J199">
        <v>71</v>
      </c>
      <c r="K199" t="s">
        <v>14</v>
      </c>
      <c r="L199">
        <f>Table15[[#This Row],[maxPHe]]/Table15[[#This Row],[nv]]</f>
        <v>3.0635915492957744</v>
      </c>
      <c r="M199">
        <f>LN(Table15[[#This Row],[maxPress(bar)]])</f>
        <v>12.678339669021765</v>
      </c>
      <c r="N199">
        <f>LN(Table15[[#This Row],[Rs(ao)]])</f>
        <v>0.69314718055994529</v>
      </c>
      <c r="O199" s="3">
        <f>LN(Table15[[#This Row],[dens]])</f>
        <v>1.1195879366266528</v>
      </c>
      <c r="P199" s="3">
        <f>1/Table15[[#This Row],[Rs(ao)]]</f>
        <v>0.5</v>
      </c>
      <c r="Q199" s="3">
        <f>LN(Table15[[#This Row],[1/R]])</f>
        <v>-0.69314718055994529</v>
      </c>
    </row>
    <row r="200" spans="1:17" hidden="1" x14ac:dyDescent="0.3">
      <c r="A200">
        <v>1</v>
      </c>
      <c r="B200">
        <v>2500</v>
      </c>
      <c r="C200" t="s">
        <v>11</v>
      </c>
      <c r="D200">
        <v>2</v>
      </c>
      <c r="E200" t="s">
        <v>12</v>
      </c>
      <c r="F200">
        <v>6</v>
      </c>
      <c r="G200">
        <v>370.29725000000002</v>
      </c>
      <c r="H200">
        <v>327311.95124999998</v>
      </c>
      <c r="I200">
        <v>199.55500000000001</v>
      </c>
      <c r="J200">
        <v>66</v>
      </c>
      <c r="K200" t="s">
        <v>14</v>
      </c>
      <c r="L200">
        <f>Table15[[#This Row],[maxPHe]]/Table15[[#This Row],[nv]]</f>
        <v>3.0235606060606059</v>
      </c>
      <c r="M200">
        <f>LN(Table15[[#This Row],[maxPress(bar)]])</f>
        <v>12.698668974488072</v>
      </c>
      <c r="N200">
        <f>LN(Table15[[#This Row],[Rs(ao)]])</f>
        <v>0.69314718055994529</v>
      </c>
      <c r="O200" s="3">
        <f>LN(Table15[[#This Row],[dens]])</f>
        <v>1.1064351455312595</v>
      </c>
      <c r="P200" s="3">
        <f>1/Table15[[#This Row],[Rs(ao)]]</f>
        <v>0.5</v>
      </c>
      <c r="Q200" s="3">
        <f>LN(Table15[[#This Row],[1/R]])</f>
        <v>-0.69314718055994529</v>
      </c>
    </row>
    <row r="201" spans="1:17" hidden="1" x14ac:dyDescent="0.3">
      <c r="A201">
        <v>1</v>
      </c>
      <c r="B201">
        <v>2500</v>
      </c>
      <c r="C201" t="s">
        <v>11</v>
      </c>
      <c r="D201">
        <v>2</v>
      </c>
      <c r="E201" t="s">
        <v>12</v>
      </c>
      <c r="F201">
        <v>7</v>
      </c>
      <c r="G201">
        <v>405.44574999999998</v>
      </c>
      <c r="H201">
        <v>329717.61145000003</v>
      </c>
      <c r="I201">
        <v>208.58500000000009</v>
      </c>
      <c r="J201">
        <v>67</v>
      </c>
      <c r="K201" t="s">
        <v>14</v>
      </c>
      <c r="L201">
        <f>Table15[[#This Row],[maxPHe]]/Table15[[#This Row],[nv]]</f>
        <v>3.113208955223882</v>
      </c>
      <c r="M201">
        <f>LN(Table15[[#This Row],[maxPress(bar)]])</f>
        <v>12.705991844224048</v>
      </c>
      <c r="N201">
        <f>LN(Table15[[#This Row],[Rs(ao)]])</f>
        <v>0.69314718055994529</v>
      </c>
      <c r="O201" s="3">
        <f>LN(Table15[[#This Row],[dens]])</f>
        <v>1.1356540126323913</v>
      </c>
      <c r="P201" s="3">
        <f>1/Table15[[#This Row],[Rs(ao)]]</f>
        <v>0.5</v>
      </c>
      <c r="Q201" s="3">
        <f>LN(Table15[[#This Row],[1/R]])</f>
        <v>-0.69314718055994529</v>
      </c>
    </row>
    <row r="202" spans="1:17" hidden="1" x14ac:dyDescent="0.3">
      <c r="A202">
        <v>1</v>
      </c>
      <c r="B202">
        <v>2500</v>
      </c>
      <c r="C202" t="s">
        <v>11</v>
      </c>
      <c r="D202">
        <v>2</v>
      </c>
      <c r="E202" t="s">
        <v>12</v>
      </c>
      <c r="F202">
        <v>8</v>
      </c>
      <c r="G202">
        <v>441.83175000000011</v>
      </c>
      <c r="H202">
        <v>342996.93235000002</v>
      </c>
      <c r="I202">
        <v>213.8649999999999</v>
      </c>
      <c r="J202">
        <v>66</v>
      </c>
      <c r="K202" t="s">
        <v>14</v>
      </c>
      <c r="L202">
        <f>Table15[[#This Row],[maxPHe]]/Table15[[#This Row],[nv]]</f>
        <v>3.2403787878787864</v>
      </c>
      <c r="M202">
        <f>LN(Table15[[#This Row],[maxPress(bar)]])</f>
        <v>12.745476782522077</v>
      </c>
      <c r="N202">
        <f>LN(Table15[[#This Row],[Rs(ao)]])</f>
        <v>0.69314718055994529</v>
      </c>
      <c r="O202" s="3">
        <f>LN(Table15[[#This Row],[dens]])</f>
        <v>1.175690232809947</v>
      </c>
      <c r="P202" s="3">
        <f>1/Table15[[#This Row],[Rs(ao)]]</f>
        <v>0.5</v>
      </c>
      <c r="Q202" s="3">
        <f>LN(Table15[[#This Row],[1/R]])</f>
        <v>-0.69314718055994529</v>
      </c>
    </row>
    <row r="203" spans="1:17" hidden="1" x14ac:dyDescent="0.3">
      <c r="A203">
        <v>1</v>
      </c>
      <c r="B203">
        <v>2500</v>
      </c>
      <c r="C203" t="s">
        <v>11</v>
      </c>
      <c r="D203">
        <v>2</v>
      </c>
      <c r="E203" t="s">
        <v>12</v>
      </c>
      <c r="F203">
        <v>9</v>
      </c>
      <c r="G203">
        <v>365.19824999999997</v>
      </c>
      <c r="H203">
        <v>326067.94404999999</v>
      </c>
      <c r="I203">
        <v>200.535</v>
      </c>
      <c r="J203">
        <v>67</v>
      </c>
      <c r="K203" t="s">
        <v>14</v>
      </c>
      <c r="L203">
        <f>Table15[[#This Row],[maxPHe]]/Table15[[#This Row],[nv]]</f>
        <v>2.9930597014925371</v>
      </c>
      <c r="M203">
        <f>LN(Table15[[#This Row],[maxPress(bar)]])</f>
        <v>12.694861055964259</v>
      </c>
      <c r="N203">
        <f>LN(Table15[[#This Row],[Rs(ao)]])</f>
        <v>0.69314718055994529</v>
      </c>
      <c r="O203" s="3">
        <f>LN(Table15[[#This Row],[dens]])</f>
        <v>1.0962961757122294</v>
      </c>
      <c r="P203" s="3">
        <f>1/Table15[[#This Row],[Rs(ao)]]</f>
        <v>0.5</v>
      </c>
      <c r="Q203" s="3">
        <f>LN(Table15[[#This Row],[1/R]])</f>
        <v>-0.69314718055994529</v>
      </c>
    </row>
    <row r="204" spans="1:17" hidden="1" x14ac:dyDescent="0.3">
      <c r="A204">
        <v>3</v>
      </c>
      <c r="B204">
        <v>2000</v>
      </c>
      <c r="C204" t="s">
        <v>11</v>
      </c>
      <c r="D204">
        <v>3</v>
      </c>
      <c r="E204" t="s">
        <v>12</v>
      </c>
      <c r="F204">
        <v>4</v>
      </c>
      <c r="G204">
        <v>1247.4257500000001</v>
      </c>
      <c r="H204">
        <v>255835.15465000001</v>
      </c>
      <c r="I204">
        <v>609.98499999999956</v>
      </c>
      <c r="J204">
        <v>227</v>
      </c>
      <c r="K204" t="s">
        <v>14</v>
      </c>
      <c r="L204">
        <f>Table15[[#This Row],[maxPHe]]/Table15[[#This Row],[nv]]</f>
        <v>2.6871585903083681</v>
      </c>
      <c r="M204">
        <f>LN(Table15[[#This Row],[maxPress(bar)]])</f>
        <v>12.452288588903134</v>
      </c>
      <c r="N204">
        <f>LN(Table15[[#This Row],[Rs(ao)]])</f>
        <v>1.0986122886681098</v>
      </c>
      <c r="O204" s="3">
        <f>LN(Table15[[#This Row],[dens]])</f>
        <v>0.9884843492196761</v>
      </c>
      <c r="P204" s="3">
        <f>1/Table15[[#This Row],[Rs(ao)]]</f>
        <v>0.33333333333333331</v>
      </c>
      <c r="Q204" s="3">
        <f>LN(Table15[[#This Row],[1/R]])</f>
        <v>-1.0986122886681098</v>
      </c>
    </row>
    <row r="205" spans="1:17" hidden="1" x14ac:dyDescent="0.3">
      <c r="A205">
        <v>3</v>
      </c>
      <c r="B205">
        <v>2500</v>
      </c>
      <c r="C205" t="s">
        <v>11</v>
      </c>
      <c r="D205">
        <v>3</v>
      </c>
      <c r="E205" t="s">
        <v>12</v>
      </c>
      <c r="F205">
        <v>4</v>
      </c>
      <c r="G205">
        <v>1048.7127499999999</v>
      </c>
      <c r="H205">
        <v>218724.22020000001</v>
      </c>
      <c r="I205">
        <v>553.245</v>
      </c>
      <c r="J205">
        <v>233</v>
      </c>
      <c r="K205" t="s">
        <v>14</v>
      </c>
      <c r="L205">
        <f>Table15[[#This Row],[maxPHe]]/Table15[[#This Row],[nv]]</f>
        <v>2.3744420600858369</v>
      </c>
      <c r="M205">
        <f>LN(Table15[[#This Row],[maxPress(bar)]])</f>
        <v>12.295566946760658</v>
      </c>
      <c r="N205">
        <f>LN(Table15[[#This Row],[Rs(ao)]])</f>
        <v>1.0986122886681098</v>
      </c>
      <c r="O205" s="3">
        <f>LN(Table15[[#This Row],[dens]])</f>
        <v>0.86476248781897158</v>
      </c>
      <c r="P205" s="3">
        <f>1/Table15[[#This Row],[Rs(ao)]]</f>
        <v>0.33333333333333331</v>
      </c>
      <c r="Q205" s="3">
        <f>LN(Table15[[#This Row],[1/R]])</f>
        <v>-1.0986122886681098</v>
      </c>
    </row>
    <row r="206" spans="1:17" hidden="1" x14ac:dyDescent="0.3">
      <c r="A206">
        <v>3</v>
      </c>
      <c r="B206">
        <v>500</v>
      </c>
      <c r="C206" t="s">
        <v>11</v>
      </c>
      <c r="D206">
        <v>3</v>
      </c>
      <c r="E206" t="s">
        <v>12</v>
      </c>
      <c r="F206">
        <v>4</v>
      </c>
      <c r="G206">
        <v>1627.07925</v>
      </c>
      <c r="H206">
        <v>394352.09375</v>
      </c>
      <c r="I206">
        <v>806.91499999999962</v>
      </c>
      <c r="J206">
        <v>230</v>
      </c>
      <c r="K206" t="s">
        <v>14</v>
      </c>
      <c r="L206">
        <f>Table15[[#This Row],[maxPHe]]/Table15[[#This Row],[nv]]</f>
        <v>3.50832608695652</v>
      </c>
      <c r="M206">
        <f>LN(Table15[[#This Row],[maxPress(bar)]])</f>
        <v>12.884999428181892</v>
      </c>
      <c r="N206">
        <f>LN(Table15[[#This Row],[Rs(ao)]])</f>
        <v>1.0986122886681098</v>
      </c>
      <c r="O206" s="3">
        <f>LN(Table15[[#This Row],[dens]])</f>
        <v>1.255139025422626</v>
      </c>
      <c r="P206" s="3">
        <f>1/Table15[[#This Row],[Rs(ao)]]</f>
        <v>0.33333333333333331</v>
      </c>
      <c r="Q206" s="3">
        <f>LN(Table15[[#This Row],[1/R]])</f>
        <v>-1.0986122886681098</v>
      </c>
    </row>
    <row r="207" spans="1:17" x14ac:dyDescent="0.3">
      <c r="A207">
        <v>1</v>
      </c>
      <c r="B207">
        <v>1000</v>
      </c>
      <c r="C207" t="s">
        <v>11</v>
      </c>
      <c r="D207">
        <v>3</v>
      </c>
      <c r="E207" t="s">
        <v>12</v>
      </c>
      <c r="F207">
        <v>5</v>
      </c>
      <c r="G207">
        <v>1384.30675</v>
      </c>
      <c r="H207">
        <v>355070.17015000002</v>
      </c>
      <c r="I207">
        <v>748.3649999999999</v>
      </c>
      <c r="J207">
        <v>225</v>
      </c>
      <c r="K207" t="s">
        <v>14</v>
      </c>
      <c r="L207">
        <f>Table15[[#This Row],[maxPHe]]/Table15[[#This Row],[nv]]</f>
        <v>3.3260666666666663</v>
      </c>
      <c r="M207">
        <f>LN(Table15[[#This Row],[maxPress(bar)]])</f>
        <v>12.780070711319281</v>
      </c>
      <c r="N207">
        <f>LN(Table15[[#This Row],[Rs(ao)]])</f>
        <v>1.0986122886681098</v>
      </c>
      <c r="O207" s="3">
        <f>LN(Table15[[#This Row],[dens]])</f>
        <v>1.2017904246668689</v>
      </c>
      <c r="P207" s="3">
        <f>1/Table15[[#This Row],[Rs(ao)]]</f>
        <v>0.33333333333333331</v>
      </c>
      <c r="Q207" s="3">
        <f>LN(Table15[[#This Row],[1/R]])</f>
        <v>-1.0986122886681098</v>
      </c>
    </row>
    <row r="208" spans="1:17" hidden="1" x14ac:dyDescent="0.3">
      <c r="A208">
        <v>2</v>
      </c>
      <c r="B208">
        <v>1500</v>
      </c>
      <c r="C208" t="s">
        <v>11</v>
      </c>
      <c r="D208">
        <v>1</v>
      </c>
      <c r="E208" t="s">
        <v>12</v>
      </c>
      <c r="F208">
        <v>5</v>
      </c>
      <c r="G208">
        <v>51.930750000000003</v>
      </c>
      <c r="H208">
        <v>706185.30830000003</v>
      </c>
      <c r="I208">
        <v>32.885000000000012</v>
      </c>
      <c r="J208">
        <v>8</v>
      </c>
      <c r="K208" t="s">
        <v>14</v>
      </c>
      <c r="L208">
        <f>Table15[[#This Row],[maxPHe]]/Table15[[#This Row],[nv]]</f>
        <v>4.1106250000000015</v>
      </c>
      <c r="M208">
        <f>LN(Table15[[#This Row],[maxPress(bar)]])</f>
        <v>13.467632958380099</v>
      </c>
      <c r="N208">
        <f>LN(Table15[[#This Row],[Rs(ao)]])</f>
        <v>0</v>
      </c>
      <c r="O208" s="3">
        <f>LN(Table15[[#This Row],[dens]])</f>
        <v>1.4135750850734787</v>
      </c>
      <c r="P208" s="3">
        <f>1/Table15[[#This Row],[Rs(ao)]]</f>
        <v>1</v>
      </c>
      <c r="Q208" s="3">
        <f>LN(Table15[[#This Row],[1/R]])</f>
        <v>0</v>
      </c>
    </row>
    <row r="209" spans="1:17" hidden="1" x14ac:dyDescent="0.3">
      <c r="A209">
        <v>1</v>
      </c>
      <c r="B209">
        <v>2000</v>
      </c>
      <c r="C209" t="s">
        <v>11</v>
      </c>
      <c r="D209">
        <v>3</v>
      </c>
      <c r="E209" t="s">
        <v>12</v>
      </c>
      <c r="F209">
        <v>5</v>
      </c>
      <c r="G209">
        <v>1116.5842500000001</v>
      </c>
      <c r="H209">
        <v>264806.93199999997</v>
      </c>
      <c r="I209">
        <v>628.81499999999971</v>
      </c>
      <c r="J209">
        <v>230</v>
      </c>
      <c r="K209" t="s">
        <v>14</v>
      </c>
      <c r="L209">
        <f>Table15[[#This Row],[maxPHe]]/Table15[[#This Row],[nv]]</f>
        <v>2.7339782608695642</v>
      </c>
      <c r="M209">
        <f>LN(Table15[[#This Row],[maxPress(bar)]])</f>
        <v>12.486756280950081</v>
      </c>
      <c r="N209">
        <f>LN(Table15[[#This Row],[Rs(ao)]])</f>
        <v>1.0986122886681098</v>
      </c>
      <c r="O209" s="3">
        <f>LN(Table15[[#This Row],[dens]])</f>
        <v>1.0057577868691081</v>
      </c>
      <c r="P209" s="3">
        <f>1/Table15[[#This Row],[Rs(ao)]]</f>
        <v>0.33333333333333331</v>
      </c>
      <c r="Q209" s="3">
        <f>LN(Table15[[#This Row],[1/R]])</f>
        <v>-1.0986122886681098</v>
      </c>
    </row>
    <row r="210" spans="1:17" hidden="1" x14ac:dyDescent="0.3">
      <c r="A210">
        <v>1</v>
      </c>
      <c r="B210">
        <v>2500</v>
      </c>
      <c r="C210" t="s">
        <v>11</v>
      </c>
      <c r="D210">
        <v>3</v>
      </c>
      <c r="E210" t="s">
        <v>12</v>
      </c>
      <c r="F210">
        <v>5</v>
      </c>
      <c r="G210">
        <v>994.60374999999999</v>
      </c>
      <c r="H210">
        <v>231830.74804999999</v>
      </c>
      <c r="I210">
        <v>567.4250000000003</v>
      </c>
      <c r="J210">
        <v>224</v>
      </c>
      <c r="K210" t="s">
        <v>14</v>
      </c>
      <c r="L210">
        <f>Table15[[#This Row],[maxPHe]]/Table15[[#This Row],[nv]]</f>
        <v>2.5331473214285727</v>
      </c>
      <c r="M210">
        <f>LN(Table15[[#This Row],[maxPress(bar)]])</f>
        <v>12.353762850141587</v>
      </c>
      <c r="N210">
        <f>LN(Table15[[#This Row],[Rs(ao)]])</f>
        <v>1.0986122886681098</v>
      </c>
      <c r="O210" s="3">
        <f>LN(Table15[[#This Row],[dens]])</f>
        <v>0.92946253017649405</v>
      </c>
      <c r="P210" s="3">
        <f>1/Table15[[#This Row],[Rs(ao)]]</f>
        <v>0.33333333333333331</v>
      </c>
      <c r="Q210" s="3">
        <f>LN(Table15[[#This Row],[1/R]])</f>
        <v>-1.0986122886681098</v>
      </c>
    </row>
    <row r="211" spans="1:17" hidden="1" x14ac:dyDescent="0.3">
      <c r="A211">
        <v>1</v>
      </c>
      <c r="B211">
        <v>500</v>
      </c>
      <c r="C211" t="s">
        <v>11</v>
      </c>
      <c r="D211">
        <v>3</v>
      </c>
      <c r="E211" t="s">
        <v>12</v>
      </c>
      <c r="F211">
        <v>5</v>
      </c>
      <c r="G211">
        <v>1454.75225</v>
      </c>
      <c r="H211">
        <v>410094.03855</v>
      </c>
      <c r="I211">
        <v>815.45500000000015</v>
      </c>
      <c r="J211">
        <v>225</v>
      </c>
      <c r="K211" t="s">
        <v>14</v>
      </c>
      <c r="L211">
        <f>Table15[[#This Row],[maxPHe]]/Table15[[#This Row],[nv]]</f>
        <v>3.6242444444444453</v>
      </c>
      <c r="M211">
        <f>LN(Table15[[#This Row],[maxPress(bar)]])</f>
        <v>12.924141774698048</v>
      </c>
      <c r="N211">
        <f>LN(Table15[[#This Row],[Rs(ao)]])</f>
        <v>1.0986122886681098</v>
      </c>
      <c r="O211" s="3">
        <f>LN(Table15[[#This Row],[dens]])</f>
        <v>1.2876458374634969</v>
      </c>
      <c r="P211" s="3">
        <f>1/Table15[[#This Row],[Rs(ao)]]</f>
        <v>0.33333333333333331</v>
      </c>
      <c r="Q211" s="3">
        <f>LN(Table15[[#This Row],[1/R]])</f>
        <v>-1.0986122886681098</v>
      </c>
    </row>
    <row r="212" spans="1:17" x14ac:dyDescent="0.3">
      <c r="A212">
        <v>2</v>
      </c>
      <c r="B212">
        <v>1000</v>
      </c>
      <c r="C212" t="s">
        <v>11</v>
      </c>
      <c r="D212">
        <v>3</v>
      </c>
      <c r="E212" t="s">
        <v>12</v>
      </c>
      <c r="F212">
        <v>5</v>
      </c>
      <c r="G212">
        <v>1414.15825</v>
      </c>
      <c r="H212">
        <v>360985.81485000008</v>
      </c>
      <c r="I212">
        <v>750.33500000000015</v>
      </c>
      <c r="J212">
        <v>223</v>
      </c>
      <c r="K212" t="s">
        <v>14</v>
      </c>
      <c r="L212">
        <f>Table15[[#This Row],[maxPHe]]/Table15[[#This Row],[nv]]</f>
        <v>3.3647309417040367</v>
      </c>
      <c r="M212">
        <f>LN(Table15[[#This Row],[maxPress(bar)]])</f>
        <v>12.796593942498665</v>
      </c>
      <c r="N212">
        <f>LN(Table15[[#This Row],[Rs(ao)]])</f>
        <v>1.0986122886681098</v>
      </c>
      <c r="O212" s="3">
        <f>LN(Table15[[#This Row],[dens]])</f>
        <v>1.2133480020110439</v>
      </c>
      <c r="P212" s="3">
        <f>1/Table15[[#This Row],[Rs(ao)]]</f>
        <v>0.33333333333333331</v>
      </c>
      <c r="Q212" s="3">
        <f>LN(Table15[[#This Row],[1/R]])</f>
        <v>-1.0986122886681098</v>
      </c>
    </row>
    <row r="213" spans="1:17" hidden="1" x14ac:dyDescent="0.3">
      <c r="A213">
        <v>2</v>
      </c>
      <c r="B213">
        <v>1500</v>
      </c>
      <c r="C213" t="s">
        <v>11</v>
      </c>
      <c r="D213">
        <v>2</v>
      </c>
      <c r="E213" t="s">
        <v>12</v>
      </c>
      <c r="F213">
        <v>5</v>
      </c>
      <c r="G213">
        <v>504.60374999999999</v>
      </c>
      <c r="H213">
        <v>407014.95839999989</v>
      </c>
      <c r="I213">
        <v>256.42500000000001</v>
      </c>
      <c r="J213">
        <v>71</v>
      </c>
      <c r="K213" t="s">
        <v>14</v>
      </c>
      <c r="L213">
        <f>Table15[[#This Row],[maxPHe]]/Table15[[#This Row],[nv]]</f>
        <v>3.6116197183098593</v>
      </c>
      <c r="M213">
        <f>LN(Table15[[#This Row],[maxPress(bar)]])</f>
        <v>12.916605216574917</v>
      </c>
      <c r="N213">
        <f>LN(Table15[[#This Row],[Rs(ao)]])</f>
        <v>0.69314718055994529</v>
      </c>
      <c r="O213" s="3">
        <f>LN(Table15[[#This Row],[dens]])</f>
        <v>1.2841563471521593</v>
      </c>
      <c r="P213" s="3">
        <f>1/Table15[[#This Row],[Rs(ao)]]</f>
        <v>0.5</v>
      </c>
      <c r="Q213" s="3">
        <f>LN(Table15[[#This Row],[1/R]])</f>
        <v>-0.69314718055994529</v>
      </c>
    </row>
    <row r="214" spans="1:17" hidden="1" x14ac:dyDescent="0.3">
      <c r="A214">
        <v>2</v>
      </c>
      <c r="B214">
        <v>2000</v>
      </c>
      <c r="C214" t="s">
        <v>11</v>
      </c>
      <c r="D214">
        <v>3</v>
      </c>
      <c r="E214" t="s">
        <v>12</v>
      </c>
      <c r="F214">
        <v>5</v>
      </c>
      <c r="G214">
        <v>1227.9702500000001</v>
      </c>
      <c r="H214">
        <v>272228.9770999999</v>
      </c>
      <c r="I214">
        <v>650.09500000000014</v>
      </c>
      <c r="J214">
        <v>229</v>
      </c>
      <c r="K214" t="s">
        <v>14</v>
      </c>
      <c r="L214">
        <f>Table15[[#This Row],[maxPHe]]/Table15[[#This Row],[nv]]</f>
        <v>2.838842794759826</v>
      </c>
      <c r="M214">
        <f>LN(Table15[[#This Row],[maxPress(bar)]])</f>
        <v>12.514398818713566</v>
      </c>
      <c r="N214">
        <f>LN(Table15[[#This Row],[Rs(ao)]])</f>
        <v>1.0986122886681098</v>
      </c>
      <c r="O214" s="3">
        <f>LN(Table15[[#This Row],[dens]])</f>
        <v>1.0433965025021643</v>
      </c>
      <c r="P214" s="3">
        <f>1/Table15[[#This Row],[Rs(ao)]]</f>
        <v>0.33333333333333331</v>
      </c>
      <c r="Q214" s="3">
        <f>LN(Table15[[#This Row],[1/R]])</f>
        <v>-1.0986122886681098</v>
      </c>
    </row>
    <row r="215" spans="1:17" hidden="1" x14ac:dyDescent="0.3">
      <c r="A215">
        <v>2</v>
      </c>
      <c r="B215">
        <v>2500</v>
      </c>
      <c r="C215" t="s">
        <v>11</v>
      </c>
      <c r="D215">
        <v>3</v>
      </c>
      <c r="E215" t="s">
        <v>12</v>
      </c>
      <c r="F215">
        <v>5</v>
      </c>
      <c r="G215">
        <v>965.79225000000008</v>
      </c>
      <c r="H215">
        <v>236716.31125</v>
      </c>
      <c r="I215">
        <v>556.65499999999963</v>
      </c>
      <c r="J215">
        <v>220</v>
      </c>
      <c r="K215" t="s">
        <v>14</v>
      </c>
      <c r="L215">
        <f>Table15[[#This Row],[maxPHe]]/Table15[[#This Row],[nv]]</f>
        <v>2.5302499999999983</v>
      </c>
      <c r="M215">
        <f>LN(Table15[[#This Row],[maxPress(bar)]])</f>
        <v>12.37461770419668</v>
      </c>
      <c r="N215">
        <f>LN(Table15[[#This Row],[Rs(ao)]])</f>
        <v>1.0986122886681098</v>
      </c>
      <c r="O215" s="3">
        <f>LN(Table15[[#This Row],[dens]])</f>
        <v>0.92831811208687287</v>
      </c>
      <c r="P215" s="3">
        <f>1/Table15[[#This Row],[Rs(ao)]]</f>
        <v>0.33333333333333331</v>
      </c>
      <c r="Q215" s="3">
        <f>LN(Table15[[#This Row],[1/R]])</f>
        <v>-1.0986122886681098</v>
      </c>
    </row>
    <row r="216" spans="1:17" hidden="1" x14ac:dyDescent="0.3">
      <c r="A216">
        <v>2</v>
      </c>
      <c r="B216">
        <v>500</v>
      </c>
      <c r="C216" t="s">
        <v>11</v>
      </c>
      <c r="D216">
        <v>3</v>
      </c>
      <c r="E216" t="s">
        <v>12</v>
      </c>
      <c r="F216">
        <v>5</v>
      </c>
      <c r="G216">
        <v>1461.0397499999999</v>
      </c>
      <c r="H216">
        <v>412565.5097</v>
      </c>
      <c r="I216">
        <v>816.70500000000038</v>
      </c>
      <c r="J216">
        <v>225</v>
      </c>
      <c r="K216" t="s">
        <v>14</v>
      </c>
      <c r="L216">
        <f>Table15[[#This Row],[maxPHe]]/Table15[[#This Row],[nv]]</f>
        <v>3.6298000000000017</v>
      </c>
      <c r="M216">
        <f>LN(Table15[[#This Row],[maxPress(bar)]])</f>
        <v>12.930150283541618</v>
      </c>
      <c r="N216">
        <f>LN(Table15[[#This Row],[Rs(ao)]])</f>
        <v>1.0986122886681098</v>
      </c>
      <c r="O216" s="3">
        <f>LN(Table15[[#This Row],[dens]])</f>
        <v>1.2891775503401637</v>
      </c>
      <c r="P216" s="3">
        <f>1/Table15[[#This Row],[Rs(ao)]]</f>
        <v>0.33333333333333331</v>
      </c>
      <c r="Q216" s="3">
        <f>LN(Table15[[#This Row],[1/R]])</f>
        <v>-1.0986122886681098</v>
      </c>
    </row>
    <row r="217" spans="1:17" x14ac:dyDescent="0.3">
      <c r="A217">
        <v>3</v>
      </c>
      <c r="B217">
        <v>1000</v>
      </c>
      <c r="C217" t="s">
        <v>11</v>
      </c>
      <c r="D217">
        <v>3</v>
      </c>
      <c r="E217" t="s">
        <v>12</v>
      </c>
      <c r="F217">
        <v>5</v>
      </c>
      <c r="G217">
        <v>1416.48525</v>
      </c>
      <c r="H217">
        <v>357687.99255000002</v>
      </c>
      <c r="I217">
        <v>756.7949999999995</v>
      </c>
      <c r="J217">
        <v>226</v>
      </c>
      <c r="K217" t="s">
        <v>14</v>
      </c>
      <c r="L217">
        <f>Table15[[#This Row],[maxPHe]]/Table15[[#This Row],[nv]]</f>
        <v>3.348650442477874</v>
      </c>
      <c r="M217">
        <f>LN(Table15[[#This Row],[maxPress(bar)]])</f>
        <v>12.787416356190525</v>
      </c>
      <c r="N217">
        <f>LN(Table15[[#This Row],[Rs(ao)]])</f>
        <v>1.0986122886681098</v>
      </c>
      <c r="O217" s="3">
        <f>LN(Table15[[#This Row],[dens]])</f>
        <v>1.2085574116782296</v>
      </c>
      <c r="P217" s="3">
        <f>1/Table15[[#This Row],[Rs(ao)]]</f>
        <v>0.33333333333333331</v>
      </c>
      <c r="Q217" s="3">
        <f>LN(Table15[[#This Row],[1/R]])</f>
        <v>-1.0986122886681098</v>
      </c>
    </row>
    <row r="218" spans="1:17" hidden="1" x14ac:dyDescent="0.3">
      <c r="A218">
        <v>3</v>
      </c>
      <c r="B218">
        <v>1500</v>
      </c>
      <c r="C218" t="s">
        <v>11</v>
      </c>
      <c r="D218">
        <v>1</v>
      </c>
      <c r="E218" t="s">
        <v>12</v>
      </c>
      <c r="F218">
        <v>5</v>
      </c>
      <c r="G218">
        <v>80.445750000000018</v>
      </c>
      <c r="H218">
        <v>652633.62204999989</v>
      </c>
      <c r="I218">
        <v>40.585000000000008</v>
      </c>
      <c r="J218">
        <v>9</v>
      </c>
      <c r="K218" t="s">
        <v>14</v>
      </c>
      <c r="L218">
        <f>Table15[[#This Row],[maxPHe]]/Table15[[#This Row],[nv]]</f>
        <v>4.509444444444445</v>
      </c>
      <c r="M218">
        <f>LN(Table15[[#This Row],[maxPress(bar)]])</f>
        <v>13.388771181964408</v>
      </c>
      <c r="N218">
        <f>LN(Table15[[#This Row],[Rs(ao)]])</f>
        <v>0</v>
      </c>
      <c r="O218" s="3">
        <f>LN(Table15[[#This Row],[dens]])</f>
        <v>1.5061739628769197</v>
      </c>
      <c r="P218" s="3">
        <f>1/Table15[[#This Row],[Rs(ao)]]</f>
        <v>1</v>
      </c>
      <c r="Q218" s="3">
        <f>LN(Table15[[#This Row],[1/R]])</f>
        <v>0</v>
      </c>
    </row>
    <row r="219" spans="1:17" hidden="1" x14ac:dyDescent="0.3">
      <c r="A219">
        <v>3</v>
      </c>
      <c r="B219">
        <v>2000</v>
      </c>
      <c r="C219" t="s">
        <v>11</v>
      </c>
      <c r="D219">
        <v>3</v>
      </c>
      <c r="E219" t="s">
        <v>12</v>
      </c>
      <c r="F219">
        <v>5</v>
      </c>
      <c r="G219">
        <v>1222.2772500000001</v>
      </c>
      <c r="H219">
        <v>275052.19264999998</v>
      </c>
      <c r="I219">
        <v>638.9550000000005</v>
      </c>
      <c r="J219">
        <v>223</v>
      </c>
      <c r="K219" t="s">
        <v>14</v>
      </c>
      <c r="L219">
        <f>Table15[[#This Row],[maxPHe]]/Table15[[#This Row],[nv]]</f>
        <v>2.8652690582959663</v>
      </c>
      <c r="M219">
        <f>LN(Table15[[#This Row],[maxPress(bar)]])</f>
        <v>12.524716150095134</v>
      </c>
      <c r="N219">
        <f>LN(Table15[[#This Row],[Rs(ao)]])</f>
        <v>1.0986122886681098</v>
      </c>
      <c r="O219" s="3">
        <f>LN(Table15[[#This Row],[dens]])</f>
        <v>1.0526622579024223</v>
      </c>
      <c r="P219" s="3">
        <f>1/Table15[[#This Row],[Rs(ao)]]</f>
        <v>0.33333333333333331</v>
      </c>
      <c r="Q219" s="3">
        <f>LN(Table15[[#This Row],[1/R]])</f>
        <v>-1.0986122886681098</v>
      </c>
    </row>
    <row r="220" spans="1:17" hidden="1" x14ac:dyDescent="0.3">
      <c r="A220">
        <v>3</v>
      </c>
      <c r="B220">
        <v>2500</v>
      </c>
      <c r="C220" t="s">
        <v>11</v>
      </c>
      <c r="D220">
        <v>3</v>
      </c>
      <c r="E220" t="s">
        <v>12</v>
      </c>
      <c r="F220">
        <v>5</v>
      </c>
      <c r="G220">
        <v>986.33675000000017</v>
      </c>
      <c r="H220">
        <v>229822.8407</v>
      </c>
      <c r="I220">
        <v>575.76499999999987</v>
      </c>
      <c r="J220">
        <v>231</v>
      </c>
      <c r="K220" t="s">
        <v>14</v>
      </c>
      <c r="L220">
        <f>Table15[[#This Row],[maxPHe]]/Table15[[#This Row],[nv]]</f>
        <v>2.4924891774891771</v>
      </c>
      <c r="M220">
        <f>LN(Table15[[#This Row],[maxPress(bar)]])</f>
        <v>12.345064033278268</v>
      </c>
      <c r="N220">
        <f>LN(Table15[[#This Row],[Rs(ao)]])</f>
        <v>1.0986122886681098</v>
      </c>
      <c r="O220" s="3">
        <f>LN(Table15[[#This Row],[dens]])</f>
        <v>0.91328188081400929</v>
      </c>
      <c r="P220" s="3">
        <f>1/Table15[[#This Row],[Rs(ao)]]</f>
        <v>0.33333333333333331</v>
      </c>
      <c r="Q220" s="3">
        <f>LN(Table15[[#This Row],[1/R]])</f>
        <v>-1.0986122886681098</v>
      </c>
    </row>
    <row r="221" spans="1:17" hidden="1" x14ac:dyDescent="0.3">
      <c r="A221">
        <v>3</v>
      </c>
      <c r="B221">
        <v>500</v>
      </c>
      <c r="C221" t="s">
        <v>11</v>
      </c>
      <c r="D221">
        <v>3</v>
      </c>
      <c r="E221" t="s">
        <v>12</v>
      </c>
      <c r="F221">
        <v>5</v>
      </c>
      <c r="G221">
        <v>1488.61375</v>
      </c>
      <c r="H221">
        <v>411492.25504999998</v>
      </c>
      <c r="I221">
        <v>826.2249999999998</v>
      </c>
      <c r="J221">
        <v>227</v>
      </c>
      <c r="K221" t="s">
        <v>14</v>
      </c>
      <c r="L221">
        <f>Table15[[#This Row],[maxPHe]]/Table15[[#This Row],[nv]]</f>
        <v>3.6397577092511004</v>
      </c>
      <c r="M221">
        <f>LN(Table15[[#This Row],[maxPress(bar)]])</f>
        <v>12.92754547765847</v>
      </c>
      <c r="N221">
        <f>LN(Table15[[#This Row],[Rs(ao)]])</f>
        <v>1.0986122886681098</v>
      </c>
      <c r="O221" s="3">
        <f>LN(Table15[[#This Row],[dens]])</f>
        <v>1.2919171160406535</v>
      </c>
      <c r="P221" s="3">
        <f>1/Table15[[#This Row],[Rs(ao)]]</f>
        <v>0.33333333333333331</v>
      </c>
      <c r="Q221" s="3">
        <f>LN(Table15[[#This Row],[1/R]])</f>
        <v>-1.0986122886681098</v>
      </c>
    </row>
    <row r="222" spans="1:17" x14ac:dyDescent="0.3">
      <c r="A222">
        <v>1</v>
      </c>
      <c r="B222">
        <v>1000</v>
      </c>
      <c r="C222" t="s">
        <v>11</v>
      </c>
      <c r="D222">
        <v>3</v>
      </c>
      <c r="E222" t="s">
        <v>12</v>
      </c>
      <c r="F222">
        <v>6</v>
      </c>
      <c r="G222">
        <v>1496.8812499999999</v>
      </c>
      <c r="H222">
        <v>365659.59074999997</v>
      </c>
      <c r="I222">
        <v>774.87500000000011</v>
      </c>
      <c r="J222">
        <v>227</v>
      </c>
      <c r="K222" t="s">
        <v>14</v>
      </c>
      <c r="L222">
        <f>Table15[[#This Row],[maxPHe]]/Table15[[#This Row],[nv]]</f>
        <v>3.4135462555066085</v>
      </c>
      <c r="M222">
        <f>LN(Table15[[#This Row],[maxPress(bar)]])</f>
        <v>12.809458099672769</v>
      </c>
      <c r="N222">
        <f>LN(Table15[[#This Row],[Rs(ao)]])</f>
        <v>1.0986122886681098</v>
      </c>
      <c r="O222" s="3">
        <f>LN(Table15[[#This Row],[dens]])</f>
        <v>1.2277517085406811</v>
      </c>
      <c r="P222" s="3">
        <f>1/Table15[[#This Row],[Rs(ao)]]</f>
        <v>0.33333333333333331</v>
      </c>
      <c r="Q222" s="3">
        <f>LN(Table15[[#This Row],[1/R]])</f>
        <v>-1.0986122886681098</v>
      </c>
    </row>
    <row r="223" spans="1:17" hidden="1" x14ac:dyDescent="0.3">
      <c r="A223">
        <v>1</v>
      </c>
      <c r="B223">
        <v>500</v>
      </c>
      <c r="C223" t="s">
        <v>11</v>
      </c>
      <c r="D223">
        <v>1</v>
      </c>
      <c r="E223" t="s">
        <v>12</v>
      </c>
      <c r="F223">
        <v>0.5</v>
      </c>
      <c r="G223">
        <v>34.950249999999997</v>
      </c>
      <c r="H223">
        <v>584692.23859999992</v>
      </c>
      <c r="I223">
        <v>24.495000000000001</v>
      </c>
      <c r="J223">
        <v>9</v>
      </c>
      <c r="K223" t="s">
        <v>15</v>
      </c>
      <c r="L223">
        <f>Table15[[#This Row],[maxPHe]]/Table15[[#This Row],[nv]]</f>
        <v>2.7216666666666667</v>
      </c>
      <c r="M223">
        <f>LN(Table15[[#This Row],[maxPress(bar)]])</f>
        <v>13.278840899917972</v>
      </c>
      <c r="N223">
        <f>LN(Table15[[#This Row],[Rs(ao)]])</f>
        <v>0</v>
      </c>
      <c r="O223" s="3">
        <f>LN(Table15[[#This Row],[dens]])</f>
        <v>1.0012444377543188</v>
      </c>
      <c r="P223" s="3">
        <f>1/Table15[[#This Row],[Rs(ao)]]</f>
        <v>1</v>
      </c>
      <c r="Q223" s="3">
        <f>LN(Table15[[#This Row],[1/R]])</f>
        <v>0</v>
      </c>
    </row>
    <row r="224" spans="1:17" hidden="1" x14ac:dyDescent="0.3">
      <c r="A224">
        <v>1</v>
      </c>
      <c r="B224">
        <v>500</v>
      </c>
      <c r="C224" t="s">
        <v>11</v>
      </c>
      <c r="D224">
        <v>1</v>
      </c>
      <c r="E224" t="s">
        <v>12</v>
      </c>
      <c r="F224">
        <v>10</v>
      </c>
      <c r="G224">
        <v>101.43575</v>
      </c>
      <c r="H224">
        <v>833153.59235000005</v>
      </c>
      <c r="I224">
        <v>49.785000000000018</v>
      </c>
      <c r="J224">
        <v>9</v>
      </c>
      <c r="K224" t="s">
        <v>13</v>
      </c>
      <c r="L224">
        <f>Table15[[#This Row],[maxPHe]]/Table15[[#This Row],[nv]]</f>
        <v>5.531666666666669</v>
      </c>
      <c r="M224">
        <f>LN(Table15[[#This Row],[maxPress(bar)]])</f>
        <v>13.632973288726063</v>
      </c>
      <c r="N224">
        <f>LN(Table15[[#This Row],[Rs(ao)]])</f>
        <v>0</v>
      </c>
      <c r="O224" s="3">
        <f>LN(Table15[[#This Row],[dens]])</f>
        <v>1.7104891565038287</v>
      </c>
      <c r="P224" s="3">
        <f>1/Table15[[#This Row],[Rs(ao)]]</f>
        <v>1</v>
      </c>
      <c r="Q224" s="3">
        <f>LN(Table15[[#This Row],[1/R]])</f>
        <v>0</v>
      </c>
    </row>
    <row r="225" spans="1:17" hidden="1" x14ac:dyDescent="0.3">
      <c r="A225">
        <v>1</v>
      </c>
      <c r="B225">
        <v>500</v>
      </c>
      <c r="C225" t="s">
        <v>11</v>
      </c>
      <c r="D225">
        <v>1</v>
      </c>
      <c r="E225" t="s">
        <v>12</v>
      </c>
      <c r="F225">
        <v>11</v>
      </c>
      <c r="G225">
        <v>113.36624999999999</v>
      </c>
      <c r="H225">
        <v>788515.37710000004</v>
      </c>
      <c r="I225">
        <v>58.175000000000011</v>
      </c>
      <c r="J225">
        <v>11</v>
      </c>
      <c r="K225" t="s">
        <v>13</v>
      </c>
      <c r="L225">
        <f>Table15[[#This Row],[maxPHe]]/Table15[[#This Row],[nv]]</f>
        <v>5.2886363636363649</v>
      </c>
      <c r="M225">
        <f>LN(Table15[[#This Row],[maxPress(bar)]])</f>
        <v>13.577907186907186</v>
      </c>
      <c r="N225">
        <f>LN(Table15[[#This Row],[Rs(ao)]])</f>
        <v>0</v>
      </c>
      <c r="O225" s="3">
        <f>LN(Table15[[#This Row],[dens]])</f>
        <v>1.6655604363899852</v>
      </c>
      <c r="P225" s="3">
        <f>1/Table15[[#This Row],[Rs(ao)]]</f>
        <v>1</v>
      </c>
      <c r="Q225" s="3">
        <f>LN(Table15[[#This Row],[1/R]])</f>
        <v>0</v>
      </c>
    </row>
    <row r="226" spans="1:17" hidden="1" x14ac:dyDescent="0.3">
      <c r="A226">
        <v>1</v>
      </c>
      <c r="B226">
        <v>500</v>
      </c>
      <c r="C226" t="s">
        <v>11</v>
      </c>
      <c r="D226">
        <v>1</v>
      </c>
      <c r="E226" t="s">
        <v>12</v>
      </c>
      <c r="F226">
        <v>12</v>
      </c>
      <c r="G226">
        <v>80.940750000000008</v>
      </c>
      <c r="H226">
        <v>831969.83550000016</v>
      </c>
      <c r="I226">
        <v>45.685000000000002</v>
      </c>
      <c r="J226">
        <v>9</v>
      </c>
      <c r="K226" t="s">
        <v>14</v>
      </c>
      <c r="L226">
        <f>Table15[[#This Row],[maxPHe]]/Table15[[#This Row],[nv]]</f>
        <v>5.0761111111111115</v>
      </c>
      <c r="M226">
        <f>LN(Table15[[#This Row],[maxPress(bar)]])</f>
        <v>13.631551463737448</v>
      </c>
      <c r="N226">
        <f>LN(Table15[[#This Row],[Rs(ao)]])</f>
        <v>0</v>
      </c>
      <c r="O226" s="3">
        <f>LN(Table15[[#This Row],[dens]])</f>
        <v>1.6245454391143646</v>
      </c>
      <c r="P226" s="3">
        <f>1/Table15[[#This Row],[Rs(ao)]]</f>
        <v>1</v>
      </c>
      <c r="Q226" s="3">
        <f>LN(Table15[[#This Row],[1/R]])</f>
        <v>0</v>
      </c>
    </row>
    <row r="227" spans="1:17" hidden="1" x14ac:dyDescent="0.3">
      <c r="A227">
        <v>1</v>
      </c>
      <c r="B227">
        <v>500</v>
      </c>
      <c r="C227" t="s">
        <v>11</v>
      </c>
      <c r="D227">
        <v>1</v>
      </c>
      <c r="E227" t="s">
        <v>12</v>
      </c>
      <c r="F227">
        <v>13</v>
      </c>
      <c r="G227">
        <v>15.643750000000001</v>
      </c>
      <c r="H227">
        <v>868590.81649999996</v>
      </c>
      <c r="I227">
        <v>29.625</v>
      </c>
      <c r="J227">
        <v>8</v>
      </c>
      <c r="K227" t="s">
        <v>14</v>
      </c>
      <c r="L227">
        <f>Table15[[#This Row],[maxPHe]]/Table15[[#This Row],[nv]]</f>
        <v>3.703125</v>
      </c>
      <c r="M227">
        <f>LN(Table15[[#This Row],[maxPress(bar)]])</f>
        <v>13.674627426266202</v>
      </c>
      <c r="N227">
        <f>LN(Table15[[#This Row],[Rs(ao)]])</f>
        <v>0</v>
      </c>
      <c r="O227" s="3">
        <f>LN(Table15[[#This Row],[dens]])</f>
        <v>1.3091770577754593</v>
      </c>
      <c r="P227" s="3">
        <f>1/Table15[[#This Row],[Rs(ao)]]</f>
        <v>1</v>
      </c>
      <c r="Q227" s="3">
        <f>LN(Table15[[#This Row],[1/R]])</f>
        <v>0</v>
      </c>
    </row>
    <row r="228" spans="1:17" hidden="1" x14ac:dyDescent="0.3">
      <c r="A228">
        <v>1</v>
      </c>
      <c r="B228">
        <v>500</v>
      </c>
      <c r="C228" t="s">
        <v>11</v>
      </c>
      <c r="D228">
        <v>1</v>
      </c>
      <c r="E228" t="s">
        <v>12</v>
      </c>
      <c r="F228">
        <v>14</v>
      </c>
      <c r="G228">
        <v>50.14875</v>
      </c>
      <c r="H228">
        <v>934331.20614999987</v>
      </c>
      <c r="I228">
        <v>33.525000000000013</v>
      </c>
      <c r="J228">
        <v>7</v>
      </c>
      <c r="K228" t="s">
        <v>14</v>
      </c>
      <c r="L228">
        <f>Table15[[#This Row],[maxPHe]]/Table15[[#This Row],[nv]]</f>
        <v>4.7892857142857164</v>
      </c>
      <c r="M228">
        <f>LN(Table15[[#This Row],[maxPress(bar)]])</f>
        <v>13.747586264790529</v>
      </c>
      <c r="N228">
        <f>LN(Table15[[#This Row],[Rs(ao)]])</f>
        <v>0</v>
      </c>
      <c r="O228" s="3">
        <f>LN(Table15[[#This Row],[dens]])</f>
        <v>1.5663812801124293</v>
      </c>
      <c r="P228" s="3">
        <f>1/Table15[[#This Row],[Rs(ao)]]</f>
        <v>1</v>
      </c>
      <c r="Q228" s="3">
        <f>LN(Table15[[#This Row],[1/R]])</f>
        <v>0</v>
      </c>
    </row>
    <row r="229" spans="1:17" hidden="1" x14ac:dyDescent="0.3">
      <c r="A229">
        <v>1</v>
      </c>
      <c r="B229">
        <v>500</v>
      </c>
      <c r="C229" t="s">
        <v>11</v>
      </c>
      <c r="D229">
        <v>1</v>
      </c>
      <c r="E229" t="s">
        <v>12</v>
      </c>
      <c r="F229">
        <v>15</v>
      </c>
      <c r="G229">
        <v>66.683250000000001</v>
      </c>
      <c r="H229">
        <v>872980.54110000003</v>
      </c>
      <c r="I229">
        <v>42.835000000000001</v>
      </c>
      <c r="J229">
        <v>9</v>
      </c>
      <c r="K229" t="s">
        <v>13</v>
      </c>
      <c r="L229">
        <f>Table15[[#This Row],[maxPHe]]/Table15[[#This Row],[nv]]</f>
        <v>4.7594444444444441</v>
      </c>
      <c r="M229">
        <f>LN(Table15[[#This Row],[maxPress(bar)]])</f>
        <v>13.679668544882599</v>
      </c>
      <c r="N229">
        <f>LN(Table15[[#This Row],[Rs(ao)]])</f>
        <v>0</v>
      </c>
      <c r="O229" s="3">
        <f>LN(Table15[[#This Row],[dens]])</f>
        <v>1.5601309480797878</v>
      </c>
      <c r="P229" s="3">
        <f>1/Table15[[#This Row],[Rs(ao)]]</f>
        <v>1</v>
      </c>
      <c r="Q229" s="3">
        <f>LN(Table15[[#This Row],[1/R]])</f>
        <v>0</v>
      </c>
    </row>
    <row r="230" spans="1:17" hidden="1" x14ac:dyDescent="0.3">
      <c r="A230">
        <v>1</v>
      </c>
      <c r="B230">
        <v>500</v>
      </c>
      <c r="C230" t="s">
        <v>11</v>
      </c>
      <c r="D230">
        <v>1</v>
      </c>
      <c r="E230" t="s">
        <v>12</v>
      </c>
      <c r="F230">
        <v>16</v>
      </c>
      <c r="G230">
        <v>89.009750000000025</v>
      </c>
      <c r="H230">
        <v>928746.25144999998</v>
      </c>
      <c r="I230">
        <v>44.305000000000007</v>
      </c>
      <c r="J230">
        <v>8</v>
      </c>
      <c r="K230" t="s">
        <v>13</v>
      </c>
      <c r="L230">
        <f>Table15[[#This Row],[maxPHe]]/Table15[[#This Row],[nv]]</f>
        <v>5.5381250000000009</v>
      </c>
      <c r="M230">
        <f>LN(Table15[[#This Row],[maxPress(bar)]])</f>
        <v>13.741590838882139</v>
      </c>
      <c r="N230">
        <f>LN(Table15[[#This Row],[Rs(ao)]])</f>
        <v>0</v>
      </c>
      <c r="O230" s="3">
        <f>LN(Table15[[#This Row],[dens]])</f>
        <v>1.71165599581943</v>
      </c>
      <c r="P230" s="3">
        <f>1/Table15[[#This Row],[Rs(ao)]]</f>
        <v>1</v>
      </c>
      <c r="Q230" s="3">
        <f>LN(Table15[[#This Row],[1/R]])</f>
        <v>0</v>
      </c>
    </row>
    <row r="231" spans="1:17" hidden="1" x14ac:dyDescent="0.3">
      <c r="A231">
        <v>1</v>
      </c>
      <c r="B231">
        <v>500</v>
      </c>
      <c r="C231" t="s">
        <v>11</v>
      </c>
      <c r="D231">
        <v>1</v>
      </c>
      <c r="E231" t="s">
        <v>12</v>
      </c>
      <c r="F231">
        <v>17</v>
      </c>
      <c r="G231">
        <v>167.02975000000001</v>
      </c>
      <c r="H231">
        <v>841128.48595</v>
      </c>
      <c r="I231">
        <v>62.904999999999987</v>
      </c>
      <c r="J231">
        <v>9</v>
      </c>
      <c r="K231" t="s">
        <v>13</v>
      </c>
      <c r="L231">
        <f>Table15[[#This Row],[maxPHe]]/Table15[[#This Row],[nv]]</f>
        <v>6.9894444444444428</v>
      </c>
      <c r="M231">
        <f>LN(Table15[[#This Row],[maxPress(bar)]])</f>
        <v>13.642499704871986</v>
      </c>
      <c r="N231">
        <f>LN(Table15[[#This Row],[Rs(ao)]])</f>
        <v>0</v>
      </c>
      <c r="O231" s="3">
        <f>LN(Table15[[#This Row],[dens]])</f>
        <v>1.9444010744668745</v>
      </c>
      <c r="P231" s="3">
        <f>1/Table15[[#This Row],[Rs(ao)]]</f>
        <v>1</v>
      </c>
      <c r="Q231" s="3">
        <f>LN(Table15[[#This Row],[1/R]])</f>
        <v>0</v>
      </c>
    </row>
    <row r="232" spans="1:17" hidden="1" x14ac:dyDescent="0.3">
      <c r="A232">
        <v>1</v>
      </c>
      <c r="B232">
        <v>500</v>
      </c>
      <c r="C232" t="s">
        <v>11</v>
      </c>
      <c r="D232">
        <v>1</v>
      </c>
      <c r="E232" t="s">
        <v>12</v>
      </c>
      <c r="F232">
        <v>18</v>
      </c>
      <c r="G232">
        <v>93.712750000000014</v>
      </c>
      <c r="H232">
        <v>865867.3147499999</v>
      </c>
      <c r="I232">
        <v>45.244999999999983</v>
      </c>
      <c r="J232">
        <v>8</v>
      </c>
      <c r="K232" t="s">
        <v>13</v>
      </c>
      <c r="L232">
        <f>Table15[[#This Row],[maxPHe]]/Table15[[#This Row],[nv]]</f>
        <v>5.6556249999999979</v>
      </c>
      <c r="M232">
        <f>LN(Table15[[#This Row],[maxPress(bar)]])</f>
        <v>13.671486959581749</v>
      </c>
      <c r="N232">
        <f>LN(Table15[[#This Row],[Rs(ao)]])</f>
        <v>0</v>
      </c>
      <c r="O232" s="3">
        <f>LN(Table15[[#This Row],[dens]])</f>
        <v>1.7326506251232603</v>
      </c>
      <c r="P232" s="3">
        <f>1/Table15[[#This Row],[Rs(ao)]]</f>
        <v>1</v>
      </c>
      <c r="Q232" s="3">
        <f>LN(Table15[[#This Row],[1/R]])</f>
        <v>0</v>
      </c>
    </row>
    <row r="233" spans="1:17" hidden="1" x14ac:dyDescent="0.3">
      <c r="A233">
        <v>1</v>
      </c>
      <c r="B233">
        <v>500</v>
      </c>
      <c r="C233" t="s">
        <v>11</v>
      </c>
      <c r="D233">
        <v>1</v>
      </c>
      <c r="E233" t="s">
        <v>12</v>
      </c>
      <c r="F233">
        <v>19</v>
      </c>
      <c r="G233">
        <v>165.84174999999999</v>
      </c>
      <c r="H233">
        <v>865193.43439999991</v>
      </c>
      <c r="I233">
        <v>59.664999999999978</v>
      </c>
      <c r="J233">
        <v>8</v>
      </c>
      <c r="K233" t="s">
        <v>13</v>
      </c>
      <c r="L233">
        <f>Table15[[#This Row],[maxPHe]]/Table15[[#This Row],[nv]]</f>
        <v>7.4581249999999972</v>
      </c>
      <c r="M233">
        <f>LN(Table15[[#This Row],[maxPress(bar)]])</f>
        <v>13.670708384497805</v>
      </c>
      <c r="N233">
        <f>LN(Table15[[#This Row],[Rs(ao)]])</f>
        <v>0</v>
      </c>
      <c r="O233" s="3">
        <f>LN(Table15[[#This Row],[dens]])</f>
        <v>2.0093040421417827</v>
      </c>
      <c r="P233" s="3">
        <f>1/Table15[[#This Row],[Rs(ao)]]</f>
        <v>1</v>
      </c>
      <c r="Q233" s="3">
        <f>LN(Table15[[#This Row],[1/R]])</f>
        <v>0</v>
      </c>
    </row>
    <row r="234" spans="1:17" hidden="1" x14ac:dyDescent="0.3">
      <c r="A234">
        <v>1</v>
      </c>
      <c r="B234">
        <v>500</v>
      </c>
      <c r="C234" t="s">
        <v>11</v>
      </c>
      <c r="D234">
        <v>1</v>
      </c>
      <c r="E234" t="s">
        <v>12</v>
      </c>
      <c r="F234">
        <v>1</v>
      </c>
      <c r="G234">
        <v>69.950250000000011</v>
      </c>
      <c r="H234">
        <v>704606.37095000001</v>
      </c>
      <c r="I234">
        <v>31.495000000000001</v>
      </c>
      <c r="J234">
        <v>9</v>
      </c>
      <c r="K234" t="s">
        <v>14</v>
      </c>
      <c r="L234">
        <f>Table15[[#This Row],[maxPHe]]/Table15[[#This Row],[nv]]</f>
        <v>3.4994444444444444</v>
      </c>
      <c r="M234">
        <f>LN(Table15[[#This Row],[maxPress(bar)]])</f>
        <v>13.465394586787085</v>
      </c>
      <c r="N234">
        <f>LN(Table15[[#This Row],[Rs(ao)]])</f>
        <v>0</v>
      </c>
      <c r="O234" s="3">
        <f>LN(Table15[[#This Row],[dens]])</f>
        <v>1.2526042257376728</v>
      </c>
      <c r="P234" s="3">
        <f>1/Table15[[#This Row],[Rs(ao)]]</f>
        <v>1</v>
      </c>
      <c r="Q234" s="3">
        <f>LN(Table15[[#This Row],[1/R]])</f>
        <v>0</v>
      </c>
    </row>
    <row r="235" spans="1:17" hidden="1" x14ac:dyDescent="0.3">
      <c r="A235">
        <v>1</v>
      </c>
      <c r="B235">
        <v>500</v>
      </c>
      <c r="C235" t="s">
        <v>11</v>
      </c>
      <c r="D235">
        <v>1</v>
      </c>
      <c r="E235" t="s">
        <v>12</v>
      </c>
      <c r="F235">
        <v>20</v>
      </c>
      <c r="G235">
        <v>92.376250000000013</v>
      </c>
      <c r="H235">
        <v>858879.28279999993</v>
      </c>
      <c r="I235">
        <v>44.97499999999998</v>
      </c>
      <c r="J235">
        <v>8</v>
      </c>
      <c r="K235" t="s">
        <v>13</v>
      </c>
      <c r="L235">
        <f>Table15[[#This Row],[maxPHe]]/Table15[[#This Row],[nv]]</f>
        <v>5.6218749999999975</v>
      </c>
      <c r="M235">
        <f>LN(Table15[[#This Row],[maxPress(bar)]])</f>
        <v>13.663383658844012</v>
      </c>
      <c r="N235">
        <f>LN(Table15[[#This Row],[Rs(ao)]])</f>
        <v>0</v>
      </c>
      <c r="O235" s="3">
        <f>LN(Table15[[#This Row],[dens]])</f>
        <v>1.7266652381567604</v>
      </c>
      <c r="P235" s="3">
        <f>1/Table15[[#This Row],[Rs(ao)]]</f>
        <v>1</v>
      </c>
      <c r="Q235" s="3">
        <f>LN(Table15[[#This Row],[1/R]])</f>
        <v>0</v>
      </c>
    </row>
    <row r="236" spans="1:17" hidden="1" x14ac:dyDescent="0.3">
      <c r="A236">
        <v>1</v>
      </c>
      <c r="B236">
        <v>500</v>
      </c>
      <c r="C236" t="s">
        <v>11</v>
      </c>
      <c r="D236">
        <v>1</v>
      </c>
      <c r="E236" t="s">
        <v>12</v>
      </c>
      <c r="F236">
        <v>2</v>
      </c>
      <c r="G236">
        <v>116.73275</v>
      </c>
      <c r="H236">
        <v>784560.38880000019</v>
      </c>
      <c r="I236">
        <v>38.845000000000027</v>
      </c>
      <c r="J236">
        <v>8</v>
      </c>
      <c r="K236" t="s">
        <v>14</v>
      </c>
      <c r="L236">
        <f>Table15[[#This Row],[maxPHe]]/Table15[[#This Row],[nv]]</f>
        <v>4.8556250000000034</v>
      </c>
      <c r="M236">
        <f>LN(Table15[[#This Row],[maxPress(bar)]])</f>
        <v>13.572878825630472</v>
      </c>
      <c r="N236">
        <f>LN(Table15[[#This Row],[Rs(ao)]])</f>
        <v>0</v>
      </c>
      <c r="O236" s="3">
        <f>LN(Table15[[#This Row],[dens]])</f>
        <v>1.5801378267225488</v>
      </c>
      <c r="P236" s="3">
        <f>1/Table15[[#This Row],[Rs(ao)]]</f>
        <v>1</v>
      </c>
      <c r="Q236" s="3">
        <f>LN(Table15[[#This Row],[1/R]])</f>
        <v>0</v>
      </c>
    </row>
    <row r="237" spans="1:17" hidden="1" x14ac:dyDescent="0.3">
      <c r="A237">
        <v>1</v>
      </c>
      <c r="B237">
        <v>500</v>
      </c>
      <c r="C237" t="s">
        <v>11</v>
      </c>
      <c r="D237">
        <v>1</v>
      </c>
      <c r="E237" t="s">
        <v>12</v>
      </c>
      <c r="F237">
        <v>3</v>
      </c>
      <c r="G237">
        <v>88.069249999999997</v>
      </c>
      <c r="H237">
        <v>855016.92275000003</v>
      </c>
      <c r="I237">
        <v>41.115000000000009</v>
      </c>
      <c r="J237">
        <v>8</v>
      </c>
      <c r="K237" t="s">
        <v>14</v>
      </c>
      <c r="L237">
        <f>Table15[[#This Row],[maxPHe]]/Table15[[#This Row],[nv]]</f>
        <v>5.1393750000000011</v>
      </c>
      <c r="M237">
        <f>LN(Table15[[#This Row],[maxPress(bar)]])</f>
        <v>13.658876540413083</v>
      </c>
      <c r="N237">
        <f>LN(Table15[[#This Row],[Rs(ao)]])</f>
        <v>0</v>
      </c>
      <c r="O237" s="3">
        <f>LN(Table15[[#This Row],[dens]])</f>
        <v>1.6369314767430232</v>
      </c>
      <c r="P237" s="3">
        <f>1/Table15[[#This Row],[Rs(ao)]]</f>
        <v>1</v>
      </c>
      <c r="Q237" s="3">
        <f>LN(Table15[[#This Row],[1/R]])</f>
        <v>0</v>
      </c>
    </row>
    <row r="238" spans="1:17" hidden="1" x14ac:dyDescent="0.3">
      <c r="A238">
        <v>1</v>
      </c>
      <c r="B238">
        <v>500</v>
      </c>
      <c r="C238" t="s">
        <v>11</v>
      </c>
      <c r="D238">
        <v>1</v>
      </c>
      <c r="E238" t="s">
        <v>12</v>
      </c>
      <c r="F238">
        <v>4</v>
      </c>
      <c r="G238">
        <v>67.574250000000006</v>
      </c>
      <c r="H238">
        <v>750719.94444999995</v>
      </c>
      <c r="I238">
        <v>43.015000000000001</v>
      </c>
      <c r="J238">
        <v>10</v>
      </c>
      <c r="K238" t="s">
        <v>14</v>
      </c>
      <c r="L238">
        <f>Table15[[#This Row],[maxPHe]]/Table15[[#This Row],[nv]]</f>
        <v>4.3014999999999999</v>
      </c>
      <c r="M238">
        <f>LN(Table15[[#This Row],[maxPress(bar)]])</f>
        <v>13.528787951011559</v>
      </c>
      <c r="N238">
        <f>LN(Table15[[#This Row],[Rs(ao)]])</f>
        <v>0</v>
      </c>
      <c r="O238" s="3">
        <f>LN(Table15[[#This Row],[dens]])</f>
        <v>1.4589637990792657</v>
      </c>
      <c r="P238" s="3">
        <f>1/Table15[[#This Row],[Rs(ao)]]</f>
        <v>1</v>
      </c>
      <c r="Q238" s="3">
        <f>LN(Table15[[#This Row],[1/R]])</f>
        <v>0</v>
      </c>
    </row>
    <row r="239" spans="1:17" hidden="1" x14ac:dyDescent="0.3">
      <c r="A239">
        <v>1</v>
      </c>
      <c r="B239">
        <v>500</v>
      </c>
      <c r="C239" t="s">
        <v>11</v>
      </c>
      <c r="D239">
        <v>1</v>
      </c>
      <c r="E239" t="s">
        <v>12</v>
      </c>
      <c r="F239">
        <v>5</v>
      </c>
      <c r="G239">
        <v>100.19825</v>
      </c>
      <c r="H239">
        <v>881746.68624999991</v>
      </c>
      <c r="I239">
        <v>43.534999999999997</v>
      </c>
      <c r="J239">
        <v>7</v>
      </c>
      <c r="K239" t="s">
        <v>14</v>
      </c>
      <c r="L239">
        <f>Table15[[#This Row],[maxPHe]]/Table15[[#This Row],[nv]]</f>
        <v>6.2192857142857134</v>
      </c>
      <c r="M239">
        <f>LN(Table15[[#This Row],[maxPress(bar)]])</f>
        <v>13.689660089939833</v>
      </c>
      <c r="N239">
        <f>LN(Table15[[#This Row],[Rs(ao)]])</f>
        <v>0</v>
      </c>
      <c r="O239" s="3">
        <f>LN(Table15[[#This Row],[dens]])</f>
        <v>1.8276550632252655</v>
      </c>
      <c r="P239" s="3">
        <f>1/Table15[[#This Row],[Rs(ao)]]</f>
        <v>1</v>
      </c>
      <c r="Q239" s="3">
        <f>LN(Table15[[#This Row],[1/R]])</f>
        <v>0</v>
      </c>
    </row>
    <row r="240" spans="1:17" hidden="1" x14ac:dyDescent="0.3">
      <c r="A240">
        <v>1</v>
      </c>
      <c r="B240">
        <v>500</v>
      </c>
      <c r="C240" t="s">
        <v>11</v>
      </c>
      <c r="D240">
        <v>1</v>
      </c>
      <c r="E240" t="s">
        <v>12</v>
      </c>
      <c r="F240">
        <v>6</v>
      </c>
      <c r="G240">
        <v>74.554249999999996</v>
      </c>
      <c r="H240">
        <v>872333.80409999995</v>
      </c>
      <c r="I240">
        <v>41.415000000000013</v>
      </c>
      <c r="J240">
        <v>8</v>
      </c>
      <c r="K240" t="s">
        <v>14</v>
      </c>
      <c r="L240">
        <f>Table15[[#This Row],[maxPHe]]/Table15[[#This Row],[nv]]</f>
        <v>5.1768750000000017</v>
      </c>
      <c r="M240">
        <f>LN(Table15[[#This Row],[maxPress(bar)]])</f>
        <v>13.678927432507765</v>
      </c>
      <c r="N240">
        <f>LN(Table15[[#This Row],[Rs(ao)]])</f>
        <v>0</v>
      </c>
      <c r="O240" s="3">
        <f>LN(Table15[[#This Row],[dens]])</f>
        <v>1.6442015923703919</v>
      </c>
      <c r="P240" s="3">
        <f>1/Table15[[#This Row],[Rs(ao)]]</f>
        <v>1</v>
      </c>
      <c r="Q240" s="3">
        <f>LN(Table15[[#This Row],[1/R]])</f>
        <v>0</v>
      </c>
    </row>
    <row r="241" spans="1:17" hidden="1" x14ac:dyDescent="0.3">
      <c r="A241">
        <v>1</v>
      </c>
      <c r="B241">
        <v>500</v>
      </c>
      <c r="C241" t="s">
        <v>11</v>
      </c>
      <c r="D241">
        <v>1</v>
      </c>
      <c r="E241" t="s">
        <v>12</v>
      </c>
      <c r="F241">
        <v>7</v>
      </c>
      <c r="G241">
        <v>144.15825000000001</v>
      </c>
      <c r="H241">
        <v>832360.35374999989</v>
      </c>
      <c r="I241">
        <v>58.335000000000008</v>
      </c>
      <c r="J241">
        <v>9</v>
      </c>
      <c r="K241" t="s">
        <v>14</v>
      </c>
      <c r="L241">
        <f>Table15[[#This Row],[maxPHe]]/Table15[[#This Row],[nv]]</f>
        <v>6.4816666666666674</v>
      </c>
      <c r="M241">
        <f>LN(Table15[[#This Row],[maxPress(bar)]])</f>
        <v>13.632020743523022</v>
      </c>
      <c r="N241">
        <f>LN(Table15[[#This Row],[Rs(ao)]])</f>
        <v>0</v>
      </c>
      <c r="O241" s="3">
        <f>LN(Table15[[#This Row],[dens]])</f>
        <v>1.8689776789396011</v>
      </c>
      <c r="P241" s="3">
        <f>1/Table15[[#This Row],[Rs(ao)]]</f>
        <v>1</v>
      </c>
      <c r="Q241" s="3">
        <f>LN(Table15[[#This Row],[1/R]])</f>
        <v>0</v>
      </c>
    </row>
    <row r="242" spans="1:17" hidden="1" x14ac:dyDescent="0.3">
      <c r="A242">
        <v>1</v>
      </c>
      <c r="B242">
        <v>500</v>
      </c>
      <c r="C242" t="s">
        <v>11</v>
      </c>
      <c r="D242">
        <v>1</v>
      </c>
      <c r="E242" t="s">
        <v>12</v>
      </c>
      <c r="F242">
        <v>8</v>
      </c>
      <c r="G242">
        <v>95.396250000000009</v>
      </c>
      <c r="H242">
        <v>798453.47310000006</v>
      </c>
      <c r="I242">
        <v>48.57500000000001</v>
      </c>
      <c r="J242">
        <v>9</v>
      </c>
      <c r="K242" t="s">
        <v>13</v>
      </c>
      <c r="L242">
        <f>Table15[[#This Row],[maxPHe]]/Table15[[#This Row],[nv]]</f>
        <v>5.397222222222223</v>
      </c>
      <c r="M242">
        <f>LN(Table15[[#This Row],[maxPress(bar)]])</f>
        <v>13.590431977062297</v>
      </c>
      <c r="N242">
        <f>LN(Table15[[#This Row],[Rs(ao)]])</f>
        <v>0</v>
      </c>
      <c r="O242" s="3">
        <f>LN(Table15[[#This Row],[dens]])</f>
        <v>1.6858844179272845</v>
      </c>
      <c r="P242" s="3">
        <f>1/Table15[[#This Row],[Rs(ao)]]</f>
        <v>1</v>
      </c>
      <c r="Q242" s="3">
        <f>LN(Table15[[#This Row],[1/R]])</f>
        <v>0</v>
      </c>
    </row>
    <row r="243" spans="1:17" hidden="1" x14ac:dyDescent="0.3">
      <c r="A243">
        <v>1</v>
      </c>
      <c r="B243">
        <v>500</v>
      </c>
      <c r="C243" t="s">
        <v>11</v>
      </c>
      <c r="D243">
        <v>1</v>
      </c>
      <c r="E243" t="s">
        <v>12</v>
      </c>
      <c r="F243">
        <v>9</v>
      </c>
      <c r="G243">
        <v>105.59425</v>
      </c>
      <c r="H243">
        <v>863196.64110000012</v>
      </c>
      <c r="I243">
        <v>47.614999999999988</v>
      </c>
      <c r="J243">
        <v>8</v>
      </c>
      <c r="K243" t="s">
        <v>13</v>
      </c>
      <c r="L243">
        <f>Table15[[#This Row],[maxPHe]]/Table15[[#This Row],[nv]]</f>
        <v>5.9518749999999985</v>
      </c>
      <c r="M243">
        <f>LN(Table15[[#This Row],[maxPress(bar)]])</f>
        <v>13.66839780169977</v>
      </c>
      <c r="N243">
        <f>LN(Table15[[#This Row],[Rs(ao)]])</f>
        <v>0</v>
      </c>
      <c r="O243" s="3">
        <f>LN(Table15[[#This Row],[dens]])</f>
        <v>1.7837062959661731</v>
      </c>
      <c r="P243" s="3">
        <f>1/Table15[[#This Row],[Rs(ao)]]</f>
        <v>1</v>
      </c>
      <c r="Q243" s="3">
        <f>LN(Table15[[#This Row],[1/R]])</f>
        <v>0</v>
      </c>
    </row>
    <row r="244" spans="1:17" hidden="1" x14ac:dyDescent="0.3">
      <c r="A244">
        <v>1</v>
      </c>
      <c r="B244">
        <v>500</v>
      </c>
      <c r="C244" t="s">
        <v>11</v>
      </c>
      <c r="D244">
        <v>2</v>
      </c>
      <c r="E244" t="s">
        <v>12</v>
      </c>
      <c r="F244">
        <v>10</v>
      </c>
      <c r="G244">
        <v>656.58425000000011</v>
      </c>
      <c r="H244">
        <v>561277.54375000019</v>
      </c>
      <c r="I244">
        <v>308.81500000000011</v>
      </c>
      <c r="J244">
        <v>67</v>
      </c>
      <c r="K244" t="s">
        <v>14</v>
      </c>
      <c r="L244">
        <f>Table15[[#This Row],[maxPHe]]/Table15[[#This Row],[nv]]</f>
        <v>4.6091791044776134</v>
      </c>
      <c r="M244">
        <f>LN(Table15[[#This Row],[maxPress(bar)]])</f>
        <v>13.237970792558258</v>
      </c>
      <c r="N244">
        <f>LN(Table15[[#This Row],[Rs(ao)]])</f>
        <v>0.69314718055994529</v>
      </c>
      <c r="O244" s="3">
        <f>LN(Table15[[#This Row],[dens]])</f>
        <v>1.5280497727094555</v>
      </c>
      <c r="P244" s="3">
        <f>1/Table15[[#This Row],[Rs(ao)]]</f>
        <v>0.5</v>
      </c>
      <c r="Q244" s="3">
        <f>LN(Table15[[#This Row],[1/R]])</f>
        <v>-0.69314718055994529</v>
      </c>
    </row>
    <row r="245" spans="1:17" hidden="1" x14ac:dyDescent="0.3">
      <c r="A245">
        <v>1</v>
      </c>
      <c r="B245">
        <v>500</v>
      </c>
      <c r="C245" t="s">
        <v>11</v>
      </c>
      <c r="D245">
        <v>2</v>
      </c>
      <c r="E245" t="s">
        <v>12</v>
      </c>
      <c r="F245">
        <v>11</v>
      </c>
      <c r="G245">
        <v>629.05924999999991</v>
      </c>
      <c r="H245">
        <v>560589.57109999983</v>
      </c>
      <c r="I245">
        <v>303.31499999999983</v>
      </c>
      <c r="J245">
        <v>67</v>
      </c>
      <c r="K245" t="s">
        <v>14</v>
      </c>
      <c r="L245">
        <f>Table15[[#This Row],[maxPHe]]/Table15[[#This Row],[nv]]</f>
        <v>4.5270895522388033</v>
      </c>
      <c r="M245">
        <f>LN(Table15[[#This Row],[maxPress(bar)]])</f>
        <v>13.236744314435967</v>
      </c>
      <c r="N245">
        <f>LN(Table15[[#This Row],[Rs(ao)]])</f>
        <v>0.69314718055994529</v>
      </c>
      <c r="O245" s="3">
        <f>LN(Table15[[#This Row],[dens]])</f>
        <v>1.5100792500648359</v>
      </c>
      <c r="P245" s="3">
        <f>1/Table15[[#This Row],[Rs(ao)]]</f>
        <v>0.5</v>
      </c>
      <c r="Q245" s="3">
        <f>LN(Table15[[#This Row],[1/R]])</f>
        <v>-0.69314718055994529</v>
      </c>
    </row>
    <row r="246" spans="1:17" hidden="1" x14ac:dyDescent="0.3">
      <c r="A246">
        <v>1</v>
      </c>
      <c r="B246">
        <v>500</v>
      </c>
      <c r="C246" t="s">
        <v>11</v>
      </c>
      <c r="D246">
        <v>2</v>
      </c>
      <c r="E246" t="s">
        <v>12</v>
      </c>
      <c r="F246">
        <v>12</v>
      </c>
      <c r="G246">
        <v>622.52474999999981</v>
      </c>
      <c r="H246">
        <v>564848.02305000008</v>
      </c>
      <c r="I246">
        <v>304.00499999999982</v>
      </c>
      <c r="J246">
        <v>68</v>
      </c>
      <c r="K246" t="s">
        <v>14</v>
      </c>
      <c r="L246">
        <f>Table15[[#This Row],[maxPHe]]/Table15[[#This Row],[nv]]</f>
        <v>4.4706617647058797</v>
      </c>
      <c r="M246">
        <f>LN(Table15[[#This Row],[maxPress(bar)]])</f>
        <v>13.244311988193209</v>
      </c>
      <c r="N246">
        <f>LN(Table15[[#This Row],[Rs(ao)]])</f>
        <v>0.69314718055994529</v>
      </c>
      <c r="O246" s="3">
        <f>LN(Table15[[#This Row],[dens]])</f>
        <v>1.497536443463279</v>
      </c>
      <c r="P246" s="3">
        <f>1/Table15[[#This Row],[Rs(ao)]]</f>
        <v>0.5</v>
      </c>
      <c r="Q246" s="3">
        <f>LN(Table15[[#This Row],[1/R]])</f>
        <v>-0.69314718055994529</v>
      </c>
    </row>
    <row r="247" spans="1:17" hidden="1" x14ac:dyDescent="0.3">
      <c r="A247">
        <v>1</v>
      </c>
      <c r="B247">
        <v>500</v>
      </c>
      <c r="C247" t="s">
        <v>11</v>
      </c>
      <c r="D247">
        <v>2</v>
      </c>
      <c r="E247" t="s">
        <v>12</v>
      </c>
      <c r="F247">
        <v>13</v>
      </c>
      <c r="G247">
        <v>687.07925</v>
      </c>
      <c r="H247">
        <v>579556.25345000008</v>
      </c>
      <c r="I247">
        <v>314.91499999999979</v>
      </c>
      <c r="J247">
        <v>67</v>
      </c>
      <c r="K247" t="s">
        <v>14</v>
      </c>
      <c r="L247">
        <f>Table15[[#This Row],[maxPHe]]/Table15[[#This Row],[nv]]</f>
        <v>4.7002238805970116</v>
      </c>
      <c r="M247">
        <f>LN(Table15[[#This Row],[maxPress(bar)]])</f>
        <v>13.270018009440715</v>
      </c>
      <c r="N247">
        <f>LN(Table15[[#This Row],[Rs(ao)]])</f>
        <v>0.69314718055994529</v>
      </c>
      <c r="O247" s="3">
        <f>LN(Table15[[#This Row],[dens]])</f>
        <v>1.5476101417511188</v>
      </c>
      <c r="P247" s="3">
        <f>1/Table15[[#This Row],[Rs(ao)]]</f>
        <v>0.5</v>
      </c>
      <c r="Q247" s="3">
        <f>LN(Table15[[#This Row],[1/R]])</f>
        <v>-0.69314718055994529</v>
      </c>
    </row>
    <row r="248" spans="1:17" hidden="1" x14ac:dyDescent="0.3">
      <c r="A248">
        <v>1</v>
      </c>
      <c r="B248">
        <v>500</v>
      </c>
      <c r="C248" t="s">
        <v>11</v>
      </c>
      <c r="D248">
        <v>2</v>
      </c>
      <c r="E248" t="s">
        <v>12</v>
      </c>
      <c r="F248">
        <v>14</v>
      </c>
      <c r="G248">
        <v>673.21775000000002</v>
      </c>
      <c r="H248">
        <v>568031.24040000013</v>
      </c>
      <c r="I248">
        <v>314.14499999999992</v>
      </c>
      <c r="J248">
        <v>68</v>
      </c>
      <c r="K248" t="s">
        <v>13</v>
      </c>
      <c r="L248">
        <f>Table15[[#This Row],[maxPHe]]/Table15[[#This Row],[nv]]</f>
        <v>4.6197794117647044</v>
      </c>
      <c r="M248">
        <f>LN(Table15[[#This Row],[maxPress(bar)]])</f>
        <v>13.249931696895031</v>
      </c>
      <c r="N248">
        <f>LN(Table15[[#This Row],[Rs(ao)]])</f>
        <v>0.69314718055994529</v>
      </c>
      <c r="O248" s="3">
        <f>LN(Table15[[#This Row],[dens]])</f>
        <v>1.5303469575824771</v>
      </c>
      <c r="P248" s="3">
        <f>1/Table15[[#This Row],[Rs(ao)]]</f>
        <v>0.5</v>
      </c>
      <c r="Q248" s="3">
        <f>LN(Table15[[#This Row],[1/R]])</f>
        <v>-0.69314718055994529</v>
      </c>
    </row>
    <row r="249" spans="1:17" hidden="1" x14ac:dyDescent="0.3">
      <c r="A249">
        <v>1</v>
      </c>
      <c r="B249">
        <v>500</v>
      </c>
      <c r="C249" t="s">
        <v>11</v>
      </c>
      <c r="D249">
        <v>2</v>
      </c>
      <c r="E249" t="s">
        <v>12</v>
      </c>
      <c r="F249">
        <v>18</v>
      </c>
      <c r="G249">
        <v>711.63375000000008</v>
      </c>
      <c r="H249">
        <v>560165.28969999996</v>
      </c>
      <c r="I249">
        <v>324.82499999999987</v>
      </c>
      <c r="J249">
        <v>69</v>
      </c>
      <c r="K249" t="s">
        <v>14</v>
      </c>
      <c r="L249">
        <f>Table15[[#This Row],[maxPHe]]/Table15[[#This Row],[nv]]</f>
        <v>4.7076086956521719</v>
      </c>
      <c r="M249">
        <f>LN(Table15[[#This Row],[maxPress(bar)]])</f>
        <v>13.235987179338707</v>
      </c>
      <c r="N249">
        <f>LN(Table15[[#This Row],[Rs(ao)]])</f>
        <v>0.69314718055994529</v>
      </c>
      <c r="O249" s="3">
        <f>LN(Table15[[#This Row],[dens]])</f>
        <v>1.5491800711715402</v>
      </c>
      <c r="P249" s="3">
        <f>1/Table15[[#This Row],[Rs(ao)]]</f>
        <v>0.5</v>
      </c>
      <c r="Q249" s="3">
        <f>LN(Table15[[#This Row],[1/R]])</f>
        <v>-0.69314718055994529</v>
      </c>
    </row>
    <row r="250" spans="1:17" hidden="1" x14ac:dyDescent="0.3">
      <c r="A250">
        <v>1</v>
      </c>
      <c r="B250">
        <v>500</v>
      </c>
      <c r="C250" t="s">
        <v>11</v>
      </c>
      <c r="D250">
        <v>2</v>
      </c>
      <c r="E250" t="s">
        <v>12</v>
      </c>
      <c r="F250">
        <v>1</v>
      </c>
      <c r="G250">
        <v>386.93074999999999</v>
      </c>
      <c r="H250">
        <v>355463.48159999988</v>
      </c>
      <c r="I250">
        <v>180.88499999999999</v>
      </c>
      <c r="J250">
        <v>65</v>
      </c>
      <c r="K250" t="s">
        <v>14</v>
      </c>
      <c r="L250">
        <f>Table15[[#This Row],[maxPHe]]/Table15[[#This Row],[nv]]</f>
        <v>2.7828461538461537</v>
      </c>
      <c r="M250">
        <f>LN(Table15[[#This Row],[maxPress(bar)]])</f>
        <v>12.781177798898323</v>
      </c>
      <c r="N250">
        <f>LN(Table15[[#This Row],[Rs(ao)]])</f>
        <v>0.69314718055994529</v>
      </c>
      <c r="O250" s="3">
        <f>LN(Table15[[#This Row],[dens]])</f>
        <v>1.0234742003280284</v>
      </c>
      <c r="P250" s="3">
        <f>1/Table15[[#This Row],[Rs(ao)]]</f>
        <v>0.5</v>
      </c>
      <c r="Q250" s="3">
        <f>LN(Table15[[#This Row],[1/R]])</f>
        <v>-0.69314718055994529</v>
      </c>
    </row>
    <row r="251" spans="1:17" hidden="1" x14ac:dyDescent="0.3">
      <c r="A251">
        <v>1</v>
      </c>
      <c r="B251">
        <v>500</v>
      </c>
      <c r="C251" t="s">
        <v>11</v>
      </c>
      <c r="D251">
        <v>2</v>
      </c>
      <c r="E251" t="s">
        <v>12</v>
      </c>
      <c r="F251">
        <v>2</v>
      </c>
      <c r="G251">
        <v>534.30674999999997</v>
      </c>
      <c r="H251">
        <v>409377.77350000001</v>
      </c>
      <c r="I251">
        <v>210.36500000000001</v>
      </c>
      <c r="J251">
        <v>65</v>
      </c>
      <c r="K251" t="s">
        <v>14</v>
      </c>
      <c r="L251">
        <f>Table15[[#This Row],[maxPHe]]/Table15[[#This Row],[nv]]</f>
        <v>3.2363846153846154</v>
      </c>
      <c r="M251">
        <f>LN(Table15[[#This Row],[maxPress(bar)]])</f>
        <v>12.922393660310535</v>
      </c>
      <c r="N251">
        <f>LN(Table15[[#This Row],[Rs(ao)]])</f>
        <v>0.69314718055994529</v>
      </c>
      <c r="O251" s="3">
        <f>LN(Table15[[#This Row],[dens]])</f>
        <v>1.1744568473203676</v>
      </c>
      <c r="P251" s="3">
        <f>1/Table15[[#This Row],[Rs(ao)]]</f>
        <v>0.5</v>
      </c>
      <c r="Q251" s="3">
        <f>LN(Table15[[#This Row],[1/R]])</f>
        <v>-0.69314718055994529</v>
      </c>
    </row>
    <row r="252" spans="1:17" hidden="1" x14ac:dyDescent="0.3">
      <c r="A252">
        <v>1</v>
      </c>
      <c r="B252">
        <v>500</v>
      </c>
      <c r="C252" t="s">
        <v>11</v>
      </c>
      <c r="D252">
        <v>2</v>
      </c>
      <c r="E252" t="s">
        <v>12</v>
      </c>
      <c r="F252">
        <v>3</v>
      </c>
      <c r="G252">
        <v>463.31675000000001</v>
      </c>
      <c r="H252">
        <v>480766.06835000002</v>
      </c>
      <c r="I252">
        <v>254.16500000000011</v>
      </c>
      <c r="J252">
        <v>68</v>
      </c>
      <c r="K252" t="s">
        <v>14</v>
      </c>
      <c r="L252">
        <f>Table15[[#This Row],[maxPHe]]/Table15[[#This Row],[nv]]</f>
        <v>3.7377205882352955</v>
      </c>
      <c r="M252">
        <f>LN(Table15[[#This Row],[maxPress(bar)]])</f>
        <v>13.083136086397413</v>
      </c>
      <c r="N252">
        <f>LN(Table15[[#This Row],[Rs(ao)]])</f>
        <v>0.69314718055994529</v>
      </c>
      <c r="O252" s="3">
        <f>LN(Table15[[#This Row],[dens]])</f>
        <v>1.3184759572388018</v>
      </c>
      <c r="P252" s="3">
        <f>1/Table15[[#This Row],[Rs(ao)]]</f>
        <v>0.5</v>
      </c>
      <c r="Q252" s="3">
        <f>LN(Table15[[#This Row],[1/R]])</f>
        <v>-0.69314718055994529</v>
      </c>
    </row>
    <row r="253" spans="1:17" hidden="1" x14ac:dyDescent="0.3">
      <c r="A253">
        <v>1</v>
      </c>
      <c r="B253">
        <v>500</v>
      </c>
      <c r="C253" t="s">
        <v>11</v>
      </c>
      <c r="D253">
        <v>2</v>
      </c>
      <c r="E253" t="s">
        <v>12</v>
      </c>
      <c r="F253">
        <v>4</v>
      </c>
      <c r="G253">
        <v>618.96025000000009</v>
      </c>
      <c r="H253">
        <v>528526.84580000013</v>
      </c>
      <c r="I253">
        <v>283.29500000000007</v>
      </c>
      <c r="J253">
        <v>67</v>
      </c>
      <c r="K253" t="s">
        <v>14</v>
      </c>
      <c r="L253">
        <f>Table15[[#This Row],[maxPHe]]/Table15[[#This Row],[nv]]</f>
        <v>4.2282835820895537</v>
      </c>
      <c r="M253">
        <f>LN(Table15[[#This Row],[maxPress(bar)]])</f>
        <v>13.17784887921805</v>
      </c>
      <c r="N253">
        <f>LN(Table15[[#This Row],[Rs(ao)]])</f>
        <v>0.69314718055994529</v>
      </c>
      <c r="O253" s="3">
        <f>LN(Table15[[#This Row],[dens]])</f>
        <v>1.441796138154565</v>
      </c>
      <c r="P253" s="3">
        <f>1/Table15[[#This Row],[Rs(ao)]]</f>
        <v>0.5</v>
      </c>
      <c r="Q253" s="3">
        <f>LN(Table15[[#This Row],[1/R]])</f>
        <v>-0.69314718055994529</v>
      </c>
    </row>
    <row r="254" spans="1:17" hidden="1" x14ac:dyDescent="0.3">
      <c r="A254">
        <v>1</v>
      </c>
      <c r="B254">
        <v>500</v>
      </c>
      <c r="C254" t="s">
        <v>11</v>
      </c>
      <c r="D254">
        <v>2</v>
      </c>
      <c r="E254" t="s">
        <v>12</v>
      </c>
      <c r="F254">
        <v>5</v>
      </c>
      <c r="G254">
        <v>552.52475000000004</v>
      </c>
      <c r="H254">
        <v>549768.57255000016</v>
      </c>
      <c r="I254">
        <v>286.005</v>
      </c>
      <c r="J254">
        <v>66</v>
      </c>
      <c r="K254" t="s">
        <v>14</v>
      </c>
      <c r="L254">
        <f>Table15[[#This Row],[maxPHe]]/Table15[[#This Row],[nv]]</f>
        <v>4.3334090909090905</v>
      </c>
      <c r="M254">
        <f>LN(Table15[[#This Row],[maxPress(bar)]])</f>
        <v>13.217252691475275</v>
      </c>
      <c r="N254">
        <f>LN(Table15[[#This Row],[Rs(ao)]])</f>
        <v>0.69314718055994529</v>
      </c>
      <c r="O254" s="3">
        <f>LN(Table15[[#This Row],[dens]])</f>
        <v>1.466354551158092</v>
      </c>
      <c r="P254" s="3">
        <f>1/Table15[[#This Row],[Rs(ao)]]</f>
        <v>0.5</v>
      </c>
      <c r="Q254" s="3">
        <f>LN(Table15[[#This Row],[1/R]])</f>
        <v>-0.69314718055994529</v>
      </c>
    </row>
    <row r="255" spans="1:17" hidden="1" x14ac:dyDescent="0.3">
      <c r="A255">
        <v>1</v>
      </c>
      <c r="B255">
        <v>500</v>
      </c>
      <c r="C255" t="s">
        <v>11</v>
      </c>
      <c r="D255">
        <v>2</v>
      </c>
      <c r="E255" t="s">
        <v>12</v>
      </c>
      <c r="F255">
        <v>6</v>
      </c>
      <c r="G255">
        <v>591.03975000000003</v>
      </c>
      <c r="H255">
        <v>549716.09985000012</v>
      </c>
      <c r="I255">
        <v>297.70499999999998</v>
      </c>
      <c r="J255">
        <v>68</v>
      </c>
      <c r="K255" t="s">
        <v>14</v>
      </c>
      <c r="L255">
        <f>Table15[[#This Row],[maxPHe]]/Table15[[#This Row],[nv]]</f>
        <v>4.3780147058823529</v>
      </c>
      <c r="M255">
        <f>LN(Table15[[#This Row],[maxPress(bar)]])</f>
        <v>13.217157241849907</v>
      </c>
      <c r="N255">
        <f>LN(Table15[[#This Row],[Rs(ao)]])</f>
        <v>0.69314718055994529</v>
      </c>
      <c r="O255" s="3">
        <f>LN(Table15[[#This Row],[dens]])</f>
        <v>1.476595358136225</v>
      </c>
      <c r="P255" s="3">
        <f>1/Table15[[#This Row],[Rs(ao)]]</f>
        <v>0.5</v>
      </c>
      <c r="Q255" s="3">
        <f>LN(Table15[[#This Row],[1/R]])</f>
        <v>-0.69314718055994529</v>
      </c>
    </row>
    <row r="256" spans="1:17" hidden="1" x14ac:dyDescent="0.3">
      <c r="A256">
        <v>1</v>
      </c>
      <c r="B256">
        <v>500</v>
      </c>
      <c r="C256" t="s">
        <v>11</v>
      </c>
      <c r="D256">
        <v>2</v>
      </c>
      <c r="E256" t="s">
        <v>12</v>
      </c>
      <c r="F256">
        <v>7</v>
      </c>
      <c r="G256">
        <v>658.41575000000012</v>
      </c>
      <c r="H256">
        <v>556249.2649500001</v>
      </c>
      <c r="I256">
        <v>318.18500000000017</v>
      </c>
      <c r="J256">
        <v>71</v>
      </c>
      <c r="K256" t="s">
        <v>14</v>
      </c>
      <c r="L256">
        <f>Table15[[#This Row],[maxPHe]]/Table15[[#This Row],[nv]]</f>
        <v>4.4814788732394391</v>
      </c>
      <c r="M256">
        <f>LN(Table15[[#This Row],[maxPress(bar)]])</f>
        <v>13.228971791023511</v>
      </c>
      <c r="N256">
        <f>LN(Table15[[#This Row],[Rs(ao)]])</f>
        <v>0.69314718055994529</v>
      </c>
      <c r="O256" s="3">
        <f>LN(Table15[[#This Row],[dens]])</f>
        <v>1.4999530975878199</v>
      </c>
      <c r="P256" s="3">
        <f>1/Table15[[#This Row],[Rs(ao)]]</f>
        <v>0.5</v>
      </c>
      <c r="Q256" s="3">
        <f>LN(Table15[[#This Row],[1/R]])</f>
        <v>-0.69314718055994529</v>
      </c>
    </row>
    <row r="257" spans="1:17" hidden="1" x14ac:dyDescent="0.3">
      <c r="A257">
        <v>1</v>
      </c>
      <c r="B257">
        <v>500</v>
      </c>
      <c r="C257" t="s">
        <v>11</v>
      </c>
      <c r="D257">
        <v>2</v>
      </c>
      <c r="E257" t="s">
        <v>12</v>
      </c>
      <c r="F257">
        <v>8</v>
      </c>
      <c r="G257">
        <v>717.22775000000013</v>
      </c>
      <c r="H257">
        <v>552793.10879999993</v>
      </c>
      <c r="I257">
        <v>329.94499999999982</v>
      </c>
      <c r="J257">
        <v>71</v>
      </c>
      <c r="K257" t="s">
        <v>14</v>
      </c>
      <c r="L257">
        <f>Table15[[#This Row],[maxPHe]]/Table15[[#This Row],[nv]]</f>
        <v>4.6471126760563353</v>
      </c>
      <c r="M257">
        <f>LN(Table15[[#This Row],[maxPress(bar)]])</f>
        <v>13.222739085366578</v>
      </c>
      <c r="N257">
        <f>LN(Table15[[#This Row],[Rs(ao)]])</f>
        <v>0.69314718055994529</v>
      </c>
      <c r="O257" s="3">
        <f>LN(Table15[[#This Row],[dens]])</f>
        <v>1.536246096862111</v>
      </c>
      <c r="P257" s="3">
        <f>1/Table15[[#This Row],[Rs(ao)]]</f>
        <v>0.5</v>
      </c>
      <c r="Q257" s="3">
        <f>LN(Table15[[#This Row],[1/R]])</f>
        <v>-0.69314718055994529</v>
      </c>
    </row>
    <row r="258" spans="1:17" hidden="1" x14ac:dyDescent="0.3">
      <c r="A258">
        <v>1</v>
      </c>
      <c r="B258">
        <v>500</v>
      </c>
      <c r="C258" t="s">
        <v>11</v>
      </c>
      <c r="D258">
        <v>2</v>
      </c>
      <c r="E258" t="s">
        <v>12</v>
      </c>
      <c r="F258">
        <v>9</v>
      </c>
      <c r="G258">
        <v>617.37625000000003</v>
      </c>
      <c r="H258">
        <v>573352.46114999987</v>
      </c>
      <c r="I258">
        <v>298.97500000000002</v>
      </c>
      <c r="J258">
        <v>66</v>
      </c>
      <c r="K258" t="s">
        <v>14</v>
      </c>
      <c r="L258">
        <f>Table15[[#This Row],[maxPHe]]/Table15[[#This Row],[nv]]</f>
        <v>4.5299242424242427</v>
      </c>
      <c r="M258">
        <f>LN(Table15[[#This Row],[maxPress(bar)]])</f>
        <v>13.259255922035941</v>
      </c>
      <c r="N258">
        <f>LN(Table15[[#This Row],[Rs(ao)]])</f>
        <v>0.69314718055994529</v>
      </c>
      <c r="O258" s="3">
        <f>LN(Table15[[#This Row],[dens]])</f>
        <v>1.5107052158284457</v>
      </c>
      <c r="P258" s="3">
        <f>1/Table15[[#This Row],[Rs(ao)]]</f>
        <v>0.5</v>
      </c>
      <c r="Q258" s="3">
        <f>LN(Table15[[#This Row],[1/R]])</f>
        <v>-0.69314718055994529</v>
      </c>
    </row>
    <row r="259" spans="1:17" hidden="1" x14ac:dyDescent="0.3">
      <c r="A259">
        <v>3</v>
      </c>
      <c r="B259">
        <v>1500</v>
      </c>
      <c r="C259" t="s">
        <v>11</v>
      </c>
      <c r="D259">
        <v>2</v>
      </c>
      <c r="E259" t="s">
        <v>12</v>
      </c>
      <c r="F259">
        <v>5</v>
      </c>
      <c r="G259">
        <v>461.43574999999998</v>
      </c>
      <c r="H259">
        <v>410911.36105000012</v>
      </c>
      <c r="I259">
        <v>239.78500000000011</v>
      </c>
      <c r="J259">
        <v>67</v>
      </c>
      <c r="K259" t="s">
        <v>14</v>
      </c>
      <c r="L259">
        <f>Table15[[#This Row],[maxPHe]]/Table15[[#This Row],[nv]]</f>
        <v>3.5788805970149271</v>
      </c>
      <c r="M259">
        <f>LN(Table15[[#This Row],[maxPress(bar)]])</f>
        <v>12.926132803673987</v>
      </c>
      <c r="N259">
        <f>LN(Table15[[#This Row],[Rs(ao)]])</f>
        <v>0.69314718055994529</v>
      </c>
      <c r="O259" s="3">
        <f>LN(Table15[[#This Row],[dens]])</f>
        <v>1.2750500691192101</v>
      </c>
      <c r="P259" s="3">
        <f>1/Table15[[#This Row],[Rs(ao)]]</f>
        <v>0.5</v>
      </c>
      <c r="Q259" s="3">
        <f>LN(Table15[[#This Row],[1/R]])</f>
        <v>-0.69314718055994529</v>
      </c>
    </row>
    <row r="260" spans="1:17" hidden="1" x14ac:dyDescent="0.3">
      <c r="A260">
        <v>1</v>
      </c>
      <c r="B260">
        <v>2000</v>
      </c>
      <c r="C260" t="s">
        <v>11</v>
      </c>
      <c r="D260">
        <v>3</v>
      </c>
      <c r="E260" t="s">
        <v>12</v>
      </c>
      <c r="F260">
        <v>6</v>
      </c>
      <c r="G260">
        <v>1314.4057499999999</v>
      </c>
      <c r="H260">
        <v>280672.2461499999</v>
      </c>
      <c r="I260">
        <v>665.38500000000022</v>
      </c>
      <c r="J260">
        <v>228</v>
      </c>
      <c r="K260" t="s">
        <v>14</v>
      </c>
      <c r="L260">
        <f>Table15[[#This Row],[maxPHe]]/Table15[[#This Row],[nv]]</f>
        <v>2.9183552631578955</v>
      </c>
      <c r="M260">
        <f>LN(Table15[[#This Row],[maxPress(bar)]])</f>
        <v>12.544942883753061</v>
      </c>
      <c r="N260">
        <f>LN(Table15[[#This Row],[Rs(ao)]])</f>
        <v>1.0986122886681098</v>
      </c>
      <c r="O260" s="3">
        <f>LN(Table15[[#This Row],[dens]])</f>
        <v>1.0710201915444628</v>
      </c>
      <c r="P260" s="3">
        <f>1/Table15[[#This Row],[Rs(ao)]]</f>
        <v>0.33333333333333331</v>
      </c>
      <c r="Q260" s="3">
        <f>LN(Table15[[#This Row],[1/R]])</f>
        <v>-1.0986122886681098</v>
      </c>
    </row>
    <row r="261" spans="1:17" hidden="1" x14ac:dyDescent="0.3">
      <c r="A261">
        <v>1</v>
      </c>
      <c r="B261">
        <v>2500</v>
      </c>
      <c r="C261" t="s">
        <v>11</v>
      </c>
      <c r="D261">
        <v>3</v>
      </c>
      <c r="E261" t="s">
        <v>12</v>
      </c>
      <c r="F261">
        <v>6</v>
      </c>
      <c r="G261">
        <v>1125.4457500000001</v>
      </c>
      <c r="H261">
        <v>246008.23744999999</v>
      </c>
      <c r="I261">
        <v>600.58499999999992</v>
      </c>
      <c r="J261">
        <v>229</v>
      </c>
      <c r="K261" t="s">
        <v>14</v>
      </c>
      <c r="L261">
        <f>Table15[[#This Row],[maxPHe]]/Table15[[#This Row],[nv]]</f>
        <v>2.6226419213973795</v>
      </c>
      <c r="M261">
        <f>LN(Table15[[#This Row],[maxPress(bar)]])</f>
        <v>12.413120299922976</v>
      </c>
      <c r="N261">
        <f>LN(Table15[[#This Row],[Rs(ao)]])</f>
        <v>1.0986122886681098</v>
      </c>
      <c r="O261" s="3">
        <f>LN(Table15[[#This Row],[dens]])</f>
        <v>0.96418217665813399</v>
      </c>
      <c r="P261" s="3">
        <f>1/Table15[[#This Row],[Rs(ao)]]</f>
        <v>0.33333333333333331</v>
      </c>
      <c r="Q261" s="3">
        <f>LN(Table15[[#This Row],[1/R]])</f>
        <v>-1.0986122886681098</v>
      </c>
    </row>
    <row r="262" spans="1:17" hidden="1" x14ac:dyDescent="0.3">
      <c r="A262">
        <v>1</v>
      </c>
      <c r="B262">
        <v>500</v>
      </c>
      <c r="C262" t="s">
        <v>11</v>
      </c>
      <c r="D262">
        <v>3</v>
      </c>
      <c r="E262" t="s">
        <v>12</v>
      </c>
      <c r="F262">
        <v>6</v>
      </c>
      <c r="G262">
        <v>1620.8912499999999</v>
      </c>
      <c r="H262">
        <v>425152.47409999988</v>
      </c>
      <c r="I262">
        <v>850.67500000000007</v>
      </c>
      <c r="J262">
        <v>226</v>
      </c>
      <c r="K262" t="s">
        <v>14</v>
      </c>
      <c r="L262">
        <f>Table15[[#This Row],[maxPHe]]/Table15[[#This Row],[nv]]</f>
        <v>3.7640486725663718</v>
      </c>
      <c r="M262">
        <f>LN(Table15[[#This Row],[maxPress(bar)]])</f>
        <v>12.96020314615488</v>
      </c>
      <c r="N262">
        <f>LN(Table15[[#This Row],[Rs(ao)]])</f>
        <v>1.0986122886681098</v>
      </c>
      <c r="O262" s="3">
        <f>LN(Table15[[#This Row],[dens]])</f>
        <v>1.3254951527145467</v>
      </c>
      <c r="P262" s="3">
        <f>1/Table15[[#This Row],[Rs(ao)]]</f>
        <v>0.33333333333333331</v>
      </c>
      <c r="Q262" s="3">
        <f>LN(Table15[[#This Row],[1/R]])</f>
        <v>-1.0986122886681098</v>
      </c>
    </row>
    <row r="263" spans="1:17" x14ac:dyDescent="0.3">
      <c r="A263">
        <v>2</v>
      </c>
      <c r="B263">
        <v>1000</v>
      </c>
      <c r="C263" t="s">
        <v>11</v>
      </c>
      <c r="D263">
        <v>3</v>
      </c>
      <c r="E263" t="s">
        <v>12</v>
      </c>
      <c r="F263">
        <v>6</v>
      </c>
      <c r="G263">
        <v>1518.51475</v>
      </c>
      <c r="H263">
        <v>360966.73164999997</v>
      </c>
      <c r="I263">
        <v>788.2050000000005</v>
      </c>
      <c r="J263">
        <v>232</v>
      </c>
      <c r="K263" t="s">
        <v>14</v>
      </c>
      <c r="L263">
        <f>Table15[[#This Row],[maxPHe]]/Table15[[#This Row],[nv]]</f>
        <v>3.3974353448275885</v>
      </c>
      <c r="M263">
        <f>LN(Table15[[#This Row],[maxPress(bar)]])</f>
        <v>12.796541076974201</v>
      </c>
      <c r="N263">
        <f>LN(Table15[[#This Row],[Rs(ao)]])</f>
        <v>1.0986122886681098</v>
      </c>
      <c r="O263" s="3">
        <f>LN(Table15[[#This Row],[dens]])</f>
        <v>1.223020836642096</v>
      </c>
      <c r="P263" s="3">
        <f>1/Table15[[#This Row],[Rs(ao)]]</f>
        <v>0.33333333333333331</v>
      </c>
      <c r="Q263" s="3">
        <f>LN(Table15[[#This Row],[1/R]])</f>
        <v>-1.0986122886681098</v>
      </c>
    </row>
    <row r="264" spans="1:17" hidden="1" x14ac:dyDescent="0.3">
      <c r="A264">
        <v>4</v>
      </c>
      <c r="B264">
        <v>1500</v>
      </c>
      <c r="C264" t="s">
        <v>11</v>
      </c>
      <c r="D264">
        <v>1</v>
      </c>
      <c r="E264" t="s">
        <v>12</v>
      </c>
      <c r="F264">
        <v>5</v>
      </c>
      <c r="G264">
        <v>86.782250000000005</v>
      </c>
      <c r="H264">
        <v>738451.57025000022</v>
      </c>
      <c r="I264">
        <v>36.85499999999999</v>
      </c>
      <c r="J264">
        <v>7</v>
      </c>
      <c r="K264" t="s">
        <v>14</v>
      </c>
      <c r="L264">
        <f>Table15[[#This Row],[maxPHe]]/Table15[[#This Row],[nv]]</f>
        <v>5.2649999999999988</v>
      </c>
      <c r="M264">
        <f>LN(Table15[[#This Row],[maxPress(bar)]])</f>
        <v>13.512310800265629</v>
      </c>
      <c r="N264">
        <f>LN(Table15[[#This Row],[Rs(ao)]])</f>
        <v>0</v>
      </c>
      <c r="O264" s="3">
        <f>LN(Table15[[#This Row],[dens]])</f>
        <v>1.6610811455859387</v>
      </c>
      <c r="P264" s="3">
        <f>1/Table15[[#This Row],[Rs(ao)]]</f>
        <v>1</v>
      </c>
      <c r="Q264" s="3">
        <f>LN(Table15[[#This Row],[1/R]])</f>
        <v>0</v>
      </c>
    </row>
    <row r="265" spans="1:17" hidden="1" x14ac:dyDescent="0.3">
      <c r="A265">
        <v>2</v>
      </c>
      <c r="B265">
        <v>2000</v>
      </c>
      <c r="C265" t="s">
        <v>11</v>
      </c>
      <c r="D265">
        <v>3</v>
      </c>
      <c r="E265" t="s">
        <v>12</v>
      </c>
      <c r="F265">
        <v>6</v>
      </c>
      <c r="G265">
        <v>1332.7227499999999</v>
      </c>
      <c r="H265">
        <v>281907.09830000001</v>
      </c>
      <c r="I265">
        <v>672.04500000000019</v>
      </c>
      <c r="J265">
        <v>230</v>
      </c>
      <c r="K265" t="s">
        <v>14</v>
      </c>
      <c r="L265">
        <f>Table15[[#This Row],[maxPHe]]/Table15[[#This Row],[nv]]</f>
        <v>2.9219347826086963</v>
      </c>
      <c r="M265">
        <f>LN(Table15[[#This Row],[maxPress(bar)]])</f>
        <v>12.549332856990935</v>
      </c>
      <c r="N265">
        <f>LN(Table15[[#This Row],[Rs(ao)]])</f>
        <v>1.0986122886681098</v>
      </c>
      <c r="O265" s="3">
        <f>LN(Table15[[#This Row],[dens]])</f>
        <v>1.072245993643661</v>
      </c>
      <c r="P265" s="3">
        <f>1/Table15[[#This Row],[Rs(ao)]]</f>
        <v>0.33333333333333331</v>
      </c>
      <c r="Q265" s="3">
        <f>LN(Table15[[#This Row],[1/R]])</f>
        <v>-1.0986122886681098</v>
      </c>
    </row>
    <row r="266" spans="1:17" hidden="1" x14ac:dyDescent="0.3">
      <c r="A266">
        <v>2</v>
      </c>
      <c r="B266">
        <v>2500</v>
      </c>
      <c r="C266" t="s">
        <v>11</v>
      </c>
      <c r="D266">
        <v>3</v>
      </c>
      <c r="E266" t="s">
        <v>12</v>
      </c>
      <c r="F266">
        <v>6</v>
      </c>
      <c r="G266">
        <v>1112.37625</v>
      </c>
      <c r="H266">
        <v>247316.66875000001</v>
      </c>
      <c r="I266">
        <v>586.97500000000036</v>
      </c>
      <c r="J266">
        <v>221</v>
      </c>
      <c r="K266" t="s">
        <v>14</v>
      </c>
      <c r="L266">
        <f>Table15[[#This Row],[maxPHe]]/Table15[[#This Row],[nv]]</f>
        <v>2.6559954751131238</v>
      </c>
      <c r="M266">
        <f>LN(Table15[[#This Row],[maxPress(bar)]])</f>
        <v>12.418424854189912</v>
      </c>
      <c r="N266">
        <f>LN(Table15[[#This Row],[Rs(ao)]])</f>
        <v>1.0986122886681098</v>
      </c>
      <c r="O266" s="3">
        <f>LN(Table15[[#This Row],[dens]])</f>
        <v>0.97681952796556903</v>
      </c>
      <c r="P266" s="3">
        <f>1/Table15[[#This Row],[Rs(ao)]]</f>
        <v>0.33333333333333331</v>
      </c>
      <c r="Q266" s="3">
        <f>LN(Table15[[#This Row],[1/R]])</f>
        <v>-1.0986122886681098</v>
      </c>
    </row>
    <row r="267" spans="1:17" hidden="1" x14ac:dyDescent="0.3">
      <c r="A267">
        <v>2</v>
      </c>
      <c r="B267">
        <v>500</v>
      </c>
      <c r="C267" t="s">
        <v>11</v>
      </c>
      <c r="D267">
        <v>3</v>
      </c>
      <c r="E267" t="s">
        <v>12</v>
      </c>
      <c r="F267">
        <v>6</v>
      </c>
      <c r="G267">
        <v>1526.23775</v>
      </c>
      <c r="H267">
        <v>417132.55249999999</v>
      </c>
      <c r="I267">
        <v>837.74500000000046</v>
      </c>
      <c r="J267">
        <v>229</v>
      </c>
      <c r="K267" t="s">
        <v>14</v>
      </c>
      <c r="L267">
        <f>Table15[[#This Row],[maxPHe]]/Table15[[#This Row],[nv]]</f>
        <v>3.6582751091703076</v>
      </c>
      <c r="M267">
        <f>LN(Table15[[#This Row],[maxPress(bar)]])</f>
        <v>12.941159321973071</v>
      </c>
      <c r="N267">
        <f>LN(Table15[[#This Row],[Rs(ao)]])</f>
        <v>1.0986122886681098</v>
      </c>
      <c r="O267" s="3">
        <f>LN(Table15[[#This Row],[dens]])</f>
        <v>1.2969917546777185</v>
      </c>
      <c r="P267" s="3">
        <f>1/Table15[[#This Row],[Rs(ao)]]</f>
        <v>0.33333333333333331</v>
      </c>
      <c r="Q267" s="3">
        <f>LN(Table15[[#This Row],[1/R]])</f>
        <v>-1.0986122886681098</v>
      </c>
    </row>
    <row r="268" spans="1:17" x14ac:dyDescent="0.3">
      <c r="A268">
        <v>3</v>
      </c>
      <c r="B268">
        <v>1000</v>
      </c>
      <c r="C268" t="s">
        <v>11</v>
      </c>
      <c r="D268">
        <v>3</v>
      </c>
      <c r="E268" t="s">
        <v>12</v>
      </c>
      <c r="F268">
        <v>6</v>
      </c>
      <c r="G268">
        <v>1654.8512499999999</v>
      </c>
      <c r="H268">
        <v>372981.56144999998</v>
      </c>
      <c r="I268">
        <v>804.47499999999968</v>
      </c>
      <c r="J268">
        <v>226</v>
      </c>
      <c r="K268" t="s">
        <v>14</v>
      </c>
      <c r="L268">
        <f>Table15[[#This Row],[maxPHe]]/Table15[[#This Row],[nv]]</f>
        <v>3.5596238938053082</v>
      </c>
      <c r="M268">
        <f>LN(Table15[[#This Row],[maxPress(bar)]])</f>
        <v>12.829284264294177</v>
      </c>
      <c r="N268">
        <f>LN(Table15[[#This Row],[Rs(ao)]])</f>
        <v>1.0986122886681098</v>
      </c>
      <c r="O268" s="3">
        <f>LN(Table15[[#This Row],[dens]])</f>
        <v>1.2696548914753187</v>
      </c>
      <c r="P268" s="3">
        <f>1/Table15[[#This Row],[Rs(ao)]]</f>
        <v>0.33333333333333331</v>
      </c>
      <c r="Q268" s="3">
        <f>LN(Table15[[#This Row],[1/R]])</f>
        <v>-1.0986122886681098</v>
      </c>
    </row>
    <row r="269" spans="1:17" hidden="1" x14ac:dyDescent="0.3">
      <c r="A269">
        <v>5</v>
      </c>
      <c r="B269">
        <v>1500</v>
      </c>
      <c r="C269" t="s">
        <v>11</v>
      </c>
      <c r="D269">
        <v>1</v>
      </c>
      <c r="E269" t="s">
        <v>12</v>
      </c>
      <c r="F269">
        <v>5</v>
      </c>
      <c r="G269">
        <v>90.693249999999992</v>
      </c>
      <c r="H269">
        <v>678444.26414999994</v>
      </c>
      <c r="I269">
        <v>42.634999999999991</v>
      </c>
      <c r="J269">
        <v>9</v>
      </c>
      <c r="K269" t="s">
        <v>14</v>
      </c>
      <c r="L269">
        <f>Table15[[#This Row],[maxPHe]]/Table15[[#This Row],[nv]]</f>
        <v>4.7372222222222211</v>
      </c>
      <c r="M269">
        <f>LN(Table15[[#This Row],[maxPress(bar)]])</f>
        <v>13.427557609193899</v>
      </c>
      <c r="N269">
        <f>LN(Table15[[#This Row],[Rs(ao)]])</f>
        <v>0</v>
      </c>
      <c r="O269" s="3">
        <f>LN(Table15[[#This Row],[dens]])</f>
        <v>1.5554509348577934</v>
      </c>
      <c r="P269" s="3">
        <f>1/Table15[[#This Row],[Rs(ao)]]</f>
        <v>1</v>
      </c>
      <c r="Q269" s="3">
        <f>LN(Table15[[#This Row],[1/R]])</f>
        <v>0</v>
      </c>
    </row>
    <row r="270" spans="1:17" hidden="1" x14ac:dyDescent="0.3">
      <c r="A270">
        <v>3</v>
      </c>
      <c r="B270">
        <v>2000</v>
      </c>
      <c r="C270" t="s">
        <v>11</v>
      </c>
      <c r="D270">
        <v>3</v>
      </c>
      <c r="E270" t="s">
        <v>12</v>
      </c>
      <c r="F270">
        <v>6</v>
      </c>
      <c r="G270">
        <v>1117.37625</v>
      </c>
      <c r="H270">
        <v>270290.71260000003</v>
      </c>
      <c r="I270">
        <v>622.97499999999991</v>
      </c>
      <c r="J270">
        <v>226</v>
      </c>
      <c r="K270" t="s">
        <v>14</v>
      </c>
      <c r="L270">
        <f>Table15[[#This Row],[maxPHe]]/Table15[[#This Row],[nv]]</f>
        <v>2.7565265486725661</v>
      </c>
      <c r="M270">
        <f>LN(Table15[[#This Row],[maxPress(bar)]])</f>
        <v>12.507253372073791</v>
      </c>
      <c r="N270">
        <f>LN(Table15[[#This Row],[Rs(ao)]])</f>
        <v>1.0986122886681098</v>
      </c>
      <c r="O270" s="3">
        <f>LN(Table15[[#This Row],[dens]])</f>
        <v>1.0139713902990861</v>
      </c>
      <c r="P270" s="3">
        <f>1/Table15[[#This Row],[Rs(ao)]]</f>
        <v>0.33333333333333331</v>
      </c>
      <c r="Q270" s="3">
        <f>LN(Table15[[#This Row],[1/R]])</f>
        <v>-1.0986122886681098</v>
      </c>
    </row>
    <row r="271" spans="1:17" hidden="1" x14ac:dyDescent="0.3">
      <c r="A271">
        <v>3</v>
      </c>
      <c r="B271">
        <v>2500</v>
      </c>
      <c r="C271" t="s">
        <v>11</v>
      </c>
      <c r="D271">
        <v>3</v>
      </c>
      <c r="E271" t="s">
        <v>12</v>
      </c>
      <c r="F271">
        <v>6</v>
      </c>
      <c r="G271">
        <v>1077.4257500000001</v>
      </c>
      <c r="H271">
        <v>247280.91560000001</v>
      </c>
      <c r="I271">
        <v>579.98499999999967</v>
      </c>
      <c r="J271">
        <v>221</v>
      </c>
      <c r="K271" t="s">
        <v>14</v>
      </c>
      <c r="L271">
        <f>Table15[[#This Row],[maxPHe]]/Table15[[#This Row],[nv]]</f>
        <v>2.6243665158371026</v>
      </c>
      <c r="M271">
        <f>LN(Table15[[#This Row],[maxPress(bar)]])</f>
        <v>12.418280279484359</v>
      </c>
      <c r="N271">
        <f>LN(Table15[[#This Row],[Rs(ao)]])</f>
        <v>1.0986122886681098</v>
      </c>
      <c r="O271" s="3">
        <f>LN(Table15[[#This Row],[dens]])</f>
        <v>0.96483953961931701</v>
      </c>
      <c r="P271" s="3">
        <f>1/Table15[[#This Row],[Rs(ao)]]</f>
        <v>0.33333333333333331</v>
      </c>
      <c r="Q271" s="3">
        <f>LN(Table15[[#This Row],[1/R]])</f>
        <v>-1.0986122886681098</v>
      </c>
    </row>
    <row r="272" spans="1:17" hidden="1" x14ac:dyDescent="0.3">
      <c r="A272">
        <v>3</v>
      </c>
      <c r="B272">
        <v>500</v>
      </c>
      <c r="C272" t="s">
        <v>11</v>
      </c>
      <c r="D272">
        <v>3</v>
      </c>
      <c r="E272" t="s">
        <v>12</v>
      </c>
      <c r="F272">
        <v>6</v>
      </c>
      <c r="G272">
        <v>1562.07925</v>
      </c>
      <c r="H272">
        <v>420381.41165000002</v>
      </c>
      <c r="I272">
        <v>840.9150000000003</v>
      </c>
      <c r="J272">
        <v>227</v>
      </c>
      <c r="K272" t="s">
        <v>14</v>
      </c>
      <c r="L272">
        <f>Table15[[#This Row],[maxPHe]]/Table15[[#This Row],[nv]]</f>
        <v>3.704471365638768</v>
      </c>
      <c r="M272">
        <f>LN(Table15[[#This Row],[maxPress(bar)]])</f>
        <v>12.948917701141541</v>
      </c>
      <c r="N272">
        <f>LN(Table15[[#This Row],[Rs(ao)]])</f>
        <v>1.0986122886681098</v>
      </c>
      <c r="O272" s="3">
        <f>LN(Table15[[#This Row],[dens]])</f>
        <v>1.3095405672290357</v>
      </c>
      <c r="P272" s="3">
        <f>1/Table15[[#This Row],[Rs(ao)]]</f>
        <v>0.33333333333333331</v>
      </c>
      <c r="Q272" s="3">
        <f>LN(Table15[[#This Row],[1/R]])</f>
        <v>-1.0986122886681098</v>
      </c>
    </row>
    <row r="273" spans="1:17" x14ac:dyDescent="0.3">
      <c r="A273">
        <v>1</v>
      </c>
      <c r="B273">
        <v>1000</v>
      </c>
      <c r="C273" t="s">
        <v>11</v>
      </c>
      <c r="D273">
        <v>3</v>
      </c>
      <c r="E273" t="s">
        <v>12</v>
      </c>
      <c r="F273">
        <v>7</v>
      </c>
      <c r="G273">
        <v>1610.24775</v>
      </c>
      <c r="H273">
        <v>375424.57049999997</v>
      </c>
      <c r="I273">
        <v>799.54499999999996</v>
      </c>
      <c r="J273">
        <v>228</v>
      </c>
      <c r="K273" t="s">
        <v>13</v>
      </c>
      <c r="L273">
        <f>Table15[[#This Row],[maxPHe]]/Table15[[#This Row],[nv]]</f>
        <v>3.5067763157894736</v>
      </c>
      <c r="M273">
        <f>LN(Table15[[#This Row],[maxPress(bar)]])</f>
        <v>12.835812852511069</v>
      </c>
      <c r="N273">
        <f>LN(Table15[[#This Row],[Rs(ao)]])</f>
        <v>1.0986122886681098</v>
      </c>
      <c r="O273" s="3">
        <f>LN(Table15[[#This Row],[dens]])</f>
        <v>1.2546971869138532</v>
      </c>
      <c r="P273" s="3">
        <f>1/Table15[[#This Row],[Rs(ao)]]</f>
        <v>0.33333333333333331</v>
      </c>
      <c r="Q273" s="3">
        <f>LN(Table15[[#This Row],[1/R]])</f>
        <v>-1.0986122886681098</v>
      </c>
    </row>
    <row r="274" spans="1:17" hidden="1" x14ac:dyDescent="0.3">
      <c r="A274">
        <v>1</v>
      </c>
      <c r="B274">
        <v>1500</v>
      </c>
      <c r="C274" t="s">
        <v>11</v>
      </c>
      <c r="D274">
        <v>1</v>
      </c>
      <c r="E274" t="s">
        <v>12</v>
      </c>
      <c r="F274">
        <v>6</v>
      </c>
      <c r="G274">
        <v>76.237750000000005</v>
      </c>
      <c r="H274">
        <v>747873.27824999986</v>
      </c>
      <c r="I274">
        <v>34.744999999999997</v>
      </c>
      <c r="J274">
        <v>7</v>
      </c>
      <c r="K274" t="s">
        <v>14</v>
      </c>
      <c r="L274">
        <f>Table15[[#This Row],[maxPHe]]/Table15[[#This Row],[nv]]</f>
        <v>4.9635714285714281</v>
      </c>
      <c r="M274">
        <f>LN(Table15[[#This Row],[maxPress(bar)]])</f>
        <v>13.524988828500145</v>
      </c>
      <c r="N274">
        <f>LN(Table15[[#This Row],[Rs(ao)]])</f>
        <v>0</v>
      </c>
      <c r="O274" s="3">
        <f>LN(Table15[[#This Row],[dens]])</f>
        <v>1.6021255277109772</v>
      </c>
      <c r="P274" s="3">
        <f>1/Table15[[#This Row],[Rs(ao)]]</f>
        <v>1</v>
      </c>
      <c r="Q274" s="3">
        <f>LN(Table15[[#This Row],[1/R]])</f>
        <v>0</v>
      </c>
    </row>
    <row r="275" spans="1:17" hidden="1" x14ac:dyDescent="0.3">
      <c r="A275">
        <v>1</v>
      </c>
      <c r="B275">
        <v>2000</v>
      </c>
      <c r="C275" t="s">
        <v>11</v>
      </c>
      <c r="D275">
        <v>3</v>
      </c>
      <c r="E275" t="s">
        <v>12</v>
      </c>
      <c r="F275">
        <v>7</v>
      </c>
      <c r="G275">
        <v>1334.6532500000001</v>
      </c>
      <c r="H275">
        <v>283826.20220000012</v>
      </c>
      <c r="I275">
        <v>667.43500000000051</v>
      </c>
      <c r="J275">
        <v>227</v>
      </c>
      <c r="K275" t="s">
        <v>14</v>
      </c>
      <c r="L275">
        <f>Table15[[#This Row],[maxPHe]]/Table15[[#This Row],[nv]]</f>
        <v>2.940242290748901</v>
      </c>
      <c r="M275">
        <f>LN(Table15[[#This Row],[maxPress(bar)]])</f>
        <v>12.556117365732387</v>
      </c>
      <c r="N275">
        <f>LN(Table15[[#This Row],[Rs(ao)]])</f>
        <v>1.0986122886681098</v>
      </c>
      <c r="O275" s="3">
        <f>LN(Table15[[#This Row],[dens]])</f>
        <v>1.0784919897742768</v>
      </c>
      <c r="P275" s="3">
        <f>1/Table15[[#This Row],[Rs(ao)]]</f>
        <v>0.33333333333333331</v>
      </c>
      <c r="Q275" s="3">
        <f>LN(Table15[[#This Row],[1/R]])</f>
        <v>-1.0986122886681098</v>
      </c>
    </row>
    <row r="276" spans="1:17" hidden="1" x14ac:dyDescent="0.3">
      <c r="A276">
        <v>1</v>
      </c>
      <c r="B276">
        <v>2500</v>
      </c>
      <c r="C276" t="s">
        <v>11</v>
      </c>
      <c r="D276">
        <v>3</v>
      </c>
      <c r="E276" t="s">
        <v>12</v>
      </c>
      <c r="F276">
        <v>7</v>
      </c>
      <c r="G276">
        <v>1186.9802500000001</v>
      </c>
      <c r="H276">
        <v>255295.7812</v>
      </c>
      <c r="I276">
        <v>605.89499999999975</v>
      </c>
      <c r="J276">
        <v>224</v>
      </c>
      <c r="K276" t="s">
        <v>14</v>
      </c>
      <c r="L276">
        <f>Table15[[#This Row],[maxPHe]]/Table15[[#This Row],[nv]]</f>
        <v>2.7048883928571419</v>
      </c>
      <c r="M276">
        <f>LN(Table15[[#This Row],[maxPress(bar)]])</f>
        <v>12.45017807822034</v>
      </c>
      <c r="N276">
        <f>LN(Table15[[#This Row],[Rs(ao)]])</f>
        <v>1.0986122886681098</v>
      </c>
      <c r="O276" s="3">
        <f>LN(Table15[[#This Row],[dens]])</f>
        <v>0.99506065187502413</v>
      </c>
      <c r="P276" s="3">
        <f>1/Table15[[#This Row],[Rs(ao)]]</f>
        <v>0.33333333333333331</v>
      </c>
      <c r="Q276" s="3">
        <f>LN(Table15[[#This Row],[1/R]])</f>
        <v>-1.0986122886681098</v>
      </c>
    </row>
    <row r="277" spans="1:17" hidden="1" x14ac:dyDescent="0.3">
      <c r="A277">
        <v>1</v>
      </c>
      <c r="B277">
        <v>500</v>
      </c>
      <c r="C277" t="s">
        <v>11</v>
      </c>
      <c r="D277">
        <v>3</v>
      </c>
      <c r="E277" t="s">
        <v>12</v>
      </c>
      <c r="F277">
        <v>7</v>
      </c>
      <c r="G277">
        <v>1648.6632500000001</v>
      </c>
      <c r="H277">
        <v>431380.85470000003</v>
      </c>
      <c r="I277">
        <v>860.23499999999956</v>
      </c>
      <c r="J277">
        <v>228</v>
      </c>
      <c r="K277" t="s">
        <v>14</v>
      </c>
      <c r="L277">
        <f>Table15[[#This Row],[maxPHe]]/Table15[[#This Row],[nv]]</f>
        <v>3.7729605263157877</v>
      </c>
      <c r="M277">
        <f>LN(Table15[[#This Row],[maxPress(bar)]])</f>
        <v>12.974746632490179</v>
      </c>
      <c r="N277">
        <f>LN(Table15[[#This Row],[Rs(ao)]])</f>
        <v>1.0986122886681098</v>
      </c>
      <c r="O277" s="3">
        <f>LN(Table15[[#This Row],[dens]])</f>
        <v>1.3278599787794956</v>
      </c>
      <c r="P277" s="3">
        <f>1/Table15[[#This Row],[Rs(ao)]]</f>
        <v>0.33333333333333331</v>
      </c>
      <c r="Q277" s="3">
        <f>LN(Table15[[#This Row],[1/R]])</f>
        <v>-1.0986122886681098</v>
      </c>
    </row>
    <row r="278" spans="1:17" x14ac:dyDescent="0.3">
      <c r="A278">
        <v>2</v>
      </c>
      <c r="B278">
        <v>1000</v>
      </c>
      <c r="C278" t="s">
        <v>11</v>
      </c>
      <c r="D278">
        <v>1</v>
      </c>
      <c r="E278" t="s">
        <v>12</v>
      </c>
      <c r="F278">
        <v>10</v>
      </c>
      <c r="G278">
        <v>125.94074999999999</v>
      </c>
      <c r="H278">
        <v>725504.40194999997</v>
      </c>
      <c r="I278">
        <v>54.685000000000002</v>
      </c>
      <c r="J278">
        <v>10</v>
      </c>
      <c r="K278" t="s">
        <v>13</v>
      </c>
      <c r="L278">
        <f>Table15[[#This Row],[maxPHe]]/Table15[[#This Row],[nv]]</f>
        <v>5.4685000000000006</v>
      </c>
      <c r="M278">
        <f>LN(Table15[[#This Row],[maxPress(bar)]])</f>
        <v>13.494622418758683</v>
      </c>
      <c r="N278">
        <f>LN(Table15[[#This Row],[Rs(ao)]])</f>
        <v>0</v>
      </c>
      <c r="O278" s="3">
        <f>LN(Table15[[#This Row],[dens]])</f>
        <v>1.6990043557931436</v>
      </c>
      <c r="P278" s="3">
        <f>1/Table15[[#This Row],[Rs(ao)]]</f>
        <v>1</v>
      </c>
      <c r="Q278" s="3">
        <f>LN(Table15[[#This Row],[1/R]])</f>
        <v>0</v>
      </c>
    </row>
    <row r="279" spans="1:17" x14ac:dyDescent="0.3">
      <c r="A279">
        <v>2</v>
      </c>
      <c r="B279">
        <v>1000</v>
      </c>
      <c r="C279" t="s">
        <v>11</v>
      </c>
      <c r="D279">
        <v>1</v>
      </c>
      <c r="E279" t="s">
        <v>12</v>
      </c>
      <c r="F279">
        <v>11</v>
      </c>
      <c r="G279">
        <v>54.108750000000008</v>
      </c>
      <c r="H279">
        <v>717769.54395000008</v>
      </c>
      <c r="I279">
        <v>37.324999999999989</v>
      </c>
      <c r="J279">
        <v>9</v>
      </c>
      <c r="K279" t="s">
        <v>13</v>
      </c>
      <c r="L279">
        <f>Table15[[#This Row],[maxPHe]]/Table15[[#This Row],[nv]]</f>
        <v>4.1472222222222213</v>
      </c>
      <c r="M279">
        <f>LN(Table15[[#This Row],[maxPress(bar)]])</f>
        <v>13.483903827079679</v>
      </c>
      <c r="N279">
        <f>LN(Table15[[#This Row],[Rs(ao)]])</f>
        <v>0</v>
      </c>
      <c r="O279" s="3">
        <f>LN(Table15[[#This Row],[dens]])</f>
        <v>1.4224387660890345</v>
      </c>
      <c r="P279" s="3">
        <f>1/Table15[[#This Row],[Rs(ao)]]</f>
        <v>1</v>
      </c>
      <c r="Q279" s="3">
        <f>LN(Table15[[#This Row],[1/R]])</f>
        <v>0</v>
      </c>
    </row>
    <row r="280" spans="1:17" x14ac:dyDescent="0.3">
      <c r="A280">
        <v>2</v>
      </c>
      <c r="B280">
        <v>1000</v>
      </c>
      <c r="C280" t="s">
        <v>11</v>
      </c>
      <c r="D280">
        <v>1</v>
      </c>
      <c r="E280" t="s">
        <v>12</v>
      </c>
      <c r="F280">
        <v>12</v>
      </c>
      <c r="G280">
        <v>103.01975</v>
      </c>
      <c r="H280">
        <v>768580.45319999987</v>
      </c>
      <c r="I280">
        <v>45.104999999999983</v>
      </c>
      <c r="J280">
        <v>8</v>
      </c>
      <c r="K280" t="s">
        <v>13</v>
      </c>
      <c r="L280">
        <f>Table15[[#This Row],[maxPHe]]/Table15[[#This Row],[nv]]</f>
        <v>5.6381249999999978</v>
      </c>
      <c r="M280">
        <f>LN(Table15[[#This Row],[maxPress(bar)]])</f>
        <v>13.5523005250955</v>
      </c>
      <c r="N280">
        <f>LN(Table15[[#This Row],[Rs(ao)]])</f>
        <v>0</v>
      </c>
      <c r="O280" s="3">
        <f>LN(Table15[[#This Row],[dens]])</f>
        <v>1.7295515634287657</v>
      </c>
      <c r="P280" s="3">
        <f>1/Table15[[#This Row],[Rs(ao)]]</f>
        <v>1</v>
      </c>
      <c r="Q280" s="3">
        <f>LN(Table15[[#This Row],[1/R]])</f>
        <v>0</v>
      </c>
    </row>
    <row r="281" spans="1:17" x14ac:dyDescent="0.3">
      <c r="A281">
        <v>2</v>
      </c>
      <c r="B281">
        <v>1000</v>
      </c>
      <c r="C281" t="s">
        <v>11</v>
      </c>
      <c r="D281">
        <v>1</v>
      </c>
      <c r="E281" t="s">
        <v>12</v>
      </c>
      <c r="F281">
        <v>13</v>
      </c>
      <c r="G281">
        <v>129.30674999999999</v>
      </c>
      <c r="H281">
        <v>792923.1301500001</v>
      </c>
      <c r="I281">
        <v>50.365000000000023</v>
      </c>
      <c r="J281">
        <v>8</v>
      </c>
      <c r="K281" t="s">
        <v>13</v>
      </c>
      <c r="L281">
        <f>Table15[[#This Row],[maxPHe]]/Table15[[#This Row],[nv]]</f>
        <v>6.2956250000000029</v>
      </c>
      <c r="M281">
        <f>LN(Table15[[#This Row],[maxPress(bar)]])</f>
        <v>13.583481560420328</v>
      </c>
      <c r="N281">
        <f>LN(Table15[[#This Row],[Rs(ao)]])</f>
        <v>0</v>
      </c>
      <c r="O281" s="3">
        <f>LN(Table15[[#This Row],[dens]])</f>
        <v>1.839854947714809</v>
      </c>
      <c r="P281" s="3">
        <f>1/Table15[[#This Row],[Rs(ao)]]</f>
        <v>1</v>
      </c>
      <c r="Q281" s="3">
        <f>LN(Table15[[#This Row],[1/R]])</f>
        <v>0</v>
      </c>
    </row>
    <row r="282" spans="1:17" x14ac:dyDescent="0.3">
      <c r="A282">
        <v>2</v>
      </c>
      <c r="B282">
        <v>1000</v>
      </c>
      <c r="C282" t="s">
        <v>11</v>
      </c>
      <c r="D282">
        <v>1</v>
      </c>
      <c r="E282" t="s">
        <v>12</v>
      </c>
      <c r="F282">
        <v>14</v>
      </c>
      <c r="G282">
        <v>47.277250000000009</v>
      </c>
      <c r="H282">
        <v>883477.07260000007</v>
      </c>
      <c r="I282">
        <v>27.954999999999991</v>
      </c>
      <c r="J282">
        <v>6</v>
      </c>
      <c r="K282" t="s">
        <v>13</v>
      </c>
      <c r="L282">
        <f>Table15[[#This Row],[maxPHe]]/Table15[[#This Row],[nv]]</f>
        <v>4.6591666666666649</v>
      </c>
      <c r="M282">
        <f>LN(Table15[[#This Row],[maxPress(bar)]])</f>
        <v>13.691620619754344</v>
      </c>
      <c r="N282">
        <f>LN(Table15[[#This Row],[Rs(ao)]])</f>
        <v>0</v>
      </c>
      <c r="O282" s="3">
        <f>LN(Table15[[#This Row],[dens]])</f>
        <v>1.5388366052505533</v>
      </c>
      <c r="P282" s="3">
        <f>1/Table15[[#This Row],[Rs(ao)]]</f>
        <v>1</v>
      </c>
      <c r="Q282" s="3">
        <f>LN(Table15[[#This Row],[1/R]])</f>
        <v>0</v>
      </c>
    </row>
    <row r="283" spans="1:17" x14ac:dyDescent="0.3">
      <c r="A283">
        <v>2</v>
      </c>
      <c r="B283">
        <v>1000</v>
      </c>
      <c r="C283" t="s">
        <v>11</v>
      </c>
      <c r="D283">
        <v>1</v>
      </c>
      <c r="E283" t="s">
        <v>12</v>
      </c>
      <c r="F283">
        <v>15</v>
      </c>
      <c r="G283">
        <v>124.75225</v>
      </c>
      <c r="H283">
        <v>756090.45914999989</v>
      </c>
      <c r="I283">
        <v>51.454999999999977</v>
      </c>
      <c r="J283">
        <v>9</v>
      </c>
      <c r="K283" t="s">
        <v>13</v>
      </c>
      <c r="L283">
        <f>Table15[[#This Row],[maxPHe]]/Table15[[#This Row],[nv]]</f>
        <v>5.7172222222222198</v>
      </c>
      <c r="M283">
        <f>LN(Table15[[#This Row],[maxPress(bar)]])</f>
        <v>13.535916302963903</v>
      </c>
      <c r="N283">
        <f>LN(Table15[[#This Row],[Rs(ao)]])</f>
        <v>0</v>
      </c>
      <c r="O283" s="3">
        <f>LN(Table15[[#This Row],[dens]])</f>
        <v>1.7434830619518351</v>
      </c>
      <c r="P283" s="3">
        <f>1/Table15[[#This Row],[Rs(ao)]]</f>
        <v>1</v>
      </c>
      <c r="Q283" s="3">
        <f>LN(Table15[[#This Row],[1/R]])</f>
        <v>0</v>
      </c>
    </row>
    <row r="284" spans="1:17" x14ac:dyDescent="0.3">
      <c r="A284">
        <v>2</v>
      </c>
      <c r="B284">
        <v>1000</v>
      </c>
      <c r="C284" t="s">
        <v>11</v>
      </c>
      <c r="D284">
        <v>1</v>
      </c>
      <c r="E284" t="s">
        <v>12</v>
      </c>
      <c r="F284">
        <v>16</v>
      </c>
      <c r="G284">
        <v>106.13875</v>
      </c>
      <c r="H284">
        <v>733357.32494999981</v>
      </c>
      <c r="I284">
        <v>47.724999999999987</v>
      </c>
      <c r="J284">
        <v>9</v>
      </c>
      <c r="K284" t="s">
        <v>13</v>
      </c>
      <c r="L284">
        <f>Table15[[#This Row],[maxPHe]]/Table15[[#This Row],[nv]]</f>
        <v>5.3027777777777763</v>
      </c>
      <c r="M284">
        <f>LN(Table15[[#This Row],[maxPress(bar)]])</f>
        <v>13.505388344966192</v>
      </c>
      <c r="N284">
        <f>LN(Table15[[#This Row],[Rs(ao)]])</f>
        <v>0</v>
      </c>
      <c r="O284" s="3">
        <f>LN(Table15[[#This Row],[dens]])</f>
        <v>1.6682307922755917</v>
      </c>
      <c r="P284" s="3">
        <f>1/Table15[[#This Row],[Rs(ao)]]</f>
        <v>1</v>
      </c>
      <c r="Q284" s="3">
        <f>LN(Table15[[#This Row],[1/R]])</f>
        <v>0</v>
      </c>
    </row>
    <row r="285" spans="1:17" x14ac:dyDescent="0.3">
      <c r="A285">
        <v>2</v>
      </c>
      <c r="B285">
        <v>1000</v>
      </c>
      <c r="C285" t="s">
        <v>11</v>
      </c>
      <c r="D285">
        <v>1</v>
      </c>
      <c r="E285" t="s">
        <v>12</v>
      </c>
      <c r="F285">
        <v>17</v>
      </c>
      <c r="G285">
        <v>98.910750000000021</v>
      </c>
      <c r="H285">
        <v>739448.83159999992</v>
      </c>
      <c r="I285">
        <v>46.284999999999989</v>
      </c>
      <c r="J285">
        <v>9</v>
      </c>
      <c r="K285" t="s">
        <v>13</v>
      </c>
      <c r="L285">
        <f>Table15[[#This Row],[maxPHe]]/Table15[[#This Row],[nv]]</f>
        <v>5.142777777777777</v>
      </c>
      <c r="M285">
        <f>LN(Table15[[#This Row],[maxPress(bar)]])</f>
        <v>13.513660365500353</v>
      </c>
      <c r="N285">
        <f>LN(Table15[[#This Row],[Rs(ao)]])</f>
        <v>0</v>
      </c>
      <c r="O285" s="3">
        <f>LN(Table15[[#This Row],[dens]])</f>
        <v>1.6375933571829551</v>
      </c>
      <c r="P285" s="3">
        <f>1/Table15[[#This Row],[Rs(ao)]]</f>
        <v>1</v>
      </c>
      <c r="Q285" s="3">
        <f>LN(Table15[[#This Row],[1/R]])</f>
        <v>0</v>
      </c>
    </row>
    <row r="286" spans="1:17" x14ac:dyDescent="0.3">
      <c r="A286">
        <v>2</v>
      </c>
      <c r="B286">
        <v>1000</v>
      </c>
      <c r="C286" t="s">
        <v>11</v>
      </c>
      <c r="D286">
        <v>1</v>
      </c>
      <c r="E286" t="s">
        <v>12</v>
      </c>
      <c r="F286">
        <v>18</v>
      </c>
      <c r="G286">
        <v>152.72274999999999</v>
      </c>
      <c r="H286">
        <v>702513.27684999991</v>
      </c>
      <c r="I286">
        <v>62.044999999999987</v>
      </c>
      <c r="J286">
        <v>11</v>
      </c>
      <c r="K286" t="s">
        <v>14</v>
      </c>
      <c r="L286">
        <f>Table15[[#This Row],[maxPHe]]/Table15[[#This Row],[nv]]</f>
        <v>5.6404545454545447</v>
      </c>
      <c r="M286">
        <f>LN(Table15[[#This Row],[maxPress(bar)]])</f>
        <v>13.46241957944205</v>
      </c>
      <c r="N286">
        <f>LN(Table15[[#This Row],[Rs(ao)]])</f>
        <v>0</v>
      </c>
      <c r="O286" s="3">
        <f>LN(Table15[[#This Row],[dens]])</f>
        <v>1.7299646554282122</v>
      </c>
      <c r="P286" s="3">
        <f>1/Table15[[#This Row],[Rs(ao)]]</f>
        <v>1</v>
      </c>
      <c r="Q286" s="3">
        <f>LN(Table15[[#This Row],[1/R]])</f>
        <v>0</v>
      </c>
    </row>
    <row r="287" spans="1:17" x14ac:dyDescent="0.3">
      <c r="A287">
        <v>2</v>
      </c>
      <c r="B287">
        <v>1000</v>
      </c>
      <c r="C287" t="s">
        <v>11</v>
      </c>
      <c r="D287">
        <v>1</v>
      </c>
      <c r="E287" t="s">
        <v>12</v>
      </c>
      <c r="F287">
        <v>19</v>
      </c>
      <c r="G287">
        <v>156.23775000000001</v>
      </c>
      <c r="H287">
        <v>734803.48199999984</v>
      </c>
      <c r="I287">
        <v>60.745000000000033</v>
      </c>
      <c r="J287">
        <v>10</v>
      </c>
      <c r="K287" t="s">
        <v>13</v>
      </c>
      <c r="L287">
        <f>Table15[[#This Row],[maxPHe]]/Table15[[#This Row],[nv]]</f>
        <v>6.0745000000000031</v>
      </c>
      <c r="M287">
        <f>LN(Table15[[#This Row],[maxPress(bar)]])</f>
        <v>13.50735837101629</v>
      </c>
      <c r="N287">
        <f>LN(Table15[[#This Row],[Rs(ao)]])</f>
        <v>0</v>
      </c>
      <c r="O287" s="3">
        <f>LN(Table15[[#This Row],[dens]])</f>
        <v>1.8040996813126602</v>
      </c>
      <c r="P287" s="3">
        <f>1/Table15[[#This Row],[Rs(ao)]]</f>
        <v>1</v>
      </c>
      <c r="Q287" s="3">
        <f>LN(Table15[[#This Row],[1/R]])</f>
        <v>0</v>
      </c>
    </row>
    <row r="288" spans="1:17" x14ac:dyDescent="0.3">
      <c r="A288">
        <v>2</v>
      </c>
      <c r="B288">
        <v>1000</v>
      </c>
      <c r="C288" t="s">
        <v>11</v>
      </c>
      <c r="D288">
        <v>1</v>
      </c>
      <c r="E288" t="s">
        <v>12</v>
      </c>
      <c r="F288">
        <v>1</v>
      </c>
      <c r="G288">
        <v>58.217750000000002</v>
      </c>
      <c r="H288">
        <v>541837.02190000005</v>
      </c>
      <c r="I288">
        <v>26.14500000000001</v>
      </c>
      <c r="J288">
        <v>8</v>
      </c>
      <c r="K288" t="s">
        <v>15</v>
      </c>
      <c r="L288">
        <f>Table15[[#This Row],[maxPHe]]/Table15[[#This Row],[nv]]</f>
        <v>3.2681250000000013</v>
      </c>
      <c r="M288">
        <f>LN(Table15[[#This Row],[maxPress(bar)]])</f>
        <v>13.202720537601719</v>
      </c>
      <c r="N288">
        <f>LN(Table15[[#This Row],[Rs(ao)]])</f>
        <v>0</v>
      </c>
      <c r="O288" s="3">
        <f>LN(Table15[[#This Row],[dens]])</f>
        <v>1.1842164259602583</v>
      </c>
      <c r="P288" s="3">
        <f>1/Table15[[#This Row],[Rs(ao)]]</f>
        <v>1</v>
      </c>
      <c r="Q288" s="3">
        <f>LN(Table15[[#This Row],[1/R]])</f>
        <v>0</v>
      </c>
    </row>
    <row r="289" spans="1:17" x14ac:dyDescent="0.3">
      <c r="A289">
        <v>2</v>
      </c>
      <c r="B289">
        <v>1000</v>
      </c>
      <c r="C289" t="s">
        <v>11</v>
      </c>
      <c r="D289">
        <v>1</v>
      </c>
      <c r="E289" t="s">
        <v>12</v>
      </c>
      <c r="F289">
        <v>20</v>
      </c>
      <c r="G289">
        <v>92.029750000000007</v>
      </c>
      <c r="H289">
        <v>799764.37855000014</v>
      </c>
      <c r="I289">
        <v>42.905000000000001</v>
      </c>
      <c r="J289">
        <v>8</v>
      </c>
      <c r="K289" t="s">
        <v>13</v>
      </c>
      <c r="L289">
        <f>Table15[[#This Row],[maxPHe]]/Table15[[#This Row],[nv]]</f>
        <v>5.3631250000000001</v>
      </c>
      <c r="M289">
        <f>LN(Table15[[#This Row],[maxPress(bar)]])</f>
        <v>13.592072436456025</v>
      </c>
      <c r="N289">
        <f>LN(Table15[[#This Row],[Rs(ao)]])</f>
        <v>0</v>
      </c>
      <c r="O289" s="3">
        <f>LN(Table15[[#This Row],[dens]])</f>
        <v>1.6795468275792484</v>
      </c>
      <c r="P289" s="3">
        <f>1/Table15[[#This Row],[Rs(ao)]]</f>
        <v>1</v>
      </c>
      <c r="Q289" s="3">
        <f>LN(Table15[[#This Row],[1/R]])</f>
        <v>0</v>
      </c>
    </row>
    <row r="290" spans="1:17" x14ac:dyDescent="0.3">
      <c r="A290">
        <v>2</v>
      </c>
      <c r="B290">
        <v>1000</v>
      </c>
      <c r="C290" t="s">
        <v>11</v>
      </c>
      <c r="D290">
        <v>1</v>
      </c>
      <c r="E290" t="s">
        <v>12</v>
      </c>
      <c r="F290">
        <v>2</v>
      </c>
      <c r="G290">
        <v>68.069249999999997</v>
      </c>
      <c r="H290">
        <v>518058.50439999998</v>
      </c>
      <c r="I290">
        <v>34.114999999999966</v>
      </c>
      <c r="J290">
        <v>12</v>
      </c>
      <c r="K290" t="s">
        <v>14</v>
      </c>
      <c r="L290">
        <f>Table15[[#This Row],[maxPHe]]/Table15[[#This Row],[nv]]</f>
        <v>2.8429166666666639</v>
      </c>
      <c r="M290">
        <f>LN(Table15[[#This Row],[maxPress(bar)]])</f>
        <v>13.157843457721199</v>
      </c>
      <c r="N290">
        <f>LN(Table15[[#This Row],[Rs(ao)]])</f>
        <v>0</v>
      </c>
      <c r="O290" s="3">
        <f>LN(Table15[[#This Row],[dens]])</f>
        <v>1.0448305204793857</v>
      </c>
      <c r="P290" s="3">
        <f>1/Table15[[#This Row],[Rs(ao)]]</f>
        <v>1</v>
      </c>
      <c r="Q290" s="3">
        <f>LN(Table15[[#This Row],[1/R]])</f>
        <v>0</v>
      </c>
    </row>
    <row r="291" spans="1:17" x14ac:dyDescent="0.3">
      <c r="A291">
        <v>2</v>
      </c>
      <c r="B291">
        <v>1000</v>
      </c>
      <c r="C291" t="s">
        <v>11</v>
      </c>
      <c r="D291">
        <v>1</v>
      </c>
      <c r="E291" t="s">
        <v>12</v>
      </c>
      <c r="F291">
        <v>3</v>
      </c>
      <c r="G291">
        <v>96.881249999999994</v>
      </c>
      <c r="H291">
        <v>678205.57655</v>
      </c>
      <c r="I291">
        <v>45.874999999999993</v>
      </c>
      <c r="J291">
        <v>10</v>
      </c>
      <c r="K291" t="s">
        <v>14</v>
      </c>
      <c r="L291">
        <f>Table15[[#This Row],[maxPHe]]/Table15[[#This Row],[nv]]</f>
        <v>4.5874999999999995</v>
      </c>
      <c r="M291">
        <f>LN(Table15[[#This Row],[maxPress(bar)]])</f>
        <v>13.427205731214332</v>
      </c>
      <c r="N291">
        <f>LN(Table15[[#This Row],[Rs(ao)]])</f>
        <v>0</v>
      </c>
      <c r="O291" s="3">
        <f>LN(Table15[[#This Row],[dens]])</f>
        <v>1.5233352133806886</v>
      </c>
      <c r="P291" s="3">
        <f>1/Table15[[#This Row],[Rs(ao)]]</f>
        <v>1</v>
      </c>
      <c r="Q291" s="3">
        <f>LN(Table15[[#This Row],[1/R]])</f>
        <v>0</v>
      </c>
    </row>
    <row r="292" spans="1:17" x14ac:dyDescent="0.3">
      <c r="A292">
        <v>2</v>
      </c>
      <c r="B292">
        <v>1000</v>
      </c>
      <c r="C292" t="s">
        <v>11</v>
      </c>
      <c r="D292">
        <v>1</v>
      </c>
      <c r="E292" t="s">
        <v>12</v>
      </c>
      <c r="F292">
        <v>4</v>
      </c>
      <c r="G292">
        <v>74.900750000000002</v>
      </c>
      <c r="H292">
        <v>872426.52449999994</v>
      </c>
      <c r="I292">
        <v>31.484999999999999</v>
      </c>
      <c r="J292">
        <v>6</v>
      </c>
      <c r="K292" t="s">
        <v>14</v>
      </c>
      <c r="L292">
        <f>Table15[[#This Row],[maxPHe]]/Table15[[#This Row],[nv]]</f>
        <v>5.2474999999999996</v>
      </c>
      <c r="M292">
        <f>LN(Table15[[#This Row],[maxPress(bar)]])</f>
        <v>13.679033716905188</v>
      </c>
      <c r="N292">
        <f>LN(Table15[[#This Row],[Rs(ao)]])</f>
        <v>0</v>
      </c>
      <c r="O292" s="3">
        <f>LN(Table15[[#This Row],[dens]])</f>
        <v>1.657751772712651</v>
      </c>
      <c r="P292" s="3">
        <f>1/Table15[[#This Row],[Rs(ao)]]</f>
        <v>1</v>
      </c>
      <c r="Q292" s="3">
        <f>LN(Table15[[#This Row],[1/R]])</f>
        <v>0</v>
      </c>
    </row>
    <row r="293" spans="1:17" x14ac:dyDescent="0.3">
      <c r="A293">
        <v>2</v>
      </c>
      <c r="B293">
        <v>1000</v>
      </c>
      <c r="C293" t="s">
        <v>11</v>
      </c>
      <c r="D293">
        <v>1</v>
      </c>
      <c r="E293" t="s">
        <v>12</v>
      </c>
      <c r="F293">
        <v>5</v>
      </c>
      <c r="G293">
        <v>102.12875</v>
      </c>
      <c r="H293">
        <v>762401.22039999999</v>
      </c>
      <c r="I293">
        <v>44.924999999999983</v>
      </c>
      <c r="J293">
        <v>8</v>
      </c>
      <c r="K293" t="s">
        <v>13</v>
      </c>
      <c r="L293">
        <f>Table15[[#This Row],[maxPHe]]/Table15[[#This Row],[nv]]</f>
        <v>5.6156249999999979</v>
      </c>
      <c r="M293">
        <f>LN(Table15[[#This Row],[maxPress(bar)]])</f>
        <v>13.544228232055371</v>
      </c>
      <c r="N293">
        <f>LN(Table15[[#This Row],[Rs(ao)]])</f>
        <v>0</v>
      </c>
      <c r="O293" s="3">
        <f>LN(Table15[[#This Row],[dens]])</f>
        <v>1.7255528909897864</v>
      </c>
      <c r="P293" s="3">
        <f>1/Table15[[#This Row],[Rs(ao)]]</f>
        <v>1</v>
      </c>
      <c r="Q293" s="3">
        <f>LN(Table15[[#This Row],[1/R]])</f>
        <v>0</v>
      </c>
    </row>
    <row r="294" spans="1:17" x14ac:dyDescent="0.3">
      <c r="A294">
        <v>2</v>
      </c>
      <c r="B294">
        <v>1000</v>
      </c>
      <c r="C294" t="s">
        <v>11</v>
      </c>
      <c r="D294">
        <v>1</v>
      </c>
      <c r="E294" t="s">
        <v>12</v>
      </c>
      <c r="F294">
        <v>6</v>
      </c>
      <c r="G294">
        <v>96.386250000000004</v>
      </c>
      <c r="H294">
        <v>787636.68944999983</v>
      </c>
      <c r="I294">
        <v>43.77500000000002</v>
      </c>
      <c r="J294">
        <v>8</v>
      </c>
      <c r="K294" t="s">
        <v>14</v>
      </c>
      <c r="L294">
        <f>Table15[[#This Row],[maxPHe]]/Table15[[#This Row],[nv]]</f>
        <v>5.4718750000000025</v>
      </c>
      <c r="M294">
        <f>LN(Table15[[#This Row],[maxPress(bar)]])</f>
        <v>13.576792208524479</v>
      </c>
      <c r="N294">
        <f>LN(Table15[[#This Row],[Rs(ao)]])</f>
        <v>0</v>
      </c>
      <c r="O294" s="3">
        <f>LN(Table15[[#This Row],[dens]])</f>
        <v>1.69962133649208</v>
      </c>
      <c r="P294" s="3">
        <f>1/Table15[[#This Row],[Rs(ao)]]</f>
        <v>1</v>
      </c>
      <c r="Q294" s="3">
        <f>LN(Table15[[#This Row],[1/R]])</f>
        <v>0</v>
      </c>
    </row>
    <row r="295" spans="1:17" x14ac:dyDescent="0.3">
      <c r="A295">
        <v>2</v>
      </c>
      <c r="B295">
        <v>1000</v>
      </c>
      <c r="C295" t="s">
        <v>11</v>
      </c>
      <c r="D295">
        <v>1</v>
      </c>
      <c r="E295" t="s">
        <v>12</v>
      </c>
      <c r="F295">
        <v>7</v>
      </c>
      <c r="G295">
        <v>134.00975</v>
      </c>
      <c r="H295">
        <v>763229.56329999992</v>
      </c>
      <c r="I295">
        <v>53.305000000000021</v>
      </c>
      <c r="J295">
        <v>9</v>
      </c>
      <c r="K295" t="s">
        <v>14</v>
      </c>
      <c r="L295">
        <f>Table15[[#This Row],[maxPHe]]/Table15[[#This Row],[nv]]</f>
        <v>5.9227777777777799</v>
      </c>
      <c r="M295">
        <f>LN(Table15[[#This Row],[maxPress(bar)]])</f>
        <v>13.545314134346079</v>
      </c>
      <c r="N295">
        <f>LN(Table15[[#This Row],[Rs(ao)]])</f>
        <v>0</v>
      </c>
      <c r="O295" s="3">
        <f>LN(Table15[[#This Row],[dens]])</f>
        <v>1.7788055580662194</v>
      </c>
      <c r="P295" s="3">
        <f>1/Table15[[#This Row],[Rs(ao)]]</f>
        <v>1</v>
      </c>
      <c r="Q295" s="3">
        <f>LN(Table15[[#This Row],[1/R]])</f>
        <v>0</v>
      </c>
    </row>
    <row r="296" spans="1:17" x14ac:dyDescent="0.3">
      <c r="A296">
        <v>2</v>
      </c>
      <c r="B296">
        <v>1000</v>
      </c>
      <c r="C296" t="s">
        <v>11</v>
      </c>
      <c r="D296">
        <v>1</v>
      </c>
      <c r="E296" t="s">
        <v>12</v>
      </c>
      <c r="F296">
        <v>8</v>
      </c>
      <c r="G296">
        <v>88.861250000000013</v>
      </c>
      <c r="H296">
        <v>750792.71494999994</v>
      </c>
      <c r="I296">
        <v>44.275000000000013</v>
      </c>
      <c r="J296">
        <v>9</v>
      </c>
      <c r="K296" t="s">
        <v>13</v>
      </c>
      <c r="L296">
        <f>Table15[[#This Row],[maxPHe]]/Table15[[#This Row],[nv]]</f>
        <v>4.9194444444444461</v>
      </c>
      <c r="M296">
        <f>LN(Table15[[#This Row],[maxPress(bar)]])</f>
        <v>13.528884880597335</v>
      </c>
      <c r="N296">
        <f>LN(Table15[[#This Row],[Rs(ao)]])</f>
        <v>0</v>
      </c>
      <c r="O296" s="3">
        <f>LN(Table15[[#This Row],[dens]])</f>
        <v>1.5931956063326782</v>
      </c>
      <c r="P296" s="3">
        <f>1/Table15[[#This Row],[Rs(ao)]]</f>
        <v>1</v>
      </c>
      <c r="Q296" s="3">
        <f>LN(Table15[[#This Row],[1/R]])</f>
        <v>0</v>
      </c>
    </row>
    <row r="297" spans="1:17" x14ac:dyDescent="0.3">
      <c r="A297">
        <v>2</v>
      </c>
      <c r="B297">
        <v>1000</v>
      </c>
      <c r="C297" t="s">
        <v>11</v>
      </c>
      <c r="D297">
        <v>1</v>
      </c>
      <c r="E297" t="s">
        <v>12</v>
      </c>
      <c r="F297">
        <v>9</v>
      </c>
      <c r="G297">
        <v>144.90074999999999</v>
      </c>
      <c r="H297">
        <v>769183.67229999998</v>
      </c>
      <c r="I297">
        <v>55.484999999999992</v>
      </c>
      <c r="J297">
        <v>9</v>
      </c>
      <c r="K297" t="s">
        <v>14</v>
      </c>
      <c r="L297">
        <f>Table15[[#This Row],[maxPHe]]/Table15[[#This Row],[nv]]</f>
        <v>6.1649999999999991</v>
      </c>
      <c r="M297">
        <f>LN(Table15[[#This Row],[maxPress(bar)]])</f>
        <v>13.553085065612395</v>
      </c>
      <c r="N297">
        <f>LN(Table15[[#This Row],[Rs(ao)]])</f>
        <v>0</v>
      </c>
      <c r="O297" s="3">
        <f>LN(Table15[[#This Row],[dens]])</f>
        <v>1.8188881366163074</v>
      </c>
      <c r="P297" s="3">
        <f>1/Table15[[#This Row],[Rs(ao)]]</f>
        <v>1</v>
      </c>
      <c r="Q297" s="3">
        <f>LN(Table15[[#This Row],[1/R]])</f>
        <v>0</v>
      </c>
    </row>
    <row r="298" spans="1:17" x14ac:dyDescent="0.3">
      <c r="A298">
        <v>2</v>
      </c>
      <c r="B298">
        <v>1000</v>
      </c>
      <c r="C298" t="s">
        <v>11</v>
      </c>
      <c r="D298">
        <v>2</v>
      </c>
      <c r="E298" t="s">
        <v>12</v>
      </c>
      <c r="F298">
        <v>10</v>
      </c>
      <c r="G298">
        <v>529.90075000000013</v>
      </c>
      <c r="H298">
        <v>474021.06829999998</v>
      </c>
      <c r="I298">
        <v>270.48500000000013</v>
      </c>
      <c r="J298">
        <v>69</v>
      </c>
      <c r="K298" t="s">
        <v>13</v>
      </c>
      <c r="L298">
        <f>Table15[[#This Row],[maxPHe]]/Table15[[#This Row],[nv]]</f>
        <v>3.9200724637681179</v>
      </c>
      <c r="M298">
        <f>LN(Table15[[#This Row],[maxPress(bar)]])</f>
        <v>13.069007047579731</v>
      </c>
      <c r="N298">
        <f>LN(Table15[[#This Row],[Rs(ao)]])</f>
        <v>0.69314718055994529</v>
      </c>
      <c r="O298" s="3">
        <f>LN(Table15[[#This Row],[dens]])</f>
        <v>1.3661101392866457</v>
      </c>
      <c r="P298" s="3">
        <f>1/Table15[[#This Row],[Rs(ao)]]</f>
        <v>0.5</v>
      </c>
      <c r="Q298" s="3">
        <f>LN(Table15[[#This Row],[1/R]])</f>
        <v>-0.69314718055994529</v>
      </c>
    </row>
    <row r="299" spans="1:17" x14ac:dyDescent="0.3">
      <c r="A299">
        <v>2</v>
      </c>
      <c r="B299">
        <v>1000</v>
      </c>
      <c r="C299" t="s">
        <v>11</v>
      </c>
      <c r="D299">
        <v>2</v>
      </c>
      <c r="E299" t="s">
        <v>12</v>
      </c>
      <c r="F299">
        <v>11</v>
      </c>
      <c r="G299">
        <v>541.23775000000001</v>
      </c>
      <c r="H299">
        <v>494165.76730000001</v>
      </c>
      <c r="I299">
        <v>259.74500000000012</v>
      </c>
      <c r="J299">
        <v>63</v>
      </c>
      <c r="K299" t="s">
        <v>13</v>
      </c>
      <c r="L299">
        <f>Table15[[#This Row],[maxPHe]]/Table15[[#This Row],[nv]]</f>
        <v>4.1229365079365099</v>
      </c>
      <c r="M299">
        <f>LN(Table15[[#This Row],[maxPress(bar)]])</f>
        <v>13.110626301217978</v>
      </c>
      <c r="N299">
        <f>LN(Table15[[#This Row],[Rs(ao)]])</f>
        <v>0.69314718055994529</v>
      </c>
      <c r="O299" s="3">
        <f>LN(Table15[[#This Row],[dens]])</f>
        <v>1.4165656541243827</v>
      </c>
      <c r="P299" s="3">
        <f>1/Table15[[#This Row],[Rs(ao)]]</f>
        <v>0.5</v>
      </c>
      <c r="Q299" s="3">
        <f>LN(Table15[[#This Row],[1/R]])</f>
        <v>-0.69314718055994529</v>
      </c>
    </row>
    <row r="300" spans="1:17" x14ac:dyDescent="0.3">
      <c r="A300">
        <v>2</v>
      </c>
      <c r="B300">
        <v>1000</v>
      </c>
      <c r="C300" t="s">
        <v>11</v>
      </c>
      <c r="D300">
        <v>2</v>
      </c>
      <c r="E300" t="s">
        <v>12</v>
      </c>
      <c r="F300">
        <v>12</v>
      </c>
      <c r="G300">
        <v>628.16825000000006</v>
      </c>
      <c r="H300">
        <v>488507.40795000002</v>
      </c>
      <c r="I300">
        <v>290.13499999999982</v>
      </c>
      <c r="J300">
        <v>69</v>
      </c>
      <c r="K300" t="s">
        <v>13</v>
      </c>
      <c r="L300">
        <f>Table15[[#This Row],[maxPHe]]/Table15[[#This Row],[nv]]</f>
        <v>4.2048550724637659</v>
      </c>
      <c r="M300">
        <f>LN(Table15[[#This Row],[maxPress(bar)]])</f>
        <v>13.099109915037811</v>
      </c>
      <c r="N300">
        <f>LN(Table15[[#This Row],[Rs(ao)]])</f>
        <v>0.69314718055994529</v>
      </c>
      <c r="O300" s="3">
        <f>LN(Table15[[#This Row],[dens]])</f>
        <v>1.4362398273051031</v>
      </c>
      <c r="P300" s="3">
        <f>1/Table15[[#This Row],[Rs(ao)]]</f>
        <v>0.5</v>
      </c>
      <c r="Q300" s="3">
        <f>LN(Table15[[#This Row],[1/R]])</f>
        <v>-0.69314718055994529</v>
      </c>
    </row>
    <row r="301" spans="1:17" x14ac:dyDescent="0.3">
      <c r="A301">
        <v>2</v>
      </c>
      <c r="B301">
        <v>1000</v>
      </c>
      <c r="C301" t="s">
        <v>11</v>
      </c>
      <c r="D301">
        <v>2</v>
      </c>
      <c r="E301" t="s">
        <v>12</v>
      </c>
      <c r="F301">
        <v>13</v>
      </c>
      <c r="G301">
        <v>566.93074999999999</v>
      </c>
      <c r="H301">
        <v>485029.97855</v>
      </c>
      <c r="I301">
        <v>271.88499999999999</v>
      </c>
      <c r="J301">
        <v>66</v>
      </c>
      <c r="K301" t="s">
        <v>13</v>
      </c>
      <c r="L301">
        <f>Table15[[#This Row],[maxPHe]]/Table15[[#This Row],[nv]]</f>
        <v>4.1194696969696967</v>
      </c>
      <c r="M301">
        <f>LN(Table15[[#This Row],[maxPress(bar)]])</f>
        <v>13.09196597945267</v>
      </c>
      <c r="N301">
        <f>LN(Table15[[#This Row],[Rs(ao)]])</f>
        <v>0.69314718055994529</v>
      </c>
      <c r="O301" s="3">
        <f>LN(Table15[[#This Row],[dens]])</f>
        <v>1.4157244407492915</v>
      </c>
      <c r="P301" s="3">
        <f>1/Table15[[#This Row],[Rs(ao)]]</f>
        <v>0.5</v>
      </c>
      <c r="Q301" s="3">
        <f>LN(Table15[[#This Row],[1/R]])</f>
        <v>-0.69314718055994529</v>
      </c>
    </row>
    <row r="302" spans="1:17" x14ac:dyDescent="0.3">
      <c r="A302">
        <v>2</v>
      </c>
      <c r="B302">
        <v>1000</v>
      </c>
      <c r="C302" t="s">
        <v>11</v>
      </c>
      <c r="D302">
        <v>2</v>
      </c>
      <c r="E302" t="s">
        <v>12</v>
      </c>
      <c r="F302">
        <v>14</v>
      </c>
      <c r="G302">
        <v>515.09924999999998</v>
      </c>
      <c r="H302">
        <v>470722.3777500001</v>
      </c>
      <c r="I302">
        <v>267.51499999999982</v>
      </c>
      <c r="J302">
        <v>69</v>
      </c>
      <c r="K302" t="s">
        <v>13</v>
      </c>
      <c r="L302">
        <f>Table15[[#This Row],[maxPHe]]/Table15[[#This Row],[nv]]</f>
        <v>3.8770289855072435</v>
      </c>
      <c r="M302">
        <f>LN(Table15[[#This Row],[maxPress(bar)]])</f>
        <v>13.062023767686837</v>
      </c>
      <c r="N302">
        <f>LN(Table15[[#This Row],[Rs(ao)]])</f>
        <v>0.69314718055994529</v>
      </c>
      <c r="O302" s="3">
        <f>LN(Table15[[#This Row],[dens]])</f>
        <v>1.3550691349330253</v>
      </c>
      <c r="P302" s="3">
        <f>1/Table15[[#This Row],[Rs(ao)]]</f>
        <v>0.5</v>
      </c>
      <c r="Q302" s="3">
        <f>LN(Table15[[#This Row],[1/R]])</f>
        <v>-0.69314718055994529</v>
      </c>
    </row>
    <row r="303" spans="1:17" x14ac:dyDescent="0.3">
      <c r="A303">
        <v>2</v>
      </c>
      <c r="B303">
        <v>1000</v>
      </c>
      <c r="C303" t="s">
        <v>11</v>
      </c>
      <c r="D303">
        <v>2</v>
      </c>
      <c r="E303" t="s">
        <v>12</v>
      </c>
      <c r="F303">
        <v>15</v>
      </c>
      <c r="G303">
        <v>656.28725000000009</v>
      </c>
      <c r="H303">
        <v>472949.22864999989</v>
      </c>
      <c r="I303">
        <v>293.75500000000022</v>
      </c>
      <c r="J303">
        <v>68</v>
      </c>
      <c r="K303" t="s">
        <v>13</v>
      </c>
      <c r="L303">
        <f>Table15[[#This Row],[maxPHe]]/Table15[[#This Row],[nv]]</f>
        <v>4.3199264705882383</v>
      </c>
      <c r="M303">
        <f>LN(Table15[[#This Row],[maxPress(bar)]])</f>
        <v>13.066743322706484</v>
      </c>
      <c r="N303">
        <f>LN(Table15[[#This Row],[Rs(ao)]])</f>
        <v>0.69314718055994529</v>
      </c>
      <c r="O303" s="3">
        <f>LN(Table15[[#This Row],[dens]])</f>
        <v>1.4632383814139982</v>
      </c>
      <c r="P303" s="3">
        <f>1/Table15[[#This Row],[Rs(ao)]]</f>
        <v>0.5</v>
      </c>
      <c r="Q303" s="3">
        <f>LN(Table15[[#This Row],[1/R]])</f>
        <v>-0.69314718055994529</v>
      </c>
    </row>
    <row r="304" spans="1:17" x14ac:dyDescent="0.3">
      <c r="A304">
        <v>2</v>
      </c>
      <c r="B304">
        <v>1000</v>
      </c>
      <c r="C304" t="s">
        <v>11</v>
      </c>
      <c r="D304">
        <v>2</v>
      </c>
      <c r="E304" t="s">
        <v>12</v>
      </c>
      <c r="F304">
        <v>16</v>
      </c>
      <c r="G304">
        <v>543.61374999999998</v>
      </c>
      <c r="H304">
        <v>476264.81930000009</v>
      </c>
      <c r="I304">
        <v>271.22500000000008</v>
      </c>
      <c r="J304">
        <v>68</v>
      </c>
      <c r="K304" t="s">
        <v>13</v>
      </c>
      <c r="L304">
        <f>Table15[[#This Row],[maxPHe]]/Table15[[#This Row],[nv]]</f>
        <v>3.9886029411764716</v>
      </c>
      <c r="M304">
        <f>LN(Table15[[#This Row],[maxPress(bar)]])</f>
        <v>13.073729321579355</v>
      </c>
      <c r="N304">
        <f>LN(Table15[[#This Row],[Rs(ao)]])</f>
        <v>0.69314718055994529</v>
      </c>
      <c r="O304" s="3">
        <f>LN(Table15[[#This Row],[dens]])</f>
        <v>1.383441029532408</v>
      </c>
      <c r="P304" s="3">
        <f>1/Table15[[#This Row],[Rs(ao)]]</f>
        <v>0.5</v>
      </c>
      <c r="Q304" s="3">
        <f>LN(Table15[[#This Row],[1/R]])</f>
        <v>-0.69314718055994529</v>
      </c>
    </row>
    <row r="305" spans="1:17" x14ac:dyDescent="0.3">
      <c r="A305">
        <v>2</v>
      </c>
      <c r="B305">
        <v>1000</v>
      </c>
      <c r="C305" t="s">
        <v>11</v>
      </c>
      <c r="D305">
        <v>2</v>
      </c>
      <c r="E305" t="s">
        <v>12</v>
      </c>
      <c r="F305">
        <v>18</v>
      </c>
      <c r="G305">
        <v>560.59424999999999</v>
      </c>
      <c r="H305">
        <v>481676.79885000002</v>
      </c>
      <c r="I305">
        <v>274.61500000000001</v>
      </c>
      <c r="J305">
        <v>68</v>
      </c>
      <c r="K305" t="s">
        <v>13</v>
      </c>
      <c r="L305">
        <f>Table15[[#This Row],[maxPHe]]/Table15[[#This Row],[nv]]</f>
        <v>4.0384558823529417</v>
      </c>
      <c r="M305">
        <f>LN(Table15[[#This Row],[maxPress(bar)]])</f>
        <v>13.085028626314054</v>
      </c>
      <c r="N305">
        <f>LN(Table15[[#This Row],[Rs(ao)]])</f>
        <v>0.69314718055994529</v>
      </c>
      <c r="O305" s="3">
        <f>LN(Table15[[#This Row],[dens]])</f>
        <v>1.3958624115748366</v>
      </c>
      <c r="P305" s="3">
        <f>1/Table15[[#This Row],[Rs(ao)]]</f>
        <v>0.5</v>
      </c>
      <c r="Q305" s="3">
        <f>LN(Table15[[#This Row],[1/R]])</f>
        <v>-0.69314718055994529</v>
      </c>
    </row>
    <row r="306" spans="1:17" x14ac:dyDescent="0.3">
      <c r="A306">
        <v>2</v>
      </c>
      <c r="B306">
        <v>1000</v>
      </c>
      <c r="C306" t="s">
        <v>11</v>
      </c>
      <c r="D306">
        <v>2</v>
      </c>
      <c r="E306" t="s">
        <v>12</v>
      </c>
      <c r="F306">
        <v>1</v>
      </c>
      <c r="G306">
        <v>319.70274999999998</v>
      </c>
      <c r="H306">
        <v>293387.34165000002</v>
      </c>
      <c r="I306">
        <v>156.44499999999999</v>
      </c>
      <c r="J306">
        <v>64</v>
      </c>
      <c r="K306" t="s">
        <v>15</v>
      </c>
      <c r="L306">
        <f>Table15[[#This Row],[maxPHe]]/Table15[[#This Row],[nv]]</f>
        <v>2.4444531249999999</v>
      </c>
      <c r="M306">
        <f>LN(Table15[[#This Row],[maxPress(bar)]])</f>
        <v>12.589249000099771</v>
      </c>
      <c r="N306">
        <f>LN(Table15[[#This Row],[Rs(ao)]])</f>
        <v>0.69314718055994529</v>
      </c>
      <c r="O306" s="3">
        <f>LN(Table15[[#This Row],[dens]])</f>
        <v>0.89382142715215485</v>
      </c>
      <c r="P306" s="3">
        <f>1/Table15[[#This Row],[Rs(ao)]]</f>
        <v>0.5</v>
      </c>
      <c r="Q306" s="3">
        <f>LN(Table15[[#This Row],[1/R]])</f>
        <v>-0.69314718055994529</v>
      </c>
    </row>
    <row r="307" spans="1:17" x14ac:dyDescent="0.3">
      <c r="A307">
        <v>2</v>
      </c>
      <c r="B307">
        <v>1000</v>
      </c>
      <c r="C307" t="s">
        <v>11</v>
      </c>
      <c r="D307">
        <v>2</v>
      </c>
      <c r="E307" t="s">
        <v>12</v>
      </c>
      <c r="F307">
        <v>2</v>
      </c>
      <c r="G307">
        <v>482.22775000000001</v>
      </c>
      <c r="H307">
        <v>350737.19819999998</v>
      </c>
      <c r="I307">
        <v>193.94499999999991</v>
      </c>
      <c r="J307">
        <v>68</v>
      </c>
      <c r="K307" t="s">
        <v>14</v>
      </c>
      <c r="L307">
        <f>Table15[[#This Row],[maxPHe]]/Table15[[#This Row],[nv]]</f>
        <v>2.8521323529411751</v>
      </c>
      <c r="M307">
        <f>LN(Table15[[#This Row],[maxPress(bar)]])</f>
        <v>12.76779249893797</v>
      </c>
      <c r="N307">
        <f>LN(Table15[[#This Row],[Rs(ao)]])</f>
        <v>0.69314718055994529</v>
      </c>
      <c r="O307" s="3">
        <f>LN(Table15[[#This Row],[dens]])</f>
        <v>1.0480669085373981</v>
      </c>
      <c r="P307" s="3">
        <f>1/Table15[[#This Row],[Rs(ao)]]</f>
        <v>0.5</v>
      </c>
      <c r="Q307" s="3">
        <f>LN(Table15[[#This Row],[1/R]])</f>
        <v>-0.69314718055994529</v>
      </c>
    </row>
    <row r="308" spans="1:17" x14ac:dyDescent="0.3">
      <c r="A308">
        <v>2</v>
      </c>
      <c r="B308">
        <v>1000</v>
      </c>
      <c r="C308" t="s">
        <v>11</v>
      </c>
      <c r="D308">
        <v>2</v>
      </c>
      <c r="E308" t="s">
        <v>12</v>
      </c>
      <c r="F308">
        <v>3</v>
      </c>
      <c r="G308">
        <v>468.01974999999999</v>
      </c>
      <c r="H308">
        <v>442751.13135000021</v>
      </c>
      <c r="I308">
        <v>228.1050000000001</v>
      </c>
      <c r="J308">
        <v>62</v>
      </c>
      <c r="K308" t="s">
        <v>14</v>
      </c>
      <c r="L308">
        <f>Table15[[#This Row],[maxPHe]]/Table15[[#This Row],[nv]]</f>
        <v>3.6791129032258083</v>
      </c>
      <c r="M308">
        <f>LN(Table15[[#This Row],[maxPress(bar)]])</f>
        <v>13.000763110921319</v>
      </c>
      <c r="N308">
        <f>LN(Table15[[#This Row],[Rs(ao)]])</f>
        <v>0.69314718055994529</v>
      </c>
      <c r="O308" s="3">
        <f>LN(Table15[[#This Row],[dens]])</f>
        <v>1.302671664215441</v>
      </c>
      <c r="P308" s="3">
        <f>1/Table15[[#This Row],[Rs(ao)]]</f>
        <v>0.5</v>
      </c>
      <c r="Q308" s="3">
        <f>LN(Table15[[#This Row],[1/R]])</f>
        <v>-0.69314718055994529</v>
      </c>
    </row>
    <row r="309" spans="1:17" x14ac:dyDescent="0.3">
      <c r="A309">
        <v>2</v>
      </c>
      <c r="B309">
        <v>1000</v>
      </c>
      <c r="C309" t="s">
        <v>11</v>
      </c>
      <c r="D309">
        <v>2</v>
      </c>
      <c r="E309" t="s">
        <v>12</v>
      </c>
      <c r="F309">
        <v>4</v>
      </c>
      <c r="G309">
        <v>546.78224999999998</v>
      </c>
      <c r="H309">
        <v>446722.04489999992</v>
      </c>
      <c r="I309">
        <v>257.8549999999999</v>
      </c>
      <c r="J309">
        <v>69</v>
      </c>
      <c r="K309" t="s">
        <v>14</v>
      </c>
      <c r="L309">
        <f>Table15[[#This Row],[maxPHe]]/Table15[[#This Row],[nv]]</f>
        <v>3.7370289855072452</v>
      </c>
      <c r="M309">
        <f>LN(Table15[[#This Row],[maxPress(bar)]])</f>
        <v>13.009691856693363</v>
      </c>
      <c r="N309">
        <f>LN(Table15[[#This Row],[Rs(ao)]])</f>
        <v>0.69314718055994529</v>
      </c>
      <c r="O309" s="3">
        <f>LN(Table15[[#This Row],[dens]])</f>
        <v>1.3182909068305706</v>
      </c>
      <c r="P309" s="3">
        <f>1/Table15[[#This Row],[Rs(ao)]]</f>
        <v>0.5</v>
      </c>
      <c r="Q309" s="3">
        <f>LN(Table15[[#This Row],[1/R]])</f>
        <v>-0.69314718055994529</v>
      </c>
    </row>
    <row r="310" spans="1:17" x14ac:dyDescent="0.3">
      <c r="A310">
        <v>2</v>
      </c>
      <c r="B310">
        <v>1000</v>
      </c>
      <c r="C310" t="s">
        <v>11</v>
      </c>
      <c r="D310">
        <v>2</v>
      </c>
      <c r="E310" t="s">
        <v>12</v>
      </c>
      <c r="F310">
        <v>5</v>
      </c>
      <c r="G310">
        <v>480.69324999999998</v>
      </c>
      <c r="H310">
        <v>456978.17359999998</v>
      </c>
      <c r="I310">
        <v>262.63499999999988</v>
      </c>
      <c r="J310">
        <v>70</v>
      </c>
      <c r="K310" t="s">
        <v>13</v>
      </c>
      <c r="L310">
        <f>Table15[[#This Row],[maxPHe]]/Table15[[#This Row],[nv]]</f>
        <v>3.7519285714285697</v>
      </c>
      <c r="M310">
        <f>LN(Table15[[#This Row],[maxPress(bar)]])</f>
        <v>13.032390908560734</v>
      </c>
      <c r="N310">
        <f>LN(Table15[[#This Row],[Rs(ao)]])</f>
        <v>0.69314718055994529</v>
      </c>
      <c r="O310" s="3">
        <f>LN(Table15[[#This Row],[dens]])</f>
        <v>1.3222699934970303</v>
      </c>
      <c r="P310" s="3">
        <f>1/Table15[[#This Row],[Rs(ao)]]</f>
        <v>0.5</v>
      </c>
      <c r="Q310" s="3">
        <f>LN(Table15[[#This Row],[1/R]])</f>
        <v>-0.69314718055994529</v>
      </c>
    </row>
    <row r="311" spans="1:17" x14ac:dyDescent="0.3">
      <c r="A311">
        <v>2</v>
      </c>
      <c r="B311">
        <v>1000</v>
      </c>
      <c r="C311" t="s">
        <v>11</v>
      </c>
      <c r="D311">
        <v>2</v>
      </c>
      <c r="E311" t="s">
        <v>12</v>
      </c>
      <c r="F311">
        <v>6</v>
      </c>
      <c r="G311">
        <v>541.98024999999996</v>
      </c>
      <c r="H311">
        <v>473837.71214999992</v>
      </c>
      <c r="I311">
        <v>270.8950000000001</v>
      </c>
      <c r="J311">
        <v>68</v>
      </c>
      <c r="K311" t="s">
        <v>14</v>
      </c>
      <c r="L311">
        <f>Table15[[#This Row],[maxPHe]]/Table15[[#This Row],[nv]]</f>
        <v>3.9837500000000015</v>
      </c>
      <c r="M311">
        <f>LN(Table15[[#This Row],[maxPress(bar)]])</f>
        <v>13.068620162621615</v>
      </c>
      <c r="N311">
        <f>LN(Table15[[#This Row],[Rs(ao)]])</f>
        <v>0.69314718055994529</v>
      </c>
      <c r="O311" s="3">
        <f>LN(Table15[[#This Row],[dens]])</f>
        <v>1.3822235867494095</v>
      </c>
      <c r="P311" s="3">
        <f>1/Table15[[#This Row],[Rs(ao)]]</f>
        <v>0.5</v>
      </c>
      <c r="Q311" s="3">
        <f>LN(Table15[[#This Row],[1/R]])</f>
        <v>-0.69314718055994529</v>
      </c>
    </row>
    <row r="312" spans="1:17" x14ac:dyDescent="0.3">
      <c r="A312">
        <v>2</v>
      </c>
      <c r="B312">
        <v>1000</v>
      </c>
      <c r="C312" t="s">
        <v>11</v>
      </c>
      <c r="D312">
        <v>2</v>
      </c>
      <c r="E312" t="s">
        <v>12</v>
      </c>
      <c r="F312">
        <v>7</v>
      </c>
      <c r="G312">
        <v>619.85125000000005</v>
      </c>
      <c r="H312">
        <v>491852.66004999989</v>
      </c>
      <c r="I312">
        <v>284.47500000000008</v>
      </c>
      <c r="J312">
        <v>67</v>
      </c>
      <c r="K312" t="s">
        <v>14</v>
      </c>
      <c r="L312">
        <f>Table15[[#This Row],[maxPHe]]/Table15[[#This Row],[nv]]</f>
        <v>4.2458955223880608</v>
      </c>
      <c r="M312">
        <f>LN(Table15[[#This Row],[maxPress(bar)]])</f>
        <v>13.105934479180828</v>
      </c>
      <c r="N312">
        <f>LN(Table15[[#This Row],[Rs(ao)]])</f>
        <v>0.69314718055994529</v>
      </c>
      <c r="O312" s="3">
        <f>LN(Table15[[#This Row],[dens]])</f>
        <v>1.4459527568521064</v>
      </c>
      <c r="P312" s="3">
        <f>1/Table15[[#This Row],[Rs(ao)]]</f>
        <v>0.5</v>
      </c>
      <c r="Q312" s="3">
        <f>LN(Table15[[#This Row],[1/R]])</f>
        <v>-0.69314718055994529</v>
      </c>
    </row>
    <row r="313" spans="1:17" x14ac:dyDescent="0.3">
      <c r="A313">
        <v>2</v>
      </c>
      <c r="B313">
        <v>1000</v>
      </c>
      <c r="C313" t="s">
        <v>11</v>
      </c>
      <c r="D313">
        <v>2</v>
      </c>
      <c r="E313" t="s">
        <v>12</v>
      </c>
      <c r="F313">
        <v>8</v>
      </c>
      <c r="G313">
        <v>573.46524999999997</v>
      </c>
      <c r="H313">
        <v>468130.70695000008</v>
      </c>
      <c r="I313">
        <v>286.19500000000011</v>
      </c>
      <c r="J313">
        <v>72</v>
      </c>
      <c r="K313" t="s">
        <v>13</v>
      </c>
      <c r="L313">
        <f>Table15[[#This Row],[maxPHe]]/Table15[[#This Row],[nv]]</f>
        <v>3.9749305555555572</v>
      </c>
      <c r="M313">
        <f>LN(Table15[[#This Row],[maxPress(bar)]])</f>
        <v>13.056502824260752</v>
      </c>
      <c r="N313">
        <f>LN(Table15[[#This Row],[Rs(ao)]])</f>
        <v>0.69314718055994529</v>
      </c>
      <c r="O313" s="3">
        <f>LN(Table15[[#This Row],[dens]])</f>
        <v>1.3800072776531991</v>
      </c>
      <c r="P313" s="3">
        <f>1/Table15[[#This Row],[Rs(ao)]]</f>
        <v>0.5</v>
      </c>
      <c r="Q313" s="3">
        <f>LN(Table15[[#This Row],[1/R]])</f>
        <v>-0.69314718055994529</v>
      </c>
    </row>
    <row r="314" spans="1:17" x14ac:dyDescent="0.3">
      <c r="A314">
        <v>2</v>
      </c>
      <c r="B314">
        <v>1000</v>
      </c>
      <c r="C314" t="s">
        <v>11</v>
      </c>
      <c r="D314">
        <v>2</v>
      </c>
      <c r="E314" t="s">
        <v>12</v>
      </c>
      <c r="F314">
        <v>9</v>
      </c>
      <c r="G314">
        <v>555.34675000000004</v>
      </c>
      <c r="H314">
        <v>492792.72189999989</v>
      </c>
      <c r="I314">
        <v>265.56499999999983</v>
      </c>
      <c r="J314">
        <v>64</v>
      </c>
      <c r="K314" t="s">
        <v>13</v>
      </c>
      <c r="L314">
        <f>Table15[[#This Row],[maxPHe]]/Table15[[#This Row],[nv]]</f>
        <v>4.1494531249999973</v>
      </c>
      <c r="M314">
        <f>LN(Table15[[#This Row],[maxPress(bar)]])</f>
        <v>13.107843922220633</v>
      </c>
      <c r="N314">
        <f>LN(Table15[[#This Row],[Rs(ao)]])</f>
        <v>0.69314718055994529</v>
      </c>
      <c r="O314" s="3">
        <f>LN(Table15[[#This Row],[dens]])</f>
        <v>1.4229765484508066</v>
      </c>
      <c r="P314" s="3">
        <f>1/Table15[[#This Row],[Rs(ao)]]</f>
        <v>0.5</v>
      </c>
      <c r="Q314" s="3">
        <f>LN(Table15[[#This Row],[1/R]])</f>
        <v>-0.69314718055994529</v>
      </c>
    </row>
    <row r="315" spans="1:17" x14ac:dyDescent="0.3">
      <c r="A315">
        <v>2</v>
      </c>
      <c r="B315">
        <v>1000</v>
      </c>
      <c r="C315" t="s">
        <v>11</v>
      </c>
      <c r="D315">
        <v>3</v>
      </c>
      <c r="E315" t="s">
        <v>12</v>
      </c>
      <c r="F315">
        <v>7</v>
      </c>
      <c r="G315">
        <v>1449.15825</v>
      </c>
      <c r="H315">
        <v>365079.91440000013</v>
      </c>
      <c r="I315">
        <v>765.33500000000015</v>
      </c>
      <c r="J315">
        <v>227</v>
      </c>
      <c r="K315" t="s">
        <v>14</v>
      </c>
      <c r="L315">
        <f>Table15[[#This Row],[maxPHe]]/Table15[[#This Row],[nv]]</f>
        <v>3.3715198237885469</v>
      </c>
      <c r="M315">
        <f>LN(Table15[[#This Row],[maxPress(bar)]])</f>
        <v>12.807871552161629</v>
      </c>
      <c r="N315">
        <f>LN(Table15[[#This Row],[Rs(ao)]])</f>
        <v>1.0986122886681098</v>
      </c>
      <c r="O315" s="3">
        <f>LN(Table15[[#This Row],[dens]])</f>
        <v>1.2153636289879222</v>
      </c>
      <c r="P315" s="3">
        <f>1/Table15[[#This Row],[Rs(ao)]]</f>
        <v>0.33333333333333331</v>
      </c>
      <c r="Q315" s="3">
        <f>LN(Table15[[#This Row],[1/R]])</f>
        <v>-1.0986122886681098</v>
      </c>
    </row>
    <row r="316" spans="1:17" hidden="1" x14ac:dyDescent="0.3">
      <c r="A316">
        <v>1</v>
      </c>
      <c r="B316">
        <v>1500</v>
      </c>
      <c r="C316" t="s">
        <v>11</v>
      </c>
      <c r="D316">
        <v>2</v>
      </c>
      <c r="E316" t="s">
        <v>12</v>
      </c>
      <c r="F316">
        <v>6</v>
      </c>
      <c r="G316">
        <v>477.87124999999997</v>
      </c>
      <c r="H316">
        <v>431127.52285000001</v>
      </c>
      <c r="I316">
        <v>235.07499999999999</v>
      </c>
      <c r="J316">
        <v>63</v>
      </c>
      <c r="K316" t="s">
        <v>14</v>
      </c>
      <c r="L316">
        <f>Table15[[#This Row],[maxPHe]]/Table15[[#This Row],[nv]]</f>
        <v>3.731349206349206</v>
      </c>
      <c r="M316">
        <f>LN(Table15[[#This Row],[maxPress(bar)]])</f>
        <v>12.974159202005145</v>
      </c>
      <c r="N316">
        <f>LN(Table15[[#This Row],[Rs(ao)]])</f>
        <v>0.69314718055994529</v>
      </c>
      <c r="O316" s="3">
        <f>LN(Table15[[#This Row],[dens]])</f>
        <v>1.3167698857716079</v>
      </c>
      <c r="P316" s="3">
        <f>1/Table15[[#This Row],[Rs(ao)]]</f>
        <v>0.5</v>
      </c>
      <c r="Q316" s="3">
        <f>LN(Table15[[#This Row],[1/R]])</f>
        <v>-0.69314718055994529</v>
      </c>
    </row>
    <row r="317" spans="1:17" hidden="1" x14ac:dyDescent="0.3">
      <c r="A317">
        <v>2</v>
      </c>
      <c r="B317">
        <v>2000</v>
      </c>
      <c r="C317" t="s">
        <v>11</v>
      </c>
      <c r="D317">
        <v>3</v>
      </c>
      <c r="E317" t="s">
        <v>12</v>
      </c>
      <c r="F317">
        <v>7</v>
      </c>
      <c r="G317">
        <v>1288.4157499999999</v>
      </c>
      <c r="H317">
        <v>276896.65005000011</v>
      </c>
      <c r="I317">
        <v>665.18500000000017</v>
      </c>
      <c r="J317">
        <v>231</v>
      </c>
      <c r="K317" t="s">
        <v>14</v>
      </c>
      <c r="L317">
        <f>Table15[[#This Row],[maxPHe]]/Table15[[#This Row],[nv]]</f>
        <v>2.8795887445887454</v>
      </c>
      <c r="M317">
        <f>LN(Table15[[#This Row],[maxPress(bar)]])</f>
        <v>12.531399611036035</v>
      </c>
      <c r="N317">
        <f>LN(Table15[[#This Row],[Rs(ao)]])</f>
        <v>1.0986122886681098</v>
      </c>
      <c r="O317" s="3">
        <f>LN(Table15[[#This Row],[dens]])</f>
        <v>1.057647486933593</v>
      </c>
      <c r="P317" s="3">
        <f>1/Table15[[#This Row],[Rs(ao)]]</f>
        <v>0.33333333333333331</v>
      </c>
      <c r="Q317" s="3">
        <f>LN(Table15[[#This Row],[1/R]])</f>
        <v>-1.0986122886681098</v>
      </c>
    </row>
    <row r="318" spans="1:17" hidden="1" x14ac:dyDescent="0.3">
      <c r="A318">
        <v>2</v>
      </c>
      <c r="B318">
        <v>2500</v>
      </c>
      <c r="C318" t="s">
        <v>11</v>
      </c>
      <c r="D318">
        <v>3</v>
      </c>
      <c r="E318" t="s">
        <v>12</v>
      </c>
      <c r="F318">
        <v>7</v>
      </c>
      <c r="G318">
        <v>1165.7427499999999</v>
      </c>
      <c r="H318">
        <v>251283.9587499999</v>
      </c>
      <c r="I318">
        <v>601.64499999999998</v>
      </c>
      <c r="J318">
        <v>224</v>
      </c>
      <c r="K318" t="s">
        <v>14</v>
      </c>
      <c r="L318">
        <f>Table15[[#This Row],[maxPHe]]/Table15[[#This Row],[nv]]</f>
        <v>2.6859151785714284</v>
      </c>
      <c r="M318">
        <f>LN(Table15[[#This Row],[maxPress(bar)]])</f>
        <v>12.43433888842622</v>
      </c>
      <c r="N318">
        <f>LN(Table15[[#This Row],[Rs(ao)]])</f>
        <v>1.0986122886681098</v>
      </c>
      <c r="O318" s="3">
        <f>LN(Table15[[#This Row],[dens]])</f>
        <v>0.9880215185150848</v>
      </c>
      <c r="P318" s="3">
        <f>1/Table15[[#This Row],[Rs(ao)]]</f>
        <v>0.33333333333333331</v>
      </c>
      <c r="Q318" s="3">
        <f>LN(Table15[[#This Row],[1/R]])</f>
        <v>-1.0986122886681098</v>
      </c>
    </row>
    <row r="319" spans="1:17" hidden="1" x14ac:dyDescent="0.3">
      <c r="A319">
        <v>2</v>
      </c>
      <c r="B319">
        <v>500</v>
      </c>
      <c r="C319" t="s">
        <v>11</v>
      </c>
      <c r="D319">
        <v>3</v>
      </c>
      <c r="E319" t="s">
        <v>12</v>
      </c>
      <c r="F319">
        <v>7</v>
      </c>
      <c r="G319">
        <v>1624.8017500000001</v>
      </c>
      <c r="H319">
        <v>425731.26100000012</v>
      </c>
      <c r="I319">
        <v>851.4649999999998</v>
      </c>
      <c r="J319">
        <v>226</v>
      </c>
      <c r="K319" t="s">
        <v>14</v>
      </c>
      <c r="L319">
        <f>Table15[[#This Row],[maxPHe]]/Table15[[#This Row],[nv]]</f>
        <v>3.7675442477876095</v>
      </c>
      <c r="M319">
        <f>LN(Table15[[#This Row],[maxPress(bar)]])</f>
        <v>12.961563583463509</v>
      </c>
      <c r="N319">
        <f>LN(Table15[[#This Row],[Rs(ao)]])</f>
        <v>1.0986122886681098</v>
      </c>
      <c r="O319" s="3">
        <f>LN(Table15[[#This Row],[dens]])</f>
        <v>1.3264233960514333</v>
      </c>
      <c r="P319" s="3">
        <f>1/Table15[[#This Row],[Rs(ao)]]</f>
        <v>0.33333333333333331</v>
      </c>
      <c r="Q319" s="3">
        <f>LN(Table15[[#This Row],[1/R]])</f>
        <v>-1.0986122886681098</v>
      </c>
    </row>
    <row r="320" spans="1:17" x14ac:dyDescent="0.3">
      <c r="A320">
        <v>3</v>
      </c>
      <c r="B320">
        <v>1000</v>
      </c>
      <c r="C320" t="s">
        <v>11</v>
      </c>
      <c r="D320">
        <v>3</v>
      </c>
      <c r="E320" t="s">
        <v>12</v>
      </c>
      <c r="F320">
        <v>7</v>
      </c>
      <c r="G320">
        <v>1585.9902500000001</v>
      </c>
      <c r="H320">
        <v>373418.7672</v>
      </c>
      <c r="I320">
        <v>788.69500000000028</v>
      </c>
      <c r="J320">
        <v>225</v>
      </c>
      <c r="K320" t="s">
        <v>14</v>
      </c>
      <c r="L320">
        <f>Table15[[#This Row],[maxPHe]]/Table15[[#This Row],[nv]]</f>
        <v>3.5053111111111122</v>
      </c>
      <c r="M320">
        <f>LN(Table15[[#This Row],[maxPress(bar)]])</f>
        <v>12.83045576913741</v>
      </c>
      <c r="N320">
        <f>LN(Table15[[#This Row],[Rs(ao)]])</f>
        <v>1.0986122886681098</v>
      </c>
      <c r="O320" s="3">
        <f>LN(Table15[[#This Row],[dens]])</f>
        <v>1.2542792786333419</v>
      </c>
      <c r="P320" s="3">
        <f>1/Table15[[#This Row],[Rs(ao)]]</f>
        <v>0.33333333333333331</v>
      </c>
      <c r="Q320" s="3">
        <f>LN(Table15[[#This Row],[1/R]])</f>
        <v>-1.0986122886681098</v>
      </c>
    </row>
    <row r="321" spans="1:17" hidden="1" x14ac:dyDescent="0.3">
      <c r="A321">
        <v>1</v>
      </c>
      <c r="B321">
        <v>1500</v>
      </c>
      <c r="C321" t="s">
        <v>11</v>
      </c>
      <c r="D321">
        <v>3</v>
      </c>
      <c r="E321" t="s">
        <v>12</v>
      </c>
      <c r="F321">
        <v>6</v>
      </c>
      <c r="G321">
        <v>1371.3367499999999</v>
      </c>
      <c r="H321">
        <v>313877.34285000002</v>
      </c>
      <c r="I321">
        <v>710.76499999999965</v>
      </c>
      <c r="J321">
        <v>228</v>
      </c>
      <c r="K321" t="s">
        <v>14</v>
      </c>
      <c r="L321">
        <f>Table15[[#This Row],[maxPHe]]/Table15[[#This Row],[nv]]</f>
        <v>3.1173903508771916</v>
      </c>
      <c r="M321">
        <f>LN(Table15[[#This Row],[maxPress(bar)]])</f>
        <v>12.65675756070921</v>
      </c>
      <c r="N321">
        <f>LN(Table15[[#This Row],[Rs(ao)]])</f>
        <v>1.0986122886681098</v>
      </c>
      <c r="O321" s="3">
        <f>LN(Table15[[#This Row],[dens]])</f>
        <v>1.136996225821084</v>
      </c>
      <c r="P321" s="3">
        <f>1/Table15[[#This Row],[Rs(ao)]]</f>
        <v>0.33333333333333331</v>
      </c>
      <c r="Q321" s="3">
        <f>LN(Table15[[#This Row],[1/R]])</f>
        <v>-1.0986122886681098</v>
      </c>
    </row>
    <row r="322" spans="1:17" hidden="1" x14ac:dyDescent="0.3">
      <c r="A322">
        <v>3</v>
      </c>
      <c r="B322">
        <v>2000</v>
      </c>
      <c r="C322" t="s">
        <v>11</v>
      </c>
      <c r="D322">
        <v>3</v>
      </c>
      <c r="E322" t="s">
        <v>12</v>
      </c>
      <c r="F322">
        <v>7</v>
      </c>
      <c r="G322">
        <v>1311.5842500000001</v>
      </c>
      <c r="H322">
        <v>282473.29710000003</v>
      </c>
      <c r="I322">
        <v>662.8150000000004</v>
      </c>
      <c r="J322">
        <v>227</v>
      </c>
      <c r="K322" t="s">
        <v>14</v>
      </c>
      <c r="L322">
        <f>Table15[[#This Row],[maxPHe]]/Table15[[#This Row],[nv]]</f>
        <v>2.9198898678414116</v>
      </c>
      <c r="M322">
        <f>LN(Table15[[#This Row],[maxPress(bar)]])</f>
        <v>12.551339301561178</v>
      </c>
      <c r="N322">
        <f>LN(Table15[[#This Row],[Rs(ao)]])</f>
        <v>1.0986122886681098</v>
      </c>
      <c r="O322" s="3">
        <f>LN(Table15[[#This Row],[dens]])</f>
        <v>1.0715458990762383</v>
      </c>
      <c r="P322" s="3">
        <f>1/Table15[[#This Row],[Rs(ao)]]</f>
        <v>0.33333333333333331</v>
      </c>
      <c r="Q322" s="3">
        <f>LN(Table15[[#This Row],[1/R]])</f>
        <v>-1.0986122886681098</v>
      </c>
    </row>
    <row r="323" spans="1:17" hidden="1" x14ac:dyDescent="0.3">
      <c r="A323">
        <v>3</v>
      </c>
      <c r="B323">
        <v>2500</v>
      </c>
      <c r="C323" t="s">
        <v>11</v>
      </c>
      <c r="D323">
        <v>3</v>
      </c>
      <c r="E323" t="s">
        <v>12</v>
      </c>
      <c r="F323">
        <v>7</v>
      </c>
      <c r="G323">
        <v>1040.2972500000001</v>
      </c>
      <c r="H323">
        <v>242478.98420000001</v>
      </c>
      <c r="I323">
        <v>579.55499999999972</v>
      </c>
      <c r="J323">
        <v>226</v>
      </c>
      <c r="K323" t="s">
        <v>14</v>
      </c>
      <c r="L323">
        <f>Table15[[#This Row],[maxPHe]]/Table15[[#This Row],[nv]]</f>
        <v>2.5644026548672554</v>
      </c>
      <c r="M323">
        <f>LN(Table15[[#This Row],[maxPress(bar)]])</f>
        <v>12.398670322511428</v>
      </c>
      <c r="N323">
        <f>LN(Table15[[#This Row],[Rs(ao)]])</f>
        <v>1.0986122886681098</v>
      </c>
      <c r="O323" s="3">
        <f>LN(Table15[[#This Row],[dens]])</f>
        <v>0.94172556840856658</v>
      </c>
      <c r="P323" s="3">
        <f>1/Table15[[#This Row],[Rs(ao)]]</f>
        <v>0.33333333333333331</v>
      </c>
      <c r="Q323" s="3">
        <f>LN(Table15[[#This Row],[1/R]])</f>
        <v>-1.0986122886681098</v>
      </c>
    </row>
    <row r="324" spans="1:17" hidden="1" x14ac:dyDescent="0.3">
      <c r="A324">
        <v>3</v>
      </c>
      <c r="B324">
        <v>500</v>
      </c>
      <c r="C324" t="s">
        <v>11</v>
      </c>
      <c r="D324">
        <v>3</v>
      </c>
      <c r="E324" t="s">
        <v>12</v>
      </c>
      <c r="F324">
        <v>7</v>
      </c>
      <c r="G324">
        <v>1610.94075</v>
      </c>
      <c r="H324">
        <v>422722.71125000011</v>
      </c>
      <c r="I324">
        <v>858.68499999999972</v>
      </c>
      <c r="J324">
        <v>231</v>
      </c>
      <c r="K324" t="s">
        <v>13</v>
      </c>
      <c r="L324">
        <f>Table15[[#This Row],[maxPHe]]/Table15[[#This Row],[nv]]</f>
        <v>3.7172510822510811</v>
      </c>
      <c r="M324">
        <f>LN(Table15[[#This Row],[maxPress(bar)]])</f>
        <v>12.954471714115552</v>
      </c>
      <c r="N324">
        <f>LN(Table15[[#This Row],[Rs(ao)]])</f>
        <v>1.0986122886681098</v>
      </c>
      <c r="O324" s="3">
        <f>LN(Table15[[#This Row],[dens]])</f>
        <v>1.3129844387380898</v>
      </c>
      <c r="P324" s="3">
        <f>1/Table15[[#This Row],[Rs(ao)]]</f>
        <v>0.33333333333333331</v>
      </c>
      <c r="Q324" s="3">
        <f>LN(Table15[[#This Row],[1/R]])</f>
        <v>-1.0986122886681098</v>
      </c>
    </row>
    <row r="325" spans="1:17" x14ac:dyDescent="0.3">
      <c r="A325">
        <v>1</v>
      </c>
      <c r="B325">
        <v>1000</v>
      </c>
      <c r="C325" t="s">
        <v>11</v>
      </c>
      <c r="D325">
        <v>3</v>
      </c>
      <c r="E325" t="s">
        <v>12</v>
      </c>
      <c r="F325">
        <v>8</v>
      </c>
      <c r="G325">
        <v>1450.09925</v>
      </c>
      <c r="H325">
        <v>370301.30900000012</v>
      </c>
      <c r="I325">
        <v>755.51499999999976</v>
      </c>
      <c r="J325">
        <v>222</v>
      </c>
      <c r="K325" t="s">
        <v>14</v>
      </c>
      <c r="L325">
        <f>Table15[[#This Row],[maxPHe]]/Table15[[#This Row],[nv]]</f>
        <v>3.4032207207207197</v>
      </c>
      <c r="M325">
        <f>LN(Table15[[#This Row],[maxPress(bar)]])</f>
        <v>12.822072301867101</v>
      </c>
      <c r="N325">
        <f>LN(Table15[[#This Row],[Rs(ao)]])</f>
        <v>1.0986122886681098</v>
      </c>
      <c r="O325" s="3">
        <f>LN(Table15[[#This Row],[dens]])</f>
        <v>1.2247222540444773</v>
      </c>
      <c r="P325" s="3">
        <f>1/Table15[[#This Row],[Rs(ao)]]</f>
        <v>0.33333333333333331</v>
      </c>
      <c r="Q325" s="3">
        <f>LN(Table15[[#This Row],[1/R]])</f>
        <v>-1.0986122886681098</v>
      </c>
    </row>
    <row r="326" spans="1:17" hidden="1" x14ac:dyDescent="0.3">
      <c r="A326">
        <v>2</v>
      </c>
      <c r="B326">
        <v>1500</v>
      </c>
      <c r="C326" t="s">
        <v>11</v>
      </c>
      <c r="D326">
        <v>3</v>
      </c>
      <c r="E326" t="s">
        <v>12</v>
      </c>
      <c r="F326">
        <v>6</v>
      </c>
      <c r="G326">
        <v>1335.5942500000001</v>
      </c>
      <c r="H326">
        <v>315456.00024999998</v>
      </c>
      <c r="I326">
        <v>698.61500000000001</v>
      </c>
      <c r="J326">
        <v>225</v>
      </c>
      <c r="K326" t="s">
        <v>14</v>
      </c>
      <c r="L326">
        <f>Table15[[#This Row],[maxPHe]]/Table15[[#This Row],[nv]]</f>
        <v>3.1049555555555557</v>
      </c>
      <c r="M326">
        <f>LN(Table15[[#This Row],[maxPress(bar)]])</f>
        <v>12.661774490857553</v>
      </c>
      <c r="N326">
        <f>LN(Table15[[#This Row],[Rs(ao)]])</f>
        <v>1.0986122886681098</v>
      </c>
      <c r="O326" s="3">
        <f>LN(Table15[[#This Row],[dens]])</f>
        <v>1.1329994014522593</v>
      </c>
      <c r="P326" s="3">
        <f>1/Table15[[#This Row],[Rs(ao)]]</f>
        <v>0.33333333333333331</v>
      </c>
      <c r="Q326" s="3">
        <f>LN(Table15[[#This Row],[1/R]])</f>
        <v>-1.0986122886681098</v>
      </c>
    </row>
    <row r="327" spans="1:17" hidden="1" x14ac:dyDescent="0.3">
      <c r="A327">
        <v>1</v>
      </c>
      <c r="B327">
        <v>2000</v>
      </c>
      <c r="C327" t="s">
        <v>11</v>
      </c>
      <c r="D327">
        <v>3</v>
      </c>
      <c r="E327" t="s">
        <v>12</v>
      </c>
      <c r="F327">
        <v>8</v>
      </c>
      <c r="G327">
        <v>1270.64375</v>
      </c>
      <c r="H327">
        <v>284855.022</v>
      </c>
      <c r="I327">
        <v>651.625</v>
      </c>
      <c r="J327">
        <v>225</v>
      </c>
      <c r="K327" t="s">
        <v>14</v>
      </c>
      <c r="L327">
        <f>Table15[[#This Row],[maxPHe]]/Table15[[#This Row],[nv]]</f>
        <v>2.8961111111111113</v>
      </c>
      <c r="M327">
        <f>LN(Table15[[#This Row],[maxPress(bar)]])</f>
        <v>12.559735635084882</v>
      </c>
      <c r="N327">
        <f>LN(Table15[[#This Row],[Rs(ao)]])</f>
        <v>1.0986122886681098</v>
      </c>
      <c r="O327" s="3">
        <f>LN(Table15[[#This Row],[dens]])</f>
        <v>1.06336884088385</v>
      </c>
      <c r="P327" s="3">
        <f>1/Table15[[#This Row],[Rs(ao)]]</f>
        <v>0.33333333333333331</v>
      </c>
      <c r="Q327" s="3">
        <f>LN(Table15[[#This Row],[1/R]])</f>
        <v>-1.0986122886681098</v>
      </c>
    </row>
    <row r="328" spans="1:17" hidden="1" x14ac:dyDescent="0.3">
      <c r="A328">
        <v>1</v>
      </c>
      <c r="B328">
        <v>2500</v>
      </c>
      <c r="C328" t="s">
        <v>11</v>
      </c>
      <c r="D328">
        <v>3</v>
      </c>
      <c r="E328" t="s">
        <v>12</v>
      </c>
      <c r="F328">
        <v>8</v>
      </c>
      <c r="G328">
        <v>1266.53475</v>
      </c>
      <c r="H328">
        <v>247801.0931</v>
      </c>
      <c r="I328">
        <v>628.80499999999972</v>
      </c>
      <c r="J328">
        <v>229</v>
      </c>
      <c r="K328" t="s">
        <v>14</v>
      </c>
      <c r="L328">
        <f>Table15[[#This Row],[maxPHe]]/Table15[[#This Row],[nv]]</f>
        <v>2.7458733624454137</v>
      </c>
      <c r="M328">
        <f>LN(Table15[[#This Row],[maxPress(bar)]])</f>
        <v>12.420381659386175</v>
      </c>
      <c r="N328">
        <f>LN(Table15[[#This Row],[Rs(ao)]])</f>
        <v>1.0986122886681098</v>
      </c>
      <c r="O328" s="3">
        <f>LN(Table15[[#This Row],[dens]])</f>
        <v>1.0100991891830866</v>
      </c>
      <c r="P328" s="3">
        <f>1/Table15[[#This Row],[Rs(ao)]]</f>
        <v>0.33333333333333331</v>
      </c>
      <c r="Q328" s="3">
        <f>LN(Table15[[#This Row],[1/R]])</f>
        <v>-1.0986122886681098</v>
      </c>
    </row>
    <row r="329" spans="1:17" hidden="1" x14ac:dyDescent="0.3">
      <c r="A329">
        <v>1</v>
      </c>
      <c r="B329">
        <v>500</v>
      </c>
      <c r="C329" t="s">
        <v>11</v>
      </c>
      <c r="D329">
        <v>3</v>
      </c>
      <c r="E329" t="s">
        <v>12</v>
      </c>
      <c r="F329">
        <v>8</v>
      </c>
      <c r="G329">
        <v>1713.06925</v>
      </c>
      <c r="H329">
        <v>436583.56494999991</v>
      </c>
      <c r="I329">
        <v>865.11500000000024</v>
      </c>
      <c r="J329">
        <v>224</v>
      </c>
      <c r="K329" t="s">
        <v>14</v>
      </c>
      <c r="L329">
        <f>Table15[[#This Row],[maxPHe]]/Table15[[#This Row],[nv]]</f>
        <v>3.8621205357142867</v>
      </c>
      <c r="M329">
        <f>LN(Table15[[#This Row],[maxPress(bar)]])</f>
        <v>12.986735079123306</v>
      </c>
      <c r="N329">
        <f>LN(Table15[[#This Row],[Rs(ao)]])</f>
        <v>1.0986122886681098</v>
      </c>
      <c r="O329" s="3">
        <f>LN(Table15[[#This Row],[dens]])</f>
        <v>1.3512163942169193</v>
      </c>
      <c r="P329" s="3">
        <f>1/Table15[[#This Row],[Rs(ao)]]</f>
        <v>0.33333333333333331</v>
      </c>
      <c r="Q329" s="3">
        <f>LN(Table15[[#This Row],[1/R]])</f>
        <v>-1.0986122886681098</v>
      </c>
    </row>
    <row r="330" spans="1:17" x14ac:dyDescent="0.3">
      <c r="A330">
        <v>2</v>
      </c>
      <c r="B330">
        <v>1000</v>
      </c>
      <c r="C330" t="s">
        <v>11</v>
      </c>
      <c r="D330">
        <v>3</v>
      </c>
      <c r="E330" t="s">
        <v>12</v>
      </c>
      <c r="F330">
        <v>8</v>
      </c>
      <c r="G330">
        <v>1555.4952499999999</v>
      </c>
      <c r="H330">
        <v>372356.36245000002</v>
      </c>
      <c r="I330">
        <v>788.59500000000037</v>
      </c>
      <c r="J330">
        <v>228</v>
      </c>
      <c r="K330" t="s">
        <v>14</v>
      </c>
      <c r="L330">
        <f>Table15[[#This Row],[maxPHe]]/Table15[[#This Row],[nv]]</f>
        <v>3.4587500000000015</v>
      </c>
      <c r="M330">
        <f>LN(Table15[[#This Row],[maxPress(bar)]])</f>
        <v>12.827606638276276</v>
      </c>
      <c r="N330">
        <f>LN(Table15[[#This Row],[Rs(ao)]])</f>
        <v>1.0986122886681098</v>
      </c>
      <c r="O330" s="3">
        <f>LN(Table15[[#This Row],[dens]])</f>
        <v>1.240907252118999</v>
      </c>
      <c r="P330" s="3">
        <f>1/Table15[[#This Row],[Rs(ao)]]</f>
        <v>0.33333333333333331</v>
      </c>
      <c r="Q330" s="3">
        <f>LN(Table15[[#This Row],[1/R]])</f>
        <v>-1.0986122886681098</v>
      </c>
    </row>
    <row r="331" spans="1:17" hidden="1" x14ac:dyDescent="0.3">
      <c r="A331">
        <v>3</v>
      </c>
      <c r="B331">
        <v>1500</v>
      </c>
      <c r="C331" t="s">
        <v>11</v>
      </c>
      <c r="D331">
        <v>3</v>
      </c>
      <c r="E331" t="s">
        <v>12</v>
      </c>
      <c r="F331">
        <v>6</v>
      </c>
      <c r="G331">
        <v>1444.8512499999999</v>
      </c>
      <c r="H331">
        <v>319649.27065000002</v>
      </c>
      <c r="I331">
        <v>721.47500000000002</v>
      </c>
      <c r="J331">
        <v>226</v>
      </c>
      <c r="K331" t="s">
        <v>14</v>
      </c>
      <c r="L331">
        <f>Table15[[#This Row],[maxPHe]]/Table15[[#This Row],[nv]]</f>
        <v>3.1923672566371684</v>
      </c>
      <c r="M331">
        <f>LN(Table15[[#This Row],[maxPress(bar)]])</f>
        <v>12.674979644477895</v>
      </c>
      <c r="N331">
        <f>LN(Table15[[#This Row],[Rs(ao)]])</f>
        <v>1.0986122886681098</v>
      </c>
      <c r="O331" s="3">
        <f>LN(Table15[[#This Row],[dens]])</f>
        <v>1.1607627283066635</v>
      </c>
      <c r="P331" s="3">
        <f>1/Table15[[#This Row],[Rs(ao)]]</f>
        <v>0.33333333333333331</v>
      </c>
      <c r="Q331" s="3">
        <f>LN(Table15[[#This Row],[1/R]])</f>
        <v>-1.0986122886681098</v>
      </c>
    </row>
    <row r="332" spans="1:17" hidden="1" x14ac:dyDescent="0.3">
      <c r="A332">
        <v>2</v>
      </c>
      <c r="B332">
        <v>2000</v>
      </c>
      <c r="C332" t="s">
        <v>11</v>
      </c>
      <c r="D332">
        <v>3</v>
      </c>
      <c r="E332" t="s">
        <v>12</v>
      </c>
      <c r="F332">
        <v>8</v>
      </c>
      <c r="G332">
        <v>1308.0197499999999</v>
      </c>
      <c r="H332">
        <v>285429.73015000002</v>
      </c>
      <c r="I332">
        <v>662.10500000000036</v>
      </c>
      <c r="J332">
        <v>227</v>
      </c>
      <c r="K332" t="s">
        <v>13</v>
      </c>
      <c r="L332">
        <f>Table15[[#This Row],[maxPHe]]/Table15[[#This Row],[nv]]</f>
        <v>2.9167621145374465</v>
      </c>
      <c r="M332">
        <f>LN(Table15[[#This Row],[maxPress(bar)]])</f>
        <v>12.561751148711668</v>
      </c>
      <c r="N332">
        <f>LN(Table15[[#This Row],[Rs(ao)]])</f>
        <v>1.0986122886681098</v>
      </c>
      <c r="O332" s="3">
        <f>LN(Table15[[#This Row],[dens]])</f>
        <v>1.0704741361502301</v>
      </c>
      <c r="P332" s="3">
        <f>1/Table15[[#This Row],[Rs(ao)]]</f>
        <v>0.33333333333333331</v>
      </c>
      <c r="Q332" s="3">
        <f>LN(Table15[[#This Row],[1/R]])</f>
        <v>-1.0986122886681098</v>
      </c>
    </row>
    <row r="333" spans="1:17" hidden="1" x14ac:dyDescent="0.3">
      <c r="A333">
        <v>2</v>
      </c>
      <c r="B333">
        <v>2500</v>
      </c>
      <c r="C333" t="s">
        <v>11</v>
      </c>
      <c r="D333">
        <v>3</v>
      </c>
      <c r="E333" t="s">
        <v>12</v>
      </c>
      <c r="F333">
        <v>8</v>
      </c>
      <c r="G333">
        <v>1255.39625</v>
      </c>
      <c r="H333">
        <v>259891.33124999999</v>
      </c>
      <c r="I333">
        <v>615.57500000000016</v>
      </c>
      <c r="J333">
        <v>221</v>
      </c>
      <c r="K333" t="s">
        <v>14</v>
      </c>
      <c r="L333">
        <f>Table15[[#This Row],[maxPHe]]/Table15[[#This Row],[nv]]</f>
        <v>2.7854072398190053</v>
      </c>
      <c r="M333">
        <f>LN(Table15[[#This Row],[maxPress(bar)]])</f>
        <v>12.468018865898635</v>
      </c>
      <c r="N333">
        <f>LN(Table15[[#This Row],[Rs(ao)]])</f>
        <v>1.0986122886681098</v>
      </c>
      <c r="O333" s="3">
        <f>LN(Table15[[#This Row],[dens]])</f>
        <v>1.0243940888361065</v>
      </c>
      <c r="P333" s="3">
        <f>1/Table15[[#This Row],[Rs(ao)]]</f>
        <v>0.33333333333333331</v>
      </c>
      <c r="Q333" s="3">
        <f>LN(Table15[[#This Row],[1/R]])</f>
        <v>-1.0986122886681098</v>
      </c>
    </row>
    <row r="334" spans="1:17" hidden="1" x14ac:dyDescent="0.3">
      <c r="A334">
        <v>2</v>
      </c>
      <c r="B334">
        <v>500</v>
      </c>
      <c r="C334" t="s">
        <v>11</v>
      </c>
      <c r="D334">
        <v>3</v>
      </c>
      <c r="E334" t="s">
        <v>12</v>
      </c>
      <c r="F334">
        <v>8</v>
      </c>
      <c r="G334">
        <v>1630.39625</v>
      </c>
      <c r="H334">
        <v>428255.33925000002</v>
      </c>
      <c r="I334">
        <v>852.57499999999993</v>
      </c>
      <c r="J334">
        <v>226</v>
      </c>
      <c r="K334" t="s">
        <v>14</v>
      </c>
      <c r="L334">
        <f>Table15[[#This Row],[maxPHe]]/Table15[[#This Row],[nv]]</f>
        <v>3.7724557522123892</v>
      </c>
      <c r="M334">
        <f>LN(Table15[[#This Row],[maxPress(bar)]])</f>
        <v>12.967474883709347</v>
      </c>
      <c r="N334">
        <f>LN(Table15[[#This Row],[Rs(ao)]])</f>
        <v>1.0986122886681098</v>
      </c>
      <c r="O334" s="3">
        <f>LN(Table15[[#This Row],[dens]])</f>
        <v>1.3277261825552666</v>
      </c>
      <c r="P334" s="3">
        <f>1/Table15[[#This Row],[Rs(ao)]]</f>
        <v>0.33333333333333331</v>
      </c>
      <c r="Q334" s="3">
        <f>LN(Table15[[#This Row],[1/R]])</f>
        <v>-1.0986122886681098</v>
      </c>
    </row>
    <row r="335" spans="1:17" hidden="1" x14ac:dyDescent="0.3">
      <c r="A335">
        <v>2</v>
      </c>
      <c r="B335">
        <v>1500</v>
      </c>
      <c r="C335" t="s">
        <v>11</v>
      </c>
      <c r="D335">
        <v>1</v>
      </c>
      <c r="E335" t="s">
        <v>12</v>
      </c>
      <c r="F335">
        <v>6</v>
      </c>
      <c r="G335">
        <v>116.53475</v>
      </c>
      <c r="H335">
        <v>687719.07750000001</v>
      </c>
      <c r="I335">
        <v>47.804999999999993</v>
      </c>
      <c r="J335">
        <v>9</v>
      </c>
      <c r="K335" t="s">
        <v>14</v>
      </c>
      <c r="L335">
        <f>Table15[[#This Row],[maxPHe]]/Table15[[#This Row],[nv]]</f>
        <v>5.3116666666666656</v>
      </c>
      <c r="M335">
        <f>LN(Table15[[#This Row],[maxPress(bar)]])</f>
        <v>13.441135715943947</v>
      </c>
      <c r="N335">
        <f>LN(Table15[[#This Row],[Rs(ao)]])</f>
        <v>0</v>
      </c>
      <c r="O335" s="3">
        <f>LN(Table15[[#This Row],[dens]])</f>
        <v>1.6699056592011898</v>
      </c>
      <c r="P335" s="3">
        <f>1/Table15[[#This Row],[Rs(ao)]]</f>
        <v>1</v>
      </c>
      <c r="Q335" s="3">
        <f>LN(Table15[[#This Row],[1/R]])</f>
        <v>0</v>
      </c>
    </row>
    <row r="336" spans="1:17" hidden="1" x14ac:dyDescent="0.3">
      <c r="A336">
        <v>2</v>
      </c>
      <c r="B336">
        <v>1500</v>
      </c>
      <c r="C336" t="s">
        <v>11</v>
      </c>
      <c r="D336">
        <v>2</v>
      </c>
      <c r="E336" t="s">
        <v>12</v>
      </c>
      <c r="F336">
        <v>6</v>
      </c>
      <c r="G336">
        <v>428.21775000000002</v>
      </c>
      <c r="H336">
        <v>402508.99279999989</v>
      </c>
      <c r="I336">
        <v>229.1450000000001</v>
      </c>
      <c r="J336">
        <v>65</v>
      </c>
      <c r="K336" t="s">
        <v>14</v>
      </c>
      <c r="L336">
        <f>Table15[[#This Row],[maxPHe]]/Table15[[#This Row],[nv]]</f>
        <v>3.5253076923076936</v>
      </c>
      <c r="M336">
        <f>LN(Table15[[#This Row],[maxPress(bar)]])</f>
        <v>12.905472717951417</v>
      </c>
      <c r="N336">
        <f>LN(Table15[[#This Row],[Rs(ao)]])</f>
        <v>0.69314718055994529</v>
      </c>
      <c r="O336" s="3">
        <f>LN(Table15[[#This Row],[dens]])</f>
        <v>1.2599677210527311</v>
      </c>
      <c r="P336" s="3">
        <f>1/Table15[[#This Row],[Rs(ao)]]</f>
        <v>0.5</v>
      </c>
      <c r="Q336" s="3">
        <f>LN(Table15[[#This Row],[1/R]])</f>
        <v>-0.69314718055994529</v>
      </c>
    </row>
    <row r="337" spans="1:17" hidden="1" x14ac:dyDescent="0.3">
      <c r="A337">
        <v>3</v>
      </c>
      <c r="B337">
        <v>1500</v>
      </c>
      <c r="C337" t="s">
        <v>11</v>
      </c>
      <c r="D337">
        <v>1</v>
      </c>
      <c r="E337" t="s">
        <v>12</v>
      </c>
      <c r="F337">
        <v>6</v>
      </c>
      <c r="G337">
        <v>129.30674999999999</v>
      </c>
      <c r="H337">
        <v>697688.95085000002</v>
      </c>
      <c r="I337">
        <v>50.365000000000023</v>
      </c>
      <c r="J337">
        <v>9</v>
      </c>
      <c r="K337" t="s">
        <v>14</v>
      </c>
      <c r="L337">
        <f>Table15[[#This Row],[maxPHe]]/Table15[[#This Row],[nv]]</f>
        <v>5.5961111111111137</v>
      </c>
      <c r="M337">
        <f>LN(Table15[[#This Row],[maxPress(bar)]])</f>
        <v>13.455528653267601</v>
      </c>
      <c r="N337">
        <f>LN(Table15[[#This Row],[Rs(ao)]])</f>
        <v>0</v>
      </c>
      <c r="O337" s="3">
        <f>LN(Table15[[#This Row],[dens]])</f>
        <v>1.7220719120584256</v>
      </c>
      <c r="P337" s="3">
        <f>1/Table15[[#This Row],[Rs(ao)]]</f>
        <v>1</v>
      </c>
      <c r="Q337" s="3">
        <f>LN(Table15[[#This Row],[1/R]])</f>
        <v>0</v>
      </c>
    </row>
    <row r="338" spans="1:17" hidden="1" x14ac:dyDescent="0.3">
      <c r="A338">
        <v>3</v>
      </c>
      <c r="B338">
        <v>1500</v>
      </c>
      <c r="C338" t="s">
        <v>11</v>
      </c>
      <c r="D338">
        <v>2</v>
      </c>
      <c r="E338" t="s">
        <v>12</v>
      </c>
      <c r="F338">
        <v>6</v>
      </c>
      <c r="G338">
        <v>509.10874999999999</v>
      </c>
      <c r="H338">
        <v>414617.27505</v>
      </c>
      <c r="I338">
        <v>245.3249999999999</v>
      </c>
      <c r="J338">
        <v>65</v>
      </c>
      <c r="K338" t="s">
        <v>14</v>
      </c>
      <c r="L338">
        <f>Table15[[#This Row],[maxPHe]]/Table15[[#This Row],[nv]]</f>
        <v>3.7742307692307677</v>
      </c>
      <c r="M338">
        <f>LN(Table15[[#This Row],[maxPress(bar)]])</f>
        <v>12.935111144903045</v>
      </c>
      <c r="N338">
        <f>LN(Table15[[#This Row],[Rs(ao)]])</f>
        <v>0.69314718055994529</v>
      </c>
      <c r="O338" s="3">
        <f>LN(Table15[[#This Row],[dens]])</f>
        <v>1.3281965921969199</v>
      </c>
      <c r="P338" s="3">
        <f>1/Table15[[#This Row],[Rs(ao)]]</f>
        <v>0.5</v>
      </c>
      <c r="Q338" s="3">
        <f>LN(Table15[[#This Row],[1/R]])</f>
        <v>-0.69314718055994529</v>
      </c>
    </row>
    <row r="339" spans="1:17" hidden="1" x14ac:dyDescent="0.3">
      <c r="A339">
        <v>4</v>
      </c>
      <c r="B339">
        <v>1500</v>
      </c>
      <c r="C339" t="s">
        <v>11</v>
      </c>
      <c r="D339">
        <v>1</v>
      </c>
      <c r="E339" t="s">
        <v>12</v>
      </c>
      <c r="F339">
        <v>6</v>
      </c>
      <c r="G339">
        <v>125.69325000000001</v>
      </c>
      <c r="H339">
        <v>654652.5547000001</v>
      </c>
      <c r="I339">
        <v>52.635000000000034</v>
      </c>
      <c r="J339">
        <v>10</v>
      </c>
      <c r="K339" t="s">
        <v>14</v>
      </c>
      <c r="L339">
        <f>Table15[[#This Row],[maxPHe]]/Table15[[#This Row],[nv]]</f>
        <v>5.2635000000000032</v>
      </c>
      <c r="M339">
        <f>LN(Table15[[#This Row],[maxPress(bar)]])</f>
        <v>13.391859923038876</v>
      </c>
      <c r="N339">
        <f>LN(Table15[[#This Row],[Rs(ao)]])</f>
        <v>0</v>
      </c>
      <c r="O339" s="3">
        <f>LN(Table15[[#This Row],[dens]])</f>
        <v>1.6607962047092431</v>
      </c>
      <c r="P339" s="3">
        <f>1/Table15[[#This Row],[Rs(ao)]]</f>
        <v>1</v>
      </c>
      <c r="Q339" s="3">
        <f>LN(Table15[[#This Row],[1/R]])</f>
        <v>0</v>
      </c>
    </row>
    <row r="340" spans="1:17" hidden="1" x14ac:dyDescent="0.3">
      <c r="A340">
        <v>5</v>
      </c>
      <c r="B340">
        <v>1500</v>
      </c>
      <c r="C340" t="s">
        <v>11</v>
      </c>
      <c r="D340">
        <v>1</v>
      </c>
      <c r="E340" t="s">
        <v>12</v>
      </c>
      <c r="F340">
        <v>6</v>
      </c>
      <c r="G340">
        <v>81.188249999999996</v>
      </c>
      <c r="H340">
        <v>776484.87884999986</v>
      </c>
      <c r="I340">
        <v>33.734999999999971</v>
      </c>
      <c r="J340">
        <v>6</v>
      </c>
      <c r="K340" t="s">
        <v>14</v>
      </c>
      <c r="L340">
        <f>Table15[[#This Row],[maxPHe]]/Table15[[#This Row],[nv]]</f>
        <v>5.6224999999999952</v>
      </c>
      <c r="M340">
        <f>LN(Table15[[#This Row],[maxPress(bar)]])</f>
        <v>13.562532447910566</v>
      </c>
      <c r="N340">
        <f>LN(Table15[[#This Row],[Rs(ao)]])</f>
        <v>0</v>
      </c>
      <c r="O340" s="3">
        <f>LN(Table15[[#This Row],[dens]])</f>
        <v>1.7267764048513328</v>
      </c>
      <c r="P340" s="3">
        <f>1/Table15[[#This Row],[Rs(ao)]]</f>
        <v>1</v>
      </c>
      <c r="Q340" s="3">
        <f>LN(Table15[[#This Row],[1/R]])</f>
        <v>0</v>
      </c>
    </row>
    <row r="341" spans="1:17" hidden="1" x14ac:dyDescent="0.3">
      <c r="A341">
        <v>1</v>
      </c>
      <c r="B341">
        <v>1500</v>
      </c>
      <c r="C341" t="s">
        <v>11</v>
      </c>
      <c r="D341">
        <v>1</v>
      </c>
      <c r="E341" t="s">
        <v>12</v>
      </c>
      <c r="F341">
        <v>7</v>
      </c>
      <c r="G341">
        <v>74.851249999999993</v>
      </c>
      <c r="H341">
        <v>589483.99609999999</v>
      </c>
      <c r="I341">
        <v>42.475000000000023</v>
      </c>
      <c r="J341">
        <v>10</v>
      </c>
      <c r="K341" t="s">
        <v>14</v>
      </c>
      <c r="L341">
        <f>Table15[[#This Row],[maxPHe]]/Table15[[#This Row],[nv]]</f>
        <v>4.2475000000000023</v>
      </c>
      <c r="M341">
        <f>LN(Table15[[#This Row],[maxPress(bar)]])</f>
        <v>13.287002850329804</v>
      </c>
      <c r="N341">
        <f>LN(Table15[[#This Row],[Rs(ao)]])</f>
        <v>0</v>
      </c>
      <c r="O341" s="3">
        <f>LN(Table15[[#This Row],[dens]])</f>
        <v>1.4463305745639505</v>
      </c>
      <c r="P341" s="3">
        <f>1/Table15[[#This Row],[Rs(ao)]]</f>
        <v>1</v>
      </c>
      <c r="Q341" s="3">
        <f>LN(Table15[[#This Row],[1/R]])</f>
        <v>0</v>
      </c>
    </row>
    <row r="342" spans="1:17" hidden="1" x14ac:dyDescent="0.3">
      <c r="A342">
        <v>1</v>
      </c>
      <c r="B342">
        <v>1500</v>
      </c>
      <c r="C342" t="s">
        <v>11</v>
      </c>
      <c r="D342">
        <v>2</v>
      </c>
      <c r="E342" t="s">
        <v>12</v>
      </c>
      <c r="F342">
        <v>7</v>
      </c>
      <c r="G342">
        <v>542.17824999999993</v>
      </c>
      <c r="H342">
        <v>414526.092</v>
      </c>
      <c r="I342">
        <v>267.93500000000017</v>
      </c>
      <c r="J342">
        <v>73</v>
      </c>
      <c r="K342" t="s">
        <v>13</v>
      </c>
      <c r="L342">
        <f>Table15[[#This Row],[maxPHe]]/Table15[[#This Row],[nv]]</f>
        <v>3.6703424657534272</v>
      </c>
      <c r="M342">
        <f>LN(Table15[[#This Row],[maxPress(bar)]])</f>
        <v>12.934891199706614</v>
      </c>
      <c r="N342">
        <f>LN(Table15[[#This Row],[Rs(ao)]])</f>
        <v>0.69314718055994529</v>
      </c>
      <c r="O342" s="3">
        <f>LN(Table15[[#This Row],[dens]])</f>
        <v>1.3002849726321026</v>
      </c>
      <c r="P342" s="3">
        <f>1/Table15[[#This Row],[Rs(ao)]]</f>
        <v>0.5</v>
      </c>
      <c r="Q342" s="3">
        <f>LN(Table15[[#This Row],[1/R]])</f>
        <v>-0.69314718055994529</v>
      </c>
    </row>
    <row r="343" spans="1:17" hidden="1" x14ac:dyDescent="0.3">
      <c r="A343">
        <v>1</v>
      </c>
      <c r="B343">
        <v>1500</v>
      </c>
      <c r="C343" t="s">
        <v>11</v>
      </c>
      <c r="D343">
        <v>3</v>
      </c>
      <c r="E343" t="s">
        <v>12</v>
      </c>
      <c r="F343">
        <v>7</v>
      </c>
      <c r="G343">
        <v>1489.8017500000001</v>
      </c>
      <c r="H343">
        <v>325334.95730000001</v>
      </c>
      <c r="I343">
        <v>727.46500000000003</v>
      </c>
      <c r="J343">
        <v>224</v>
      </c>
      <c r="K343" t="s">
        <v>13</v>
      </c>
      <c r="L343">
        <f>Table15[[#This Row],[maxPHe]]/Table15[[#This Row],[nv]]</f>
        <v>3.2476116071428573</v>
      </c>
      <c r="M343">
        <f>LN(Table15[[#This Row],[maxPress(bar)]])</f>
        <v>12.69261056841548</v>
      </c>
      <c r="N343">
        <f>LN(Table15[[#This Row],[Rs(ao)]])</f>
        <v>1.0986122886681098</v>
      </c>
      <c r="O343" s="3">
        <f>LN(Table15[[#This Row],[dens]])</f>
        <v>1.1779198360676506</v>
      </c>
      <c r="P343" s="3">
        <f>1/Table15[[#This Row],[Rs(ao)]]</f>
        <v>0.33333333333333331</v>
      </c>
      <c r="Q343" s="3">
        <f>LN(Table15[[#This Row],[1/R]])</f>
        <v>-1.0986122886681098</v>
      </c>
    </row>
    <row r="344" spans="1:17" hidden="1" x14ac:dyDescent="0.3">
      <c r="A344">
        <v>2</v>
      </c>
      <c r="B344">
        <v>1500</v>
      </c>
      <c r="C344" t="s">
        <v>11</v>
      </c>
      <c r="D344">
        <v>3</v>
      </c>
      <c r="E344" t="s">
        <v>12</v>
      </c>
      <c r="F344">
        <v>7</v>
      </c>
      <c r="G344">
        <v>1430.64375</v>
      </c>
      <c r="H344">
        <v>327921.07349999988</v>
      </c>
      <c r="I344">
        <v>708.62499999999989</v>
      </c>
      <c r="J344">
        <v>220</v>
      </c>
      <c r="K344" t="s">
        <v>14</v>
      </c>
      <c r="L344">
        <f>Table15[[#This Row],[maxPHe]]/Table15[[#This Row],[nv]]</f>
        <v>3.2210227272727265</v>
      </c>
      <c r="M344">
        <f>LN(Table15[[#This Row],[maxPress(bar)]])</f>
        <v>12.700528228837168</v>
      </c>
      <c r="N344">
        <f>LN(Table15[[#This Row],[Rs(ao)]])</f>
        <v>1.0986122886681098</v>
      </c>
      <c r="O344" s="3">
        <f>LN(Table15[[#This Row],[dens]])</f>
        <v>1.169698926292106</v>
      </c>
      <c r="P344" s="3">
        <f>1/Table15[[#This Row],[Rs(ao)]]</f>
        <v>0.33333333333333331</v>
      </c>
      <c r="Q344" s="3">
        <f>LN(Table15[[#This Row],[1/R]])</f>
        <v>-1.0986122886681098</v>
      </c>
    </row>
    <row r="345" spans="1:17" hidden="1" x14ac:dyDescent="0.3">
      <c r="A345">
        <v>3</v>
      </c>
      <c r="B345">
        <v>1500</v>
      </c>
      <c r="C345" t="s">
        <v>11</v>
      </c>
      <c r="D345">
        <v>3</v>
      </c>
      <c r="E345" t="s">
        <v>12</v>
      </c>
      <c r="F345">
        <v>7</v>
      </c>
      <c r="G345">
        <v>1440.64375</v>
      </c>
      <c r="H345">
        <v>325592.1029</v>
      </c>
      <c r="I345">
        <v>722.62500000000011</v>
      </c>
      <c r="J345">
        <v>227</v>
      </c>
      <c r="K345" t="s">
        <v>14</v>
      </c>
      <c r="L345">
        <f>Table15[[#This Row],[maxPHe]]/Table15[[#This Row],[nv]]</f>
        <v>3.1833700440528641</v>
      </c>
      <c r="M345">
        <f>LN(Table15[[#This Row],[maxPress(bar)]])</f>
        <v>12.69340065882376</v>
      </c>
      <c r="N345">
        <f>LN(Table15[[#This Row],[Rs(ao)]])</f>
        <v>1.0986122886681098</v>
      </c>
      <c r="O345" s="3">
        <f>LN(Table15[[#This Row],[dens]])</f>
        <v>1.1579403979212377</v>
      </c>
      <c r="P345" s="3">
        <f>1/Table15[[#This Row],[Rs(ao)]]</f>
        <v>0.33333333333333331</v>
      </c>
      <c r="Q345" s="3">
        <f>LN(Table15[[#This Row],[1/R]])</f>
        <v>-1.0986122886681098</v>
      </c>
    </row>
    <row r="346" spans="1:17" hidden="1" x14ac:dyDescent="0.3">
      <c r="A346">
        <v>2</v>
      </c>
      <c r="B346">
        <v>1500</v>
      </c>
      <c r="C346" t="s">
        <v>11</v>
      </c>
      <c r="D346">
        <v>1</v>
      </c>
      <c r="E346" t="s">
        <v>12</v>
      </c>
      <c r="F346">
        <v>7</v>
      </c>
      <c r="G346">
        <v>56.237750000000013</v>
      </c>
      <c r="H346">
        <v>753434.0731500003</v>
      </c>
      <c r="I346">
        <v>30.745000000000001</v>
      </c>
      <c r="J346">
        <v>7</v>
      </c>
      <c r="K346" t="s">
        <v>14</v>
      </c>
      <c r="L346">
        <f>Table15[[#This Row],[maxPHe]]/Table15[[#This Row],[nv]]</f>
        <v>4.3921428571428569</v>
      </c>
      <c r="M346">
        <f>LN(Table15[[#This Row],[maxPress(bar)]])</f>
        <v>13.532396799060267</v>
      </c>
      <c r="N346">
        <f>LN(Table15[[#This Row],[Rs(ao)]])</f>
        <v>0</v>
      </c>
      <c r="O346" s="3">
        <f>LN(Table15[[#This Row],[dens]])</f>
        <v>1.4798172303501196</v>
      </c>
      <c r="P346" s="3">
        <f>1/Table15[[#This Row],[Rs(ao)]]</f>
        <v>1</v>
      </c>
      <c r="Q346" s="3">
        <f>LN(Table15[[#This Row],[1/R]])</f>
        <v>0</v>
      </c>
    </row>
    <row r="347" spans="1:17" hidden="1" x14ac:dyDescent="0.3">
      <c r="A347">
        <v>2</v>
      </c>
      <c r="B347">
        <v>1500</v>
      </c>
      <c r="C347" t="s">
        <v>11</v>
      </c>
      <c r="D347">
        <v>2</v>
      </c>
      <c r="E347" t="s">
        <v>12</v>
      </c>
      <c r="F347">
        <v>7</v>
      </c>
      <c r="G347">
        <v>561.78225000000009</v>
      </c>
      <c r="H347">
        <v>416160.96500000003</v>
      </c>
      <c r="I347">
        <v>263.8549999999999</v>
      </c>
      <c r="J347">
        <v>69</v>
      </c>
      <c r="K347" t="s">
        <v>14</v>
      </c>
      <c r="L347">
        <f>Table15[[#This Row],[maxPHe]]/Table15[[#This Row],[nv]]</f>
        <v>3.8239855072463755</v>
      </c>
      <c r="M347">
        <f>LN(Table15[[#This Row],[maxPress(bar)]])</f>
        <v>12.938827399499475</v>
      </c>
      <c r="N347">
        <f>LN(Table15[[#This Row],[Rs(ao)]])</f>
        <v>0.69314718055994529</v>
      </c>
      <c r="O347" s="3">
        <f>LN(Table15[[#This Row],[dens]])</f>
        <v>1.3412932052359414</v>
      </c>
      <c r="P347" s="3">
        <f>1/Table15[[#This Row],[Rs(ao)]]</f>
        <v>0.5</v>
      </c>
      <c r="Q347" s="3">
        <f>LN(Table15[[#This Row],[1/R]])</f>
        <v>-0.69314718055994529</v>
      </c>
    </row>
    <row r="348" spans="1:17" hidden="1" x14ac:dyDescent="0.3">
      <c r="A348">
        <v>3</v>
      </c>
      <c r="B348">
        <v>1500</v>
      </c>
      <c r="C348" t="s">
        <v>11</v>
      </c>
      <c r="D348">
        <v>1</v>
      </c>
      <c r="E348" t="s">
        <v>12</v>
      </c>
      <c r="F348">
        <v>7</v>
      </c>
      <c r="G348">
        <v>82.22775</v>
      </c>
      <c r="H348">
        <v>710899.91194999998</v>
      </c>
      <c r="I348">
        <v>38.945000000000029</v>
      </c>
      <c r="J348">
        <v>8</v>
      </c>
      <c r="K348" t="s">
        <v>14</v>
      </c>
      <c r="L348">
        <f>Table15[[#This Row],[maxPHe]]/Table15[[#This Row],[nv]]</f>
        <v>4.8681250000000036</v>
      </c>
      <c r="M348">
        <f>LN(Table15[[#This Row],[maxPress(bar)]])</f>
        <v>13.474286928060485</v>
      </c>
      <c r="N348">
        <f>LN(Table15[[#This Row],[Rs(ao)]])</f>
        <v>0</v>
      </c>
      <c r="O348" s="3">
        <f>LN(Table15[[#This Row],[dens]])</f>
        <v>1.5827088526920767</v>
      </c>
      <c r="P348" s="3">
        <f>1/Table15[[#This Row],[Rs(ao)]]</f>
        <v>1</v>
      </c>
      <c r="Q348" s="3">
        <f>LN(Table15[[#This Row],[1/R]])</f>
        <v>0</v>
      </c>
    </row>
    <row r="349" spans="1:17" hidden="1" x14ac:dyDescent="0.3">
      <c r="A349">
        <v>3</v>
      </c>
      <c r="B349">
        <v>1500</v>
      </c>
      <c r="C349" t="s">
        <v>11</v>
      </c>
      <c r="D349">
        <v>2</v>
      </c>
      <c r="E349" t="s">
        <v>12</v>
      </c>
      <c r="F349">
        <v>7</v>
      </c>
      <c r="G349">
        <v>442.87124999999997</v>
      </c>
      <c r="H349">
        <v>401292.19994999998</v>
      </c>
      <c r="I349">
        <v>238.07499999999999</v>
      </c>
      <c r="J349">
        <v>68</v>
      </c>
      <c r="K349" t="s">
        <v>14</v>
      </c>
      <c r="L349">
        <f>Table15[[#This Row],[maxPHe]]/Table15[[#This Row],[nv]]</f>
        <v>3.5011029411764705</v>
      </c>
      <c r="M349">
        <f>LN(Table15[[#This Row],[maxPress(bar)]])</f>
        <v>12.902445119111212</v>
      </c>
      <c r="N349">
        <f>LN(Table15[[#This Row],[Rs(ao)]])</f>
        <v>0.69314718055994529</v>
      </c>
      <c r="O349" s="3">
        <f>LN(Table15[[#This Row],[dens]])</f>
        <v>1.2530780449040029</v>
      </c>
      <c r="P349" s="3">
        <f>1/Table15[[#This Row],[Rs(ao)]]</f>
        <v>0.5</v>
      </c>
      <c r="Q349" s="3">
        <f>LN(Table15[[#This Row],[1/R]])</f>
        <v>-0.69314718055994529</v>
      </c>
    </row>
    <row r="350" spans="1:17" hidden="1" x14ac:dyDescent="0.3">
      <c r="A350">
        <v>4</v>
      </c>
      <c r="B350">
        <v>1500</v>
      </c>
      <c r="C350" t="s">
        <v>11</v>
      </c>
      <c r="D350">
        <v>1</v>
      </c>
      <c r="E350" t="s">
        <v>12</v>
      </c>
      <c r="F350">
        <v>7</v>
      </c>
      <c r="G350">
        <v>50.594250000000009</v>
      </c>
      <c r="H350">
        <v>805093.09769999993</v>
      </c>
      <c r="I350">
        <v>27.614999999999991</v>
      </c>
      <c r="J350">
        <v>6</v>
      </c>
      <c r="K350" t="s">
        <v>14</v>
      </c>
      <c r="L350">
        <f>Table15[[#This Row],[maxPHe]]/Table15[[#This Row],[nv]]</f>
        <v>4.6024999999999983</v>
      </c>
      <c r="M350">
        <f>LN(Table15[[#This Row],[maxPress(bar)]])</f>
        <v>13.598713199030604</v>
      </c>
      <c r="N350">
        <f>LN(Table15[[#This Row],[Rs(ao)]])</f>
        <v>0</v>
      </c>
      <c r="O350" s="3">
        <f>LN(Table15[[#This Row],[dens]])</f>
        <v>1.5265996341250956</v>
      </c>
      <c r="P350" s="3">
        <f>1/Table15[[#This Row],[Rs(ao)]]</f>
        <v>1</v>
      </c>
      <c r="Q350" s="3">
        <f>LN(Table15[[#This Row],[1/R]])</f>
        <v>0</v>
      </c>
    </row>
    <row r="351" spans="1:17" hidden="1" x14ac:dyDescent="0.3">
      <c r="A351">
        <v>5</v>
      </c>
      <c r="B351">
        <v>1500</v>
      </c>
      <c r="C351" t="s">
        <v>11</v>
      </c>
      <c r="D351">
        <v>1</v>
      </c>
      <c r="E351" t="s">
        <v>12</v>
      </c>
      <c r="F351">
        <v>7</v>
      </c>
      <c r="G351">
        <v>92.67325000000001</v>
      </c>
      <c r="H351">
        <v>748702.96639999992</v>
      </c>
      <c r="I351">
        <v>38.034999999999997</v>
      </c>
      <c r="J351">
        <v>7</v>
      </c>
      <c r="K351" t="s">
        <v>14</v>
      </c>
      <c r="L351">
        <f>Table15[[#This Row],[maxPHe]]/Table15[[#This Row],[nv]]</f>
        <v>5.4335714285714278</v>
      </c>
      <c r="M351">
        <f>LN(Table15[[#This Row],[maxPress(bar)]])</f>
        <v>13.52609761027851</v>
      </c>
      <c r="N351">
        <f>LN(Table15[[#This Row],[Rs(ao)]])</f>
        <v>0</v>
      </c>
      <c r="O351" s="3">
        <f>LN(Table15[[#This Row],[dens]])</f>
        <v>1.6925966393939511</v>
      </c>
      <c r="P351" s="3">
        <f>1/Table15[[#This Row],[Rs(ao)]]</f>
        <v>1</v>
      </c>
      <c r="Q351" s="3">
        <f>LN(Table15[[#This Row],[1/R]])</f>
        <v>0</v>
      </c>
    </row>
    <row r="352" spans="1:17" hidden="1" x14ac:dyDescent="0.3">
      <c r="A352">
        <v>1</v>
      </c>
      <c r="B352">
        <v>1500</v>
      </c>
      <c r="C352" t="s">
        <v>11</v>
      </c>
      <c r="D352">
        <v>1</v>
      </c>
      <c r="E352" t="s">
        <v>12</v>
      </c>
      <c r="F352">
        <v>8</v>
      </c>
      <c r="G352">
        <v>54.603750000000012</v>
      </c>
      <c r="H352">
        <v>733486.71534999995</v>
      </c>
      <c r="I352">
        <v>30.425000000000011</v>
      </c>
      <c r="J352">
        <v>7</v>
      </c>
      <c r="K352" t="s">
        <v>13</v>
      </c>
      <c r="L352">
        <f>Table15[[#This Row],[maxPHe]]/Table15[[#This Row],[nv]]</f>
        <v>4.3464285714285733</v>
      </c>
      <c r="M352">
        <f>LN(Table15[[#This Row],[maxPress(bar)]])</f>
        <v>13.505564765085552</v>
      </c>
      <c r="N352">
        <f>LN(Table15[[#This Row],[Rs(ao)]])</f>
        <v>0</v>
      </c>
      <c r="O352" s="3">
        <f>LN(Table15[[#This Row],[dens]])</f>
        <v>1.469354489818278</v>
      </c>
      <c r="P352" s="3">
        <f>1/Table15[[#This Row],[Rs(ao)]]</f>
        <v>1</v>
      </c>
      <c r="Q352" s="3">
        <f>LN(Table15[[#This Row],[1/R]])</f>
        <v>0</v>
      </c>
    </row>
    <row r="353" spans="1:17" hidden="1" x14ac:dyDescent="0.3">
      <c r="A353">
        <v>1</v>
      </c>
      <c r="B353">
        <v>1500</v>
      </c>
      <c r="C353" t="s">
        <v>11</v>
      </c>
      <c r="D353">
        <v>2</v>
      </c>
      <c r="E353" t="s">
        <v>12</v>
      </c>
      <c r="F353">
        <v>8</v>
      </c>
      <c r="G353">
        <v>479.35624999999999</v>
      </c>
      <c r="H353">
        <v>412555.86164999998</v>
      </c>
      <c r="I353">
        <v>243.37500000000011</v>
      </c>
      <c r="J353">
        <v>67</v>
      </c>
      <c r="K353" t="s">
        <v>14</v>
      </c>
      <c r="L353">
        <f>Table15[[#This Row],[maxPHe]]/Table15[[#This Row],[nv]]</f>
        <v>3.6324626865671661</v>
      </c>
      <c r="M353">
        <f>LN(Table15[[#This Row],[maxPress(bar)]])</f>
        <v>12.930126897769934</v>
      </c>
      <c r="N353">
        <f>LN(Table15[[#This Row],[Rs(ao)]])</f>
        <v>0.69314718055994529</v>
      </c>
      <c r="O353" s="3">
        <f>LN(Table15[[#This Row],[dens]])</f>
        <v>1.2899108443013982</v>
      </c>
      <c r="P353" s="3">
        <f>1/Table15[[#This Row],[Rs(ao)]]</f>
        <v>0.5</v>
      </c>
      <c r="Q353" s="3">
        <f>LN(Table15[[#This Row],[1/R]])</f>
        <v>-0.69314718055994529</v>
      </c>
    </row>
    <row r="354" spans="1:17" hidden="1" x14ac:dyDescent="0.3">
      <c r="A354">
        <v>1</v>
      </c>
      <c r="B354">
        <v>1500</v>
      </c>
      <c r="C354" t="s">
        <v>11</v>
      </c>
      <c r="D354">
        <v>3</v>
      </c>
      <c r="E354" t="s">
        <v>12</v>
      </c>
      <c r="F354">
        <v>8</v>
      </c>
      <c r="G354">
        <v>1393.4157499999999</v>
      </c>
      <c r="H354">
        <v>321824.92174999992</v>
      </c>
      <c r="I354">
        <v>706.1849999999996</v>
      </c>
      <c r="J354">
        <v>223</v>
      </c>
      <c r="K354" t="s">
        <v>14</v>
      </c>
      <c r="L354">
        <f>Table15[[#This Row],[maxPHe]]/Table15[[#This Row],[nv]]</f>
        <v>3.166748878923765</v>
      </c>
      <c r="M354">
        <f>LN(Table15[[#This Row],[maxPress(bar)]])</f>
        <v>12.68176295538324</v>
      </c>
      <c r="N354">
        <f>LN(Table15[[#This Row],[Rs(ao)]])</f>
        <v>1.0986122886681098</v>
      </c>
      <c r="O354" s="3">
        <f>LN(Table15[[#This Row],[dens]])</f>
        <v>1.1527054713667841</v>
      </c>
      <c r="P354" s="3">
        <f>1/Table15[[#This Row],[Rs(ao)]]</f>
        <v>0.33333333333333331</v>
      </c>
      <c r="Q354" s="3">
        <f>LN(Table15[[#This Row],[1/R]])</f>
        <v>-1.0986122886681098</v>
      </c>
    </row>
    <row r="355" spans="1:17" hidden="1" x14ac:dyDescent="0.3">
      <c r="A355">
        <v>2</v>
      </c>
      <c r="B355">
        <v>1500</v>
      </c>
      <c r="C355" t="s">
        <v>11</v>
      </c>
      <c r="D355">
        <v>3</v>
      </c>
      <c r="E355" t="s">
        <v>12</v>
      </c>
      <c r="F355">
        <v>8</v>
      </c>
      <c r="G355">
        <v>1410.94075</v>
      </c>
      <c r="H355">
        <v>324003.66595</v>
      </c>
      <c r="I355">
        <v>713.68500000000029</v>
      </c>
      <c r="J355">
        <v>225</v>
      </c>
      <c r="K355" t="s">
        <v>13</v>
      </c>
      <c r="L355">
        <f>Table15[[#This Row],[maxPHe]]/Table15[[#This Row],[nv]]</f>
        <v>3.1719333333333348</v>
      </c>
      <c r="M355">
        <f>LN(Table15[[#This Row],[maxPress(bar)]])</f>
        <v>12.68851010937095</v>
      </c>
      <c r="N355">
        <f>LN(Table15[[#This Row],[Rs(ao)]])</f>
        <v>1.0986122886681098</v>
      </c>
      <c r="O355" s="3">
        <f>LN(Table15[[#This Row],[dens]])</f>
        <v>1.1543412863176048</v>
      </c>
      <c r="P355" s="3">
        <f>1/Table15[[#This Row],[Rs(ao)]]</f>
        <v>0.33333333333333331</v>
      </c>
      <c r="Q355" s="3">
        <f>LN(Table15[[#This Row],[1/R]])</f>
        <v>-1.0986122886681098</v>
      </c>
    </row>
    <row r="356" spans="1:17" hidden="1" x14ac:dyDescent="0.3">
      <c r="A356">
        <v>2</v>
      </c>
      <c r="B356">
        <v>1500</v>
      </c>
      <c r="C356" t="s">
        <v>11</v>
      </c>
      <c r="D356">
        <v>1</v>
      </c>
      <c r="E356" t="s">
        <v>12</v>
      </c>
      <c r="F356">
        <v>8</v>
      </c>
      <c r="G356">
        <v>100.79225</v>
      </c>
      <c r="H356">
        <v>719660.24404999986</v>
      </c>
      <c r="I356">
        <v>42.654999999999987</v>
      </c>
      <c r="J356">
        <v>8</v>
      </c>
      <c r="K356" t="s">
        <v>14</v>
      </c>
      <c r="L356">
        <f>Table15[[#This Row],[maxPHe]]/Table15[[#This Row],[nv]]</f>
        <v>5.3318749999999984</v>
      </c>
      <c r="M356">
        <f>LN(Table15[[#This Row],[maxPress(bar)]])</f>
        <v>13.486534496356404</v>
      </c>
      <c r="N356">
        <f>LN(Table15[[#This Row],[Rs(ao)]])</f>
        <v>0</v>
      </c>
      <c r="O356" s="3">
        <f>LN(Table15[[#This Row],[dens]])</f>
        <v>1.6737029586808219</v>
      </c>
      <c r="P356" s="3">
        <f>1/Table15[[#This Row],[Rs(ao)]]</f>
        <v>1</v>
      </c>
      <c r="Q356" s="3">
        <f>LN(Table15[[#This Row],[1/R]])</f>
        <v>0</v>
      </c>
    </row>
    <row r="357" spans="1:17" hidden="1" x14ac:dyDescent="0.3">
      <c r="A357">
        <v>2</v>
      </c>
      <c r="B357">
        <v>1500</v>
      </c>
      <c r="C357" t="s">
        <v>11</v>
      </c>
      <c r="D357">
        <v>2</v>
      </c>
      <c r="E357" t="s">
        <v>12</v>
      </c>
      <c r="F357">
        <v>8</v>
      </c>
      <c r="G357">
        <v>663.81174999999996</v>
      </c>
      <c r="H357">
        <v>417691.44449999998</v>
      </c>
      <c r="I357">
        <v>284.2650000000001</v>
      </c>
      <c r="J357">
        <v>69</v>
      </c>
      <c r="K357" t="s">
        <v>13</v>
      </c>
      <c r="L357">
        <f>Table15[[#This Row],[maxPHe]]/Table15[[#This Row],[nv]]</f>
        <v>4.1197826086956537</v>
      </c>
      <c r="M357">
        <f>LN(Table15[[#This Row],[maxPress(bar)]])</f>
        <v>12.94249826787186</v>
      </c>
      <c r="N357">
        <f>LN(Table15[[#This Row],[Rs(ao)]])</f>
        <v>0.69314718055994529</v>
      </c>
      <c r="O357" s="3">
        <f>LN(Table15[[#This Row],[dens]])</f>
        <v>1.415800397089624</v>
      </c>
      <c r="P357" s="3">
        <f>1/Table15[[#This Row],[Rs(ao)]]</f>
        <v>0.5</v>
      </c>
      <c r="Q357" s="3">
        <f>LN(Table15[[#This Row],[1/R]])</f>
        <v>-0.69314718055994529</v>
      </c>
    </row>
    <row r="358" spans="1:17" hidden="1" x14ac:dyDescent="0.3">
      <c r="A358">
        <v>3</v>
      </c>
      <c r="B358">
        <v>1500</v>
      </c>
      <c r="C358" t="s">
        <v>11</v>
      </c>
      <c r="D358">
        <v>3</v>
      </c>
      <c r="E358" t="s">
        <v>12</v>
      </c>
      <c r="F358">
        <v>8</v>
      </c>
      <c r="G358">
        <v>1377.22775</v>
      </c>
      <c r="H358">
        <v>322289.76055000001</v>
      </c>
      <c r="I358">
        <v>706.94499999999971</v>
      </c>
      <c r="J358">
        <v>225</v>
      </c>
      <c r="K358" t="s">
        <v>14</v>
      </c>
      <c r="L358">
        <f>Table15[[#This Row],[maxPHe]]/Table15[[#This Row],[nv]]</f>
        <v>3.1419777777777766</v>
      </c>
      <c r="M358">
        <f>LN(Table15[[#This Row],[maxPress(bar)]])</f>
        <v>12.683206297364011</v>
      </c>
      <c r="N358">
        <f>LN(Table15[[#This Row],[Rs(ao)]])</f>
        <v>1.0986122886681098</v>
      </c>
      <c r="O358" s="3">
        <f>LN(Table15[[#This Row],[dens]])</f>
        <v>1.1448524671724465</v>
      </c>
      <c r="P358" s="3">
        <f>1/Table15[[#This Row],[Rs(ao)]]</f>
        <v>0.33333333333333331</v>
      </c>
      <c r="Q358" s="3">
        <f>LN(Table15[[#This Row],[1/R]])</f>
        <v>-1.0986122886681098</v>
      </c>
    </row>
    <row r="359" spans="1:17" hidden="1" x14ac:dyDescent="0.3">
      <c r="A359">
        <v>3</v>
      </c>
      <c r="B359">
        <v>1500</v>
      </c>
      <c r="C359" t="s">
        <v>11</v>
      </c>
      <c r="D359">
        <v>1</v>
      </c>
      <c r="E359" t="s">
        <v>12</v>
      </c>
      <c r="F359">
        <v>8</v>
      </c>
      <c r="G359">
        <v>103.51475000000001</v>
      </c>
      <c r="H359">
        <v>693419.36659999983</v>
      </c>
      <c r="I359">
        <v>43.205000000000013</v>
      </c>
      <c r="J359">
        <v>8</v>
      </c>
      <c r="K359" t="s">
        <v>14</v>
      </c>
      <c r="L359">
        <f>Table15[[#This Row],[maxPHe]]/Table15[[#This Row],[nv]]</f>
        <v>5.4006250000000016</v>
      </c>
      <c r="M359">
        <f>LN(Table15[[#This Row],[maxPress(bar)]])</f>
        <v>13.449390241753612</v>
      </c>
      <c r="N359">
        <f>LN(Table15[[#This Row],[Rs(ao)]])</f>
        <v>0</v>
      </c>
      <c r="O359" s="3">
        <f>LN(Table15[[#This Row],[dens]])</f>
        <v>1.6865146876135271</v>
      </c>
      <c r="P359" s="3">
        <f>1/Table15[[#This Row],[Rs(ao)]]</f>
        <v>1</v>
      </c>
      <c r="Q359" s="3">
        <f>LN(Table15[[#This Row],[1/R]])</f>
        <v>0</v>
      </c>
    </row>
    <row r="360" spans="1:17" hidden="1" x14ac:dyDescent="0.3">
      <c r="A360">
        <v>3</v>
      </c>
      <c r="B360">
        <v>1500</v>
      </c>
      <c r="C360" t="s">
        <v>11</v>
      </c>
      <c r="D360">
        <v>2</v>
      </c>
      <c r="E360" t="s">
        <v>12</v>
      </c>
      <c r="F360">
        <v>8</v>
      </c>
      <c r="G360">
        <v>464.90075000000002</v>
      </c>
      <c r="H360">
        <v>403875.10985000012</v>
      </c>
      <c r="I360">
        <v>240.4850000000001</v>
      </c>
      <c r="J360">
        <v>67</v>
      </c>
      <c r="K360" t="s">
        <v>14</v>
      </c>
      <c r="L360">
        <f>Table15[[#This Row],[maxPHe]]/Table15[[#This Row],[nv]]</f>
        <v>3.5893283582089568</v>
      </c>
      <c r="M360">
        <f>LN(Table15[[#This Row],[maxPress(bar)]])</f>
        <v>12.908860975116859</v>
      </c>
      <c r="N360">
        <f>LN(Table15[[#This Row],[Rs(ao)]])</f>
        <v>0.69314718055994529</v>
      </c>
      <c r="O360" s="3">
        <f>LN(Table15[[#This Row],[dens]])</f>
        <v>1.2779650981473869</v>
      </c>
      <c r="P360" s="3">
        <f>1/Table15[[#This Row],[Rs(ao)]]</f>
        <v>0.5</v>
      </c>
      <c r="Q360" s="3">
        <f>LN(Table15[[#This Row],[1/R]])</f>
        <v>-0.69314718055994529</v>
      </c>
    </row>
    <row r="361" spans="1:17" hidden="1" x14ac:dyDescent="0.3">
      <c r="A361">
        <v>4</v>
      </c>
      <c r="B361">
        <v>1500</v>
      </c>
      <c r="C361" t="s">
        <v>11</v>
      </c>
      <c r="D361">
        <v>1</v>
      </c>
      <c r="E361" t="s">
        <v>12</v>
      </c>
      <c r="F361">
        <v>8</v>
      </c>
      <c r="G361">
        <v>76.980249999999998</v>
      </c>
      <c r="H361">
        <v>670431.35700000008</v>
      </c>
      <c r="I361">
        <v>39.894999999999982</v>
      </c>
      <c r="J361">
        <v>9</v>
      </c>
      <c r="K361" t="s">
        <v>14</v>
      </c>
      <c r="L361">
        <f>Table15[[#This Row],[maxPHe]]/Table15[[#This Row],[nv]]</f>
        <v>4.4327777777777762</v>
      </c>
      <c r="M361">
        <f>LN(Table15[[#This Row],[maxPress(bar)]])</f>
        <v>13.415676600624181</v>
      </c>
      <c r="N361">
        <f>LN(Table15[[#This Row],[Rs(ao)]])</f>
        <v>0</v>
      </c>
      <c r="O361" s="3">
        <f>LN(Table15[[#This Row],[dens]])</f>
        <v>1.4890264254240244</v>
      </c>
      <c r="P361" s="3">
        <f>1/Table15[[#This Row],[Rs(ao)]]</f>
        <v>1</v>
      </c>
      <c r="Q361" s="3">
        <f>LN(Table15[[#This Row],[1/R]])</f>
        <v>0</v>
      </c>
    </row>
    <row r="362" spans="1:17" hidden="1" x14ac:dyDescent="0.3">
      <c r="A362">
        <v>5</v>
      </c>
      <c r="B362">
        <v>1500</v>
      </c>
      <c r="C362" t="s">
        <v>11</v>
      </c>
      <c r="D362">
        <v>1</v>
      </c>
      <c r="E362" t="s">
        <v>12</v>
      </c>
      <c r="F362">
        <v>8</v>
      </c>
      <c r="G362">
        <v>108.86125</v>
      </c>
      <c r="H362">
        <v>742664.28975</v>
      </c>
      <c r="I362">
        <v>41.275000000000013</v>
      </c>
      <c r="J362">
        <v>7</v>
      </c>
      <c r="K362" t="s">
        <v>14</v>
      </c>
      <c r="L362">
        <f>Table15[[#This Row],[maxPHe]]/Table15[[#This Row],[nv]]</f>
        <v>5.8964285714285731</v>
      </c>
      <c r="M362">
        <f>LN(Table15[[#This Row],[maxPress(bar)]])</f>
        <v>13.517999390839922</v>
      </c>
      <c r="N362">
        <f>LN(Table15[[#This Row],[Rs(ao)]])</f>
        <v>0</v>
      </c>
      <c r="O362" s="3">
        <f>LN(Table15[[#This Row],[dens]])</f>
        <v>1.7743468407508787</v>
      </c>
      <c r="P362" s="3">
        <f>1/Table15[[#This Row],[Rs(ao)]]</f>
        <v>1</v>
      </c>
      <c r="Q362" s="3">
        <f>LN(Table15[[#This Row],[1/R]])</f>
        <v>0</v>
      </c>
    </row>
    <row r="363" spans="1:17" hidden="1" x14ac:dyDescent="0.3">
      <c r="A363">
        <v>1</v>
      </c>
      <c r="B363">
        <v>1500</v>
      </c>
      <c r="C363" t="s">
        <v>11</v>
      </c>
      <c r="D363">
        <v>1</v>
      </c>
      <c r="E363" t="s">
        <v>12</v>
      </c>
      <c r="F363">
        <v>9</v>
      </c>
      <c r="G363">
        <v>95.346750000000014</v>
      </c>
      <c r="H363">
        <v>757007.98924999987</v>
      </c>
      <c r="I363">
        <v>38.565000000000019</v>
      </c>
      <c r="J363">
        <v>7</v>
      </c>
      <c r="K363" t="s">
        <v>13</v>
      </c>
      <c r="L363">
        <f>Table15[[#This Row],[maxPHe]]/Table15[[#This Row],[nv]]</f>
        <v>5.509285714285717</v>
      </c>
      <c r="M363">
        <f>LN(Table15[[#This Row],[maxPress(bar)]])</f>
        <v>13.537129086194806</v>
      </c>
      <c r="N363">
        <f>LN(Table15[[#This Row],[Rs(ao)]])</f>
        <v>0</v>
      </c>
      <c r="O363" s="3">
        <f>LN(Table15[[#This Row],[dens]])</f>
        <v>1.7064349803306498</v>
      </c>
      <c r="P363" s="3">
        <f>1/Table15[[#This Row],[Rs(ao)]]</f>
        <v>1</v>
      </c>
      <c r="Q363" s="3">
        <f>LN(Table15[[#This Row],[1/R]])</f>
        <v>0</v>
      </c>
    </row>
    <row r="364" spans="1:17" hidden="1" x14ac:dyDescent="0.3">
      <c r="A364">
        <v>1</v>
      </c>
      <c r="B364">
        <v>1500</v>
      </c>
      <c r="C364" t="s">
        <v>11</v>
      </c>
      <c r="D364">
        <v>2</v>
      </c>
      <c r="E364" t="s">
        <v>12</v>
      </c>
      <c r="F364">
        <v>9</v>
      </c>
      <c r="G364">
        <v>534.50475000000006</v>
      </c>
      <c r="H364">
        <v>421392.81315</v>
      </c>
      <c r="I364">
        <v>256.40499999999997</v>
      </c>
      <c r="J364">
        <v>68</v>
      </c>
      <c r="K364" t="s">
        <v>14</v>
      </c>
      <c r="L364">
        <f>Table15[[#This Row],[maxPHe]]/Table15[[#This Row],[nv]]</f>
        <v>3.7706617647058818</v>
      </c>
      <c r="M364">
        <f>LN(Table15[[#This Row],[maxPress(bar)]])</f>
        <v>12.95132072550817</v>
      </c>
      <c r="N364">
        <f>LN(Table15[[#This Row],[Rs(ao)]])</f>
        <v>0.69314718055994529</v>
      </c>
      <c r="O364" s="3">
        <f>LN(Table15[[#This Row],[dens]])</f>
        <v>1.3272505204603016</v>
      </c>
      <c r="P364" s="3">
        <f>1/Table15[[#This Row],[Rs(ao)]]</f>
        <v>0.5</v>
      </c>
      <c r="Q364" s="3">
        <f>LN(Table15[[#This Row],[1/R]])</f>
        <v>-0.69314718055994529</v>
      </c>
    </row>
    <row r="365" spans="1:17" hidden="1" x14ac:dyDescent="0.3">
      <c r="A365">
        <v>2</v>
      </c>
      <c r="B365">
        <v>1500</v>
      </c>
      <c r="C365" t="s">
        <v>11</v>
      </c>
      <c r="D365">
        <v>1</v>
      </c>
      <c r="E365" t="s">
        <v>12</v>
      </c>
      <c r="F365">
        <v>9</v>
      </c>
      <c r="G365">
        <v>107.77225</v>
      </c>
      <c r="H365">
        <v>694861.40034999978</v>
      </c>
      <c r="I365">
        <v>46.054999999999993</v>
      </c>
      <c r="J365">
        <v>9</v>
      </c>
      <c r="K365" t="s">
        <v>14</v>
      </c>
      <c r="L365">
        <f>Table15[[#This Row],[maxPHe]]/Table15[[#This Row],[nv]]</f>
        <v>5.117222222222221</v>
      </c>
      <c r="M365">
        <f>LN(Table15[[#This Row],[maxPress(bar)]])</f>
        <v>13.451467680702493</v>
      </c>
      <c r="N365">
        <f>LN(Table15[[#This Row],[Rs(ao)]])</f>
        <v>0</v>
      </c>
      <c r="O365" s="3">
        <f>LN(Table15[[#This Row],[dens]])</f>
        <v>1.6326117571039793</v>
      </c>
      <c r="P365" s="3">
        <f>1/Table15[[#This Row],[Rs(ao)]]</f>
        <v>1</v>
      </c>
      <c r="Q365" s="3">
        <f>LN(Table15[[#This Row],[1/R]])</f>
        <v>0</v>
      </c>
    </row>
    <row r="366" spans="1:17" hidden="1" x14ac:dyDescent="0.3">
      <c r="A366">
        <v>2</v>
      </c>
      <c r="B366">
        <v>1500</v>
      </c>
      <c r="C366" t="s">
        <v>11</v>
      </c>
      <c r="D366">
        <v>2</v>
      </c>
      <c r="E366" t="s">
        <v>12</v>
      </c>
      <c r="F366">
        <v>9</v>
      </c>
      <c r="G366">
        <v>504.55425000000002</v>
      </c>
      <c r="H366">
        <v>414209.81774999999</v>
      </c>
      <c r="I366">
        <v>252.41499999999991</v>
      </c>
      <c r="J366">
        <v>69</v>
      </c>
      <c r="K366" t="s">
        <v>14</v>
      </c>
      <c r="L366">
        <f>Table15[[#This Row],[maxPHe]]/Table15[[#This Row],[nv]]</f>
        <v>3.6581884057970999</v>
      </c>
      <c r="M366">
        <f>LN(Table15[[#This Row],[maxPress(bar)]])</f>
        <v>12.934127930584005</v>
      </c>
      <c r="N366">
        <f>LN(Table15[[#This Row],[Rs(ao)]])</f>
        <v>0.69314718055994529</v>
      </c>
      <c r="O366" s="3">
        <f>LN(Table15[[#This Row],[dens]])</f>
        <v>1.2969680537809576</v>
      </c>
      <c r="P366" s="3">
        <f>1/Table15[[#This Row],[Rs(ao)]]</f>
        <v>0.5</v>
      </c>
      <c r="Q366" s="3">
        <f>LN(Table15[[#This Row],[1/R]])</f>
        <v>-0.69314718055994529</v>
      </c>
    </row>
    <row r="367" spans="1:17" hidden="1" x14ac:dyDescent="0.3">
      <c r="A367">
        <v>1</v>
      </c>
      <c r="B367">
        <v>1500</v>
      </c>
      <c r="C367" t="s">
        <v>11</v>
      </c>
      <c r="D367">
        <v>3</v>
      </c>
      <c r="E367" t="s">
        <v>12</v>
      </c>
      <c r="F367">
        <v>9</v>
      </c>
      <c r="G367">
        <v>1470.1487500000001</v>
      </c>
      <c r="H367">
        <v>325205.30489999987</v>
      </c>
      <c r="I367">
        <v>731.52499999999952</v>
      </c>
      <c r="J367">
        <v>229</v>
      </c>
      <c r="K367" t="s">
        <v>14</v>
      </c>
      <c r="L367">
        <f>Table15[[#This Row],[maxPHe]]/Table15[[#This Row],[nv]]</f>
        <v>3.1944323144104785</v>
      </c>
      <c r="M367">
        <f>LN(Table15[[#This Row],[maxPress(bar)]])</f>
        <v>12.692211969253368</v>
      </c>
      <c r="N367">
        <f>LN(Table15[[#This Row],[Rs(ao)]])</f>
        <v>1.0986122886681098</v>
      </c>
      <c r="O367" s="3">
        <f>LN(Table15[[#This Row],[dens]])</f>
        <v>1.1614093926719065</v>
      </c>
      <c r="P367" s="3">
        <f>1/Table15[[#This Row],[Rs(ao)]]</f>
        <v>0.33333333333333331</v>
      </c>
      <c r="Q367" s="3">
        <f>LN(Table15[[#This Row],[1/R]])</f>
        <v>-1.0986122886681098</v>
      </c>
    </row>
    <row r="368" spans="1:17" hidden="1" x14ac:dyDescent="0.3">
      <c r="A368">
        <v>2</v>
      </c>
      <c r="B368">
        <v>1500</v>
      </c>
      <c r="C368" t="s">
        <v>11</v>
      </c>
      <c r="D368">
        <v>3</v>
      </c>
      <c r="E368" t="s">
        <v>12</v>
      </c>
      <c r="F368">
        <v>9</v>
      </c>
      <c r="G368">
        <v>1493.51475</v>
      </c>
      <c r="H368">
        <v>330257.73284999991</v>
      </c>
      <c r="I368">
        <v>731.20499999999959</v>
      </c>
      <c r="J368">
        <v>226</v>
      </c>
      <c r="K368" t="s">
        <v>13</v>
      </c>
      <c r="L368">
        <f>Table15[[#This Row],[maxPHe]]/Table15[[#This Row],[nv]]</f>
        <v>3.235420353982299</v>
      </c>
      <c r="M368">
        <f>LN(Table15[[#This Row],[maxPress(bar)]])</f>
        <v>12.707628637250487</v>
      </c>
      <c r="N368">
        <f>LN(Table15[[#This Row],[Rs(ao)]])</f>
        <v>1.0986122886681098</v>
      </c>
      <c r="O368" s="3">
        <f>LN(Table15[[#This Row],[dens]])</f>
        <v>1.1741588589186724</v>
      </c>
      <c r="P368" s="3">
        <f>1/Table15[[#This Row],[Rs(ao)]]</f>
        <v>0.33333333333333331</v>
      </c>
      <c r="Q368" s="3">
        <f>LN(Table15[[#This Row],[1/R]])</f>
        <v>-1.0986122886681098</v>
      </c>
    </row>
    <row r="369" spans="1:17" hidden="1" x14ac:dyDescent="0.3">
      <c r="A369">
        <v>3</v>
      </c>
      <c r="B369">
        <v>1500</v>
      </c>
      <c r="C369" t="s">
        <v>11</v>
      </c>
      <c r="D369">
        <v>3</v>
      </c>
      <c r="E369" t="s">
        <v>12</v>
      </c>
      <c r="F369">
        <v>9</v>
      </c>
      <c r="G369">
        <v>1462.77225</v>
      </c>
      <c r="H369">
        <v>326309.33234999998</v>
      </c>
      <c r="I369">
        <v>725.05500000000006</v>
      </c>
      <c r="J369">
        <v>226</v>
      </c>
      <c r="K369" t="s">
        <v>14</v>
      </c>
      <c r="L369">
        <f>Table15[[#This Row],[maxPHe]]/Table15[[#This Row],[nv]]</f>
        <v>3.2082079646017703</v>
      </c>
      <c r="M369">
        <f>LN(Table15[[#This Row],[maxPress(bar)]])</f>
        <v>12.695601082693418</v>
      </c>
      <c r="N369">
        <f>LN(Table15[[#This Row],[Rs(ao)]])</f>
        <v>1.0986122886681098</v>
      </c>
      <c r="O369" s="3">
        <f>LN(Table15[[#This Row],[dens]])</f>
        <v>1.1657125147739733</v>
      </c>
      <c r="P369" s="3">
        <f>1/Table15[[#This Row],[Rs(ao)]]</f>
        <v>0.33333333333333331</v>
      </c>
      <c r="Q369" s="3">
        <f>LN(Table15[[#This Row],[1/R]])</f>
        <v>-1.0986122886681098</v>
      </c>
    </row>
    <row r="370" spans="1:17" hidden="1" x14ac:dyDescent="0.3">
      <c r="A370">
        <v>3</v>
      </c>
      <c r="B370">
        <v>1500</v>
      </c>
      <c r="C370" t="s">
        <v>11</v>
      </c>
      <c r="D370">
        <v>1</v>
      </c>
      <c r="E370" t="s">
        <v>12</v>
      </c>
      <c r="F370">
        <v>9</v>
      </c>
      <c r="G370">
        <v>95.742750000000001</v>
      </c>
      <c r="H370">
        <v>735800.76769999997</v>
      </c>
      <c r="I370">
        <v>41.645000000000017</v>
      </c>
      <c r="J370">
        <v>8</v>
      </c>
      <c r="K370" t="s">
        <v>14</v>
      </c>
      <c r="L370">
        <f>Table15[[#This Row],[maxPHe]]/Table15[[#This Row],[nv]]</f>
        <v>5.2056250000000022</v>
      </c>
      <c r="M370">
        <f>LN(Table15[[#This Row],[maxPress(bar)]])</f>
        <v>13.508714665006439</v>
      </c>
      <c r="N370">
        <f>LN(Table15[[#This Row],[Rs(ao)]])</f>
        <v>0</v>
      </c>
      <c r="O370" s="3">
        <f>LN(Table15[[#This Row],[dens]])</f>
        <v>1.6497397717074682</v>
      </c>
      <c r="P370" s="3">
        <f>1/Table15[[#This Row],[Rs(ao)]]</f>
        <v>1</v>
      </c>
      <c r="Q370" s="3">
        <f>LN(Table15[[#This Row],[1/R]])</f>
        <v>0</v>
      </c>
    </row>
    <row r="371" spans="1:17" hidden="1" x14ac:dyDescent="0.3">
      <c r="A371">
        <v>3</v>
      </c>
      <c r="B371">
        <v>1500</v>
      </c>
      <c r="C371" t="s">
        <v>11</v>
      </c>
      <c r="D371">
        <v>2</v>
      </c>
      <c r="E371" t="s">
        <v>12</v>
      </c>
      <c r="F371">
        <v>9</v>
      </c>
      <c r="G371">
        <v>531.88125000000002</v>
      </c>
      <c r="H371">
        <v>419862.84435000003</v>
      </c>
      <c r="I371">
        <v>251.87499999999989</v>
      </c>
      <c r="J371">
        <v>66</v>
      </c>
      <c r="K371" t="s">
        <v>14</v>
      </c>
      <c r="L371">
        <f>Table15[[#This Row],[maxPHe]]/Table15[[#This Row],[nv]]</f>
        <v>3.8162878787878771</v>
      </c>
      <c r="M371">
        <f>LN(Table15[[#This Row],[maxPress(bar)]])</f>
        <v>12.947683375855444</v>
      </c>
      <c r="N371">
        <f>LN(Table15[[#This Row],[Rs(ao)]])</f>
        <v>0.69314718055994529</v>
      </c>
      <c r="O371" s="3">
        <f>LN(Table15[[#This Row],[dens]])</f>
        <v>1.3392781906745215</v>
      </c>
      <c r="P371" s="3">
        <f>1/Table15[[#This Row],[Rs(ao)]]</f>
        <v>0.5</v>
      </c>
      <c r="Q371" s="3">
        <f>LN(Table15[[#This Row],[1/R]])</f>
        <v>-0.69314718055994529</v>
      </c>
    </row>
    <row r="372" spans="1:17" x14ac:dyDescent="0.3">
      <c r="A372">
        <v>3</v>
      </c>
      <c r="B372">
        <v>1000</v>
      </c>
      <c r="C372" t="s">
        <v>11</v>
      </c>
      <c r="D372">
        <v>3</v>
      </c>
      <c r="E372" t="s">
        <v>12</v>
      </c>
      <c r="F372">
        <v>8</v>
      </c>
      <c r="G372">
        <v>1653.91075</v>
      </c>
      <c r="H372">
        <v>375399.81129999988</v>
      </c>
      <c r="I372">
        <v>804.28499999999974</v>
      </c>
      <c r="J372">
        <v>226</v>
      </c>
      <c r="K372" t="s">
        <v>13</v>
      </c>
      <c r="L372">
        <f>Table15[[#This Row],[maxPHe]]/Table15[[#This Row],[nv]]</f>
        <v>3.5587831858407069</v>
      </c>
      <c r="M372">
        <f>LN(Table15[[#This Row],[maxPress(bar)]])</f>
        <v>12.835746900470594</v>
      </c>
      <c r="N372">
        <f>LN(Table15[[#This Row],[Rs(ao)]])</f>
        <v>1.0986122886681098</v>
      </c>
      <c r="O372" s="3">
        <f>LN(Table15[[#This Row],[dens]])</f>
        <v>1.2694186847062752</v>
      </c>
      <c r="P372" s="3">
        <f>1/Table15[[#This Row],[Rs(ao)]]</f>
        <v>0.33333333333333331</v>
      </c>
      <c r="Q372" s="3">
        <f>LN(Table15[[#This Row],[1/R]])</f>
        <v>-1.0986122886681098</v>
      </c>
    </row>
    <row r="373" spans="1:17" hidden="1" x14ac:dyDescent="0.3">
      <c r="A373">
        <v>4</v>
      </c>
      <c r="B373">
        <v>1500</v>
      </c>
      <c r="C373" t="s">
        <v>11</v>
      </c>
      <c r="D373">
        <v>1</v>
      </c>
      <c r="E373" t="s">
        <v>12</v>
      </c>
      <c r="F373">
        <v>9</v>
      </c>
      <c r="G373">
        <v>83.762249999999995</v>
      </c>
      <c r="H373">
        <v>739139.12770000019</v>
      </c>
      <c r="I373">
        <v>36.255000000000017</v>
      </c>
      <c r="J373">
        <v>7</v>
      </c>
      <c r="K373" t="s">
        <v>13</v>
      </c>
      <c r="L373">
        <f>Table15[[#This Row],[maxPHe]]/Table15[[#This Row],[nv]]</f>
        <v>5.1792857142857169</v>
      </c>
      <c r="M373">
        <f>LN(Table15[[#This Row],[maxPress(bar)]])</f>
        <v>13.513241447028063</v>
      </c>
      <c r="N373">
        <f>LN(Table15[[#This Row],[Rs(ao)]])</f>
        <v>0</v>
      </c>
      <c r="O373" s="3">
        <f>LN(Table15[[#This Row],[dens]])</f>
        <v>1.6446671537682431</v>
      </c>
      <c r="P373" s="3">
        <f>1/Table15[[#This Row],[Rs(ao)]]</f>
        <v>1</v>
      </c>
      <c r="Q373" s="3">
        <f>LN(Table15[[#This Row],[1/R]])</f>
        <v>0</v>
      </c>
    </row>
    <row r="374" spans="1:17" hidden="1" x14ac:dyDescent="0.3">
      <c r="A374">
        <v>3</v>
      </c>
      <c r="B374">
        <v>2000</v>
      </c>
      <c r="C374" t="s">
        <v>11</v>
      </c>
      <c r="D374">
        <v>3</v>
      </c>
      <c r="E374" t="s">
        <v>12</v>
      </c>
      <c r="F374">
        <v>8</v>
      </c>
      <c r="G374">
        <v>1276.53475</v>
      </c>
      <c r="H374">
        <v>284191.28110000002</v>
      </c>
      <c r="I374">
        <v>651.80499999999995</v>
      </c>
      <c r="J374">
        <v>224</v>
      </c>
      <c r="K374" t="s">
        <v>14</v>
      </c>
      <c r="L374">
        <f>Table15[[#This Row],[maxPHe]]/Table15[[#This Row],[nv]]</f>
        <v>2.9098437499999998</v>
      </c>
      <c r="M374">
        <f>LN(Table15[[#This Row],[maxPress(bar)]])</f>
        <v>12.557402815427174</v>
      </c>
      <c r="N374">
        <f>LN(Table15[[#This Row],[Rs(ao)]])</f>
        <v>1.0986122886681098</v>
      </c>
      <c r="O374" s="3">
        <f>LN(Table15[[#This Row],[dens]])</f>
        <v>1.0680993855837426</v>
      </c>
      <c r="P374" s="3">
        <f>1/Table15[[#This Row],[Rs(ao)]]</f>
        <v>0.33333333333333331</v>
      </c>
      <c r="Q374" s="3">
        <f>LN(Table15[[#This Row],[1/R]])</f>
        <v>-1.0986122886681098</v>
      </c>
    </row>
    <row r="375" spans="1:17" hidden="1" x14ac:dyDescent="0.3">
      <c r="A375">
        <v>3</v>
      </c>
      <c r="B375">
        <v>2500</v>
      </c>
      <c r="C375" t="s">
        <v>11</v>
      </c>
      <c r="D375">
        <v>3</v>
      </c>
      <c r="E375" t="s">
        <v>12</v>
      </c>
      <c r="F375">
        <v>8</v>
      </c>
      <c r="G375">
        <v>1007.52475</v>
      </c>
      <c r="H375">
        <v>246080.80115000001</v>
      </c>
      <c r="I375">
        <v>562.00500000000045</v>
      </c>
      <c r="J375">
        <v>218</v>
      </c>
      <c r="K375" t="s">
        <v>14</v>
      </c>
      <c r="L375">
        <f>Table15[[#This Row],[maxPHe]]/Table15[[#This Row],[nv]]</f>
        <v>2.5780045871559656</v>
      </c>
      <c r="M375">
        <f>LN(Table15[[#This Row],[maxPress(bar)]])</f>
        <v>12.413415220942687</v>
      </c>
      <c r="N375">
        <f>LN(Table15[[#This Row],[Rs(ao)]])</f>
        <v>1.0986122886681098</v>
      </c>
      <c r="O375" s="3">
        <f>LN(Table15[[#This Row],[dens]])</f>
        <v>0.94701568386217971</v>
      </c>
      <c r="P375" s="3">
        <f>1/Table15[[#This Row],[Rs(ao)]]</f>
        <v>0.33333333333333331</v>
      </c>
      <c r="Q375" s="3">
        <f>LN(Table15[[#This Row],[1/R]])</f>
        <v>-1.0986122886681098</v>
      </c>
    </row>
    <row r="376" spans="1:17" hidden="1" x14ac:dyDescent="0.3">
      <c r="A376">
        <v>3</v>
      </c>
      <c r="B376">
        <v>500</v>
      </c>
      <c r="C376" t="s">
        <v>11</v>
      </c>
      <c r="D376">
        <v>3</v>
      </c>
      <c r="E376" t="s">
        <v>12</v>
      </c>
      <c r="F376">
        <v>8</v>
      </c>
      <c r="G376">
        <v>1567.22775</v>
      </c>
      <c r="H376">
        <v>428031.43770000013</v>
      </c>
      <c r="I376">
        <v>835.94499999999971</v>
      </c>
      <c r="J376">
        <v>224</v>
      </c>
      <c r="K376" t="s">
        <v>13</v>
      </c>
      <c r="L376">
        <f>Table15[[#This Row],[maxPHe]]/Table15[[#This Row],[nv]]</f>
        <v>3.73189732142857</v>
      </c>
      <c r="M376">
        <f>LN(Table15[[#This Row],[maxPress(bar)]])</f>
        <v>12.96695192443652</v>
      </c>
      <c r="N376">
        <f>LN(Table15[[#This Row],[Rs(ao)]])</f>
        <v>1.0986122886681098</v>
      </c>
      <c r="O376" s="3">
        <f>LN(Table15[[#This Row],[dens]])</f>
        <v>1.3169167695917547</v>
      </c>
      <c r="P376" s="3">
        <f>1/Table15[[#This Row],[Rs(ao)]]</f>
        <v>0.33333333333333331</v>
      </c>
      <c r="Q376" s="3">
        <f>LN(Table15[[#This Row],[1/R]])</f>
        <v>-1.0986122886681098</v>
      </c>
    </row>
    <row r="377" spans="1:17" x14ac:dyDescent="0.3">
      <c r="A377">
        <v>1</v>
      </c>
      <c r="B377">
        <v>1000</v>
      </c>
      <c r="C377" t="s">
        <v>11</v>
      </c>
      <c r="D377">
        <v>3</v>
      </c>
      <c r="E377" t="s">
        <v>12</v>
      </c>
      <c r="F377">
        <v>9</v>
      </c>
      <c r="G377">
        <v>1551.0397499999999</v>
      </c>
      <c r="H377">
        <v>369194.35965</v>
      </c>
      <c r="I377">
        <v>787.70500000000038</v>
      </c>
      <c r="J377">
        <v>228</v>
      </c>
      <c r="K377" t="s">
        <v>14</v>
      </c>
      <c r="L377">
        <f>Table15[[#This Row],[maxPHe]]/Table15[[#This Row],[nv]]</f>
        <v>3.4548464912280719</v>
      </c>
      <c r="M377">
        <f>LN(Table15[[#This Row],[maxPress(bar)]])</f>
        <v>12.819078504273119</v>
      </c>
      <c r="N377">
        <f>LN(Table15[[#This Row],[Rs(ao)]])</f>
        <v>1.0986122886681098</v>
      </c>
      <c r="O377" s="3">
        <f>LN(Table15[[#This Row],[dens]])</f>
        <v>1.2397780253289543</v>
      </c>
      <c r="P377" s="3">
        <f>1/Table15[[#This Row],[Rs(ao)]]</f>
        <v>0.33333333333333331</v>
      </c>
      <c r="Q377" s="3">
        <f>LN(Table15[[#This Row],[1/R]])</f>
        <v>-1.0986122886681098</v>
      </c>
    </row>
    <row r="378" spans="1:17" hidden="1" x14ac:dyDescent="0.3">
      <c r="A378">
        <v>5</v>
      </c>
      <c r="B378">
        <v>1500</v>
      </c>
      <c r="C378" t="s">
        <v>11</v>
      </c>
      <c r="D378">
        <v>1</v>
      </c>
      <c r="E378" t="s">
        <v>12</v>
      </c>
      <c r="F378">
        <v>9</v>
      </c>
      <c r="G378">
        <v>107.77225</v>
      </c>
      <c r="H378">
        <v>652735.22325000016</v>
      </c>
      <c r="I378">
        <v>46.054999999999993</v>
      </c>
      <c r="J378">
        <v>9</v>
      </c>
      <c r="K378" t="s">
        <v>14</v>
      </c>
      <c r="L378">
        <f>Table15[[#This Row],[maxPHe]]/Table15[[#This Row],[nv]]</f>
        <v>5.117222222222221</v>
      </c>
      <c r="M378">
        <f>LN(Table15[[#This Row],[maxPress(bar)]])</f>
        <v>13.388926848618429</v>
      </c>
      <c r="N378">
        <f>LN(Table15[[#This Row],[Rs(ao)]])</f>
        <v>0</v>
      </c>
      <c r="O378" s="3">
        <f>LN(Table15[[#This Row],[dens]])</f>
        <v>1.6326117571039793</v>
      </c>
      <c r="P378" s="3">
        <f>1/Table15[[#This Row],[Rs(ao)]]</f>
        <v>1</v>
      </c>
      <c r="Q378" s="3">
        <f>LN(Table15[[#This Row],[1/R]])</f>
        <v>0</v>
      </c>
    </row>
    <row r="379" spans="1:17" hidden="1" x14ac:dyDescent="0.3">
      <c r="A379">
        <v>1</v>
      </c>
      <c r="B379">
        <v>2000</v>
      </c>
      <c r="C379" t="s">
        <v>11</v>
      </c>
      <c r="D379">
        <v>3</v>
      </c>
      <c r="E379" t="s">
        <v>12</v>
      </c>
      <c r="F379">
        <v>9</v>
      </c>
      <c r="G379">
        <v>1407.47525</v>
      </c>
      <c r="H379">
        <v>292719.94785</v>
      </c>
      <c r="I379">
        <v>677.995</v>
      </c>
      <c r="J379">
        <v>224</v>
      </c>
      <c r="K379" t="s">
        <v>14</v>
      </c>
      <c r="L379">
        <f>Table15[[#This Row],[maxPHe]]/Table15[[#This Row],[nv]]</f>
        <v>3.0267633928571427</v>
      </c>
      <c r="M379">
        <f>LN(Table15[[#This Row],[maxPress(bar)]])</f>
        <v>12.586971621536472</v>
      </c>
      <c r="N379">
        <f>LN(Table15[[#This Row],[Rs(ao)]])</f>
        <v>1.0986122886681098</v>
      </c>
      <c r="O379" s="3">
        <f>LN(Table15[[#This Row],[dens]])</f>
        <v>1.1074938614268945</v>
      </c>
      <c r="P379" s="3">
        <f>1/Table15[[#This Row],[Rs(ao)]]</f>
        <v>0.33333333333333331</v>
      </c>
      <c r="Q379" s="3">
        <f>LN(Table15[[#This Row],[1/R]])</f>
        <v>-1.0986122886681098</v>
      </c>
    </row>
    <row r="380" spans="1:17" hidden="1" x14ac:dyDescent="0.3">
      <c r="A380">
        <v>1</v>
      </c>
      <c r="B380">
        <v>2500</v>
      </c>
      <c r="C380" t="s">
        <v>11</v>
      </c>
      <c r="D380">
        <v>3</v>
      </c>
      <c r="E380" t="s">
        <v>12</v>
      </c>
      <c r="F380">
        <v>9</v>
      </c>
      <c r="G380">
        <v>1127.37625</v>
      </c>
      <c r="H380">
        <v>252410.97725</v>
      </c>
      <c r="I380">
        <v>593.97500000000014</v>
      </c>
      <c r="J380">
        <v>224</v>
      </c>
      <c r="K380" t="s">
        <v>14</v>
      </c>
      <c r="L380">
        <f>Table15[[#This Row],[maxPHe]]/Table15[[#This Row],[nv]]</f>
        <v>2.6516741071428576</v>
      </c>
      <c r="M380">
        <f>LN(Table15[[#This Row],[maxPress(bar)]])</f>
        <v>12.438813900185243</v>
      </c>
      <c r="N380">
        <f>LN(Table15[[#This Row],[Rs(ao)]])</f>
        <v>1.0986122886681098</v>
      </c>
      <c r="O380" s="3">
        <f>LN(Table15[[#This Row],[dens]])</f>
        <v>0.97519117907981223</v>
      </c>
      <c r="P380" s="3">
        <f>1/Table15[[#This Row],[Rs(ao)]]</f>
        <v>0.33333333333333331</v>
      </c>
      <c r="Q380" s="3">
        <f>LN(Table15[[#This Row],[1/R]])</f>
        <v>-1.0986122886681098</v>
      </c>
    </row>
    <row r="381" spans="1:17" hidden="1" x14ac:dyDescent="0.3">
      <c r="A381">
        <v>1</v>
      </c>
      <c r="B381">
        <v>500</v>
      </c>
      <c r="C381" t="s">
        <v>11</v>
      </c>
      <c r="D381">
        <v>3</v>
      </c>
      <c r="E381" t="s">
        <v>12</v>
      </c>
      <c r="F381">
        <v>9</v>
      </c>
      <c r="G381">
        <v>1732.1782499999999</v>
      </c>
      <c r="H381">
        <v>436968.054</v>
      </c>
      <c r="I381">
        <v>872.93499999999995</v>
      </c>
      <c r="J381">
        <v>226</v>
      </c>
      <c r="K381" t="s">
        <v>14</v>
      </c>
      <c r="L381">
        <f>Table15[[#This Row],[maxPHe]]/Table15[[#This Row],[nv]]</f>
        <v>3.8625442477876102</v>
      </c>
      <c r="M381">
        <f>LN(Table15[[#This Row],[maxPress(bar)]])</f>
        <v>12.987615368430745</v>
      </c>
      <c r="N381">
        <f>LN(Table15[[#This Row],[Rs(ao)]])</f>
        <v>1.0986122886681098</v>
      </c>
      <c r="O381" s="3">
        <f>LN(Table15[[#This Row],[dens]])</f>
        <v>1.3513260978961399</v>
      </c>
      <c r="P381" s="3">
        <f>1/Table15[[#This Row],[Rs(ao)]]</f>
        <v>0.33333333333333331</v>
      </c>
      <c r="Q381" s="3">
        <f>LN(Table15[[#This Row],[1/R]])</f>
        <v>-1.0986122886681098</v>
      </c>
    </row>
    <row r="382" spans="1:17" x14ac:dyDescent="0.3">
      <c r="A382">
        <v>2</v>
      </c>
      <c r="B382">
        <v>1000</v>
      </c>
      <c r="C382" t="s">
        <v>11</v>
      </c>
      <c r="D382">
        <v>3</v>
      </c>
      <c r="E382" t="s">
        <v>12</v>
      </c>
      <c r="F382">
        <v>9</v>
      </c>
      <c r="G382">
        <v>1545.4952499999999</v>
      </c>
      <c r="H382">
        <v>372835.23460000003</v>
      </c>
      <c r="I382">
        <v>780.59499999999991</v>
      </c>
      <c r="J382">
        <v>225</v>
      </c>
      <c r="K382" t="s">
        <v>14</v>
      </c>
      <c r="L382">
        <f>Table15[[#This Row],[maxPHe]]/Table15[[#This Row],[nv]]</f>
        <v>3.4693111111111108</v>
      </c>
      <c r="M382">
        <f>LN(Table15[[#This Row],[maxPress(bar)]])</f>
        <v>12.828891870739479</v>
      </c>
      <c r="N382">
        <f>LN(Table15[[#This Row],[Rs(ao)]])</f>
        <v>1.0986122886681098</v>
      </c>
      <c r="O382" s="3">
        <f>LN(Table15[[#This Row],[dens]])</f>
        <v>1.2439560471923463</v>
      </c>
      <c r="P382" s="3">
        <f>1/Table15[[#This Row],[Rs(ao)]]</f>
        <v>0.33333333333333331</v>
      </c>
      <c r="Q382" s="3">
        <f>LN(Table15[[#This Row],[1/R]])</f>
        <v>-1.0986122886681098</v>
      </c>
    </row>
    <row r="383" spans="1:17" hidden="1" x14ac:dyDescent="0.3">
      <c r="A383">
        <v>1</v>
      </c>
      <c r="B383">
        <v>1500</v>
      </c>
      <c r="C383" t="s">
        <v>11</v>
      </c>
      <c r="D383">
        <v>1</v>
      </c>
      <c r="E383" t="s">
        <v>12</v>
      </c>
      <c r="F383">
        <v>10</v>
      </c>
      <c r="G383">
        <v>113.01975</v>
      </c>
      <c r="H383">
        <v>616337.21834999998</v>
      </c>
      <c r="I383">
        <v>52.104999999999997</v>
      </c>
      <c r="J383">
        <v>11</v>
      </c>
      <c r="K383" t="s">
        <v>13</v>
      </c>
      <c r="L383">
        <f>Table15[[#This Row],[maxPHe]]/Table15[[#This Row],[nv]]</f>
        <v>4.7368181818181814</v>
      </c>
      <c r="M383">
        <f>LN(Table15[[#This Row],[maxPress(bar)]])</f>
        <v>13.331549525115575</v>
      </c>
      <c r="N383">
        <f>LN(Table15[[#This Row],[Rs(ao)]])</f>
        <v>0</v>
      </c>
      <c r="O383" s="3">
        <f>LN(Table15[[#This Row],[dens]])</f>
        <v>1.5553656406460201</v>
      </c>
      <c r="P383" s="3">
        <f>1/Table15[[#This Row],[Rs(ao)]]</f>
        <v>1</v>
      </c>
      <c r="Q383" s="3">
        <f>LN(Table15[[#This Row],[1/R]])</f>
        <v>0</v>
      </c>
    </row>
    <row r="384" spans="1:17" hidden="1" x14ac:dyDescent="0.3">
      <c r="A384">
        <v>2</v>
      </c>
      <c r="B384">
        <v>2000</v>
      </c>
      <c r="C384" t="s">
        <v>11</v>
      </c>
      <c r="D384">
        <v>3</v>
      </c>
      <c r="E384" t="s">
        <v>12</v>
      </c>
      <c r="F384">
        <v>9</v>
      </c>
      <c r="G384">
        <v>1281.48525</v>
      </c>
      <c r="H384">
        <v>284634.54830000002</v>
      </c>
      <c r="I384">
        <v>655.79499999999973</v>
      </c>
      <c r="J384">
        <v>226</v>
      </c>
      <c r="K384" t="s">
        <v>14</v>
      </c>
      <c r="L384">
        <f>Table15[[#This Row],[maxPHe]]/Table15[[#This Row],[nv]]</f>
        <v>2.9017477876106184</v>
      </c>
      <c r="M384">
        <f>LN(Table15[[#This Row],[maxPress(bar)]])</f>
        <v>12.558961349751092</v>
      </c>
      <c r="N384">
        <f>LN(Table15[[#This Row],[Rs(ao)]])</f>
        <v>1.0986122886681098</v>
      </c>
      <c r="O384" s="3">
        <f>LN(Table15[[#This Row],[dens]])</f>
        <v>1.0653132408335029</v>
      </c>
      <c r="P384" s="3">
        <f>1/Table15[[#This Row],[Rs(ao)]]</f>
        <v>0.33333333333333331</v>
      </c>
      <c r="Q384" s="3">
        <f>LN(Table15[[#This Row],[1/R]])</f>
        <v>-1.0986122886681098</v>
      </c>
    </row>
    <row r="385" spans="1:17" hidden="1" x14ac:dyDescent="0.3">
      <c r="A385">
        <v>2</v>
      </c>
      <c r="B385">
        <v>2500</v>
      </c>
      <c r="C385" t="s">
        <v>11</v>
      </c>
      <c r="D385">
        <v>3</v>
      </c>
      <c r="E385" t="s">
        <v>12</v>
      </c>
      <c r="F385">
        <v>9</v>
      </c>
      <c r="G385">
        <v>1087.22775</v>
      </c>
      <c r="H385">
        <v>249949.55420000001</v>
      </c>
      <c r="I385">
        <v>587.9450000000005</v>
      </c>
      <c r="J385">
        <v>225</v>
      </c>
      <c r="K385" t="s">
        <v>14</v>
      </c>
      <c r="L385">
        <f>Table15[[#This Row],[maxPHe]]/Table15[[#This Row],[nv]]</f>
        <v>2.6130888888888912</v>
      </c>
      <c r="M385">
        <f>LN(Table15[[#This Row],[maxPress(bar)]])</f>
        <v>12.429014393283415</v>
      </c>
      <c r="N385">
        <f>LN(Table15[[#This Row],[Rs(ao)]])</f>
        <v>1.0986122886681098</v>
      </c>
      <c r="O385" s="3">
        <f>LN(Table15[[#This Row],[dens]])</f>
        <v>0.96053300390434493</v>
      </c>
      <c r="P385" s="3">
        <f>1/Table15[[#This Row],[Rs(ao)]]</f>
        <v>0.33333333333333331</v>
      </c>
      <c r="Q385" s="3">
        <f>LN(Table15[[#This Row],[1/R]])</f>
        <v>-1.0986122886681098</v>
      </c>
    </row>
    <row r="386" spans="1:17" hidden="1" x14ac:dyDescent="0.3">
      <c r="A386">
        <v>2</v>
      </c>
      <c r="B386">
        <v>500</v>
      </c>
      <c r="C386" t="s">
        <v>11</v>
      </c>
      <c r="D386">
        <v>3</v>
      </c>
      <c r="E386" t="s">
        <v>12</v>
      </c>
      <c r="F386">
        <v>9</v>
      </c>
      <c r="G386">
        <v>1769.30675</v>
      </c>
      <c r="H386">
        <v>434060.2675999999</v>
      </c>
      <c r="I386">
        <v>888.36500000000046</v>
      </c>
      <c r="J386">
        <v>230</v>
      </c>
      <c r="K386" t="s">
        <v>14</v>
      </c>
      <c r="L386">
        <f>Table15[[#This Row],[maxPHe]]/Table15[[#This Row],[nv]]</f>
        <v>3.8624565217391322</v>
      </c>
      <c r="M386">
        <f>LN(Table15[[#This Row],[maxPress(bar)]])</f>
        <v>12.980938668879418</v>
      </c>
      <c r="N386">
        <f>LN(Table15[[#This Row],[Rs(ao)]])</f>
        <v>1.0986122886681098</v>
      </c>
      <c r="O386" s="3">
        <f>LN(Table15[[#This Row],[dens]])</f>
        <v>1.3513033856528409</v>
      </c>
      <c r="P386" s="3">
        <f>1/Table15[[#This Row],[Rs(ao)]]</f>
        <v>0.33333333333333331</v>
      </c>
      <c r="Q386" s="3">
        <f>LN(Table15[[#This Row],[1/R]])</f>
        <v>-1.0986122886681098</v>
      </c>
    </row>
    <row r="387" spans="1:17" x14ac:dyDescent="0.3">
      <c r="A387">
        <v>3</v>
      </c>
      <c r="B387">
        <v>1000</v>
      </c>
      <c r="C387" t="s">
        <v>11</v>
      </c>
      <c r="D387">
        <v>3</v>
      </c>
      <c r="E387" t="s">
        <v>12</v>
      </c>
      <c r="F387">
        <v>9</v>
      </c>
      <c r="G387">
        <v>1609.75225</v>
      </c>
      <c r="H387">
        <v>374588.60190000001</v>
      </c>
      <c r="I387">
        <v>802.45500000000004</v>
      </c>
      <c r="J387">
        <v>230</v>
      </c>
      <c r="K387" t="s">
        <v>14</v>
      </c>
      <c r="L387">
        <f>Table15[[#This Row],[maxPHe]]/Table15[[#This Row],[nv]]</f>
        <v>3.4889347826086961</v>
      </c>
      <c r="M387">
        <f>LN(Table15[[#This Row],[maxPress(bar)]])</f>
        <v>12.833583641139988</v>
      </c>
      <c r="N387">
        <f>LN(Table15[[#This Row],[Rs(ao)]])</f>
        <v>1.0986122886681098</v>
      </c>
      <c r="O387" s="3">
        <f>LN(Table15[[#This Row],[dens]])</f>
        <v>1.249596469742372</v>
      </c>
      <c r="P387" s="3">
        <f>1/Table15[[#This Row],[Rs(ao)]]</f>
        <v>0.33333333333333331</v>
      </c>
      <c r="Q387" s="3">
        <f>LN(Table15[[#This Row],[1/R]])</f>
        <v>-1.0986122886681098</v>
      </c>
    </row>
    <row r="388" spans="1:17" hidden="1" x14ac:dyDescent="0.3">
      <c r="A388">
        <v>1</v>
      </c>
      <c r="B388">
        <v>1500</v>
      </c>
      <c r="C388" t="s">
        <v>11</v>
      </c>
      <c r="D388">
        <v>2</v>
      </c>
      <c r="E388" t="s">
        <v>12</v>
      </c>
      <c r="F388">
        <v>10</v>
      </c>
      <c r="G388">
        <v>522.37624999999991</v>
      </c>
      <c r="H388">
        <v>418546.61695</v>
      </c>
      <c r="I388">
        <v>253.97500000000011</v>
      </c>
      <c r="J388">
        <v>68</v>
      </c>
      <c r="K388" t="s">
        <v>14</v>
      </c>
      <c r="L388">
        <f>Table15[[#This Row],[maxPHe]]/Table15[[#This Row],[nv]]</f>
        <v>3.734926470588237</v>
      </c>
      <c r="M388">
        <f>LN(Table15[[#This Row],[maxPress(bar)]])</f>
        <v>12.944543553269728</v>
      </c>
      <c r="N388">
        <f>LN(Table15[[#This Row],[Rs(ao)]])</f>
        <v>0.69314718055994529</v>
      </c>
      <c r="O388" s="3">
        <f>LN(Table15[[#This Row],[dens]])</f>
        <v>1.3177281318015024</v>
      </c>
      <c r="P388" s="3">
        <f>1/Table15[[#This Row],[Rs(ao)]]</f>
        <v>0.5</v>
      </c>
      <c r="Q388" s="3">
        <f>LN(Table15[[#This Row],[1/R]])</f>
        <v>-0.69314718055994529</v>
      </c>
    </row>
    <row r="389" spans="1:17" hidden="1" x14ac:dyDescent="0.3">
      <c r="A389">
        <v>3</v>
      </c>
      <c r="B389">
        <v>2000</v>
      </c>
      <c r="C389" t="s">
        <v>11</v>
      </c>
      <c r="D389">
        <v>3</v>
      </c>
      <c r="E389" t="s">
        <v>12</v>
      </c>
      <c r="F389">
        <v>9</v>
      </c>
      <c r="G389">
        <v>1313.06925</v>
      </c>
      <c r="H389">
        <v>287119.89035000012</v>
      </c>
      <c r="I389">
        <v>665.11500000000012</v>
      </c>
      <c r="J389">
        <v>228</v>
      </c>
      <c r="K389" t="s">
        <v>14</v>
      </c>
      <c r="L389">
        <f>Table15[[#This Row],[maxPHe]]/Table15[[#This Row],[nv]]</f>
        <v>2.9171710526315793</v>
      </c>
      <c r="M389">
        <f>LN(Table15[[#This Row],[maxPress(bar)]])</f>
        <v>12.567655143925345</v>
      </c>
      <c r="N389">
        <f>LN(Table15[[#This Row],[Rs(ao)]])</f>
        <v>1.0986122886681098</v>
      </c>
      <c r="O389" s="3">
        <f>LN(Table15[[#This Row],[dens]])</f>
        <v>1.0706143290811687</v>
      </c>
      <c r="P389" s="3">
        <f>1/Table15[[#This Row],[Rs(ao)]]</f>
        <v>0.33333333333333331</v>
      </c>
      <c r="Q389" s="3">
        <f>LN(Table15[[#This Row],[1/R]])</f>
        <v>-1.0986122886681098</v>
      </c>
    </row>
    <row r="390" spans="1:17" hidden="1" x14ac:dyDescent="0.3">
      <c r="A390">
        <v>3</v>
      </c>
      <c r="B390">
        <v>2500</v>
      </c>
      <c r="C390" t="s">
        <v>11</v>
      </c>
      <c r="D390">
        <v>3</v>
      </c>
      <c r="E390" t="s">
        <v>12</v>
      </c>
      <c r="F390">
        <v>9</v>
      </c>
      <c r="G390">
        <v>1135.39625</v>
      </c>
      <c r="H390">
        <v>252459.3316</v>
      </c>
      <c r="I390">
        <v>594.57500000000039</v>
      </c>
      <c r="J390">
        <v>223</v>
      </c>
      <c r="K390" t="s">
        <v>14</v>
      </c>
      <c r="L390">
        <f>Table15[[#This Row],[maxPHe]]/Table15[[#This Row],[nv]]</f>
        <v>2.6662556053811675</v>
      </c>
      <c r="M390">
        <f>LN(Table15[[#This Row],[maxPress(bar)]])</f>
        <v>12.439005451755222</v>
      </c>
      <c r="N390">
        <f>LN(Table15[[#This Row],[Rs(ao)]])</f>
        <v>1.0986122886681098</v>
      </c>
      <c r="O390" s="3">
        <f>LN(Table15[[#This Row],[dens]])</f>
        <v>0.98067509314764278</v>
      </c>
      <c r="P390" s="3">
        <f>1/Table15[[#This Row],[Rs(ao)]]</f>
        <v>0.33333333333333331</v>
      </c>
      <c r="Q390" s="3">
        <f>LN(Table15[[#This Row],[1/R]])</f>
        <v>-1.0986122886681098</v>
      </c>
    </row>
    <row r="391" spans="1:17" hidden="1" x14ac:dyDescent="0.3">
      <c r="A391">
        <v>3</v>
      </c>
      <c r="B391">
        <v>500</v>
      </c>
      <c r="C391" t="s">
        <v>11</v>
      </c>
      <c r="D391">
        <v>3</v>
      </c>
      <c r="E391" t="s">
        <v>12</v>
      </c>
      <c r="F391">
        <v>9</v>
      </c>
      <c r="G391">
        <v>1640.5942500000001</v>
      </c>
      <c r="H391">
        <v>431795.50884999998</v>
      </c>
      <c r="I391">
        <v>850.61500000000012</v>
      </c>
      <c r="J391">
        <v>224</v>
      </c>
      <c r="K391" t="s">
        <v>14</v>
      </c>
      <c r="L391">
        <f>Table15[[#This Row],[maxPHe]]/Table15[[#This Row],[nv]]</f>
        <v>3.7973883928571435</v>
      </c>
      <c r="M391">
        <f>LN(Table15[[#This Row],[maxPress(bar)]])</f>
        <v>12.975707396012922</v>
      </c>
      <c r="N391">
        <f>LN(Table15[[#This Row],[Rs(ao)]])</f>
        <v>1.0986122886681098</v>
      </c>
      <c r="O391" s="3">
        <f>LN(Table15[[#This Row],[dens]])</f>
        <v>1.3343135654198686</v>
      </c>
      <c r="P391" s="3">
        <f>1/Table15[[#This Row],[Rs(ao)]]</f>
        <v>0.33333333333333331</v>
      </c>
      <c r="Q391" s="3">
        <f>LN(Table15[[#This Row],[1/R]])</f>
        <v>-1.0986122886681098</v>
      </c>
    </row>
    <row r="392" spans="1:17" hidden="1" x14ac:dyDescent="0.3">
      <c r="A392">
        <v>2</v>
      </c>
      <c r="B392">
        <v>2000</v>
      </c>
      <c r="C392" t="s">
        <v>11</v>
      </c>
      <c r="D392">
        <v>1</v>
      </c>
      <c r="E392" t="s">
        <v>12</v>
      </c>
      <c r="F392">
        <v>10</v>
      </c>
      <c r="G392">
        <v>135.29724999999999</v>
      </c>
      <c r="H392">
        <v>605485.34424999997</v>
      </c>
      <c r="I392">
        <v>52.555000000000021</v>
      </c>
      <c r="J392">
        <v>10</v>
      </c>
      <c r="K392" t="s">
        <v>13</v>
      </c>
      <c r="L392">
        <f>Table15[[#This Row],[maxPHe]]/Table15[[#This Row],[nv]]</f>
        <v>5.2555000000000023</v>
      </c>
      <c r="M392">
        <f>LN(Table15[[#This Row],[maxPress(bar)]])</f>
        <v>13.313785637305806</v>
      </c>
      <c r="N392">
        <f>LN(Table15[[#This Row],[Rs(ao)]])</f>
        <v>0</v>
      </c>
      <c r="O392" s="3">
        <f>LN(Table15[[#This Row],[dens]])</f>
        <v>1.6592751472812726</v>
      </c>
      <c r="P392" s="3">
        <f>1/Table15[[#This Row],[Rs(ao)]]</f>
        <v>1</v>
      </c>
      <c r="Q392" s="3">
        <f>LN(Table15[[#This Row],[1/R]])</f>
        <v>0</v>
      </c>
    </row>
    <row r="393" spans="1:17" hidden="1" x14ac:dyDescent="0.3">
      <c r="A393">
        <v>2</v>
      </c>
      <c r="B393">
        <v>2000</v>
      </c>
      <c r="C393" t="s">
        <v>11</v>
      </c>
      <c r="D393">
        <v>1</v>
      </c>
      <c r="E393" t="s">
        <v>12</v>
      </c>
      <c r="F393">
        <v>11</v>
      </c>
      <c r="G393">
        <v>88.217750000000009</v>
      </c>
      <c r="H393">
        <v>614986.26054999989</v>
      </c>
      <c r="I393">
        <v>40.144999999999982</v>
      </c>
      <c r="J393">
        <v>9</v>
      </c>
      <c r="K393" t="s">
        <v>14</v>
      </c>
      <c r="L393">
        <f>Table15[[#This Row],[maxPHe]]/Table15[[#This Row],[nv]]</f>
        <v>4.4605555555555538</v>
      </c>
      <c r="M393">
        <f>LN(Table15[[#This Row],[maxPress(bar)]])</f>
        <v>13.329355205969994</v>
      </c>
      <c r="N393">
        <f>LN(Table15[[#This Row],[Rs(ao)]])</f>
        <v>0</v>
      </c>
      <c r="O393" s="3">
        <f>LN(Table15[[#This Row],[dens]])</f>
        <v>1.4952733223004275</v>
      </c>
      <c r="P393" s="3">
        <f>1/Table15[[#This Row],[Rs(ao)]]</f>
        <v>1</v>
      </c>
      <c r="Q393" s="3">
        <f>LN(Table15[[#This Row],[1/R]])</f>
        <v>0</v>
      </c>
    </row>
    <row r="394" spans="1:17" hidden="1" x14ac:dyDescent="0.3">
      <c r="A394">
        <v>2</v>
      </c>
      <c r="B394">
        <v>2000</v>
      </c>
      <c r="C394" t="s">
        <v>11</v>
      </c>
      <c r="D394">
        <v>1</v>
      </c>
      <c r="E394" t="s">
        <v>12</v>
      </c>
      <c r="F394">
        <v>12</v>
      </c>
      <c r="G394">
        <v>76.237750000000005</v>
      </c>
      <c r="H394">
        <v>617188.89645000012</v>
      </c>
      <c r="I394">
        <v>35.745000000000012</v>
      </c>
      <c r="J394">
        <v>8</v>
      </c>
      <c r="K394" t="s">
        <v>13</v>
      </c>
      <c r="L394">
        <f>Table15[[#This Row],[maxPHe]]/Table15[[#This Row],[nv]]</f>
        <v>4.4681250000000015</v>
      </c>
      <c r="M394">
        <f>LN(Table15[[#This Row],[maxPress(bar)]])</f>
        <v>13.332930409111651</v>
      </c>
      <c r="N394">
        <f>LN(Table15[[#This Row],[Rs(ao)]])</f>
        <v>0</v>
      </c>
      <c r="O394" s="3">
        <f>LN(Table15[[#This Row],[dens]])</f>
        <v>1.4969688575389795</v>
      </c>
      <c r="P394" s="3">
        <f>1/Table15[[#This Row],[Rs(ao)]]</f>
        <v>1</v>
      </c>
      <c r="Q394" s="3">
        <f>LN(Table15[[#This Row],[1/R]])</f>
        <v>0</v>
      </c>
    </row>
    <row r="395" spans="1:17" hidden="1" x14ac:dyDescent="0.3">
      <c r="A395">
        <v>2</v>
      </c>
      <c r="B395">
        <v>2000</v>
      </c>
      <c r="C395" t="s">
        <v>11</v>
      </c>
      <c r="D395">
        <v>1</v>
      </c>
      <c r="E395" t="s">
        <v>12</v>
      </c>
      <c r="F395">
        <v>13</v>
      </c>
      <c r="G395">
        <v>88.960250000000002</v>
      </c>
      <c r="H395">
        <v>659614.24829999998</v>
      </c>
      <c r="I395">
        <v>38.295000000000002</v>
      </c>
      <c r="J395">
        <v>8</v>
      </c>
      <c r="K395" t="s">
        <v>13</v>
      </c>
      <c r="L395">
        <f>Table15[[#This Row],[maxPHe]]/Table15[[#This Row],[nv]]</f>
        <v>4.7868750000000002</v>
      </c>
      <c r="M395">
        <f>LN(Table15[[#This Row],[maxPress(bar)]])</f>
        <v>13.39941047085938</v>
      </c>
      <c r="N395">
        <f>LN(Table15[[#This Row],[Rs(ao)]])</f>
        <v>0</v>
      </c>
      <c r="O395" s="3">
        <f>LN(Table15[[#This Row],[dens]])</f>
        <v>1.5658777976817209</v>
      </c>
      <c r="P395" s="3">
        <f>1/Table15[[#This Row],[Rs(ao)]]</f>
        <v>1</v>
      </c>
      <c r="Q395" s="3">
        <f>LN(Table15[[#This Row],[1/R]])</f>
        <v>0</v>
      </c>
    </row>
    <row r="396" spans="1:17" hidden="1" x14ac:dyDescent="0.3">
      <c r="A396">
        <v>2</v>
      </c>
      <c r="B396">
        <v>2000</v>
      </c>
      <c r="C396" t="s">
        <v>11</v>
      </c>
      <c r="D396">
        <v>1</v>
      </c>
      <c r="E396" t="s">
        <v>12</v>
      </c>
      <c r="F396">
        <v>14</v>
      </c>
      <c r="G396">
        <v>87.425750000000008</v>
      </c>
      <c r="H396">
        <v>733533.82605000015</v>
      </c>
      <c r="I396">
        <v>32.985000000000007</v>
      </c>
      <c r="J396">
        <v>6</v>
      </c>
      <c r="K396" t="s">
        <v>13</v>
      </c>
      <c r="L396">
        <f>Table15[[#This Row],[maxPHe]]/Table15[[#This Row],[nv]]</f>
        <v>5.4975000000000014</v>
      </c>
      <c r="M396">
        <f>LN(Table15[[#This Row],[maxPress(bar)]])</f>
        <v>13.505628991452786</v>
      </c>
      <c r="N396">
        <f>LN(Table15[[#This Row],[Rs(ao)]])</f>
        <v>0</v>
      </c>
      <c r="O396" s="3">
        <f>LN(Table15[[#This Row],[dens]])</f>
        <v>1.7042934434467794</v>
      </c>
      <c r="P396" s="3">
        <f>1/Table15[[#This Row],[Rs(ao)]]</f>
        <v>1</v>
      </c>
      <c r="Q396" s="3">
        <f>LN(Table15[[#This Row],[1/R]])</f>
        <v>0</v>
      </c>
    </row>
    <row r="397" spans="1:17" hidden="1" x14ac:dyDescent="0.3">
      <c r="A397">
        <v>2</v>
      </c>
      <c r="B397">
        <v>2000</v>
      </c>
      <c r="C397" t="s">
        <v>11</v>
      </c>
      <c r="D397">
        <v>1</v>
      </c>
      <c r="E397" t="s">
        <v>12</v>
      </c>
      <c r="F397">
        <v>15</v>
      </c>
      <c r="G397">
        <v>113.01975</v>
      </c>
      <c r="H397">
        <v>623746.47455000028</v>
      </c>
      <c r="I397">
        <v>45.104999999999983</v>
      </c>
      <c r="J397">
        <v>9</v>
      </c>
      <c r="K397" t="s">
        <v>13</v>
      </c>
      <c r="L397">
        <f>Table15[[#This Row],[maxPHe]]/Table15[[#This Row],[nv]]</f>
        <v>5.0116666666666649</v>
      </c>
      <c r="M397">
        <f>LN(Table15[[#This Row],[maxPress(bar)]])</f>
        <v>13.343499274007845</v>
      </c>
      <c r="N397">
        <f>LN(Table15[[#This Row],[Rs(ao)]])</f>
        <v>0</v>
      </c>
      <c r="O397" s="3">
        <f>LN(Table15[[#This Row],[dens]])</f>
        <v>1.6117685277723823</v>
      </c>
      <c r="P397" s="3">
        <f>1/Table15[[#This Row],[Rs(ao)]]</f>
        <v>1</v>
      </c>
      <c r="Q397" s="3">
        <f>LN(Table15[[#This Row],[1/R]])</f>
        <v>0</v>
      </c>
    </row>
    <row r="398" spans="1:17" hidden="1" x14ac:dyDescent="0.3">
      <c r="A398">
        <v>2</v>
      </c>
      <c r="B398">
        <v>2000</v>
      </c>
      <c r="C398" t="s">
        <v>11</v>
      </c>
      <c r="D398">
        <v>1</v>
      </c>
      <c r="E398" t="s">
        <v>12</v>
      </c>
      <c r="F398">
        <v>16</v>
      </c>
      <c r="G398">
        <v>112.77225</v>
      </c>
      <c r="H398">
        <v>658688.08654999989</v>
      </c>
      <c r="I398">
        <v>43.055000000000007</v>
      </c>
      <c r="J398">
        <v>8</v>
      </c>
      <c r="K398" t="s">
        <v>13</v>
      </c>
      <c r="L398">
        <f>Table15[[#This Row],[maxPHe]]/Table15[[#This Row],[nv]]</f>
        <v>5.3818750000000009</v>
      </c>
      <c r="M398">
        <f>LN(Table15[[#This Row],[maxPress(bar)]])</f>
        <v>13.398005388158865</v>
      </c>
      <c r="N398">
        <f>LN(Table15[[#This Row],[Rs(ao)]])</f>
        <v>0</v>
      </c>
      <c r="O398" s="3">
        <f>LN(Table15[[#This Row],[dens]])</f>
        <v>1.6830368264682927</v>
      </c>
      <c r="P398" s="3">
        <f>1/Table15[[#This Row],[Rs(ao)]]</f>
        <v>1</v>
      </c>
      <c r="Q398" s="3">
        <f>LN(Table15[[#This Row],[1/R]])</f>
        <v>0</v>
      </c>
    </row>
    <row r="399" spans="1:17" hidden="1" x14ac:dyDescent="0.3">
      <c r="A399">
        <v>2</v>
      </c>
      <c r="B399">
        <v>2000</v>
      </c>
      <c r="C399" t="s">
        <v>11</v>
      </c>
      <c r="D399">
        <v>1</v>
      </c>
      <c r="E399" t="s">
        <v>12</v>
      </c>
      <c r="F399">
        <v>17</v>
      </c>
      <c r="G399">
        <v>119.00975</v>
      </c>
      <c r="H399">
        <v>563248.8343000001</v>
      </c>
      <c r="I399">
        <v>46.304999999999993</v>
      </c>
      <c r="J399">
        <v>9</v>
      </c>
      <c r="K399" t="s">
        <v>13</v>
      </c>
      <c r="L399">
        <f>Table15[[#This Row],[maxPHe]]/Table15[[#This Row],[nv]]</f>
        <v>5.1449999999999996</v>
      </c>
      <c r="M399">
        <f>LN(Table15[[#This Row],[maxPress(bar)]])</f>
        <v>13.241476788696255</v>
      </c>
      <c r="N399">
        <f>LN(Table15[[#This Row],[Rs(ao)]])</f>
        <v>0</v>
      </c>
      <c r="O399" s="3">
        <f>LN(Table15[[#This Row],[dens]])</f>
        <v>1.6380253692860129</v>
      </c>
      <c r="P399" s="3">
        <f>1/Table15[[#This Row],[Rs(ao)]]</f>
        <v>1</v>
      </c>
      <c r="Q399" s="3">
        <f>LN(Table15[[#This Row],[1/R]])</f>
        <v>0</v>
      </c>
    </row>
    <row r="400" spans="1:17" hidden="1" x14ac:dyDescent="0.3">
      <c r="A400">
        <v>2</v>
      </c>
      <c r="B400">
        <v>2000</v>
      </c>
      <c r="C400" t="s">
        <v>11</v>
      </c>
      <c r="D400">
        <v>1</v>
      </c>
      <c r="E400" t="s">
        <v>12</v>
      </c>
      <c r="F400">
        <v>18</v>
      </c>
      <c r="G400">
        <v>105.54474999999999</v>
      </c>
      <c r="H400">
        <v>665589.46539999999</v>
      </c>
      <c r="I400">
        <v>41.605000000000032</v>
      </c>
      <c r="J400">
        <v>8</v>
      </c>
      <c r="K400" t="s">
        <v>13</v>
      </c>
      <c r="L400">
        <f>Table15[[#This Row],[maxPHe]]/Table15[[#This Row],[nv]]</f>
        <v>5.2006250000000041</v>
      </c>
      <c r="M400">
        <f>LN(Table15[[#This Row],[maxPress(bar)]])</f>
        <v>13.408428341140326</v>
      </c>
      <c r="N400">
        <f>LN(Table15[[#This Row],[Rs(ao)]])</f>
        <v>0</v>
      </c>
      <c r="O400" s="3">
        <f>LN(Table15[[#This Row],[dens]])</f>
        <v>1.648778810672558</v>
      </c>
      <c r="P400" s="3">
        <f>1/Table15[[#This Row],[Rs(ao)]]</f>
        <v>1</v>
      </c>
      <c r="Q400" s="3">
        <f>LN(Table15[[#This Row],[1/R]])</f>
        <v>0</v>
      </c>
    </row>
    <row r="401" spans="1:17" hidden="1" x14ac:dyDescent="0.3">
      <c r="A401">
        <v>2</v>
      </c>
      <c r="B401">
        <v>2000</v>
      </c>
      <c r="C401" t="s">
        <v>11</v>
      </c>
      <c r="D401">
        <v>1</v>
      </c>
      <c r="E401" t="s">
        <v>12</v>
      </c>
      <c r="F401">
        <v>19</v>
      </c>
      <c r="G401">
        <v>66.28725</v>
      </c>
      <c r="H401">
        <v>620920.92445000005</v>
      </c>
      <c r="I401">
        <v>35.75500000000001</v>
      </c>
      <c r="J401">
        <v>9</v>
      </c>
      <c r="K401" t="s">
        <v>13</v>
      </c>
      <c r="L401">
        <f>Table15[[#This Row],[maxPHe]]/Table15[[#This Row],[nv]]</f>
        <v>3.9727777777777789</v>
      </c>
      <c r="M401">
        <f>LN(Table15[[#This Row],[maxPress(bar)]])</f>
        <v>13.338959016978412</v>
      </c>
      <c r="N401">
        <f>LN(Table15[[#This Row],[Rs(ao)]])</f>
        <v>0</v>
      </c>
      <c r="O401" s="3">
        <f>LN(Table15[[#This Row],[dens]])</f>
        <v>1.3794655421641402</v>
      </c>
      <c r="P401" s="3">
        <f>1/Table15[[#This Row],[Rs(ao)]]</f>
        <v>1</v>
      </c>
      <c r="Q401" s="3">
        <f>LN(Table15[[#This Row],[1/R]])</f>
        <v>0</v>
      </c>
    </row>
    <row r="402" spans="1:17" hidden="1" x14ac:dyDescent="0.3">
      <c r="A402">
        <v>2</v>
      </c>
      <c r="B402">
        <v>2000</v>
      </c>
      <c r="C402" t="s">
        <v>11</v>
      </c>
      <c r="D402">
        <v>1</v>
      </c>
      <c r="E402" t="s">
        <v>12</v>
      </c>
      <c r="F402">
        <v>1</v>
      </c>
      <c r="G402">
        <v>45.297249999999998</v>
      </c>
      <c r="H402">
        <v>528429.79980000004</v>
      </c>
      <c r="I402">
        <v>19.55500000000001</v>
      </c>
      <c r="J402">
        <v>7</v>
      </c>
      <c r="K402" t="s">
        <v>15</v>
      </c>
      <c r="L402">
        <f>Table15[[#This Row],[maxPHe]]/Table15[[#This Row],[nv]]</f>
        <v>2.7935714285714299</v>
      </c>
      <c r="M402">
        <f>LN(Table15[[#This Row],[maxPress(bar)]])</f>
        <v>13.177665246330784</v>
      </c>
      <c r="N402">
        <f>LN(Table15[[#This Row],[Rs(ao)]])</f>
        <v>0</v>
      </c>
      <c r="O402" s="3">
        <f>LN(Table15[[#This Row],[dens]])</f>
        <v>1.0273208591521645</v>
      </c>
      <c r="P402" s="3">
        <f>1/Table15[[#This Row],[Rs(ao)]]</f>
        <v>1</v>
      </c>
      <c r="Q402" s="3">
        <f>LN(Table15[[#This Row],[1/R]])</f>
        <v>0</v>
      </c>
    </row>
    <row r="403" spans="1:17" hidden="1" x14ac:dyDescent="0.3">
      <c r="A403">
        <v>2</v>
      </c>
      <c r="B403">
        <v>2000</v>
      </c>
      <c r="C403" t="s">
        <v>11</v>
      </c>
      <c r="D403">
        <v>1</v>
      </c>
      <c r="E403" t="s">
        <v>12</v>
      </c>
      <c r="F403">
        <v>20</v>
      </c>
      <c r="G403">
        <v>80.891249999999999</v>
      </c>
      <c r="H403">
        <v>586253.25024999981</v>
      </c>
      <c r="I403">
        <v>38.675000000000033</v>
      </c>
      <c r="J403">
        <v>9</v>
      </c>
      <c r="K403" t="s">
        <v>13</v>
      </c>
      <c r="L403">
        <f>Table15[[#This Row],[maxPHe]]/Table15[[#This Row],[nv]]</f>
        <v>4.2972222222222261</v>
      </c>
      <c r="M403">
        <f>LN(Table15[[#This Row],[maxPress(bar)]])</f>
        <v>13.281507142863719</v>
      </c>
      <c r="N403">
        <f>LN(Table15[[#This Row],[Rs(ao)]])</f>
        <v>0</v>
      </c>
      <c r="O403" s="3">
        <f>LN(Table15[[#This Row],[dens]])</f>
        <v>1.4579688191229114</v>
      </c>
      <c r="P403" s="3">
        <f>1/Table15[[#This Row],[Rs(ao)]]</f>
        <v>1</v>
      </c>
      <c r="Q403" s="3">
        <f>LN(Table15[[#This Row],[1/R]])</f>
        <v>0</v>
      </c>
    </row>
    <row r="404" spans="1:17" hidden="1" x14ac:dyDescent="0.3">
      <c r="A404">
        <v>2</v>
      </c>
      <c r="B404">
        <v>2000</v>
      </c>
      <c r="C404" t="s">
        <v>11</v>
      </c>
      <c r="D404">
        <v>1</v>
      </c>
      <c r="E404" t="s">
        <v>12</v>
      </c>
      <c r="F404">
        <v>2</v>
      </c>
      <c r="G404">
        <v>94.801750000000013</v>
      </c>
      <c r="H404">
        <v>580473.19435000001</v>
      </c>
      <c r="I404">
        <v>32.465000000000003</v>
      </c>
      <c r="J404">
        <v>9</v>
      </c>
      <c r="K404" t="s">
        <v>14</v>
      </c>
      <c r="L404">
        <f>Table15[[#This Row],[maxPHe]]/Table15[[#This Row],[nv]]</f>
        <v>3.6072222222222226</v>
      </c>
      <c r="M404">
        <f>LN(Table15[[#This Row],[maxPress(bar)]])</f>
        <v>13.271598902223582</v>
      </c>
      <c r="N404">
        <f>LN(Table15[[#This Row],[Rs(ao)]])</f>
        <v>0</v>
      </c>
      <c r="O404" s="3">
        <f>LN(Table15[[#This Row],[dens]])</f>
        <v>1.2829380086242308</v>
      </c>
      <c r="P404" s="3">
        <f>1/Table15[[#This Row],[Rs(ao)]]</f>
        <v>1</v>
      </c>
      <c r="Q404" s="3">
        <f>LN(Table15[[#This Row],[1/R]])</f>
        <v>0</v>
      </c>
    </row>
    <row r="405" spans="1:17" hidden="1" x14ac:dyDescent="0.3">
      <c r="A405">
        <v>2</v>
      </c>
      <c r="B405">
        <v>2000</v>
      </c>
      <c r="C405" t="s">
        <v>11</v>
      </c>
      <c r="D405">
        <v>1</v>
      </c>
      <c r="E405" t="s">
        <v>12</v>
      </c>
      <c r="F405">
        <v>3</v>
      </c>
      <c r="G405">
        <v>76.138750000000002</v>
      </c>
      <c r="H405">
        <v>597122.66635000019</v>
      </c>
      <c r="I405">
        <v>33.724999999999973</v>
      </c>
      <c r="J405">
        <v>8</v>
      </c>
      <c r="K405" t="s">
        <v>14</v>
      </c>
      <c r="L405">
        <f>Table15[[#This Row],[maxPHe]]/Table15[[#This Row],[nv]]</f>
        <v>4.2156249999999966</v>
      </c>
      <c r="M405">
        <f>LN(Table15[[#This Row],[maxPress(bar)]])</f>
        <v>13.29987784254144</v>
      </c>
      <c r="N405">
        <f>LN(Table15[[#This Row],[Rs(ao)]])</f>
        <v>0</v>
      </c>
      <c r="O405" s="3">
        <f>LN(Table15[[#This Row],[dens]])</f>
        <v>1.4387978604139828</v>
      </c>
      <c r="P405" s="3">
        <f>1/Table15[[#This Row],[Rs(ao)]]</f>
        <v>1</v>
      </c>
      <c r="Q405" s="3">
        <f>LN(Table15[[#This Row],[1/R]])</f>
        <v>0</v>
      </c>
    </row>
    <row r="406" spans="1:17" hidden="1" x14ac:dyDescent="0.3">
      <c r="A406">
        <v>2</v>
      </c>
      <c r="B406">
        <v>2000</v>
      </c>
      <c r="C406" t="s">
        <v>11</v>
      </c>
      <c r="D406">
        <v>1</v>
      </c>
      <c r="E406" t="s">
        <v>12</v>
      </c>
      <c r="F406">
        <v>4</v>
      </c>
      <c r="G406">
        <v>91.485250000000022</v>
      </c>
      <c r="H406">
        <v>633501.12974999985</v>
      </c>
      <c r="I406">
        <v>36.794999999999987</v>
      </c>
      <c r="J406">
        <v>8</v>
      </c>
      <c r="K406" t="s">
        <v>14</v>
      </c>
      <c r="L406">
        <f>Table15[[#This Row],[maxPHe]]/Table15[[#This Row],[nv]]</f>
        <v>4.5993749999999984</v>
      </c>
      <c r="M406">
        <f>LN(Table15[[#This Row],[maxPress(bar)]])</f>
        <v>13.359017062088228</v>
      </c>
      <c r="N406">
        <f>LN(Table15[[#This Row],[Rs(ao)]])</f>
        <v>0</v>
      </c>
      <c r="O406" s="3">
        <f>LN(Table15[[#This Row],[dens]])</f>
        <v>1.5259204246987261</v>
      </c>
      <c r="P406" s="3">
        <f>1/Table15[[#This Row],[Rs(ao)]]</f>
        <v>1</v>
      </c>
      <c r="Q406" s="3">
        <f>LN(Table15[[#This Row],[1/R]])</f>
        <v>0</v>
      </c>
    </row>
    <row r="407" spans="1:17" hidden="1" x14ac:dyDescent="0.3">
      <c r="A407">
        <v>2</v>
      </c>
      <c r="B407">
        <v>2000</v>
      </c>
      <c r="C407" t="s">
        <v>11</v>
      </c>
      <c r="D407">
        <v>1</v>
      </c>
      <c r="E407" t="s">
        <v>12</v>
      </c>
      <c r="F407">
        <v>5</v>
      </c>
      <c r="G407">
        <v>65.148749999999993</v>
      </c>
      <c r="H407">
        <v>674922.88299999991</v>
      </c>
      <c r="I407">
        <v>31.524999999999999</v>
      </c>
      <c r="J407">
        <v>7</v>
      </c>
      <c r="K407" t="s">
        <v>14</v>
      </c>
      <c r="L407">
        <f>Table15[[#This Row],[maxPHe]]/Table15[[#This Row],[nv]]</f>
        <v>4.5035714285714281</v>
      </c>
      <c r="M407">
        <f>LN(Table15[[#This Row],[maxPress(bar)]])</f>
        <v>13.422353715920528</v>
      </c>
      <c r="N407">
        <f>LN(Table15[[#This Row],[Rs(ao)]])</f>
        <v>0</v>
      </c>
      <c r="O407" s="3">
        <f>LN(Table15[[#This Row],[dens]])</f>
        <v>1.5048707327956699</v>
      </c>
      <c r="P407" s="3">
        <f>1/Table15[[#This Row],[Rs(ao)]]</f>
        <v>1</v>
      </c>
      <c r="Q407" s="3">
        <f>LN(Table15[[#This Row],[1/R]])</f>
        <v>0</v>
      </c>
    </row>
    <row r="408" spans="1:17" hidden="1" x14ac:dyDescent="0.3">
      <c r="A408">
        <v>2</v>
      </c>
      <c r="B408">
        <v>2000</v>
      </c>
      <c r="C408" t="s">
        <v>11</v>
      </c>
      <c r="D408">
        <v>1</v>
      </c>
      <c r="E408" t="s">
        <v>12</v>
      </c>
      <c r="F408">
        <v>6</v>
      </c>
      <c r="G408">
        <v>82.871250000000003</v>
      </c>
      <c r="H408">
        <v>689590.74615000014</v>
      </c>
      <c r="I408">
        <v>35.075000000000003</v>
      </c>
      <c r="J408">
        <v>7</v>
      </c>
      <c r="K408" t="s">
        <v>14</v>
      </c>
      <c r="L408">
        <f>Table15[[#This Row],[maxPHe]]/Table15[[#This Row],[nv]]</f>
        <v>5.0107142857142861</v>
      </c>
      <c r="M408">
        <f>LN(Table15[[#This Row],[maxPress(bar)]])</f>
        <v>13.44385357908555</v>
      </c>
      <c r="N408">
        <f>LN(Table15[[#This Row],[Rs(ao)]])</f>
        <v>0</v>
      </c>
      <c r="O408" s="3">
        <f>LN(Table15[[#This Row],[dens]])</f>
        <v>1.6115784769332113</v>
      </c>
      <c r="P408" s="3">
        <f>1/Table15[[#This Row],[Rs(ao)]]</f>
        <v>1</v>
      </c>
      <c r="Q408" s="3">
        <f>LN(Table15[[#This Row],[1/R]])</f>
        <v>0</v>
      </c>
    </row>
    <row r="409" spans="1:17" hidden="1" x14ac:dyDescent="0.3">
      <c r="A409">
        <v>2</v>
      </c>
      <c r="B409">
        <v>2000</v>
      </c>
      <c r="C409" t="s">
        <v>11</v>
      </c>
      <c r="D409">
        <v>1</v>
      </c>
      <c r="E409" t="s">
        <v>12</v>
      </c>
      <c r="F409">
        <v>7</v>
      </c>
      <c r="G409">
        <v>62.772250000000007</v>
      </c>
      <c r="H409">
        <v>734016.36090000009</v>
      </c>
      <c r="I409">
        <v>28.055</v>
      </c>
      <c r="J409">
        <v>6</v>
      </c>
      <c r="K409" t="s">
        <v>14</v>
      </c>
      <c r="L409">
        <f>Table15[[#This Row],[maxPHe]]/Table15[[#This Row],[nv]]</f>
        <v>4.6758333333333333</v>
      </c>
      <c r="M409">
        <f>LN(Table15[[#This Row],[maxPress(bar)]])</f>
        <v>13.506286597402729</v>
      </c>
      <c r="N409">
        <f>LN(Table15[[#This Row],[Rs(ao)]])</f>
        <v>0</v>
      </c>
      <c r="O409" s="3">
        <f>LN(Table15[[#This Row],[dens]])</f>
        <v>1.5424073999748804</v>
      </c>
      <c r="P409" s="3">
        <f>1/Table15[[#This Row],[Rs(ao)]]</f>
        <v>1</v>
      </c>
      <c r="Q409" s="3">
        <f>LN(Table15[[#This Row],[1/R]])</f>
        <v>0</v>
      </c>
    </row>
    <row r="410" spans="1:17" hidden="1" x14ac:dyDescent="0.3">
      <c r="A410">
        <v>2</v>
      </c>
      <c r="B410">
        <v>2000</v>
      </c>
      <c r="C410" t="s">
        <v>11</v>
      </c>
      <c r="D410">
        <v>1</v>
      </c>
      <c r="E410" t="s">
        <v>12</v>
      </c>
      <c r="F410">
        <v>8</v>
      </c>
      <c r="G410">
        <v>72.029750000000007</v>
      </c>
      <c r="H410">
        <v>657487.77209999994</v>
      </c>
      <c r="I410">
        <v>34.905000000000001</v>
      </c>
      <c r="J410">
        <v>8</v>
      </c>
      <c r="K410" t="s">
        <v>14</v>
      </c>
      <c r="L410">
        <f>Table15[[#This Row],[maxPHe]]/Table15[[#This Row],[nv]]</f>
        <v>4.3631250000000001</v>
      </c>
      <c r="M410">
        <f>LN(Table15[[#This Row],[maxPress(bar)]])</f>
        <v>13.39618144529458</v>
      </c>
      <c r="N410">
        <f>LN(Table15[[#This Row],[Rs(ao)]])</f>
        <v>0</v>
      </c>
      <c r="O410" s="3">
        <f>LN(Table15[[#This Row],[dens]])</f>
        <v>1.4731885437425289</v>
      </c>
      <c r="P410" s="3">
        <f>1/Table15[[#This Row],[Rs(ao)]]</f>
        <v>1</v>
      </c>
      <c r="Q410" s="3">
        <f>LN(Table15[[#This Row],[1/R]])</f>
        <v>0</v>
      </c>
    </row>
    <row r="411" spans="1:17" hidden="1" x14ac:dyDescent="0.3">
      <c r="A411">
        <v>2</v>
      </c>
      <c r="B411">
        <v>2000</v>
      </c>
      <c r="C411" t="s">
        <v>11</v>
      </c>
      <c r="D411">
        <v>1</v>
      </c>
      <c r="E411" t="s">
        <v>12</v>
      </c>
      <c r="F411">
        <v>9</v>
      </c>
      <c r="G411">
        <v>96.485250000000008</v>
      </c>
      <c r="H411">
        <v>671938.21390000021</v>
      </c>
      <c r="I411">
        <v>39.79499999999998</v>
      </c>
      <c r="J411">
        <v>8</v>
      </c>
      <c r="K411" t="s">
        <v>14</v>
      </c>
      <c r="L411">
        <f>Table15[[#This Row],[maxPHe]]/Table15[[#This Row],[nv]]</f>
        <v>4.9743749999999975</v>
      </c>
      <c r="M411">
        <f>LN(Table15[[#This Row],[maxPress(bar)]])</f>
        <v>13.417921671677025</v>
      </c>
      <c r="N411">
        <f>LN(Table15[[#This Row],[Rs(ao)]])</f>
        <v>0</v>
      </c>
      <c r="O411" s="3">
        <f>LN(Table15[[#This Row],[dens]])</f>
        <v>1.6042997345779761</v>
      </c>
      <c r="P411" s="3">
        <f>1/Table15[[#This Row],[Rs(ao)]]</f>
        <v>1</v>
      </c>
      <c r="Q411" s="3">
        <f>LN(Table15[[#This Row],[1/R]])</f>
        <v>0</v>
      </c>
    </row>
    <row r="412" spans="1:17" hidden="1" x14ac:dyDescent="0.3">
      <c r="A412">
        <v>2</v>
      </c>
      <c r="B412">
        <v>2000</v>
      </c>
      <c r="C412" t="s">
        <v>11</v>
      </c>
      <c r="D412">
        <v>2</v>
      </c>
      <c r="E412" t="s">
        <v>12</v>
      </c>
      <c r="F412">
        <v>10</v>
      </c>
      <c r="G412">
        <v>485.94074999999998</v>
      </c>
      <c r="H412">
        <v>377231.22744999989</v>
      </c>
      <c r="I412">
        <v>228.68500000000009</v>
      </c>
      <c r="J412">
        <v>64</v>
      </c>
      <c r="K412" t="s">
        <v>13</v>
      </c>
      <c r="L412">
        <f>Table15[[#This Row],[maxPHe]]/Table15[[#This Row],[nv]]</f>
        <v>3.5732031250000014</v>
      </c>
      <c r="M412">
        <f>LN(Table15[[#This Row],[maxPress(bar)]])</f>
        <v>12.840613613827998</v>
      </c>
      <c r="N412">
        <f>LN(Table15[[#This Row],[Rs(ao)]])</f>
        <v>0.69314718055994529</v>
      </c>
      <c r="O412" s="3">
        <f>LN(Table15[[#This Row],[dens]])</f>
        <v>1.2734624274113802</v>
      </c>
      <c r="P412" s="3">
        <f>1/Table15[[#This Row],[Rs(ao)]]</f>
        <v>0.5</v>
      </c>
      <c r="Q412" s="3">
        <f>LN(Table15[[#This Row],[1/R]])</f>
        <v>-0.69314718055994529</v>
      </c>
    </row>
    <row r="413" spans="1:17" hidden="1" x14ac:dyDescent="0.3">
      <c r="A413">
        <v>2</v>
      </c>
      <c r="B413">
        <v>2000</v>
      </c>
      <c r="C413" t="s">
        <v>11</v>
      </c>
      <c r="D413">
        <v>2</v>
      </c>
      <c r="E413" t="s">
        <v>12</v>
      </c>
      <c r="F413">
        <v>11</v>
      </c>
      <c r="G413">
        <v>455.89125000000001</v>
      </c>
      <c r="H413">
        <v>379823.45374999999</v>
      </c>
      <c r="I413">
        <v>218.67500000000001</v>
      </c>
      <c r="J413">
        <v>62</v>
      </c>
      <c r="K413" t="s">
        <v>13</v>
      </c>
      <c r="L413">
        <f>Table15[[#This Row],[maxPHe]]/Table15[[#This Row],[nv]]</f>
        <v>3.5270161290322584</v>
      </c>
      <c r="M413">
        <f>LN(Table15[[#This Row],[maxPress(bar)]])</f>
        <v>12.847461828349951</v>
      </c>
      <c r="N413">
        <f>LN(Table15[[#This Row],[Rs(ao)]])</f>
        <v>0.69314718055994529</v>
      </c>
      <c r="O413" s="3">
        <f>LN(Table15[[#This Row],[dens]])</f>
        <v>1.2604522242608271</v>
      </c>
      <c r="P413" s="3">
        <f>1/Table15[[#This Row],[Rs(ao)]]</f>
        <v>0.5</v>
      </c>
      <c r="Q413" s="3">
        <f>LN(Table15[[#This Row],[1/R]])</f>
        <v>-0.69314718055994529</v>
      </c>
    </row>
    <row r="414" spans="1:17" hidden="1" x14ac:dyDescent="0.3">
      <c r="A414">
        <v>2</v>
      </c>
      <c r="B414">
        <v>2000</v>
      </c>
      <c r="C414" t="s">
        <v>11</v>
      </c>
      <c r="D414">
        <v>2</v>
      </c>
      <c r="E414" t="s">
        <v>12</v>
      </c>
      <c r="F414">
        <v>12</v>
      </c>
      <c r="G414">
        <v>471.08924999999999</v>
      </c>
      <c r="H414">
        <v>374889.71120000008</v>
      </c>
      <c r="I414">
        <v>230.71499999999989</v>
      </c>
      <c r="J414">
        <v>67</v>
      </c>
      <c r="K414" t="s">
        <v>14</v>
      </c>
      <c r="L414">
        <f>Table15[[#This Row],[maxPHe]]/Table15[[#This Row],[nv]]</f>
        <v>3.4435074626865654</v>
      </c>
      <c r="M414">
        <f>LN(Table15[[#This Row],[maxPress(bar)]])</f>
        <v>12.834387158228976</v>
      </c>
      <c r="N414">
        <f>LN(Table15[[#This Row],[Rs(ao)]])</f>
        <v>0.69314718055994529</v>
      </c>
      <c r="O414" s="3">
        <f>LN(Table15[[#This Row],[dens]])</f>
        <v>1.2364905631809167</v>
      </c>
      <c r="P414" s="3">
        <f>1/Table15[[#This Row],[Rs(ao)]]</f>
        <v>0.5</v>
      </c>
      <c r="Q414" s="3">
        <f>LN(Table15[[#This Row],[1/R]])</f>
        <v>-0.69314718055994529</v>
      </c>
    </row>
    <row r="415" spans="1:17" hidden="1" x14ac:dyDescent="0.3">
      <c r="A415">
        <v>2</v>
      </c>
      <c r="B415">
        <v>2000</v>
      </c>
      <c r="C415" t="s">
        <v>11</v>
      </c>
      <c r="D415">
        <v>2</v>
      </c>
      <c r="E415" t="s">
        <v>12</v>
      </c>
      <c r="F415">
        <v>13</v>
      </c>
      <c r="G415">
        <v>444.40575000000001</v>
      </c>
      <c r="H415">
        <v>367552.89870000002</v>
      </c>
      <c r="I415">
        <v>222.3850000000001</v>
      </c>
      <c r="J415">
        <v>65</v>
      </c>
      <c r="K415" t="s">
        <v>13</v>
      </c>
      <c r="L415">
        <f>Table15[[#This Row],[maxPHe]]/Table15[[#This Row],[nv]]</f>
        <v>3.4213076923076939</v>
      </c>
      <c r="M415">
        <f>LN(Table15[[#This Row],[maxPress(bar)]])</f>
        <v>12.814622529317184</v>
      </c>
      <c r="N415">
        <f>LN(Table15[[#This Row],[Rs(ao)]])</f>
        <v>0.69314718055994529</v>
      </c>
      <c r="O415" s="3">
        <f>LN(Table15[[#This Row],[dens]])</f>
        <v>1.2300228441630385</v>
      </c>
      <c r="P415" s="3">
        <f>1/Table15[[#This Row],[Rs(ao)]]</f>
        <v>0.5</v>
      </c>
      <c r="Q415" s="3">
        <f>LN(Table15[[#This Row],[1/R]])</f>
        <v>-0.69314718055994529</v>
      </c>
    </row>
    <row r="416" spans="1:17" hidden="1" x14ac:dyDescent="0.3">
      <c r="A416">
        <v>2</v>
      </c>
      <c r="B416">
        <v>2000</v>
      </c>
      <c r="C416" t="s">
        <v>11</v>
      </c>
      <c r="D416">
        <v>2</v>
      </c>
      <c r="E416" t="s">
        <v>12</v>
      </c>
      <c r="F416">
        <v>14</v>
      </c>
      <c r="G416">
        <v>439.90075000000002</v>
      </c>
      <c r="H416">
        <v>371872.39010000002</v>
      </c>
      <c r="I416">
        <v>222.4850000000001</v>
      </c>
      <c r="J416">
        <v>66</v>
      </c>
      <c r="K416" t="s">
        <v>14</v>
      </c>
      <c r="L416">
        <f>Table15[[#This Row],[maxPHe]]/Table15[[#This Row],[nv]]</f>
        <v>3.3709848484848499</v>
      </c>
      <c r="M416">
        <f>LN(Table15[[#This Row],[maxPress(bar)]])</f>
        <v>12.826306037038917</v>
      </c>
      <c r="N416">
        <f>LN(Table15[[#This Row],[Rs(ao)]])</f>
        <v>0.69314718055994529</v>
      </c>
      <c r="O416" s="3">
        <f>LN(Table15[[#This Row],[dens]])</f>
        <v>1.2152049415769903</v>
      </c>
      <c r="P416" s="3">
        <f>1/Table15[[#This Row],[Rs(ao)]]</f>
        <v>0.5</v>
      </c>
      <c r="Q416" s="3">
        <f>LN(Table15[[#This Row],[1/R]])</f>
        <v>-0.69314718055994529</v>
      </c>
    </row>
    <row r="417" spans="1:17" hidden="1" x14ac:dyDescent="0.3">
      <c r="A417">
        <v>2</v>
      </c>
      <c r="B417">
        <v>2000</v>
      </c>
      <c r="C417" t="s">
        <v>11</v>
      </c>
      <c r="D417">
        <v>2</v>
      </c>
      <c r="E417" t="s">
        <v>12</v>
      </c>
      <c r="F417">
        <v>18</v>
      </c>
      <c r="G417">
        <v>421.83175</v>
      </c>
      <c r="H417">
        <v>362328.35044999991</v>
      </c>
      <c r="I417">
        <v>222.86500000000001</v>
      </c>
      <c r="J417">
        <v>68</v>
      </c>
      <c r="K417" t="s">
        <v>13</v>
      </c>
      <c r="L417">
        <f>Table15[[#This Row],[maxPHe]]/Table15[[#This Row],[nv]]</f>
        <v>3.2774264705882352</v>
      </c>
      <c r="M417">
        <f>LN(Table15[[#This Row],[maxPress(bar)]])</f>
        <v>12.800306125132762</v>
      </c>
      <c r="N417">
        <f>LN(Table15[[#This Row],[Rs(ao)]])</f>
        <v>0.69314718055994529</v>
      </c>
      <c r="O417" s="3">
        <f>LN(Table15[[#This Row],[dens]])</f>
        <v>1.1870585018009265</v>
      </c>
      <c r="P417" s="3">
        <f>1/Table15[[#This Row],[Rs(ao)]]</f>
        <v>0.5</v>
      </c>
      <c r="Q417" s="3">
        <f>LN(Table15[[#This Row],[1/R]])</f>
        <v>-0.69314718055994529</v>
      </c>
    </row>
    <row r="418" spans="1:17" hidden="1" x14ac:dyDescent="0.3">
      <c r="A418">
        <v>2</v>
      </c>
      <c r="B418">
        <v>2000</v>
      </c>
      <c r="C418" t="s">
        <v>11</v>
      </c>
      <c r="D418">
        <v>2</v>
      </c>
      <c r="E418" t="s">
        <v>12</v>
      </c>
      <c r="F418">
        <v>1</v>
      </c>
      <c r="G418">
        <v>207.17824999999999</v>
      </c>
      <c r="H418">
        <v>178087.53145000001</v>
      </c>
      <c r="I418">
        <v>127.9349999999999</v>
      </c>
      <c r="J418">
        <v>71</v>
      </c>
      <c r="K418" t="s">
        <v>15</v>
      </c>
      <c r="L418">
        <f>Table15[[#This Row],[maxPHe]]/Table15[[#This Row],[nv]]</f>
        <v>1.8019014084507028</v>
      </c>
      <c r="M418">
        <f>LN(Table15[[#This Row],[maxPress(bar)]])</f>
        <v>12.090030458124053</v>
      </c>
      <c r="N418">
        <f>LN(Table15[[#This Row],[Rs(ao)]])</f>
        <v>0.69314718055994529</v>
      </c>
      <c r="O418" s="3">
        <f>LN(Table15[[#This Row],[dens]])</f>
        <v>0.58884244539786623</v>
      </c>
      <c r="P418" s="3">
        <f>1/Table15[[#This Row],[Rs(ao)]]</f>
        <v>0.5</v>
      </c>
      <c r="Q418" s="3">
        <f>LN(Table15[[#This Row],[1/R]])</f>
        <v>-0.69314718055994529</v>
      </c>
    </row>
    <row r="419" spans="1:17" hidden="1" x14ac:dyDescent="0.3">
      <c r="A419">
        <v>2</v>
      </c>
      <c r="B419">
        <v>2000</v>
      </c>
      <c r="C419" t="s">
        <v>11</v>
      </c>
      <c r="D419">
        <v>2</v>
      </c>
      <c r="E419" t="s">
        <v>12</v>
      </c>
      <c r="F419">
        <v>2</v>
      </c>
      <c r="G419">
        <v>451.43574999999998</v>
      </c>
      <c r="H419">
        <v>247086.1268</v>
      </c>
      <c r="I419">
        <v>177.78500000000011</v>
      </c>
      <c r="J419">
        <v>72</v>
      </c>
      <c r="K419" t="s">
        <v>15</v>
      </c>
      <c r="L419">
        <f>Table15[[#This Row],[maxPHe]]/Table15[[#This Row],[nv]]</f>
        <v>2.4692361111111127</v>
      </c>
      <c r="M419">
        <f>LN(Table15[[#This Row],[maxPress(bar)]])</f>
        <v>12.417492246329338</v>
      </c>
      <c r="N419">
        <f>LN(Table15[[#This Row],[Rs(ao)]])</f>
        <v>0.69314718055994529</v>
      </c>
      <c r="O419" s="3">
        <f>LN(Table15[[#This Row],[dens]])</f>
        <v>0.9039088360504256</v>
      </c>
      <c r="P419" s="3">
        <f>1/Table15[[#This Row],[Rs(ao)]]</f>
        <v>0.5</v>
      </c>
      <c r="Q419" s="3">
        <f>LN(Table15[[#This Row],[1/R]])</f>
        <v>-0.69314718055994529</v>
      </c>
    </row>
    <row r="420" spans="1:17" hidden="1" x14ac:dyDescent="0.3">
      <c r="A420">
        <v>2</v>
      </c>
      <c r="B420">
        <v>2000</v>
      </c>
      <c r="C420" t="s">
        <v>11</v>
      </c>
      <c r="D420">
        <v>2</v>
      </c>
      <c r="E420" t="s">
        <v>12</v>
      </c>
      <c r="F420">
        <v>3</v>
      </c>
      <c r="G420">
        <v>480.74275000000011</v>
      </c>
      <c r="H420">
        <v>319368.61180000007</v>
      </c>
      <c r="I420">
        <v>225.64500000000001</v>
      </c>
      <c r="J420">
        <v>71</v>
      </c>
      <c r="K420" t="s">
        <v>14</v>
      </c>
      <c r="L420">
        <f>Table15[[#This Row],[maxPHe]]/Table15[[#This Row],[nv]]</f>
        <v>3.1780985915492961</v>
      </c>
      <c r="M420">
        <f>LN(Table15[[#This Row],[maxPress(bar)]])</f>
        <v>12.674101237548278</v>
      </c>
      <c r="N420">
        <f>LN(Table15[[#This Row],[Rs(ao)]])</f>
        <v>0.69314718055994529</v>
      </c>
      <c r="O420" s="3">
        <f>LN(Table15[[#This Row],[dens]])</f>
        <v>1.1562830907765815</v>
      </c>
      <c r="P420" s="3">
        <f>1/Table15[[#This Row],[Rs(ao)]]</f>
        <v>0.5</v>
      </c>
      <c r="Q420" s="3">
        <f>LN(Table15[[#This Row],[1/R]])</f>
        <v>-0.69314718055994529</v>
      </c>
    </row>
    <row r="421" spans="1:17" hidden="1" x14ac:dyDescent="0.3">
      <c r="A421">
        <v>2</v>
      </c>
      <c r="B421">
        <v>2000</v>
      </c>
      <c r="C421" t="s">
        <v>11</v>
      </c>
      <c r="D421">
        <v>2</v>
      </c>
      <c r="E421" t="s">
        <v>12</v>
      </c>
      <c r="F421">
        <v>4</v>
      </c>
      <c r="G421">
        <v>467.97025000000002</v>
      </c>
      <c r="H421">
        <v>358267.3738</v>
      </c>
      <c r="I421">
        <v>216.09500000000011</v>
      </c>
      <c r="J421">
        <v>67</v>
      </c>
      <c r="K421" t="s">
        <v>14</v>
      </c>
      <c r="L421">
        <f>Table15[[#This Row],[maxPHe]]/Table15[[#This Row],[nv]]</f>
        <v>3.2252985074626883</v>
      </c>
      <c r="M421">
        <f>LN(Table15[[#This Row],[maxPress(bar)]])</f>
        <v>12.789034840815976</v>
      </c>
      <c r="N421">
        <f>LN(Table15[[#This Row],[Rs(ao)]])</f>
        <v>0.69314718055994529</v>
      </c>
      <c r="O421" s="3">
        <f>LN(Table15[[#This Row],[dens]])</f>
        <v>1.1710255064178281</v>
      </c>
      <c r="P421" s="3">
        <f>1/Table15[[#This Row],[Rs(ao)]]</f>
        <v>0.5</v>
      </c>
      <c r="Q421" s="3">
        <f>LN(Table15[[#This Row],[1/R]])</f>
        <v>-0.69314718055994529</v>
      </c>
    </row>
    <row r="422" spans="1:17" hidden="1" x14ac:dyDescent="0.3">
      <c r="A422">
        <v>2</v>
      </c>
      <c r="B422">
        <v>2000</v>
      </c>
      <c r="C422" t="s">
        <v>11</v>
      </c>
      <c r="D422">
        <v>2</v>
      </c>
      <c r="E422" t="s">
        <v>12</v>
      </c>
      <c r="F422">
        <v>5</v>
      </c>
      <c r="G422">
        <v>419.00975000000011</v>
      </c>
      <c r="H422">
        <v>352476.96230000007</v>
      </c>
      <c r="I422">
        <v>222.30500000000009</v>
      </c>
      <c r="J422">
        <v>68</v>
      </c>
      <c r="K422" t="s">
        <v>14</v>
      </c>
      <c r="L422">
        <f>Table15[[#This Row],[maxPHe]]/Table15[[#This Row],[nv]]</f>
        <v>3.2691911764705894</v>
      </c>
      <c r="M422">
        <f>LN(Table15[[#This Row],[maxPress(bar)]])</f>
        <v>12.772740543921413</v>
      </c>
      <c r="N422">
        <f>LN(Table15[[#This Row],[Rs(ao)]])</f>
        <v>0.69314718055994529</v>
      </c>
      <c r="O422" s="3">
        <f>LN(Table15[[#This Row],[dens]])</f>
        <v>1.1845426076688557</v>
      </c>
      <c r="P422" s="3">
        <f>1/Table15[[#This Row],[Rs(ao)]]</f>
        <v>0.5</v>
      </c>
      <c r="Q422" s="3">
        <f>LN(Table15[[#This Row],[1/R]])</f>
        <v>-0.69314718055994529</v>
      </c>
    </row>
    <row r="423" spans="1:17" hidden="1" x14ac:dyDescent="0.3">
      <c r="A423">
        <v>2</v>
      </c>
      <c r="B423">
        <v>2000</v>
      </c>
      <c r="C423" t="s">
        <v>11</v>
      </c>
      <c r="D423">
        <v>2</v>
      </c>
      <c r="E423" t="s">
        <v>12</v>
      </c>
      <c r="F423">
        <v>6</v>
      </c>
      <c r="G423">
        <v>463.61374999999998</v>
      </c>
      <c r="H423">
        <v>359862.8888999999</v>
      </c>
      <c r="I423">
        <v>235.22499999999999</v>
      </c>
      <c r="J423">
        <v>70</v>
      </c>
      <c r="K423" t="s">
        <v>14</v>
      </c>
      <c r="L423">
        <f>Table15[[#This Row],[maxPHe]]/Table15[[#This Row],[nv]]</f>
        <v>3.3603571428571426</v>
      </c>
      <c r="M423">
        <f>LN(Table15[[#This Row],[maxPress(bar)]])</f>
        <v>12.793478373718449</v>
      </c>
      <c r="N423">
        <f>LN(Table15[[#This Row],[Rs(ao)]])</f>
        <v>0.69314718055994529</v>
      </c>
      <c r="O423" s="3">
        <f>LN(Table15[[#This Row],[dens]])</f>
        <v>1.2120472608434703</v>
      </c>
      <c r="P423" s="3">
        <f>1/Table15[[#This Row],[Rs(ao)]]</f>
        <v>0.5</v>
      </c>
      <c r="Q423" s="3">
        <f>LN(Table15[[#This Row],[1/R]])</f>
        <v>-0.69314718055994529</v>
      </c>
    </row>
    <row r="424" spans="1:17" hidden="1" x14ac:dyDescent="0.3">
      <c r="A424">
        <v>2</v>
      </c>
      <c r="B424">
        <v>2000</v>
      </c>
      <c r="C424" t="s">
        <v>11</v>
      </c>
      <c r="D424">
        <v>2</v>
      </c>
      <c r="E424" t="s">
        <v>12</v>
      </c>
      <c r="F424">
        <v>7</v>
      </c>
      <c r="G424">
        <v>495.74275</v>
      </c>
      <c r="H424">
        <v>377047.07410000003</v>
      </c>
      <c r="I424">
        <v>237.6449999999999</v>
      </c>
      <c r="J424">
        <v>68</v>
      </c>
      <c r="K424" t="s">
        <v>14</v>
      </c>
      <c r="L424">
        <f>Table15[[#This Row],[maxPHe]]/Table15[[#This Row],[nv]]</f>
        <v>3.4947794117647044</v>
      </c>
      <c r="M424">
        <f>LN(Table15[[#This Row],[maxPress(bar)]])</f>
        <v>12.840125323621901</v>
      </c>
      <c r="N424">
        <f>LN(Table15[[#This Row],[Rs(ao)]])</f>
        <v>0.69314718055994529</v>
      </c>
      <c r="O424" s="3">
        <f>LN(Table15[[#This Row],[dens]])</f>
        <v>1.2512702583190087</v>
      </c>
      <c r="P424" s="3">
        <f>1/Table15[[#This Row],[Rs(ao)]]</f>
        <v>0.5</v>
      </c>
      <c r="Q424" s="3">
        <f>LN(Table15[[#This Row],[1/R]])</f>
        <v>-0.69314718055994529</v>
      </c>
    </row>
    <row r="425" spans="1:17" hidden="1" x14ac:dyDescent="0.3">
      <c r="A425">
        <v>2</v>
      </c>
      <c r="B425">
        <v>2000</v>
      </c>
      <c r="C425" t="s">
        <v>11</v>
      </c>
      <c r="D425">
        <v>2</v>
      </c>
      <c r="E425" t="s">
        <v>12</v>
      </c>
      <c r="F425">
        <v>8</v>
      </c>
      <c r="G425">
        <v>506.88125000000002</v>
      </c>
      <c r="H425">
        <v>371005.45104999997</v>
      </c>
      <c r="I425">
        <v>239.87500000000011</v>
      </c>
      <c r="J425">
        <v>68</v>
      </c>
      <c r="K425" t="s">
        <v>13</v>
      </c>
      <c r="L425">
        <f>Table15[[#This Row],[maxPHe]]/Table15[[#This Row],[nv]]</f>
        <v>3.5275735294117663</v>
      </c>
      <c r="M425">
        <f>LN(Table15[[#This Row],[maxPress(bar)]])</f>
        <v>12.823972034338777</v>
      </c>
      <c r="N425">
        <f>LN(Table15[[#This Row],[Rs(ao)]])</f>
        <v>0.69314718055994529</v>
      </c>
      <c r="O425" s="3">
        <f>LN(Table15[[#This Row],[dens]])</f>
        <v>1.2606102491517577</v>
      </c>
      <c r="P425" s="3">
        <f>1/Table15[[#This Row],[Rs(ao)]]</f>
        <v>0.5</v>
      </c>
      <c r="Q425" s="3">
        <f>LN(Table15[[#This Row],[1/R]])</f>
        <v>-0.69314718055994529</v>
      </c>
    </row>
    <row r="426" spans="1:17" hidden="1" x14ac:dyDescent="0.3">
      <c r="A426">
        <v>2</v>
      </c>
      <c r="B426">
        <v>2000</v>
      </c>
      <c r="C426" t="s">
        <v>11</v>
      </c>
      <c r="D426">
        <v>2</v>
      </c>
      <c r="E426" t="s">
        <v>12</v>
      </c>
      <c r="F426">
        <v>9</v>
      </c>
      <c r="G426">
        <v>423.91075000000001</v>
      </c>
      <c r="H426">
        <v>366280.85830000002</v>
      </c>
      <c r="I426">
        <v>219.28499999999991</v>
      </c>
      <c r="J426">
        <v>66</v>
      </c>
      <c r="K426" t="s">
        <v>14</v>
      </c>
      <c r="L426">
        <f>Table15[[#This Row],[maxPHe]]/Table15[[#This Row],[nv]]</f>
        <v>3.3224999999999985</v>
      </c>
      <c r="M426">
        <f>LN(Table15[[#This Row],[maxPress(bar)]])</f>
        <v>12.81115569050821</v>
      </c>
      <c r="N426">
        <f>LN(Table15[[#This Row],[Rs(ao)]])</f>
        <v>0.69314718055994529</v>
      </c>
      <c r="O426" s="3">
        <f>LN(Table15[[#This Row],[dens]])</f>
        <v>1.2007175116052629</v>
      </c>
      <c r="P426" s="3">
        <f>1/Table15[[#This Row],[Rs(ao)]]</f>
        <v>0.5</v>
      </c>
      <c r="Q426" s="3">
        <f>LN(Table15[[#This Row],[1/R]])</f>
        <v>-0.69314718055994529</v>
      </c>
    </row>
    <row r="427" spans="1:17" x14ac:dyDescent="0.3">
      <c r="A427">
        <v>1</v>
      </c>
      <c r="B427">
        <v>1000</v>
      </c>
      <c r="C427" t="s">
        <v>11</v>
      </c>
      <c r="D427">
        <v>3</v>
      </c>
      <c r="E427" t="s">
        <v>12</v>
      </c>
      <c r="F427">
        <v>10</v>
      </c>
      <c r="G427">
        <v>1597.1782499999999</v>
      </c>
      <c r="H427">
        <v>370771.97450000001</v>
      </c>
      <c r="I427">
        <v>796.93500000000017</v>
      </c>
      <c r="J427">
        <v>228</v>
      </c>
      <c r="K427" t="s">
        <v>13</v>
      </c>
      <c r="L427">
        <f>Table15[[#This Row],[maxPHe]]/Table15[[#This Row],[nv]]</f>
        <v>3.4953289473684217</v>
      </c>
      <c r="M427">
        <f>LN(Table15[[#This Row],[maxPress(bar)]])</f>
        <v>12.8233425286416</v>
      </c>
      <c r="N427">
        <f>LN(Table15[[#This Row],[Rs(ao)]])</f>
        <v>1.0986122886681098</v>
      </c>
      <c r="O427" s="3">
        <f>LN(Table15[[#This Row],[dens]])</f>
        <v>1.2514274906755376</v>
      </c>
      <c r="P427" s="3">
        <f>1/Table15[[#This Row],[Rs(ao)]]</f>
        <v>0.33333333333333331</v>
      </c>
      <c r="Q427" s="3">
        <f>LN(Table15[[#This Row],[1/R]])</f>
        <v>-1.0986122886681098</v>
      </c>
    </row>
    <row r="428" spans="1:17" hidden="1" x14ac:dyDescent="0.3">
      <c r="A428">
        <v>2</v>
      </c>
      <c r="B428">
        <v>1500</v>
      </c>
      <c r="C428" t="s">
        <v>11</v>
      </c>
      <c r="D428">
        <v>1</v>
      </c>
      <c r="E428" t="s">
        <v>12</v>
      </c>
      <c r="F428">
        <v>10</v>
      </c>
      <c r="G428">
        <v>81.584249999999997</v>
      </c>
      <c r="H428">
        <v>684701.33514999982</v>
      </c>
      <c r="I428">
        <v>38.815000000000033</v>
      </c>
      <c r="J428">
        <v>8</v>
      </c>
      <c r="K428" t="s">
        <v>14</v>
      </c>
      <c r="L428">
        <f>Table15[[#This Row],[maxPHe]]/Table15[[#This Row],[nv]]</f>
        <v>4.8518750000000042</v>
      </c>
      <c r="M428">
        <f>LN(Table15[[#This Row],[maxPress(bar)]])</f>
        <v>13.436738015085345</v>
      </c>
      <c r="N428">
        <f>LN(Table15[[#This Row],[Rs(ao)]])</f>
        <v>0</v>
      </c>
      <c r="O428" s="3">
        <f>LN(Table15[[#This Row],[dens]])</f>
        <v>1.5793652281778086</v>
      </c>
      <c r="P428" s="3">
        <f>1/Table15[[#This Row],[Rs(ao)]]</f>
        <v>1</v>
      </c>
      <c r="Q428" s="3">
        <f>LN(Table15[[#This Row],[1/R]])</f>
        <v>0</v>
      </c>
    </row>
    <row r="429" spans="1:17" hidden="1" x14ac:dyDescent="0.3">
      <c r="A429">
        <v>1</v>
      </c>
      <c r="B429">
        <v>2000</v>
      </c>
      <c r="C429" t="s">
        <v>11</v>
      </c>
      <c r="D429">
        <v>3</v>
      </c>
      <c r="E429" t="s">
        <v>12</v>
      </c>
      <c r="F429">
        <v>10</v>
      </c>
      <c r="G429">
        <v>1349.4057499999999</v>
      </c>
      <c r="H429">
        <v>286026.78560000012</v>
      </c>
      <c r="I429">
        <v>667.38500000000045</v>
      </c>
      <c r="J429">
        <v>225</v>
      </c>
      <c r="K429" t="s">
        <v>14</v>
      </c>
      <c r="L429">
        <f>Table15[[#This Row],[maxPHe]]/Table15[[#This Row],[nv]]</f>
        <v>2.9661555555555577</v>
      </c>
      <c r="M429">
        <f>LN(Table15[[#This Row],[maxPress(bar)]])</f>
        <v>12.563840741360602</v>
      </c>
      <c r="N429">
        <f>LN(Table15[[#This Row],[Rs(ao)]])</f>
        <v>1.0986122886681098</v>
      </c>
      <c r="O429" s="3">
        <f>LN(Table15[[#This Row],[dens]])</f>
        <v>1.0872666885830864</v>
      </c>
      <c r="P429" s="3">
        <f>1/Table15[[#This Row],[Rs(ao)]]</f>
        <v>0.33333333333333331</v>
      </c>
      <c r="Q429" s="3">
        <f>LN(Table15[[#This Row],[1/R]])</f>
        <v>-1.0986122886681098</v>
      </c>
    </row>
    <row r="430" spans="1:17" hidden="1" x14ac:dyDescent="0.3">
      <c r="A430">
        <v>1</v>
      </c>
      <c r="B430">
        <v>2500</v>
      </c>
      <c r="C430" t="s">
        <v>11</v>
      </c>
      <c r="D430">
        <v>3</v>
      </c>
      <c r="E430" t="s">
        <v>12</v>
      </c>
      <c r="F430">
        <v>10</v>
      </c>
      <c r="G430">
        <v>1275.2972500000001</v>
      </c>
      <c r="H430">
        <v>260219.67434999999</v>
      </c>
      <c r="I430">
        <v>629.55499999999972</v>
      </c>
      <c r="J430">
        <v>228</v>
      </c>
      <c r="K430" t="s">
        <v>14</v>
      </c>
      <c r="L430">
        <f>Table15[[#This Row],[maxPHe]]/Table15[[#This Row],[nv]]</f>
        <v>2.7612061403508759</v>
      </c>
      <c r="M430">
        <f>LN(Table15[[#This Row],[maxPress(bar)]])</f>
        <v>12.469281454615595</v>
      </c>
      <c r="N430">
        <f>LN(Table15[[#This Row],[Rs(ao)]])</f>
        <v>1.0986122886681098</v>
      </c>
      <c r="O430" s="3">
        <f>LN(Table15[[#This Row],[dens]])</f>
        <v>1.0156675916426523</v>
      </c>
      <c r="P430" s="3">
        <f>1/Table15[[#This Row],[Rs(ao)]]</f>
        <v>0.33333333333333331</v>
      </c>
      <c r="Q430" s="3">
        <f>LN(Table15[[#This Row],[1/R]])</f>
        <v>-1.0986122886681098</v>
      </c>
    </row>
    <row r="431" spans="1:17" hidden="1" x14ac:dyDescent="0.3">
      <c r="A431">
        <v>1</v>
      </c>
      <c r="B431">
        <v>500</v>
      </c>
      <c r="C431" t="s">
        <v>11</v>
      </c>
      <c r="D431">
        <v>3</v>
      </c>
      <c r="E431" t="s">
        <v>12</v>
      </c>
      <c r="F431">
        <v>10</v>
      </c>
      <c r="G431">
        <v>1762.52475</v>
      </c>
      <c r="H431">
        <v>424172.04859999992</v>
      </c>
      <c r="I431">
        <v>889.00500000000045</v>
      </c>
      <c r="J431">
        <v>231</v>
      </c>
      <c r="K431" t="s">
        <v>14</v>
      </c>
      <c r="L431">
        <f>Table15[[#This Row],[maxPHe]]/Table15[[#This Row],[nv]]</f>
        <v>3.8485064935064957</v>
      </c>
      <c r="M431">
        <f>LN(Table15[[#This Row],[maxPress(bar)]])</f>
        <v>12.957894426909684</v>
      </c>
      <c r="N431">
        <f>LN(Table15[[#This Row],[Rs(ao)]])</f>
        <v>1.0986122886681098</v>
      </c>
      <c r="O431" s="3">
        <f>LN(Table15[[#This Row],[dens]])</f>
        <v>1.3476851492732582</v>
      </c>
      <c r="P431" s="3">
        <f>1/Table15[[#This Row],[Rs(ao)]]</f>
        <v>0.33333333333333331</v>
      </c>
      <c r="Q431" s="3">
        <f>LN(Table15[[#This Row],[1/R]])</f>
        <v>-1.0986122886681098</v>
      </c>
    </row>
    <row r="432" spans="1:17" x14ac:dyDescent="0.3">
      <c r="A432">
        <v>2</v>
      </c>
      <c r="B432">
        <v>1000</v>
      </c>
      <c r="C432" t="s">
        <v>11</v>
      </c>
      <c r="D432">
        <v>3</v>
      </c>
      <c r="E432" t="s">
        <v>12</v>
      </c>
      <c r="F432">
        <v>10</v>
      </c>
      <c r="G432">
        <v>1597.2772500000001</v>
      </c>
      <c r="H432">
        <v>373228.01415</v>
      </c>
      <c r="I432">
        <v>799.95500000000004</v>
      </c>
      <c r="J432">
        <v>230</v>
      </c>
      <c r="K432" t="s">
        <v>13</v>
      </c>
      <c r="L432">
        <f>Table15[[#This Row],[maxPHe]]/Table15[[#This Row],[nv]]</f>
        <v>3.4780652173913045</v>
      </c>
      <c r="M432">
        <f>LN(Table15[[#This Row],[maxPress(bar)]])</f>
        <v>12.829944809848723</v>
      </c>
      <c r="N432">
        <f>LN(Table15[[#This Row],[Rs(ao)]])</f>
        <v>1.0986122886681098</v>
      </c>
      <c r="O432" s="3">
        <f>LN(Table15[[#This Row],[dens]])</f>
        <v>1.2464761671626414</v>
      </c>
      <c r="P432" s="3">
        <f>1/Table15[[#This Row],[Rs(ao)]]</f>
        <v>0.33333333333333331</v>
      </c>
      <c r="Q432" s="3">
        <f>LN(Table15[[#This Row],[1/R]])</f>
        <v>-1.0986122886681098</v>
      </c>
    </row>
    <row r="433" spans="1:17" hidden="1" x14ac:dyDescent="0.3">
      <c r="A433">
        <v>2</v>
      </c>
      <c r="B433">
        <v>1500</v>
      </c>
      <c r="C433" t="s">
        <v>11</v>
      </c>
      <c r="D433">
        <v>2</v>
      </c>
      <c r="E433" t="s">
        <v>12</v>
      </c>
      <c r="F433">
        <v>10</v>
      </c>
      <c r="G433">
        <v>510.64375000000001</v>
      </c>
      <c r="H433">
        <v>416653.40964999999</v>
      </c>
      <c r="I433">
        <v>253.625</v>
      </c>
      <c r="J433">
        <v>69</v>
      </c>
      <c r="K433" t="s">
        <v>14</v>
      </c>
      <c r="L433">
        <f>Table15[[#This Row],[maxPHe]]/Table15[[#This Row],[nv]]</f>
        <v>3.6757246376811592</v>
      </c>
      <c r="M433">
        <f>LN(Table15[[#This Row],[maxPress(bar)]])</f>
        <v>12.940010003264208</v>
      </c>
      <c r="N433">
        <f>LN(Table15[[#This Row],[Rs(ao)]])</f>
        <v>0.69314718055994529</v>
      </c>
      <c r="O433" s="3">
        <f>LN(Table15[[#This Row],[dens]])</f>
        <v>1.3017502935487193</v>
      </c>
      <c r="P433" s="3">
        <f>1/Table15[[#This Row],[Rs(ao)]]</f>
        <v>0.5</v>
      </c>
      <c r="Q433" s="3">
        <f>LN(Table15[[#This Row],[1/R]])</f>
        <v>-0.69314718055994529</v>
      </c>
    </row>
    <row r="434" spans="1:17" hidden="1" x14ac:dyDescent="0.3">
      <c r="A434">
        <v>2</v>
      </c>
      <c r="B434">
        <v>2000</v>
      </c>
      <c r="C434" t="s">
        <v>11</v>
      </c>
      <c r="D434">
        <v>3</v>
      </c>
      <c r="E434" t="s">
        <v>12</v>
      </c>
      <c r="F434">
        <v>10</v>
      </c>
      <c r="G434">
        <v>1315.0497499999999</v>
      </c>
      <c r="H434">
        <v>287550.13004999998</v>
      </c>
      <c r="I434">
        <v>667.50500000000045</v>
      </c>
      <c r="J434">
        <v>229</v>
      </c>
      <c r="K434" t="s">
        <v>14</v>
      </c>
      <c r="L434">
        <f>Table15[[#This Row],[maxPHe]]/Table15[[#This Row],[nv]]</f>
        <v>2.9148689956331899</v>
      </c>
      <c r="M434">
        <f>LN(Table15[[#This Row],[maxPress(bar)]])</f>
        <v>12.569152489410968</v>
      </c>
      <c r="N434">
        <f>LN(Table15[[#This Row],[Rs(ao)]])</f>
        <v>1.0986122886681098</v>
      </c>
      <c r="O434" s="3">
        <f>LN(Table15[[#This Row],[dens]])</f>
        <v>1.069824877328815</v>
      </c>
      <c r="P434" s="3">
        <f>1/Table15[[#This Row],[Rs(ao)]]</f>
        <v>0.33333333333333331</v>
      </c>
      <c r="Q434" s="3">
        <f>LN(Table15[[#This Row],[1/R]])</f>
        <v>-1.0986122886681098</v>
      </c>
    </row>
    <row r="435" spans="1:17" hidden="1" x14ac:dyDescent="0.3">
      <c r="A435">
        <v>2</v>
      </c>
      <c r="B435">
        <v>2500</v>
      </c>
      <c r="C435" t="s">
        <v>11</v>
      </c>
      <c r="D435">
        <v>3</v>
      </c>
      <c r="E435" t="s">
        <v>12</v>
      </c>
      <c r="F435">
        <v>10</v>
      </c>
      <c r="G435">
        <v>1213.61375</v>
      </c>
      <c r="H435">
        <v>249582.68340000001</v>
      </c>
      <c r="I435">
        <v>610.22499999999968</v>
      </c>
      <c r="J435">
        <v>223</v>
      </c>
      <c r="K435" t="s">
        <v>14</v>
      </c>
      <c r="L435">
        <f>Table15[[#This Row],[maxPHe]]/Table15[[#This Row],[nv]]</f>
        <v>2.7364349775784738</v>
      </c>
      <c r="M435">
        <f>LN(Table15[[#This Row],[maxPress(bar)]])</f>
        <v>12.427545535666841</v>
      </c>
      <c r="N435">
        <f>LN(Table15[[#This Row],[Rs(ao)]])</f>
        <v>1.0986122886681098</v>
      </c>
      <c r="O435" s="3">
        <f>LN(Table15[[#This Row],[dens]])</f>
        <v>1.0066559701569089</v>
      </c>
      <c r="P435" s="3">
        <f>1/Table15[[#This Row],[Rs(ao)]]</f>
        <v>0.33333333333333331</v>
      </c>
      <c r="Q435" s="3">
        <f>LN(Table15[[#This Row],[1/R]])</f>
        <v>-1.0986122886681098</v>
      </c>
    </row>
    <row r="436" spans="1:17" hidden="1" x14ac:dyDescent="0.3">
      <c r="A436">
        <v>2</v>
      </c>
      <c r="B436">
        <v>500</v>
      </c>
      <c r="C436" t="s">
        <v>11</v>
      </c>
      <c r="D436">
        <v>3</v>
      </c>
      <c r="E436" t="s">
        <v>12</v>
      </c>
      <c r="F436">
        <v>10</v>
      </c>
      <c r="G436">
        <v>1639.8512499999999</v>
      </c>
      <c r="H436">
        <v>435564.86835</v>
      </c>
      <c r="I436">
        <v>848.4749999999998</v>
      </c>
      <c r="J436">
        <v>223</v>
      </c>
      <c r="K436" t="s">
        <v>14</v>
      </c>
      <c r="L436">
        <f>Table15[[#This Row],[maxPHe]]/Table15[[#This Row],[nv]]</f>
        <v>3.8048206278026897</v>
      </c>
      <c r="M436">
        <f>LN(Table15[[#This Row],[maxPress(bar)]])</f>
        <v>12.984399015617663</v>
      </c>
      <c r="N436">
        <f>LN(Table15[[#This Row],[Rs(ao)]])</f>
        <v>1.0986122886681098</v>
      </c>
      <c r="O436" s="3">
        <f>LN(Table15[[#This Row],[dens]])</f>
        <v>1.3362688490205212</v>
      </c>
      <c r="P436" s="3">
        <f>1/Table15[[#This Row],[Rs(ao)]]</f>
        <v>0.33333333333333331</v>
      </c>
      <c r="Q436" s="3">
        <f>LN(Table15[[#This Row],[1/R]])</f>
        <v>-1.0986122886681098</v>
      </c>
    </row>
    <row r="437" spans="1:17" x14ac:dyDescent="0.3">
      <c r="A437">
        <v>3</v>
      </c>
      <c r="B437">
        <v>1000</v>
      </c>
      <c r="C437" t="s">
        <v>11</v>
      </c>
      <c r="D437">
        <v>3</v>
      </c>
      <c r="E437" t="s">
        <v>12</v>
      </c>
      <c r="F437">
        <v>10</v>
      </c>
      <c r="G437">
        <v>1677.3267499999999</v>
      </c>
      <c r="H437">
        <v>379291.54470000003</v>
      </c>
      <c r="I437">
        <v>812.96500000000049</v>
      </c>
      <c r="J437">
        <v>228</v>
      </c>
      <c r="K437" t="s">
        <v>14</v>
      </c>
      <c r="L437">
        <f>Table15[[#This Row],[maxPHe]]/Table15[[#This Row],[nv]]</f>
        <v>3.5656359649122829</v>
      </c>
      <c r="M437">
        <f>LN(Table15[[#This Row],[maxPress(bar)]])</f>
        <v>12.84606043557511</v>
      </c>
      <c r="N437">
        <f>LN(Table15[[#This Row],[Rs(ao)]])</f>
        <v>1.0986122886681098</v>
      </c>
      <c r="O437" s="3">
        <f>LN(Table15[[#This Row],[dens]])</f>
        <v>1.2713424292361697</v>
      </c>
      <c r="P437" s="3">
        <f>1/Table15[[#This Row],[Rs(ao)]]</f>
        <v>0.33333333333333331</v>
      </c>
      <c r="Q437" s="3">
        <f>LN(Table15[[#This Row],[1/R]])</f>
        <v>-1.0986122886681098</v>
      </c>
    </row>
    <row r="438" spans="1:17" hidden="1" x14ac:dyDescent="0.3">
      <c r="A438">
        <v>1</v>
      </c>
      <c r="B438">
        <v>1500</v>
      </c>
      <c r="C438" t="s">
        <v>11</v>
      </c>
      <c r="D438">
        <v>3</v>
      </c>
      <c r="E438" t="s">
        <v>12</v>
      </c>
      <c r="F438">
        <v>10</v>
      </c>
      <c r="G438">
        <v>1507.4257500000001</v>
      </c>
      <c r="H438">
        <v>333422.88815000001</v>
      </c>
      <c r="I438">
        <v>723.98500000000001</v>
      </c>
      <c r="J438">
        <v>220</v>
      </c>
      <c r="K438" t="s">
        <v>14</v>
      </c>
      <c r="L438">
        <f>Table15[[#This Row],[maxPHe]]/Table15[[#This Row],[nv]]</f>
        <v>3.290840909090909</v>
      </c>
      <c r="M438">
        <f>LN(Table15[[#This Row],[maxPress(bar)]])</f>
        <v>12.717166897662334</v>
      </c>
      <c r="N438">
        <f>LN(Table15[[#This Row],[Rs(ao)]])</f>
        <v>1.0986122886681098</v>
      </c>
      <c r="O438" s="3">
        <f>LN(Table15[[#This Row],[dens]])</f>
        <v>1.1911431275866851</v>
      </c>
      <c r="P438" s="3">
        <f>1/Table15[[#This Row],[Rs(ao)]]</f>
        <v>0.33333333333333331</v>
      </c>
      <c r="Q438" s="3">
        <f>LN(Table15[[#This Row],[1/R]])</f>
        <v>-1.0986122886681098</v>
      </c>
    </row>
    <row r="439" spans="1:17" hidden="1" x14ac:dyDescent="0.3">
      <c r="A439">
        <v>3</v>
      </c>
      <c r="B439">
        <v>2000</v>
      </c>
      <c r="C439" t="s">
        <v>11</v>
      </c>
      <c r="D439">
        <v>3</v>
      </c>
      <c r="E439" t="s">
        <v>12</v>
      </c>
      <c r="F439">
        <v>10</v>
      </c>
      <c r="G439">
        <v>1291.7327499999999</v>
      </c>
      <c r="H439">
        <v>286537.60070000001</v>
      </c>
      <c r="I439">
        <v>654.84499999999969</v>
      </c>
      <c r="J439">
        <v>224</v>
      </c>
      <c r="K439" t="s">
        <v>14</v>
      </c>
      <c r="L439">
        <f>Table15[[#This Row],[maxPHe]]/Table15[[#This Row],[nv]]</f>
        <v>2.9234151785714273</v>
      </c>
      <c r="M439">
        <f>LN(Table15[[#This Row],[maxPress(bar)]])</f>
        <v>12.565625048061291</v>
      </c>
      <c r="N439">
        <f>LN(Table15[[#This Row],[Rs(ao)]])</f>
        <v>1.0986122886681098</v>
      </c>
      <c r="O439" s="3">
        <f>LN(Table15[[#This Row],[dens]])</f>
        <v>1.0727525145548857</v>
      </c>
      <c r="P439" s="3">
        <f>1/Table15[[#This Row],[Rs(ao)]]</f>
        <v>0.33333333333333331</v>
      </c>
      <c r="Q439" s="3">
        <f>LN(Table15[[#This Row],[1/R]])</f>
        <v>-1.0986122886681098</v>
      </c>
    </row>
    <row r="440" spans="1:17" hidden="1" x14ac:dyDescent="0.3">
      <c r="A440">
        <v>3</v>
      </c>
      <c r="B440">
        <v>2500</v>
      </c>
      <c r="C440" t="s">
        <v>11</v>
      </c>
      <c r="D440">
        <v>3</v>
      </c>
      <c r="E440" t="s">
        <v>12</v>
      </c>
      <c r="F440">
        <v>10</v>
      </c>
      <c r="G440">
        <v>1190.94075</v>
      </c>
      <c r="H440">
        <v>255347.16325000001</v>
      </c>
      <c r="I440">
        <v>609.6849999999996</v>
      </c>
      <c r="J440">
        <v>226</v>
      </c>
      <c r="K440" t="s">
        <v>14</v>
      </c>
      <c r="L440">
        <f>Table15[[#This Row],[maxPHe]]/Table15[[#This Row],[nv]]</f>
        <v>2.6977212389380512</v>
      </c>
      <c r="M440">
        <f>LN(Table15[[#This Row],[maxPress(bar)]])</f>
        <v>12.450379322752283</v>
      </c>
      <c r="N440">
        <f>LN(Table15[[#This Row],[Rs(ao)]])</f>
        <v>1.0986122886681098</v>
      </c>
      <c r="O440" s="3">
        <f>LN(Table15[[#This Row],[dens]])</f>
        <v>0.99240743107543494</v>
      </c>
      <c r="P440" s="3">
        <f>1/Table15[[#This Row],[Rs(ao)]]</f>
        <v>0.33333333333333331</v>
      </c>
      <c r="Q440" s="3">
        <f>LN(Table15[[#This Row],[1/R]])</f>
        <v>-1.0986122886681098</v>
      </c>
    </row>
    <row r="441" spans="1:17" hidden="1" x14ac:dyDescent="0.3">
      <c r="A441">
        <v>3</v>
      </c>
      <c r="B441">
        <v>500</v>
      </c>
      <c r="C441" t="s">
        <v>11</v>
      </c>
      <c r="D441">
        <v>3</v>
      </c>
      <c r="E441" t="s">
        <v>12</v>
      </c>
      <c r="F441">
        <v>10</v>
      </c>
      <c r="G441">
        <v>1714.75225</v>
      </c>
      <c r="H441">
        <v>435140.30174999998</v>
      </c>
      <c r="I441">
        <v>867.4550000000005</v>
      </c>
      <c r="J441">
        <v>225</v>
      </c>
      <c r="K441" t="s">
        <v>13</v>
      </c>
      <c r="L441">
        <f>Table15[[#This Row],[maxPHe]]/Table15[[#This Row],[nv]]</f>
        <v>3.8553555555555579</v>
      </c>
      <c r="M441">
        <f>LN(Table15[[#This Row],[maxPress(bar)]])</f>
        <v>12.983423790826933</v>
      </c>
      <c r="N441">
        <f>LN(Table15[[#This Row],[Rs(ao)]])</f>
        <v>1.0986122886681098</v>
      </c>
      <c r="O441" s="3">
        <f>LN(Table15[[#This Row],[dens]])</f>
        <v>1.3494632350722866</v>
      </c>
      <c r="P441" s="3">
        <f>1/Table15[[#This Row],[Rs(ao)]]</f>
        <v>0.33333333333333331</v>
      </c>
      <c r="Q441" s="3">
        <f>LN(Table15[[#This Row],[1/R]])</f>
        <v>-1.0986122886681098</v>
      </c>
    </row>
    <row r="442" spans="1:17" x14ac:dyDescent="0.3">
      <c r="A442">
        <v>1</v>
      </c>
      <c r="B442">
        <v>1000</v>
      </c>
      <c r="C442" t="s">
        <v>11</v>
      </c>
      <c r="D442">
        <v>3</v>
      </c>
      <c r="E442" t="s">
        <v>12</v>
      </c>
      <c r="F442">
        <v>11</v>
      </c>
      <c r="G442">
        <v>1669.5047500000001</v>
      </c>
      <c r="H442">
        <v>378386.93554999999</v>
      </c>
      <c r="I442">
        <v>818.40500000000009</v>
      </c>
      <c r="J442">
        <v>232</v>
      </c>
      <c r="K442" t="s">
        <v>14</v>
      </c>
      <c r="L442">
        <f>Table15[[#This Row],[maxPHe]]/Table15[[#This Row],[nv]]</f>
        <v>3.52760775862069</v>
      </c>
      <c r="M442">
        <f>LN(Table15[[#This Row],[maxPress(bar)]])</f>
        <v>12.843672590061727</v>
      </c>
      <c r="N442">
        <f>LN(Table15[[#This Row],[Rs(ao)]])</f>
        <v>1.0986122886681098</v>
      </c>
      <c r="O442" s="3">
        <f>LN(Table15[[#This Row],[dens]])</f>
        <v>1.26061995243436</v>
      </c>
      <c r="P442" s="3">
        <f>1/Table15[[#This Row],[Rs(ao)]]</f>
        <v>0.33333333333333331</v>
      </c>
      <c r="Q442" s="3">
        <f>LN(Table15[[#This Row],[1/R]])</f>
        <v>-1.0986122886681098</v>
      </c>
    </row>
    <row r="443" spans="1:17" hidden="1" x14ac:dyDescent="0.3">
      <c r="A443">
        <v>2</v>
      </c>
      <c r="B443">
        <v>1500</v>
      </c>
      <c r="C443" t="s">
        <v>11</v>
      </c>
      <c r="D443">
        <v>3</v>
      </c>
      <c r="E443" t="s">
        <v>12</v>
      </c>
      <c r="F443">
        <v>10</v>
      </c>
      <c r="G443">
        <v>1467.5742499999999</v>
      </c>
      <c r="H443">
        <v>322337.40240000002</v>
      </c>
      <c r="I443">
        <v>726.01499999999987</v>
      </c>
      <c r="J443">
        <v>226</v>
      </c>
      <c r="K443" t="s">
        <v>13</v>
      </c>
      <c r="L443">
        <f>Table15[[#This Row],[maxPHe]]/Table15[[#This Row],[nv]]</f>
        <v>3.2124557522123887</v>
      </c>
      <c r="M443">
        <f>LN(Table15[[#This Row],[maxPress(bar)]])</f>
        <v>12.683354109472544</v>
      </c>
      <c r="N443">
        <f>LN(Table15[[#This Row],[Rs(ao)]])</f>
        <v>1.0986122886681098</v>
      </c>
      <c r="O443" s="3">
        <f>LN(Table15[[#This Row],[dens]])</f>
        <v>1.1670356764960961</v>
      </c>
      <c r="P443" s="3">
        <f>1/Table15[[#This Row],[Rs(ao)]]</f>
        <v>0.33333333333333331</v>
      </c>
      <c r="Q443" s="3">
        <f>LN(Table15[[#This Row],[1/R]])</f>
        <v>-1.0986122886681098</v>
      </c>
    </row>
    <row r="444" spans="1:17" hidden="1" x14ac:dyDescent="0.3">
      <c r="A444">
        <v>1</v>
      </c>
      <c r="B444">
        <v>2000</v>
      </c>
      <c r="C444" t="s">
        <v>11</v>
      </c>
      <c r="D444">
        <v>3</v>
      </c>
      <c r="E444" t="s">
        <v>12</v>
      </c>
      <c r="F444">
        <v>11</v>
      </c>
      <c r="G444">
        <v>1273.21775</v>
      </c>
      <c r="H444">
        <v>283511.57484999998</v>
      </c>
      <c r="I444">
        <v>655.14499999999964</v>
      </c>
      <c r="J444">
        <v>227</v>
      </c>
      <c r="K444" t="s">
        <v>14</v>
      </c>
      <c r="L444">
        <f>Table15[[#This Row],[maxPHe]]/Table15[[#This Row],[nv]]</f>
        <v>2.8861013215859015</v>
      </c>
      <c r="M444">
        <f>LN(Table15[[#This Row],[maxPress(bar)]])</f>
        <v>12.555008229711548</v>
      </c>
      <c r="N444">
        <f>LN(Table15[[#This Row],[Rs(ao)]])</f>
        <v>1.0986122886681098</v>
      </c>
      <c r="O444" s="3">
        <f>LN(Table15[[#This Row],[dens]])</f>
        <v>1.0599065677000319</v>
      </c>
      <c r="P444" s="3">
        <f>1/Table15[[#This Row],[Rs(ao)]]</f>
        <v>0.33333333333333331</v>
      </c>
      <c r="Q444" s="3">
        <f>LN(Table15[[#This Row],[1/R]])</f>
        <v>-1.0986122886681098</v>
      </c>
    </row>
    <row r="445" spans="1:17" hidden="1" x14ac:dyDescent="0.3">
      <c r="A445">
        <v>1</v>
      </c>
      <c r="B445">
        <v>2500</v>
      </c>
      <c r="C445" t="s">
        <v>11</v>
      </c>
      <c r="D445">
        <v>3</v>
      </c>
      <c r="E445" t="s">
        <v>12</v>
      </c>
      <c r="F445">
        <v>11</v>
      </c>
      <c r="G445">
        <v>1201.63375</v>
      </c>
      <c r="H445">
        <v>251714.78755000001</v>
      </c>
      <c r="I445">
        <v>608.8249999999997</v>
      </c>
      <c r="J445">
        <v>224</v>
      </c>
      <c r="K445" t="s">
        <v>13</v>
      </c>
      <c r="L445">
        <f>Table15[[#This Row],[maxPHe]]/Table15[[#This Row],[nv]]</f>
        <v>2.7179687499999985</v>
      </c>
      <c r="M445">
        <f>LN(Table15[[#This Row],[maxPress(bar)]])</f>
        <v>12.436051930092924</v>
      </c>
      <c r="N445">
        <f>LN(Table15[[#This Row],[Rs(ao)]])</f>
        <v>1.0986122886681098</v>
      </c>
      <c r="O445" s="3">
        <f>LN(Table15[[#This Row],[dens]])</f>
        <v>0.99988481823827857</v>
      </c>
      <c r="P445" s="3">
        <f>1/Table15[[#This Row],[Rs(ao)]]</f>
        <v>0.33333333333333331</v>
      </c>
      <c r="Q445" s="3">
        <f>LN(Table15[[#This Row],[1/R]])</f>
        <v>-1.0986122886681098</v>
      </c>
    </row>
    <row r="446" spans="1:17" hidden="1" x14ac:dyDescent="0.3">
      <c r="A446">
        <v>1</v>
      </c>
      <c r="B446">
        <v>500</v>
      </c>
      <c r="C446" t="s">
        <v>11</v>
      </c>
      <c r="D446">
        <v>3</v>
      </c>
      <c r="E446" t="s">
        <v>12</v>
      </c>
      <c r="F446">
        <v>11</v>
      </c>
      <c r="G446">
        <v>1691.1387500000001</v>
      </c>
      <c r="H446">
        <v>437530.60310000001</v>
      </c>
      <c r="I446">
        <v>860.72499999999957</v>
      </c>
      <c r="J446">
        <v>224</v>
      </c>
      <c r="K446" t="s">
        <v>14</v>
      </c>
      <c r="L446">
        <f>Table15[[#This Row],[maxPHe]]/Table15[[#This Row],[nv]]</f>
        <v>3.8425223214285693</v>
      </c>
      <c r="M446">
        <f>LN(Table15[[#This Row],[maxPress(bar)]])</f>
        <v>12.98890193227628</v>
      </c>
      <c r="N446">
        <f>LN(Table15[[#This Row],[Rs(ao)]])</f>
        <v>1.0986122886681098</v>
      </c>
      <c r="O446" s="3">
        <f>LN(Table15[[#This Row],[dens]])</f>
        <v>1.3461290055038047</v>
      </c>
      <c r="P446" s="3">
        <f>1/Table15[[#This Row],[Rs(ao)]]</f>
        <v>0.33333333333333331</v>
      </c>
      <c r="Q446" s="3">
        <f>LN(Table15[[#This Row],[1/R]])</f>
        <v>-1.0986122886681098</v>
      </c>
    </row>
    <row r="447" spans="1:17" hidden="1" x14ac:dyDescent="0.3">
      <c r="A447">
        <v>2</v>
      </c>
      <c r="B447">
        <v>2500</v>
      </c>
      <c r="C447" t="s">
        <v>11</v>
      </c>
      <c r="D447">
        <v>1</v>
      </c>
      <c r="E447" t="s">
        <v>12</v>
      </c>
      <c r="F447">
        <v>10</v>
      </c>
      <c r="G447">
        <v>84.207750000000004</v>
      </c>
      <c r="H447">
        <v>544288.61119999993</v>
      </c>
      <c r="I447">
        <v>40.344999999999978</v>
      </c>
      <c r="J447">
        <v>10</v>
      </c>
      <c r="K447" t="s">
        <v>14</v>
      </c>
      <c r="L447">
        <f>Table15[[#This Row],[maxPHe]]/Table15[[#This Row],[nv]]</f>
        <v>4.0344999999999978</v>
      </c>
      <c r="M447">
        <f>LN(Table15[[#This Row],[maxPress(bar)]])</f>
        <v>13.207234920448105</v>
      </c>
      <c r="N447">
        <f>LN(Table15[[#This Row],[Rs(ao)]])</f>
        <v>0</v>
      </c>
      <c r="O447" s="3">
        <f>LN(Table15[[#This Row],[dens]])</f>
        <v>1.3948823783064237</v>
      </c>
      <c r="P447" s="3">
        <f>1/Table15[[#This Row],[Rs(ao)]]</f>
        <v>1</v>
      </c>
      <c r="Q447" s="3">
        <f>LN(Table15[[#This Row],[1/R]])</f>
        <v>0</v>
      </c>
    </row>
    <row r="448" spans="1:17" hidden="1" x14ac:dyDescent="0.3">
      <c r="A448">
        <v>2</v>
      </c>
      <c r="B448">
        <v>2500</v>
      </c>
      <c r="C448" t="s">
        <v>11</v>
      </c>
      <c r="D448">
        <v>1</v>
      </c>
      <c r="E448" t="s">
        <v>12</v>
      </c>
      <c r="F448">
        <v>11</v>
      </c>
      <c r="G448">
        <v>107.07925</v>
      </c>
      <c r="H448">
        <v>581764.52425000002</v>
      </c>
      <c r="I448">
        <v>42.914999999999999</v>
      </c>
      <c r="J448">
        <v>9</v>
      </c>
      <c r="K448" t="s">
        <v>14</v>
      </c>
      <c r="L448">
        <f>Table15[[#This Row],[maxPHe]]/Table15[[#This Row],[nv]]</f>
        <v>4.7683333333333335</v>
      </c>
      <c r="M448">
        <f>LN(Table15[[#This Row],[maxPress(bar)]])</f>
        <v>13.273821047333328</v>
      </c>
      <c r="N448">
        <f>LN(Table15[[#This Row],[Rs(ao)]])</f>
        <v>0</v>
      </c>
      <c r="O448" s="3">
        <f>LN(Table15[[#This Row],[dens]])</f>
        <v>1.5619968378339639</v>
      </c>
      <c r="P448" s="3">
        <f>1/Table15[[#This Row],[Rs(ao)]]</f>
        <v>1</v>
      </c>
      <c r="Q448" s="3">
        <f>LN(Table15[[#This Row],[1/R]])</f>
        <v>0</v>
      </c>
    </row>
    <row r="449" spans="1:17" hidden="1" x14ac:dyDescent="0.3">
      <c r="A449">
        <v>2</v>
      </c>
      <c r="B449">
        <v>2500</v>
      </c>
      <c r="C449" t="s">
        <v>11</v>
      </c>
      <c r="D449">
        <v>1</v>
      </c>
      <c r="E449" t="s">
        <v>12</v>
      </c>
      <c r="F449">
        <v>12</v>
      </c>
      <c r="G449">
        <v>123.76224999999999</v>
      </c>
      <c r="H449">
        <v>491433.45079999999</v>
      </c>
      <c r="I449">
        <v>50.255000000000017</v>
      </c>
      <c r="J449">
        <v>11</v>
      </c>
      <c r="K449" t="s">
        <v>14</v>
      </c>
      <c r="L449">
        <f>Table15[[#This Row],[maxPHe]]/Table15[[#This Row],[nv]]</f>
        <v>4.5686363636363652</v>
      </c>
      <c r="M449">
        <f>LN(Table15[[#This Row],[maxPress(bar)]])</f>
        <v>13.105081809198465</v>
      </c>
      <c r="N449">
        <f>LN(Table15[[#This Row],[Rs(ao)]])</f>
        <v>0</v>
      </c>
      <c r="O449" s="3">
        <f>LN(Table15[[#This Row],[dens]])</f>
        <v>1.5192147716783329</v>
      </c>
      <c r="P449" s="3">
        <f>1/Table15[[#This Row],[Rs(ao)]]</f>
        <v>1</v>
      </c>
      <c r="Q449" s="3">
        <f>LN(Table15[[#This Row],[1/R]])</f>
        <v>0</v>
      </c>
    </row>
    <row r="450" spans="1:17" hidden="1" x14ac:dyDescent="0.3">
      <c r="A450">
        <v>2</v>
      </c>
      <c r="B450">
        <v>2500</v>
      </c>
      <c r="C450" t="s">
        <v>11</v>
      </c>
      <c r="D450">
        <v>1</v>
      </c>
      <c r="E450" t="s">
        <v>12</v>
      </c>
      <c r="F450">
        <v>13</v>
      </c>
      <c r="G450">
        <v>65.594250000000002</v>
      </c>
      <c r="H450">
        <v>626213.66464999993</v>
      </c>
      <c r="I450">
        <v>30.614999999999998</v>
      </c>
      <c r="J450">
        <v>7</v>
      </c>
      <c r="K450" t="s">
        <v>13</v>
      </c>
      <c r="L450">
        <f>Table15[[#This Row],[maxPHe]]/Table15[[#This Row],[nv]]</f>
        <v>4.3735714285714282</v>
      </c>
      <c r="M450">
        <f>LN(Table15[[#This Row],[maxPress(bar)]])</f>
        <v>13.347446909178993</v>
      </c>
      <c r="N450">
        <f>LN(Table15[[#This Row],[Rs(ao)]])</f>
        <v>0</v>
      </c>
      <c r="O450" s="3">
        <f>LN(Table15[[#This Row],[dens]])</f>
        <v>1.4755799358746045</v>
      </c>
      <c r="P450" s="3">
        <f>1/Table15[[#This Row],[Rs(ao)]]</f>
        <v>1</v>
      </c>
      <c r="Q450" s="3">
        <f>LN(Table15[[#This Row],[1/R]])</f>
        <v>0</v>
      </c>
    </row>
    <row r="451" spans="1:17" hidden="1" x14ac:dyDescent="0.3">
      <c r="A451">
        <v>2</v>
      </c>
      <c r="B451">
        <v>2500</v>
      </c>
      <c r="C451" t="s">
        <v>11</v>
      </c>
      <c r="D451">
        <v>1</v>
      </c>
      <c r="E451" t="s">
        <v>12</v>
      </c>
      <c r="F451">
        <v>14</v>
      </c>
      <c r="G451">
        <v>62.821750000000002</v>
      </c>
      <c r="H451">
        <v>585363.85615000001</v>
      </c>
      <c r="I451">
        <v>32.064999999999991</v>
      </c>
      <c r="J451">
        <v>8</v>
      </c>
      <c r="K451" t="s">
        <v>13</v>
      </c>
      <c r="L451">
        <f>Table15[[#This Row],[maxPHe]]/Table15[[#This Row],[nv]]</f>
        <v>4.0081249999999988</v>
      </c>
      <c r="M451">
        <f>LN(Table15[[#This Row],[maxPress(bar)]])</f>
        <v>13.279988909191673</v>
      </c>
      <c r="N451">
        <f>LN(Table15[[#This Row],[Rs(ao)]])</f>
        <v>0</v>
      </c>
      <c r="O451" s="3">
        <f>LN(Table15[[#This Row],[dens]])</f>
        <v>1.3883235509209901</v>
      </c>
      <c r="P451" s="3">
        <f>1/Table15[[#This Row],[Rs(ao)]]</f>
        <v>1</v>
      </c>
      <c r="Q451" s="3">
        <f>LN(Table15[[#This Row],[1/R]])</f>
        <v>0</v>
      </c>
    </row>
    <row r="452" spans="1:17" hidden="1" x14ac:dyDescent="0.3">
      <c r="A452">
        <v>2</v>
      </c>
      <c r="B452">
        <v>2500</v>
      </c>
      <c r="C452" t="s">
        <v>11</v>
      </c>
      <c r="D452">
        <v>1</v>
      </c>
      <c r="E452" t="s">
        <v>12</v>
      </c>
      <c r="F452">
        <v>15</v>
      </c>
      <c r="G452">
        <v>65.594250000000002</v>
      </c>
      <c r="H452">
        <v>558086.56300000008</v>
      </c>
      <c r="I452">
        <v>34.615000000000002</v>
      </c>
      <c r="J452">
        <v>9</v>
      </c>
      <c r="K452" t="s">
        <v>13</v>
      </c>
      <c r="L452">
        <f>Table15[[#This Row],[maxPHe]]/Table15[[#This Row],[nv]]</f>
        <v>3.8461111111111115</v>
      </c>
      <c r="M452">
        <f>LN(Table15[[#This Row],[maxPress(bar)]])</f>
        <v>13.232269360156279</v>
      </c>
      <c r="N452">
        <f>LN(Table15[[#This Row],[Rs(ao)]])</f>
        <v>0</v>
      </c>
      <c r="O452" s="3">
        <f>LN(Table15[[#This Row],[dens]])</f>
        <v>1.3470625367937694</v>
      </c>
      <c r="P452" s="3">
        <f>1/Table15[[#This Row],[Rs(ao)]]</f>
        <v>1</v>
      </c>
      <c r="Q452" s="3">
        <f>LN(Table15[[#This Row],[1/R]])</f>
        <v>0</v>
      </c>
    </row>
    <row r="453" spans="1:17" hidden="1" x14ac:dyDescent="0.3">
      <c r="A453">
        <v>2</v>
      </c>
      <c r="B453">
        <v>2500</v>
      </c>
      <c r="C453" t="s">
        <v>11</v>
      </c>
      <c r="D453">
        <v>1</v>
      </c>
      <c r="E453" t="s">
        <v>12</v>
      </c>
      <c r="F453">
        <v>16</v>
      </c>
      <c r="G453">
        <v>64.801749999999998</v>
      </c>
      <c r="H453">
        <v>568438.12355000002</v>
      </c>
      <c r="I453">
        <v>34.464999999999968</v>
      </c>
      <c r="J453">
        <v>9</v>
      </c>
      <c r="K453" t="s">
        <v>13</v>
      </c>
      <c r="L453">
        <f>Table15[[#This Row],[maxPHe]]/Table15[[#This Row],[nv]]</f>
        <v>3.8294444444444409</v>
      </c>
      <c r="M453">
        <f>LN(Table15[[#This Row],[maxPress(bar)]])</f>
        <v>13.250647744648347</v>
      </c>
      <c r="N453">
        <f>LN(Table15[[#This Row],[Rs(ao)]])</f>
        <v>0</v>
      </c>
      <c r="O453" s="3">
        <f>LN(Table15[[#This Row],[dens]])</f>
        <v>1.3427197390013947</v>
      </c>
      <c r="P453" s="3">
        <f>1/Table15[[#This Row],[Rs(ao)]]</f>
        <v>1</v>
      </c>
      <c r="Q453" s="3">
        <f>LN(Table15[[#This Row],[1/R]])</f>
        <v>0</v>
      </c>
    </row>
    <row r="454" spans="1:17" hidden="1" x14ac:dyDescent="0.3">
      <c r="A454">
        <v>2</v>
      </c>
      <c r="B454">
        <v>2500</v>
      </c>
      <c r="C454" t="s">
        <v>11</v>
      </c>
      <c r="D454">
        <v>1</v>
      </c>
      <c r="E454" t="s">
        <v>12</v>
      </c>
      <c r="F454">
        <v>17</v>
      </c>
      <c r="G454">
        <v>58.663249999999991</v>
      </c>
      <c r="H454">
        <v>613923.83374999987</v>
      </c>
      <c r="I454">
        <v>29.234999999999989</v>
      </c>
      <c r="J454">
        <v>7</v>
      </c>
      <c r="K454" t="s">
        <v>13</v>
      </c>
      <c r="L454">
        <f>Table15[[#This Row],[maxPHe]]/Table15[[#This Row],[nv]]</f>
        <v>4.1764285714285698</v>
      </c>
      <c r="M454">
        <f>LN(Table15[[#This Row],[maxPress(bar)]])</f>
        <v>13.327626150167431</v>
      </c>
      <c r="N454">
        <f>LN(Table15[[#This Row],[Rs(ao)]])</f>
        <v>0</v>
      </c>
      <c r="O454" s="3">
        <f>LN(Table15[[#This Row],[dens]])</f>
        <v>1.4294564725723202</v>
      </c>
      <c r="P454" s="3">
        <f>1/Table15[[#This Row],[Rs(ao)]]</f>
        <v>1</v>
      </c>
      <c r="Q454" s="3">
        <f>LN(Table15[[#This Row],[1/R]])</f>
        <v>0</v>
      </c>
    </row>
    <row r="455" spans="1:17" hidden="1" x14ac:dyDescent="0.3">
      <c r="A455">
        <v>2</v>
      </c>
      <c r="B455">
        <v>2500</v>
      </c>
      <c r="C455" t="s">
        <v>11</v>
      </c>
      <c r="D455">
        <v>1</v>
      </c>
      <c r="E455" t="s">
        <v>12</v>
      </c>
      <c r="F455">
        <v>18</v>
      </c>
      <c r="G455">
        <v>83.61375000000001</v>
      </c>
      <c r="H455">
        <v>521684.28690000012</v>
      </c>
      <c r="I455">
        <v>40.224999999999987</v>
      </c>
      <c r="J455">
        <v>10</v>
      </c>
      <c r="K455" t="s">
        <v>13</v>
      </c>
      <c r="L455">
        <f>Table15[[#This Row],[maxPHe]]/Table15[[#This Row],[nv]]</f>
        <v>4.0224999999999991</v>
      </c>
      <c r="M455">
        <f>LN(Table15[[#This Row],[maxPress(bar)]])</f>
        <v>13.16481786952297</v>
      </c>
      <c r="N455">
        <f>LN(Table15[[#This Row],[Rs(ao)]])</f>
        <v>0</v>
      </c>
      <c r="O455" s="3">
        <f>LN(Table15[[#This Row],[dens]])</f>
        <v>1.3919035998844009</v>
      </c>
      <c r="P455" s="3">
        <f>1/Table15[[#This Row],[Rs(ao)]]</f>
        <v>1</v>
      </c>
      <c r="Q455" s="3">
        <f>LN(Table15[[#This Row],[1/R]])</f>
        <v>0</v>
      </c>
    </row>
    <row r="456" spans="1:17" hidden="1" x14ac:dyDescent="0.3">
      <c r="A456">
        <v>2</v>
      </c>
      <c r="B456">
        <v>2500</v>
      </c>
      <c r="C456" t="s">
        <v>11</v>
      </c>
      <c r="D456">
        <v>1</v>
      </c>
      <c r="E456" t="s">
        <v>12</v>
      </c>
      <c r="F456">
        <v>19</v>
      </c>
      <c r="G456">
        <v>89.752249999999989</v>
      </c>
      <c r="H456">
        <v>599550.47585000016</v>
      </c>
      <c r="I456">
        <v>37.454999999999977</v>
      </c>
      <c r="J456">
        <v>8</v>
      </c>
      <c r="K456" t="s">
        <v>13</v>
      </c>
      <c r="L456">
        <f>Table15[[#This Row],[maxPHe]]/Table15[[#This Row],[nv]]</f>
        <v>4.6818749999999971</v>
      </c>
      <c r="M456">
        <f>LN(Table15[[#This Row],[maxPress(bar)]])</f>
        <v>13.303935446485857</v>
      </c>
      <c r="N456">
        <f>LN(Table15[[#This Row],[Rs(ao)]])</f>
        <v>0</v>
      </c>
      <c r="O456" s="3">
        <f>LN(Table15[[#This Row],[dens]])</f>
        <v>1.5436986707200098</v>
      </c>
      <c r="P456" s="3">
        <f>1/Table15[[#This Row],[Rs(ao)]]</f>
        <v>1</v>
      </c>
      <c r="Q456" s="3">
        <f>LN(Table15[[#This Row],[1/R]])</f>
        <v>0</v>
      </c>
    </row>
    <row r="457" spans="1:17" hidden="1" x14ac:dyDescent="0.3">
      <c r="A457">
        <v>2</v>
      </c>
      <c r="B457">
        <v>2500</v>
      </c>
      <c r="C457" t="s">
        <v>11</v>
      </c>
      <c r="D457">
        <v>1</v>
      </c>
      <c r="E457" t="s">
        <v>12</v>
      </c>
      <c r="F457">
        <v>1</v>
      </c>
      <c r="G457">
        <v>49.059250000000013</v>
      </c>
      <c r="H457">
        <v>366511.85365</v>
      </c>
      <c r="I457">
        <v>20.315000000000001</v>
      </c>
      <c r="J457">
        <v>7</v>
      </c>
      <c r="K457" t="s">
        <v>15</v>
      </c>
      <c r="L457">
        <f>Table15[[#This Row],[maxPHe]]/Table15[[#This Row],[nv]]</f>
        <v>2.9021428571428571</v>
      </c>
      <c r="M457">
        <f>LN(Table15[[#This Row],[maxPress(bar)]])</f>
        <v>12.811786142623479</v>
      </c>
      <c r="N457">
        <f>LN(Table15[[#This Row],[Rs(ao)]])</f>
        <v>0</v>
      </c>
      <c r="O457" s="3">
        <f>LN(Table15[[#This Row],[dens]])</f>
        <v>1.0654493803843768</v>
      </c>
      <c r="P457" s="3">
        <f>1/Table15[[#This Row],[Rs(ao)]]</f>
        <v>1</v>
      </c>
      <c r="Q457" s="3">
        <f>LN(Table15[[#This Row],[1/R]])</f>
        <v>0</v>
      </c>
    </row>
    <row r="458" spans="1:17" hidden="1" x14ac:dyDescent="0.3">
      <c r="A458">
        <v>2</v>
      </c>
      <c r="B458">
        <v>2500</v>
      </c>
      <c r="C458" t="s">
        <v>11</v>
      </c>
      <c r="D458">
        <v>1</v>
      </c>
      <c r="E458" t="s">
        <v>12</v>
      </c>
      <c r="F458">
        <v>20</v>
      </c>
      <c r="G458">
        <v>92.821750000000009</v>
      </c>
      <c r="H458">
        <v>517127.21805000002</v>
      </c>
      <c r="I458">
        <v>44.065000000000012</v>
      </c>
      <c r="J458">
        <v>11</v>
      </c>
      <c r="K458" t="s">
        <v>13</v>
      </c>
      <c r="L458">
        <f>Table15[[#This Row],[maxPHe]]/Table15[[#This Row],[nv]]</f>
        <v>4.0059090909090918</v>
      </c>
      <c r="M458">
        <f>LN(Table15[[#This Row],[maxPress(bar)]])</f>
        <v>13.156044192949583</v>
      </c>
      <c r="N458">
        <f>LN(Table15[[#This Row],[Rs(ao)]])</f>
        <v>0</v>
      </c>
      <c r="O458" s="3">
        <f>LN(Table15[[#This Row],[dens]])</f>
        <v>1.3877705437532535</v>
      </c>
      <c r="P458" s="3">
        <f>1/Table15[[#This Row],[Rs(ao)]]</f>
        <v>1</v>
      </c>
      <c r="Q458" s="3">
        <f>LN(Table15[[#This Row],[1/R]])</f>
        <v>0</v>
      </c>
    </row>
    <row r="459" spans="1:17" hidden="1" x14ac:dyDescent="0.3">
      <c r="A459">
        <v>2</v>
      </c>
      <c r="B459">
        <v>2500</v>
      </c>
      <c r="C459" t="s">
        <v>11</v>
      </c>
      <c r="D459">
        <v>1</v>
      </c>
      <c r="E459" t="s">
        <v>12</v>
      </c>
      <c r="F459">
        <v>2</v>
      </c>
      <c r="G459">
        <v>67.722750000000019</v>
      </c>
      <c r="H459">
        <v>472786.04485000012</v>
      </c>
      <c r="I459">
        <v>26.045000000000009</v>
      </c>
      <c r="J459">
        <v>9</v>
      </c>
      <c r="K459" t="s">
        <v>14</v>
      </c>
      <c r="L459">
        <f>Table15[[#This Row],[maxPHe]]/Table15[[#This Row],[nv]]</f>
        <v>2.8938888888888901</v>
      </c>
      <c r="M459">
        <f>LN(Table15[[#This Row],[maxPress(bar)]])</f>
        <v>13.066398228669724</v>
      </c>
      <c r="N459">
        <f>LN(Table15[[#This Row],[Rs(ao)]])</f>
        <v>0</v>
      </c>
      <c r="O459" s="3">
        <f>LN(Table15[[#This Row],[dens]])</f>
        <v>1.0626012338609359</v>
      </c>
      <c r="P459" s="3">
        <f>1/Table15[[#This Row],[Rs(ao)]]</f>
        <v>1</v>
      </c>
      <c r="Q459" s="3">
        <f>LN(Table15[[#This Row],[1/R]])</f>
        <v>0</v>
      </c>
    </row>
    <row r="460" spans="1:17" hidden="1" x14ac:dyDescent="0.3">
      <c r="A460">
        <v>2</v>
      </c>
      <c r="B460">
        <v>2500</v>
      </c>
      <c r="C460" t="s">
        <v>11</v>
      </c>
      <c r="D460">
        <v>1</v>
      </c>
      <c r="E460" t="s">
        <v>12</v>
      </c>
      <c r="F460">
        <v>3</v>
      </c>
      <c r="G460">
        <v>82.871250000000003</v>
      </c>
      <c r="H460">
        <v>559772.22875000001</v>
      </c>
      <c r="I460">
        <v>36.075000000000017</v>
      </c>
      <c r="J460">
        <v>9</v>
      </c>
      <c r="K460" t="s">
        <v>14</v>
      </c>
      <c r="L460">
        <f>Table15[[#This Row],[maxPHe]]/Table15[[#This Row],[nv]]</f>
        <v>4.0083333333333355</v>
      </c>
      <c r="M460">
        <f>LN(Table15[[#This Row],[maxPress(bar)]])</f>
        <v>13.235285245597471</v>
      </c>
      <c r="N460">
        <f>LN(Table15[[#This Row],[Rs(ao)]])</f>
        <v>0</v>
      </c>
      <c r="O460" s="3">
        <f>LN(Table15[[#This Row],[dens]])</f>
        <v>1.3883755273237157</v>
      </c>
      <c r="P460" s="3">
        <f>1/Table15[[#This Row],[Rs(ao)]]</f>
        <v>1</v>
      </c>
      <c r="Q460" s="3">
        <f>LN(Table15[[#This Row],[1/R]])</f>
        <v>0</v>
      </c>
    </row>
    <row r="461" spans="1:17" hidden="1" x14ac:dyDescent="0.3">
      <c r="A461">
        <v>2</v>
      </c>
      <c r="B461">
        <v>2500</v>
      </c>
      <c r="C461" t="s">
        <v>11</v>
      </c>
      <c r="D461">
        <v>1</v>
      </c>
      <c r="E461" t="s">
        <v>12</v>
      </c>
      <c r="F461">
        <v>4</v>
      </c>
      <c r="G461">
        <v>66.089249999999993</v>
      </c>
      <c r="H461">
        <v>638527.59075000009</v>
      </c>
      <c r="I461">
        <v>26.715</v>
      </c>
      <c r="J461">
        <v>6</v>
      </c>
      <c r="K461" t="s">
        <v>14</v>
      </c>
      <c r="L461">
        <f>Table15[[#This Row],[maxPHe]]/Table15[[#This Row],[nv]]</f>
        <v>4.4524999999999997</v>
      </c>
      <c r="M461">
        <f>LN(Table15[[#This Row],[maxPress(bar)]])</f>
        <v>13.366920165345716</v>
      </c>
      <c r="N461">
        <f>LN(Table15[[#This Row],[Rs(ao)]])</f>
        <v>0</v>
      </c>
      <c r="O461" s="3">
        <f>LN(Table15[[#This Row],[dens]])</f>
        <v>1.4934657361816797</v>
      </c>
      <c r="P461" s="3">
        <f>1/Table15[[#This Row],[Rs(ao)]]</f>
        <v>1</v>
      </c>
      <c r="Q461" s="3">
        <f>LN(Table15[[#This Row],[1/R]])</f>
        <v>0</v>
      </c>
    </row>
    <row r="462" spans="1:17" hidden="1" x14ac:dyDescent="0.3">
      <c r="A462">
        <v>2</v>
      </c>
      <c r="B462">
        <v>2500</v>
      </c>
      <c r="C462" t="s">
        <v>11</v>
      </c>
      <c r="D462">
        <v>1</v>
      </c>
      <c r="E462" t="s">
        <v>12</v>
      </c>
      <c r="F462">
        <v>5</v>
      </c>
      <c r="G462">
        <v>77.970249999999993</v>
      </c>
      <c r="H462">
        <v>657457.40830000001</v>
      </c>
      <c r="I462">
        <v>30.09500000000001</v>
      </c>
      <c r="J462">
        <v>6</v>
      </c>
      <c r="K462" t="s">
        <v>14</v>
      </c>
      <c r="L462">
        <f>Table15[[#This Row],[maxPHe]]/Table15[[#This Row],[nv]]</f>
        <v>5.0158333333333349</v>
      </c>
      <c r="M462">
        <f>LN(Table15[[#This Row],[maxPress(bar)]])</f>
        <v>13.396135262684904</v>
      </c>
      <c r="N462">
        <f>LN(Table15[[#This Row],[Rs(ao)]])</f>
        <v>0</v>
      </c>
      <c r="O462" s="3">
        <f>LN(Table15[[#This Row],[dens]])</f>
        <v>1.6125995757716793</v>
      </c>
      <c r="P462" s="3">
        <f>1/Table15[[#This Row],[Rs(ao)]]</f>
        <v>1</v>
      </c>
      <c r="Q462" s="3">
        <f>LN(Table15[[#This Row],[1/R]])</f>
        <v>0</v>
      </c>
    </row>
    <row r="463" spans="1:17" hidden="1" x14ac:dyDescent="0.3">
      <c r="A463">
        <v>2</v>
      </c>
      <c r="B463">
        <v>2500</v>
      </c>
      <c r="C463" t="s">
        <v>11</v>
      </c>
      <c r="D463">
        <v>1</v>
      </c>
      <c r="E463" t="s">
        <v>12</v>
      </c>
      <c r="F463">
        <v>6</v>
      </c>
      <c r="G463">
        <v>72.178249999999991</v>
      </c>
      <c r="H463">
        <v>596459.73530000006</v>
      </c>
      <c r="I463">
        <v>33.934999999999967</v>
      </c>
      <c r="J463">
        <v>8</v>
      </c>
      <c r="K463" t="s">
        <v>14</v>
      </c>
      <c r="L463">
        <f>Table15[[#This Row],[maxPHe]]/Table15[[#This Row],[nv]]</f>
        <v>4.2418749999999958</v>
      </c>
      <c r="M463">
        <f>LN(Table15[[#This Row],[maxPress(bar)]])</f>
        <v>13.298767016649149</v>
      </c>
      <c r="N463">
        <f>LN(Table15[[#This Row],[Rs(ao)]])</f>
        <v>0</v>
      </c>
      <c r="O463" s="3">
        <f>LN(Table15[[#This Row],[dens]])</f>
        <v>1.4450053884758847</v>
      </c>
      <c r="P463" s="3">
        <f>1/Table15[[#This Row],[Rs(ao)]]</f>
        <v>1</v>
      </c>
      <c r="Q463" s="3">
        <f>LN(Table15[[#This Row],[1/R]])</f>
        <v>0</v>
      </c>
    </row>
    <row r="464" spans="1:17" hidden="1" x14ac:dyDescent="0.3">
      <c r="A464">
        <v>2</v>
      </c>
      <c r="B464">
        <v>2500</v>
      </c>
      <c r="C464" t="s">
        <v>11</v>
      </c>
      <c r="D464">
        <v>1</v>
      </c>
      <c r="E464" t="s">
        <v>12</v>
      </c>
      <c r="F464">
        <v>7</v>
      </c>
      <c r="G464">
        <v>66.782250000000005</v>
      </c>
      <c r="H464">
        <v>588458.52329999988</v>
      </c>
      <c r="I464">
        <v>32.855000000000011</v>
      </c>
      <c r="J464">
        <v>8</v>
      </c>
      <c r="K464" t="s">
        <v>14</v>
      </c>
      <c r="L464">
        <f>Table15[[#This Row],[maxPHe]]/Table15[[#This Row],[nv]]</f>
        <v>4.1068750000000014</v>
      </c>
      <c r="M464">
        <f>LN(Table15[[#This Row],[maxPress(bar)]])</f>
        <v>13.285261724524133</v>
      </c>
      <c r="N464">
        <f>LN(Table15[[#This Row],[Rs(ao)]])</f>
        <v>0</v>
      </c>
      <c r="O464" s="3">
        <f>LN(Table15[[#This Row],[dens]])</f>
        <v>1.4126623986699955</v>
      </c>
      <c r="P464" s="3">
        <f>1/Table15[[#This Row],[Rs(ao)]]</f>
        <v>1</v>
      </c>
      <c r="Q464" s="3">
        <f>LN(Table15[[#This Row],[1/R]])</f>
        <v>0</v>
      </c>
    </row>
    <row r="465" spans="1:17" hidden="1" x14ac:dyDescent="0.3">
      <c r="A465">
        <v>2</v>
      </c>
      <c r="B465">
        <v>2500</v>
      </c>
      <c r="C465" t="s">
        <v>11</v>
      </c>
      <c r="D465">
        <v>1</v>
      </c>
      <c r="E465" t="s">
        <v>12</v>
      </c>
      <c r="F465">
        <v>8</v>
      </c>
      <c r="G465">
        <v>61.633749999999999</v>
      </c>
      <c r="H465">
        <v>638303.21620000002</v>
      </c>
      <c r="I465">
        <v>29.82500000000001</v>
      </c>
      <c r="J465">
        <v>7</v>
      </c>
      <c r="K465" t="s">
        <v>13</v>
      </c>
      <c r="L465">
        <f>Table15[[#This Row],[maxPHe]]/Table15[[#This Row],[nv]]</f>
        <v>4.260714285714287</v>
      </c>
      <c r="M465">
        <f>LN(Table15[[#This Row],[maxPress(bar)]])</f>
        <v>13.366568709927993</v>
      </c>
      <c r="N465">
        <f>LN(Table15[[#This Row],[Rs(ao)]])</f>
        <v>0</v>
      </c>
      <c r="O465" s="3">
        <f>LN(Table15[[#This Row],[dens]])</f>
        <v>1.4494368189286668</v>
      </c>
      <c r="P465" s="3">
        <f>1/Table15[[#This Row],[Rs(ao)]]</f>
        <v>1</v>
      </c>
      <c r="Q465" s="3">
        <f>LN(Table15[[#This Row],[1/R]])</f>
        <v>0</v>
      </c>
    </row>
    <row r="466" spans="1:17" hidden="1" x14ac:dyDescent="0.3">
      <c r="A466">
        <v>2</v>
      </c>
      <c r="B466">
        <v>2500</v>
      </c>
      <c r="C466" t="s">
        <v>11</v>
      </c>
      <c r="D466">
        <v>1</v>
      </c>
      <c r="E466" t="s">
        <v>12</v>
      </c>
      <c r="F466">
        <v>9</v>
      </c>
      <c r="G466">
        <v>60.693250000000013</v>
      </c>
      <c r="H466">
        <v>620225.98629999999</v>
      </c>
      <c r="I466">
        <v>29.635000000000002</v>
      </c>
      <c r="J466">
        <v>7</v>
      </c>
      <c r="K466" t="s">
        <v>14</v>
      </c>
      <c r="L466">
        <f>Table15[[#This Row],[maxPHe]]/Table15[[#This Row],[nv]]</f>
        <v>4.2335714285714285</v>
      </c>
      <c r="M466">
        <f>LN(Table15[[#This Row],[maxPress(bar)]])</f>
        <v>13.337839184641719</v>
      </c>
      <c r="N466">
        <f>LN(Table15[[#This Row],[Rs(ao)]])</f>
        <v>0</v>
      </c>
      <c r="O466" s="3">
        <f>LN(Table15[[#This Row],[dens]])</f>
        <v>1.4430459461844882</v>
      </c>
      <c r="P466" s="3">
        <f>1/Table15[[#This Row],[Rs(ao)]]</f>
        <v>1</v>
      </c>
      <c r="Q466" s="3">
        <f>LN(Table15[[#This Row],[1/R]])</f>
        <v>0</v>
      </c>
    </row>
    <row r="467" spans="1:17" hidden="1" x14ac:dyDescent="0.3">
      <c r="A467">
        <v>2</v>
      </c>
      <c r="B467">
        <v>2500</v>
      </c>
      <c r="C467" t="s">
        <v>11</v>
      </c>
      <c r="D467">
        <v>2</v>
      </c>
      <c r="E467" t="s">
        <v>12</v>
      </c>
      <c r="F467">
        <v>10</v>
      </c>
      <c r="G467">
        <v>455.24775000000011</v>
      </c>
      <c r="H467">
        <v>335262.40425000002</v>
      </c>
      <c r="I467">
        <v>216.5450000000001</v>
      </c>
      <c r="J467">
        <v>66</v>
      </c>
      <c r="K467" t="s">
        <v>14</v>
      </c>
      <c r="L467">
        <f>Table15[[#This Row],[maxPHe]]/Table15[[#This Row],[nv]]</f>
        <v>3.2809848484848501</v>
      </c>
      <c r="M467">
        <f>LN(Table15[[#This Row],[maxPress(bar)]])</f>
        <v>12.722668800459441</v>
      </c>
      <c r="N467">
        <f>LN(Table15[[#This Row],[Rs(ao)]])</f>
        <v>0.69314718055994529</v>
      </c>
      <c r="O467" s="3">
        <f>LN(Table15[[#This Row],[dens]])</f>
        <v>1.1881436360118403</v>
      </c>
      <c r="P467" s="3">
        <f>1/Table15[[#This Row],[Rs(ao)]]</f>
        <v>0.5</v>
      </c>
      <c r="Q467" s="3">
        <f>LN(Table15[[#This Row],[1/R]])</f>
        <v>-0.69314718055994529</v>
      </c>
    </row>
    <row r="468" spans="1:17" hidden="1" x14ac:dyDescent="0.3">
      <c r="A468">
        <v>2</v>
      </c>
      <c r="B468">
        <v>2500</v>
      </c>
      <c r="C468" t="s">
        <v>11</v>
      </c>
      <c r="D468">
        <v>2</v>
      </c>
      <c r="E468" t="s">
        <v>12</v>
      </c>
      <c r="F468">
        <v>11</v>
      </c>
      <c r="G468">
        <v>370.44574999999998</v>
      </c>
      <c r="H468">
        <v>338849.34319999989</v>
      </c>
      <c r="I468">
        <v>189.58500000000009</v>
      </c>
      <c r="J468">
        <v>60</v>
      </c>
      <c r="K468" t="s">
        <v>14</v>
      </c>
      <c r="L468">
        <f>Table15[[#This Row],[maxPHe]]/Table15[[#This Row],[nv]]</f>
        <v>3.1597500000000016</v>
      </c>
      <c r="M468">
        <f>LN(Table15[[#This Row],[maxPress(bar)]])</f>
        <v>12.733310872241589</v>
      </c>
      <c r="N468">
        <f>LN(Table15[[#This Row],[Rs(ao)]])</f>
        <v>0.69314718055994529</v>
      </c>
      <c r="O468" s="3">
        <f>LN(Table15[[#This Row],[dens]])</f>
        <v>1.1504929105450992</v>
      </c>
      <c r="P468" s="3">
        <f>1/Table15[[#This Row],[Rs(ao)]]</f>
        <v>0.5</v>
      </c>
      <c r="Q468" s="3">
        <f>LN(Table15[[#This Row],[1/R]])</f>
        <v>-0.69314718055994529</v>
      </c>
    </row>
    <row r="469" spans="1:17" hidden="1" x14ac:dyDescent="0.3">
      <c r="A469">
        <v>2</v>
      </c>
      <c r="B469">
        <v>2500</v>
      </c>
      <c r="C469" t="s">
        <v>11</v>
      </c>
      <c r="D469">
        <v>2</v>
      </c>
      <c r="E469" t="s">
        <v>12</v>
      </c>
      <c r="F469">
        <v>12</v>
      </c>
      <c r="G469">
        <v>447.37625000000003</v>
      </c>
      <c r="H469">
        <v>329950.96404999989</v>
      </c>
      <c r="I469">
        <v>219.97499999999991</v>
      </c>
      <c r="J469">
        <v>69</v>
      </c>
      <c r="K469" t="s">
        <v>13</v>
      </c>
      <c r="L469">
        <f>Table15[[#This Row],[maxPHe]]/Table15[[#This Row],[nv]]</f>
        <v>3.1880434782608682</v>
      </c>
      <c r="M469">
        <f>LN(Table15[[#This Row],[maxPress(bar)]])</f>
        <v>12.706699328613633</v>
      </c>
      <c r="N469">
        <f>LN(Table15[[#This Row],[Rs(ao)]])</f>
        <v>0.69314718055994529</v>
      </c>
      <c r="O469" s="3">
        <f>LN(Table15[[#This Row],[dens]])</f>
        <v>1.1594073989343645</v>
      </c>
      <c r="P469" s="3">
        <f>1/Table15[[#This Row],[Rs(ao)]]</f>
        <v>0.5</v>
      </c>
      <c r="Q469" s="3">
        <f>LN(Table15[[#This Row],[1/R]])</f>
        <v>-0.69314718055994529</v>
      </c>
    </row>
    <row r="470" spans="1:17" hidden="1" x14ac:dyDescent="0.3">
      <c r="A470">
        <v>2</v>
      </c>
      <c r="B470">
        <v>2500</v>
      </c>
      <c r="C470" t="s">
        <v>11</v>
      </c>
      <c r="D470">
        <v>2</v>
      </c>
      <c r="E470" t="s">
        <v>12</v>
      </c>
      <c r="F470">
        <v>1</v>
      </c>
      <c r="G470">
        <v>199.65325000000001</v>
      </c>
      <c r="H470">
        <v>200242.5588</v>
      </c>
      <c r="I470">
        <v>112.435</v>
      </c>
      <c r="J470">
        <v>63</v>
      </c>
      <c r="K470" t="s">
        <v>15</v>
      </c>
      <c r="L470">
        <f>Table15[[#This Row],[maxPHe]]/Table15[[#This Row],[nv]]</f>
        <v>1.7846825396825396</v>
      </c>
      <c r="M470">
        <f>LN(Table15[[#This Row],[maxPress(bar)]])</f>
        <v>12.207284704689611</v>
      </c>
      <c r="N470">
        <f>LN(Table15[[#This Row],[Rs(ao)]])</f>
        <v>0.69314718055994529</v>
      </c>
      <c r="O470" s="3">
        <f>LN(Table15[[#This Row],[dens]])</f>
        <v>0.57924055049726353</v>
      </c>
      <c r="P470" s="3">
        <f>1/Table15[[#This Row],[Rs(ao)]]</f>
        <v>0.5</v>
      </c>
      <c r="Q470" s="3">
        <f>LN(Table15[[#This Row],[1/R]])</f>
        <v>-0.69314718055994529</v>
      </c>
    </row>
    <row r="471" spans="1:17" hidden="1" x14ac:dyDescent="0.3">
      <c r="A471">
        <v>2</v>
      </c>
      <c r="B471">
        <v>2500</v>
      </c>
      <c r="C471" t="s">
        <v>11</v>
      </c>
      <c r="D471">
        <v>2</v>
      </c>
      <c r="E471" t="s">
        <v>12</v>
      </c>
      <c r="F471">
        <v>2</v>
      </c>
      <c r="G471">
        <v>422.82175000000001</v>
      </c>
      <c r="H471">
        <v>266855.01014999987</v>
      </c>
      <c r="I471">
        <v>160.06500000000011</v>
      </c>
      <c r="J471">
        <v>66</v>
      </c>
      <c r="K471" t="s">
        <v>15</v>
      </c>
      <c r="L471">
        <f>Table15[[#This Row],[maxPHe]]/Table15[[#This Row],[nv]]</f>
        <v>2.4252272727272746</v>
      </c>
      <c r="M471">
        <f>LN(Table15[[#This Row],[maxPress(bar)]])</f>
        <v>12.49446075674042</v>
      </c>
      <c r="N471">
        <f>LN(Table15[[#This Row],[Rs(ao)]])</f>
        <v>0.69314718055994529</v>
      </c>
      <c r="O471" s="3">
        <f>LN(Table15[[#This Row],[dens]])</f>
        <v>0.88592524071021317</v>
      </c>
      <c r="P471" s="3">
        <f>1/Table15[[#This Row],[Rs(ao)]]</f>
        <v>0.5</v>
      </c>
      <c r="Q471" s="3">
        <f>LN(Table15[[#This Row],[1/R]])</f>
        <v>-0.69314718055994529</v>
      </c>
    </row>
    <row r="472" spans="1:17" hidden="1" x14ac:dyDescent="0.3">
      <c r="A472">
        <v>2</v>
      </c>
      <c r="B472">
        <v>2500</v>
      </c>
      <c r="C472" t="s">
        <v>11</v>
      </c>
      <c r="D472">
        <v>2</v>
      </c>
      <c r="E472" t="s">
        <v>12</v>
      </c>
      <c r="F472">
        <v>3</v>
      </c>
      <c r="G472">
        <v>383.01974999999999</v>
      </c>
      <c r="H472">
        <v>270008.19215000002</v>
      </c>
      <c r="I472">
        <v>188.10499999999999</v>
      </c>
      <c r="J472">
        <v>65</v>
      </c>
      <c r="K472" t="s">
        <v>15</v>
      </c>
      <c r="L472">
        <f>Table15[[#This Row],[maxPHe]]/Table15[[#This Row],[nv]]</f>
        <v>2.8939230769230768</v>
      </c>
      <c r="M472">
        <f>LN(Table15[[#This Row],[maxPress(bar)]])</f>
        <v>12.50620757881652</v>
      </c>
      <c r="N472">
        <f>LN(Table15[[#This Row],[Rs(ao)]])</f>
        <v>0.69314718055994529</v>
      </c>
      <c r="O472" s="3">
        <f>LN(Table15[[#This Row],[dens]])</f>
        <v>1.062613047663592</v>
      </c>
      <c r="P472" s="3">
        <f>1/Table15[[#This Row],[Rs(ao)]]</f>
        <v>0.5</v>
      </c>
      <c r="Q472" s="3">
        <f>LN(Table15[[#This Row],[1/R]])</f>
        <v>-0.69314718055994529</v>
      </c>
    </row>
    <row r="473" spans="1:17" hidden="1" x14ac:dyDescent="0.3">
      <c r="A473">
        <v>2</v>
      </c>
      <c r="B473">
        <v>2500</v>
      </c>
      <c r="C473" t="s">
        <v>11</v>
      </c>
      <c r="D473">
        <v>2</v>
      </c>
      <c r="E473" t="s">
        <v>12</v>
      </c>
      <c r="F473">
        <v>4</v>
      </c>
      <c r="G473">
        <v>479.80175000000008</v>
      </c>
      <c r="H473">
        <v>323107.54835</v>
      </c>
      <c r="I473">
        <v>215.46500000000009</v>
      </c>
      <c r="J473">
        <v>70</v>
      </c>
      <c r="K473" t="s">
        <v>14</v>
      </c>
      <c r="L473">
        <f>Table15[[#This Row],[maxPHe]]/Table15[[#This Row],[nv]]</f>
        <v>3.0780714285714299</v>
      </c>
      <c r="M473">
        <f>LN(Table15[[#This Row],[maxPress(bar)]])</f>
        <v>12.685740513811439</v>
      </c>
      <c r="N473">
        <f>LN(Table15[[#This Row],[Rs(ao)]])</f>
        <v>0.69314718055994529</v>
      </c>
      <c r="O473" s="3">
        <f>LN(Table15[[#This Row],[dens]])</f>
        <v>1.1243032413109861</v>
      </c>
      <c r="P473" s="3">
        <f>1/Table15[[#This Row],[Rs(ao)]]</f>
        <v>0.5</v>
      </c>
      <c r="Q473" s="3">
        <f>LN(Table15[[#This Row],[1/R]])</f>
        <v>-0.69314718055994529</v>
      </c>
    </row>
    <row r="474" spans="1:17" hidden="1" x14ac:dyDescent="0.3">
      <c r="A474">
        <v>2</v>
      </c>
      <c r="B474">
        <v>2500</v>
      </c>
      <c r="C474" t="s">
        <v>11</v>
      </c>
      <c r="D474">
        <v>2</v>
      </c>
      <c r="E474" t="s">
        <v>12</v>
      </c>
      <c r="F474">
        <v>5</v>
      </c>
      <c r="G474">
        <v>327.22775000000001</v>
      </c>
      <c r="H474">
        <v>306706.88589999999</v>
      </c>
      <c r="I474">
        <v>197.94500000000011</v>
      </c>
      <c r="J474">
        <v>70</v>
      </c>
      <c r="K474" t="s">
        <v>14</v>
      </c>
      <c r="L474">
        <f>Table15[[#This Row],[maxPHe]]/Table15[[#This Row],[nv]]</f>
        <v>2.8277857142857159</v>
      </c>
      <c r="M474">
        <f>LN(Table15[[#This Row],[maxPress(bar)]])</f>
        <v>12.63364780143166</v>
      </c>
      <c r="N474">
        <f>LN(Table15[[#This Row],[Rs(ao)]])</f>
        <v>0.69314718055994529</v>
      </c>
      <c r="O474" s="3">
        <f>LN(Table15[[#This Row],[dens]])</f>
        <v>1.0394939722800061</v>
      </c>
      <c r="P474" s="3">
        <f>1/Table15[[#This Row],[Rs(ao)]]</f>
        <v>0.5</v>
      </c>
      <c r="Q474" s="3">
        <f>LN(Table15[[#This Row],[1/R]])</f>
        <v>-0.69314718055994529</v>
      </c>
    </row>
    <row r="475" spans="1:17" hidden="1" x14ac:dyDescent="0.3">
      <c r="A475">
        <v>2</v>
      </c>
      <c r="B475">
        <v>2500</v>
      </c>
      <c r="C475" t="s">
        <v>11</v>
      </c>
      <c r="D475">
        <v>2</v>
      </c>
      <c r="E475" t="s">
        <v>12</v>
      </c>
      <c r="F475">
        <v>6</v>
      </c>
      <c r="G475">
        <v>379.25725000000011</v>
      </c>
      <c r="H475">
        <v>333255.74819999997</v>
      </c>
      <c r="I475">
        <v>198.35499999999999</v>
      </c>
      <c r="J475">
        <v>64</v>
      </c>
      <c r="K475" t="s">
        <v>14</v>
      </c>
      <c r="L475">
        <f>Table15[[#This Row],[maxPHe]]/Table15[[#This Row],[nv]]</f>
        <v>3.0992968749999998</v>
      </c>
      <c r="M475">
        <f>LN(Table15[[#This Row],[maxPress(bar)]])</f>
        <v>12.716665486804422</v>
      </c>
      <c r="N475">
        <f>LN(Table15[[#This Row],[Rs(ao)]])</f>
        <v>0.69314718055994529</v>
      </c>
      <c r="O475" s="3">
        <f>LN(Table15[[#This Row],[dens]])</f>
        <v>1.1311752712486689</v>
      </c>
      <c r="P475" s="3">
        <f>1/Table15[[#This Row],[Rs(ao)]]</f>
        <v>0.5</v>
      </c>
      <c r="Q475" s="3">
        <f>LN(Table15[[#This Row],[1/R]])</f>
        <v>-0.69314718055994529</v>
      </c>
    </row>
    <row r="476" spans="1:17" hidden="1" x14ac:dyDescent="0.3">
      <c r="A476">
        <v>2</v>
      </c>
      <c r="B476">
        <v>2500</v>
      </c>
      <c r="C476" t="s">
        <v>11</v>
      </c>
      <c r="D476">
        <v>2</v>
      </c>
      <c r="E476" t="s">
        <v>12</v>
      </c>
      <c r="F476">
        <v>7</v>
      </c>
      <c r="G476">
        <v>433.36624999999998</v>
      </c>
      <c r="H476">
        <v>333274.29109999997</v>
      </c>
      <c r="I476">
        <v>219.17500000000001</v>
      </c>
      <c r="J476">
        <v>70</v>
      </c>
      <c r="K476" t="s">
        <v>14</v>
      </c>
      <c r="L476">
        <f>Table15[[#This Row],[maxPHe]]/Table15[[#This Row],[nv]]</f>
        <v>3.1310714285714289</v>
      </c>
      <c r="M476">
        <f>LN(Table15[[#This Row],[maxPress(bar)]])</f>
        <v>12.716721126907379</v>
      </c>
      <c r="N476">
        <f>LN(Table15[[#This Row],[Rs(ao)]])</f>
        <v>0.69314718055994529</v>
      </c>
      <c r="O476" s="3">
        <f>LN(Table15[[#This Row],[dens]])</f>
        <v>1.1413752554252905</v>
      </c>
      <c r="P476" s="3">
        <f>1/Table15[[#This Row],[Rs(ao)]]</f>
        <v>0.5</v>
      </c>
      <c r="Q476" s="3">
        <f>LN(Table15[[#This Row],[1/R]])</f>
        <v>-0.69314718055994529</v>
      </c>
    </row>
    <row r="477" spans="1:17" hidden="1" x14ac:dyDescent="0.3">
      <c r="A477">
        <v>2</v>
      </c>
      <c r="B477">
        <v>2500</v>
      </c>
      <c r="C477" t="s">
        <v>11</v>
      </c>
      <c r="D477">
        <v>2</v>
      </c>
      <c r="E477" t="s">
        <v>12</v>
      </c>
      <c r="F477">
        <v>8</v>
      </c>
      <c r="G477">
        <v>430.24775000000011</v>
      </c>
      <c r="H477">
        <v>329185.19439999998</v>
      </c>
      <c r="I477">
        <v>218.54499999999999</v>
      </c>
      <c r="J477">
        <v>70</v>
      </c>
      <c r="K477" t="s">
        <v>13</v>
      </c>
      <c r="L477">
        <f>Table15[[#This Row],[maxPHe]]/Table15[[#This Row],[nv]]</f>
        <v>3.1220714285714286</v>
      </c>
      <c r="M477">
        <f>LN(Table15[[#This Row],[maxPress(bar)]])</f>
        <v>12.704375772290073</v>
      </c>
      <c r="N477">
        <f>LN(Table15[[#This Row],[Rs(ao)]])</f>
        <v>0.69314718055994529</v>
      </c>
      <c r="O477" s="3">
        <f>LN(Table15[[#This Row],[dens]])</f>
        <v>1.1384967009383173</v>
      </c>
      <c r="P477" s="3">
        <f>1/Table15[[#This Row],[Rs(ao)]]</f>
        <v>0.5</v>
      </c>
      <c r="Q477" s="3">
        <f>LN(Table15[[#This Row],[1/R]])</f>
        <v>-0.69314718055994529</v>
      </c>
    </row>
    <row r="478" spans="1:17" hidden="1" x14ac:dyDescent="0.3">
      <c r="A478">
        <v>2</v>
      </c>
      <c r="B478">
        <v>2500</v>
      </c>
      <c r="C478" t="s">
        <v>11</v>
      </c>
      <c r="D478">
        <v>2</v>
      </c>
      <c r="E478" t="s">
        <v>12</v>
      </c>
      <c r="F478">
        <v>9</v>
      </c>
      <c r="G478">
        <v>414.30675000000002</v>
      </c>
      <c r="H478">
        <v>341369.39409999998</v>
      </c>
      <c r="I478">
        <v>210.36500000000001</v>
      </c>
      <c r="J478">
        <v>67</v>
      </c>
      <c r="K478" t="s">
        <v>13</v>
      </c>
      <c r="L478">
        <f>Table15[[#This Row],[maxPHe]]/Table15[[#This Row],[nv]]</f>
        <v>3.1397761194029852</v>
      </c>
      <c r="M478">
        <f>LN(Table15[[#This Row],[maxPress(bar)]])</f>
        <v>12.740720437110596</v>
      </c>
      <c r="N478">
        <f>LN(Table15[[#This Row],[Rs(ao)]])</f>
        <v>0.69314718055994529</v>
      </c>
      <c r="O478" s="3">
        <f>LN(Table15[[#This Row],[dens]])</f>
        <v>1.1441514978250387</v>
      </c>
      <c r="P478" s="3">
        <f>1/Table15[[#This Row],[Rs(ao)]]</f>
        <v>0.5</v>
      </c>
      <c r="Q478" s="3">
        <f>LN(Table15[[#This Row],[1/R]])</f>
        <v>-0.69314718055994529</v>
      </c>
    </row>
    <row r="479" spans="1:17" x14ac:dyDescent="0.3">
      <c r="A479">
        <v>2</v>
      </c>
      <c r="B479">
        <v>1000</v>
      </c>
      <c r="C479" t="s">
        <v>11</v>
      </c>
      <c r="D479">
        <v>3</v>
      </c>
      <c r="E479" t="s">
        <v>12</v>
      </c>
      <c r="F479">
        <v>11</v>
      </c>
      <c r="G479">
        <v>1708.7127499999999</v>
      </c>
      <c r="H479">
        <v>384266.62890000001</v>
      </c>
      <c r="I479">
        <v>811.24499999999978</v>
      </c>
      <c r="J479">
        <v>224</v>
      </c>
      <c r="K479" t="s">
        <v>14</v>
      </c>
      <c r="L479">
        <f>Table15[[#This Row],[maxPHe]]/Table15[[#This Row],[nv]]</f>
        <v>3.6216294642857134</v>
      </c>
      <c r="M479">
        <f>LN(Table15[[#This Row],[maxPress(bar)]])</f>
        <v>12.859091936716892</v>
      </c>
      <c r="N479">
        <f>LN(Table15[[#This Row],[Rs(ao)]])</f>
        <v>1.0986122886681098</v>
      </c>
      <c r="O479" s="3">
        <f>LN(Table15[[#This Row],[dens]])</f>
        <v>1.286924052816069</v>
      </c>
      <c r="P479" s="3">
        <f>1/Table15[[#This Row],[Rs(ao)]]</f>
        <v>0.33333333333333331</v>
      </c>
      <c r="Q479" s="3">
        <f>LN(Table15[[#This Row],[1/R]])</f>
        <v>-1.0986122886681098</v>
      </c>
    </row>
    <row r="480" spans="1:17" hidden="1" x14ac:dyDescent="0.3">
      <c r="A480">
        <v>3</v>
      </c>
      <c r="B480">
        <v>1500</v>
      </c>
      <c r="C480" t="s">
        <v>11</v>
      </c>
      <c r="D480">
        <v>3</v>
      </c>
      <c r="E480" t="s">
        <v>12</v>
      </c>
      <c r="F480">
        <v>10</v>
      </c>
      <c r="G480">
        <v>1537.92075</v>
      </c>
      <c r="H480">
        <v>324648.06760000001</v>
      </c>
      <c r="I480">
        <v>747.08500000000015</v>
      </c>
      <c r="J480">
        <v>230</v>
      </c>
      <c r="K480" t="s">
        <v>14</v>
      </c>
      <c r="L480">
        <f>Table15[[#This Row],[maxPHe]]/Table15[[#This Row],[nv]]</f>
        <v>3.2481956521739135</v>
      </c>
      <c r="M480">
        <f>LN(Table15[[#This Row],[maxPress(bar)]])</f>
        <v>12.690497005662642</v>
      </c>
      <c r="N480">
        <f>LN(Table15[[#This Row],[Rs(ao)]])</f>
        <v>1.0986122886681098</v>
      </c>
      <c r="O480" s="3">
        <f>LN(Table15[[#This Row],[dens]])</f>
        <v>1.1780996582234857</v>
      </c>
      <c r="P480" s="3">
        <f>1/Table15[[#This Row],[Rs(ao)]]</f>
        <v>0.33333333333333331</v>
      </c>
      <c r="Q480" s="3">
        <f>LN(Table15[[#This Row],[1/R]])</f>
        <v>-1.0986122886681098</v>
      </c>
    </row>
    <row r="481" spans="1:17" hidden="1" x14ac:dyDescent="0.3">
      <c r="A481">
        <v>2</v>
      </c>
      <c r="B481">
        <v>2000</v>
      </c>
      <c r="C481" t="s">
        <v>11</v>
      </c>
      <c r="D481">
        <v>3</v>
      </c>
      <c r="E481" t="s">
        <v>12</v>
      </c>
      <c r="F481">
        <v>11</v>
      </c>
      <c r="G481">
        <v>1316.38625</v>
      </c>
      <c r="H481">
        <v>288513.46964999998</v>
      </c>
      <c r="I481">
        <v>660.77499999999964</v>
      </c>
      <c r="J481">
        <v>225</v>
      </c>
      <c r="K481" t="s">
        <v>14</v>
      </c>
      <c r="L481">
        <f>Table15[[#This Row],[maxPHe]]/Table15[[#This Row],[nv]]</f>
        <v>2.9367777777777762</v>
      </c>
      <c r="M481">
        <f>LN(Table15[[#This Row],[maxPress(bar)]])</f>
        <v>12.572497052401939</v>
      </c>
      <c r="N481">
        <f>LN(Table15[[#This Row],[Rs(ao)]])</f>
        <v>1.0986122886681098</v>
      </c>
      <c r="O481" s="3">
        <f>LN(Table15[[#This Row],[dens]])</f>
        <v>1.0773129863568822</v>
      </c>
      <c r="P481" s="3">
        <f>1/Table15[[#This Row],[Rs(ao)]]</f>
        <v>0.33333333333333331</v>
      </c>
      <c r="Q481" s="3">
        <f>LN(Table15[[#This Row],[1/R]])</f>
        <v>-1.0986122886681098</v>
      </c>
    </row>
    <row r="482" spans="1:17" hidden="1" x14ac:dyDescent="0.3">
      <c r="A482">
        <v>2</v>
      </c>
      <c r="B482">
        <v>2500</v>
      </c>
      <c r="C482" t="s">
        <v>11</v>
      </c>
      <c r="D482">
        <v>3</v>
      </c>
      <c r="E482" t="s">
        <v>12</v>
      </c>
      <c r="F482">
        <v>11</v>
      </c>
      <c r="G482">
        <v>1228.9602500000001</v>
      </c>
      <c r="H482">
        <v>258959.2041</v>
      </c>
      <c r="I482">
        <v>614.29500000000041</v>
      </c>
      <c r="J482">
        <v>224</v>
      </c>
      <c r="K482" t="s">
        <v>14</v>
      </c>
      <c r="L482">
        <f>Table15[[#This Row],[maxPHe]]/Table15[[#This Row],[nv]]</f>
        <v>2.7423883928571446</v>
      </c>
      <c r="M482">
        <f>LN(Table15[[#This Row],[maxPress(bar)]])</f>
        <v>12.464425815147766</v>
      </c>
      <c r="N482">
        <f>LN(Table15[[#This Row],[Rs(ao)]])</f>
        <v>1.0986122886681098</v>
      </c>
      <c r="O482" s="3">
        <f>LN(Table15[[#This Row],[dens]])</f>
        <v>1.0088292169361213</v>
      </c>
      <c r="P482" s="3">
        <f>1/Table15[[#This Row],[Rs(ao)]]</f>
        <v>0.33333333333333331</v>
      </c>
      <c r="Q482" s="3">
        <f>LN(Table15[[#This Row],[1/R]])</f>
        <v>-1.0986122886681098</v>
      </c>
    </row>
    <row r="483" spans="1:17" hidden="1" x14ac:dyDescent="0.3">
      <c r="A483">
        <v>2</v>
      </c>
      <c r="B483">
        <v>500</v>
      </c>
      <c r="C483" t="s">
        <v>11</v>
      </c>
      <c r="D483">
        <v>3</v>
      </c>
      <c r="E483" t="s">
        <v>12</v>
      </c>
      <c r="F483">
        <v>11</v>
      </c>
      <c r="G483">
        <v>1667.62375</v>
      </c>
      <c r="H483">
        <v>431411.32854999998</v>
      </c>
      <c r="I483">
        <v>864.02500000000043</v>
      </c>
      <c r="J483">
        <v>228</v>
      </c>
      <c r="K483" t="s">
        <v>14</v>
      </c>
      <c r="L483">
        <f>Table15[[#This Row],[maxPHe]]/Table15[[#This Row],[nv]]</f>
        <v>3.7895833333333351</v>
      </c>
      <c r="M483">
        <f>LN(Table15[[#This Row],[maxPress(bar)]])</f>
        <v>12.974817272559953</v>
      </c>
      <c r="N483">
        <f>LN(Table15[[#This Row],[Rs(ao)]])</f>
        <v>1.0986122886681098</v>
      </c>
      <c r="O483" s="3">
        <f>LN(Table15[[#This Row],[dens]])</f>
        <v>1.332256074616186</v>
      </c>
      <c r="P483" s="3">
        <f>1/Table15[[#This Row],[Rs(ao)]]</f>
        <v>0.33333333333333331</v>
      </c>
      <c r="Q483" s="3">
        <f>LN(Table15[[#This Row],[1/R]])</f>
        <v>-1.0986122886681098</v>
      </c>
    </row>
    <row r="484" spans="1:17" x14ac:dyDescent="0.3">
      <c r="A484">
        <v>3</v>
      </c>
      <c r="B484">
        <v>1000</v>
      </c>
      <c r="C484" t="s">
        <v>11</v>
      </c>
      <c r="D484">
        <v>3</v>
      </c>
      <c r="E484" t="s">
        <v>12</v>
      </c>
      <c r="F484">
        <v>11</v>
      </c>
      <c r="G484">
        <v>1522.47525</v>
      </c>
      <c r="H484">
        <v>368293.47194999998</v>
      </c>
      <c r="I484">
        <v>784.99499999999955</v>
      </c>
      <c r="J484">
        <v>230</v>
      </c>
      <c r="K484" t="s">
        <v>13</v>
      </c>
      <c r="L484">
        <f>Table15[[#This Row],[maxPHe]]/Table15[[#This Row],[nv]]</f>
        <v>3.4130217391304329</v>
      </c>
      <c r="M484">
        <f>LN(Table15[[#This Row],[maxPress(bar)]])</f>
        <v>12.816635377459345</v>
      </c>
      <c r="N484">
        <f>LN(Table15[[#This Row],[Rs(ao)]])</f>
        <v>1.0986122886681098</v>
      </c>
      <c r="O484" s="3">
        <f>LN(Table15[[#This Row],[dens]])</f>
        <v>1.2275980394121759</v>
      </c>
      <c r="P484" s="3">
        <f>1/Table15[[#This Row],[Rs(ao)]]</f>
        <v>0.33333333333333331</v>
      </c>
      <c r="Q484" s="3">
        <f>LN(Table15[[#This Row],[1/R]])</f>
        <v>-1.0986122886681098</v>
      </c>
    </row>
    <row r="485" spans="1:17" hidden="1" x14ac:dyDescent="0.3">
      <c r="A485">
        <v>3</v>
      </c>
      <c r="B485">
        <v>1500</v>
      </c>
      <c r="C485" t="s">
        <v>11</v>
      </c>
      <c r="D485">
        <v>1</v>
      </c>
      <c r="E485" t="s">
        <v>12</v>
      </c>
      <c r="F485">
        <v>10</v>
      </c>
      <c r="G485">
        <v>109.40575</v>
      </c>
      <c r="H485">
        <v>701854.402</v>
      </c>
      <c r="I485">
        <v>44.385000000000019</v>
      </c>
      <c r="J485">
        <v>8</v>
      </c>
      <c r="K485" t="s">
        <v>13</v>
      </c>
      <c r="L485">
        <f>Table15[[#This Row],[maxPHe]]/Table15[[#This Row],[nv]]</f>
        <v>5.5481250000000024</v>
      </c>
      <c r="M485">
        <f>LN(Table15[[#This Row],[maxPress(bar)]])</f>
        <v>13.461481256938244</v>
      </c>
      <c r="N485">
        <f>LN(Table15[[#This Row],[Rs(ao)]])</f>
        <v>0</v>
      </c>
      <c r="O485" s="3">
        <f>LN(Table15[[#This Row],[dens]])</f>
        <v>1.7134600328404472</v>
      </c>
      <c r="P485" s="3">
        <f>1/Table15[[#This Row],[Rs(ao)]]</f>
        <v>1</v>
      </c>
      <c r="Q485" s="3">
        <f>LN(Table15[[#This Row],[1/R]])</f>
        <v>0</v>
      </c>
    </row>
    <row r="486" spans="1:17" hidden="1" x14ac:dyDescent="0.3">
      <c r="A486">
        <v>3</v>
      </c>
      <c r="B486">
        <v>2000</v>
      </c>
      <c r="C486" t="s">
        <v>11</v>
      </c>
      <c r="D486">
        <v>3</v>
      </c>
      <c r="E486" t="s">
        <v>12</v>
      </c>
      <c r="F486">
        <v>11</v>
      </c>
      <c r="G486">
        <v>1384.20775</v>
      </c>
      <c r="H486">
        <v>294836.62459999998</v>
      </c>
      <c r="I486">
        <v>671.34500000000014</v>
      </c>
      <c r="J486">
        <v>223</v>
      </c>
      <c r="K486" t="s">
        <v>14</v>
      </c>
      <c r="L486">
        <f>Table15[[#This Row],[maxPHe]]/Table15[[#This Row],[nv]]</f>
        <v>3.0105156950672654</v>
      </c>
      <c r="M486">
        <f>LN(Table15[[#This Row],[maxPress(bar)]])</f>
        <v>12.594176666994578</v>
      </c>
      <c r="N486">
        <f>LN(Table15[[#This Row],[Rs(ao)]])</f>
        <v>1.0986122886681098</v>
      </c>
      <c r="O486" s="3">
        <f>LN(Table15[[#This Row],[dens]])</f>
        <v>1.1021113913508169</v>
      </c>
      <c r="P486" s="3">
        <f>1/Table15[[#This Row],[Rs(ao)]]</f>
        <v>0.33333333333333331</v>
      </c>
      <c r="Q486" s="3">
        <f>LN(Table15[[#This Row],[1/R]])</f>
        <v>-1.0986122886681098</v>
      </c>
    </row>
    <row r="487" spans="1:17" hidden="1" x14ac:dyDescent="0.3">
      <c r="A487">
        <v>3</v>
      </c>
      <c r="B487">
        <v>2500</v>
      </c>
      <c r="C487" t="s">
        <v>11</v>
      </c>
      <c r="D487">
        <v>3</v>
      </c>
      <c r="E487" t="s">
        <v>12</v>
      </c>
      <c r="F487">
        <v>11</v>
      </c>
      <c r="G487">
        <v>1181.8317500000001</v>
      </c>
      <c r="H487">
        <v>255923.4283</v>
      </c>
      <c r="I487">
        <v>606.86499999999967</v>
      </c>
      <c r="J487">
        <v>225</v>
      </c>
      <c r="K487" t="s">
        <v>14</v>
      </c>
      <c r="L487">
        <f>Table15[[#This Row],[maxPHe]]/Table15[[#This Row],[nv]]</f>
        <v>2.6971777777777763</v>
      </c>
      <c r="M487">
        <f>LN(Table15[[#This Row],[maxPress(bar)]])</f>
        <v>12.452633570516793</v>
      </c>
      <c r="N487">
        <f>LN(Table15[[#This Row],[Rs(ao)]])</f>
        <v>1.0986122886681098</v>
      </c>
      <c r="O487" s="3">
        <f>LN(Table15[[#This Row],[dens]])</f>
        <v>0.99220595884752882</v>
      </c>
      <c r="P487" s="3">
        <f>1/Table15[[#This Row],[Rs(ao)]]</f>
        <v>0.33333333333333331</v>
      </c>
      <c r="Q487" s="3">
        <f>LN(Table15[[#This Row],[1/R]])</f>
        <v>-1.0986122886681098</v>
      </c>
    </row>
    <row r="488" spans="1:17" hidden="1" x14ac:dyDescent="0.3">
      <c r="A488">
        <v>3</v>
      </c>
      <c r="B488">
        <v>500</v>
      </c>
      <c r="C488" t="s">
        <v>11</v>
      </c>
      <c r="D488">
        <v>3</v>
      </c>
      <c r="E488" t="s">
        <v>12</v>
      </c>
      <c r="F488">
        <v>11</v>
      </c>
      <c r="G488">
        <v>1635.5942500000001</v>
      </c>
      <c r="H488">
        <v>426365.84965000011</v>
      </c>
      <c r="I488">
        <v>859.61499999999944</v>
      </c>
      <c r="J488">
        <v>229</v>
      </c>
      <c r="K488" t="s">
        <v>13</v>
      </c>
      <c r="L488">
        <f>Table15[[#This Row],[maxPHe]]/Table15[[#This Row],[nv]]</f>
        <v>3.7537772925764168</v>
      </c>
      <c r="M488">
        <f>LN(Table15[[#This Row],[maxPress(bar)]])</f>
        <v>12.963053058687377</v>
      </c>
      <c r="N488">
        <f>LN(Table15[[#This Row],[Rs(ao)]])</f>
        <v>1.0986122886681098</v>
      </c>
      <c r="O488" s="3">
        <f>LN(Table15[[#This Row],[dens]])</f>
        <v>1.3227626110385995</v>
      </c>
      <c r="P488" s="3">
        <f>1/Table15[[#This Row],[Rs(ao)]]</f>
        <v>0.33333333333333331</v>
      </c>
      <c r="Q488" s="3">
        <f>LN(Table15[[#This Row],[1/R]])</f>
        <v>-1.0986122886681098</v>
      </c>
    </row>
    <row r="489" spans="1:17" x14ac:dyDescent="0.3">
      <c r="A489">
        <v>1</v>
      </c>
      <c r="B489">
        <v>1000</v>
      </c>
      <c r="C489" t="s">
        <v>11</v>
      </c>
      <c r="D489">
        <v>3</v>
      </c>
      <c r="E489" t="s">
        <v>12</v>
      </c>
      <c r="F489">
        <v>12</v>
      </c>
      <c r="G489">
        <v>1718.4157499999999</v>
      </c>
      <c r="H489">
        <v>377588.46094999998</v>
      </c>
      <c r="I489">
        <v>824.18500000000006</v>
      </c>
      <c r="J489">
        <v>230</v>
      </c>
      <c r="K489" t="s">
        <v>14</v>
      </c>
      <c r="L489">
        <f>Table15[[#This Row],[maxPHe]]/Table15[[#This Row],[nv]]</f>
        <v>3.5834130434782612</v>
      </c>
      <c r="M489">
        <f>LN(Table15[[#This Row],[maxPress(bar)]])</f>
        <v>12.841560153861762</v>
      </c>
      <c r="N489">
        <f>LN(Table15[[#This Row],[Rs(ao)]])</f>
        <v>1.0986122886681098</v>
      </c>
      <c r="O489" s="3">
        <f>LN(Table15[[#This Row],[dens]])</f>
        <v>1.2763157103497604</v>
      </c>
      <c r="P489" s="3">
        <f>1/Table15[[#This Row],[Rs(ao)]]</f>
        <v>0.33333333333333331</v>
      </c>
      <c r="Q489" s="3">
        <f>LN(Table15[[#This Row],[1/R]])</f>
        <v>-1.0986122886681098</v>
      </c>
    </row>
    <row r="490" spans="1:17" hidden="1" x14ac:dyDescent="0.3">
      <c r="A490">
        <v>3</v>
      </c>
      <c r="B490">
        <v>1500</v>
      </c>
      <c r="C490" t="s">
        <v>11</v>
      </c>
      <c r="D490">
        <v>2</v>
      </c>
      <c r="E490" t="s">
        <v>12</v>
      </c>
      <c r="F490">
        <v>10</v>
      </c>
      <c r="G490">
        <v>490.59424999999999</v>
      </c>
      <c r="H490">
        <v>418680.03240000003</v>
      </c>
      <c r="I490">
        <v>241.61500000000009</v>
      </c>
      <c r="J490">
        <v>65</v>
      </c>
      <c r="K490" t="s">
        <v>13</v>
      </c>
      <c r="L490">
        <f>Table15[[#This Row],[maxPHe]]/Table15[[#This Row],[nv]]</f>
        <v>3.7171538461538476</v>
      </c>
      <c r="M490">
        <f>LN(Table15[[#This Row],[maxPress(bar)]])</f>
        <v>12.944862261354888</v>
      </c>
      <c r="N490">
        <f>LN(Table15[[#This Row],[Rs(ao)]])</f>
        <v>0.69314718055994529</v>
      </c>
      <c r="O490" s="3">
        <f>LN(Table15[[#This Row],[dens]])</f>
        <v>1.3129582803304767</v>
      </c>
      <c r="P490" s="3">
        <f>1/Table15[[#This Row],[Rs(ao)]]</f>
        <v>0.5</v>
      </c>
      <c r="Q490" s="3">
        <f>LN(Table15[[#This Row],[1/R]])</f>
        <v>-0.69314718055994529</v>
      </c>
    </row>
    <row r="491" spans="1:17" hidden="1" x14ac:dyDescent="0.3">
      <c r="A491">
        <v>1</v>
      </c>
      <c r="B491">
        <v>2000</v>
      </c>
      <c r="C491" t="s">
        <v>11</v>
      </c>
      <c r="D491">
        <v>3</v>
      </c>
      <c r="E491" t="s">
        <v>12</v>
      </c>
      <c r="F491">
        <v>12</v>
      </c>
      <c r="G491">
        <v>1307.22775</v>
      </c>
      <c r="H491">
        <v>284059.79739999998</v>
      </c>
      <c r="I491">
        <v>657.94499999999971</v>
      </c>
      <c r="J491">
        <v>224</v>
      </c>
      <c r="K491" t="s">
        <v>13</v>
      </c>
      <c r="L491">
        <f>Table15[[#This Row],[maxPHe]]/Table15[[#This Row],[nv]]</f>
        <v>2.9372544642857128</v>
      </c>
      <c r="M491">
        <f>LN(Table15[[#This Row],[maxPress(bar)]])</f>
        <v>12.556940049205265</v>
      </c>
      <c r="N491">
        <f>LN(Table15[[#This Row],[Rs(ao)]])</f>
        <v>1.0986122886681098</v>
      </c>
      <c r="O491" s="3">
        <f>LN(Table15[[#This Row],[dens]])</f>
        <v>1.0774752893505803</v>
      </c>
      <c r="P491" s="3">
        <f>1/Table15[[#This Row],[Rs(ao)]]</f>
        <v>0.33333333333333331</v>
      </c>
      <c r="Q491" s="3">
        <f>LN(Table15[[#This Row],[1/R]])</f>
        <v>-1.0986122886681098</v>
      </c>
    </row>
    <row r="492" spans="1:17" hidden="1" x14ac:dyDescent="0.3">
      <c r="A492">
        <v>1</v>
      </c>
      <c r="B492">
        <v>2500</v>
      </c>
      <c r="C492" t="s">
        <v>11</v>
      </c>
      <c r="D492">
        <v>3</v>
      </c>
      <c r="E492" t="s">
        <v>12</v>
      </c>
      <c r="F492">
        <v>12</v>
      </c>
      <c r="G492">
        <v>1149.90075</v>
      </c>
      <c r="H492">
        <v>256104.32329999999</v>
      </c>
      <c r="I492">
        <v>594.48500000000024</v>
      </c>
      <c r="J492">
        <v>221</v>
      </c>
      <c r="K492" t="s">
        <v>14</v>
      </c>
      <c r="L492">
        <f>Table15[[#This Row],[maxPHe]]/Table15[[#This Row],[nv]]</f>
        <v>2.6899773755656118</v>
      </c>
      <c r="M492">
        <f>LN(Table15[[#This Row],[maxPress(bar)]])</f>
        <v>12.453340153341498</v>
      </c>
      <c r="N492">
        <f>LN(Table15[[#This Row],[Rs(ao)]])</f>
        <v>1.0986122886681098</v>
      </c>
      <c r="O492" s="3">
        <f>LN(Table15[[#This Row],[dens]])</f>
        <v>0.9895327830079742</v>
      </c>
      <c r="P492" s="3">
        <f>1/Table15[[#This Row],[Rs(ao)]]</f>
        <v>0.33333333333333331</v>
      </c>
      <c r="Q492" s="3">
        <f>LN(Table15[[#This Row],[1/R]])</f>
        <v>-1.0986122886681098</v>
      </c>
    </row>
    <row r="493" spans="1:17" hidden="1" x14ac:dyDescent="0.3">
      <c r="A493">
        <v>1</v>
      </c>
      <c r="B493">
        <v>500</v>
      </c>
      <c r="C493" t="s">
        <v>11</v>
      </c>
      <c r="D493">
        <v>3</v>
      </c>
      <c r="E493" t="s">
        <v>12</v>
      </c>
      <c r="F493">
        <v>12</v>
      </c>
      <c r="G493">
        <v>1597.7227499999999</v>
      </c>
      <c r="H493">
        <v>434308.5453</v>
      </c>
      <c r="I493">
        <v>842.04500000000041</v>
      </c>
      <c r="J493">
        <v>224</v>
      </c>
      <c r="K493" t="s">
        <v>14</v>
      </c>
      <c r="L493">
        <f>Table15[[#This Row],[maxPHe]]/Table15[[#This Row],[nv]]</f>
        <v>3.7591294642857163</v>
      </c>
      <c r="M493">
        <f>LN(Table15[[#This Row],[maxPress(bar)]])</f>
        <v>12.981510494359737</v>
      </c>
      <c r="N493">
        <f>LN(Table15[[#This Row],[Rs(ao)]])</f>
        <v>1.0986122886681098</v>
      </c>
      <c r="O493" s="3">
        <f>LN(Table15[[#This Row],[dens]])</f>
        <v>1.3241874051397207</v>
      </c>
      <c r="P493" s="3">
        <f>1/Table15[[#This Row],[Rs(ao)]]</f>
        <v>0.33333333333333331</v>
      </c>
      <c r="Q493" s="3">
        <f>LN(Table15[[#This Row],[1/R]])</f>
        <v>-1.0986122886681098</v>
      </c>
    </row>
    <row r="494" spans="1:17" x14ac:dyDescent="0.3">
      <c r="A494">
        <v>2</v>
      </c>
      <c r="B494">
        <v>1000</v>
      </c>
      <c r="C494" t="s">
        <v>11</v>
      </c>
      <c r="D494">
        <v>3</v>
      </c>
      <c r="E494" t="s">
        <v>12</v>
      </c>
      <c r="F494">
        <v>12</v>
      </c>
      <c r="G494">
        <v>1524.4057499999999</v>
      </c>
      <c r="H494">
        <v>370517.08344999998</v>
      </c>
      <c r="I494">
        <v>778.3850000000001</v>
      </c>
      <c r="J494">
        <v>226</v>
      </c>
      <c r="K494" t="s">
        <v>14</v>
      </c>
      <c r="L494">
        <f>Table15[[#This Row],[maxPHe]]/Table15[[#This Row],[nv]]</f>
        <v>3.4441814159292039</v>
      </c>
      <c r="M494">
        <f>LN(Table15[[#This Row],[maxPress(bar)]])</f>
        <v>12.822654831832072</v>
      </c>
      <c r="N494">
        <f>LN(Table15[[#This Row],[Rs(ao)]])</f>
        <v>1.0986122886681098</v>
      </c>
      <c r="O494" s="3">
        <f>LN(Table15[[#This Row],[dens]])</f>
        <v>1.2366862611157876</v>
      </c>
      <c r="P494" s="3">
        <f>1/Table15[[#This Row],[Rs(ao)]]</f>
        <v>0.33333333333333331</v>
      </c>
      <c r="Q494" s="3">
        <f>LN(Table15[[#This Row],[1/R]])</f>
        <v>-1.0986122886681098</v>
      </c>
    </row>
    <row r="495" spans="1:17" hidden="1" x14ac:dyDescent="0.3">
      <c r="A495">
        <v>4</v>
      </c>
      <c r="B495">
        <v>1500</v>
      </c>
      <c r="C495" t="s">
        <v>11</v>
      </c>
      <c r="D495">
        <v>1</v>
      </c>
      <c r="E495" t="s">
        <v>12</v>
      </c>
      <c r="F495">
        <v>10</v>
      </c>
      <c r="G495">
        <v>125.54474999999999</v>
      </c>
      <c r="H495">
        <v>684839.96849999984</v>
      </c>
      <c r="I495">
        <v>49.605000000000032</v>
      </c>
      <c r="J495">
        <v>9</v>
      </c>
      <c r="K495" t="s">
        <v>14</v>
      </c>
      <c r="L495">
        <f>Table15[[#This Row],[maxPHe]]/Table15[[#This Row],[nv]]</f>
        <v>5.5116666666666703</v>
      </c>
      <c r="M495">
        <f>LN(Table15[[#This Row],[maxPress(bar)]])</f>
        <v>13.436940467322607</v>
      </c>
      <c r="N495">
        <f>LN(Table15[[#This Row],[Rs(ao)]])</f>
        <v>0</v>
      </c>
      <c r="O495" s="3">
        <f>LN(Table15[[#This Row],[dens]])</f>
        <v>1.7068670577656471</v>
      </c>
      <c r="P495" s="3">
        <f>1/Table15[[#This Row],[Rs(ao)]]</f>
        <v>1</v>
      </c>
      <c r="Q495" s="3">
        <f>LN(Table15[[#This Row],[1/R]])</f>
        <v>0</v>
      </c>
    </row>
    <row r="496" spans="1:17" hidden="1" x14ac:dyDescent="0.3">
      <c r="A496">
        <v>2</v>
      </c>
      <c r="B496">
        <v>2000</v>
      </c>
      <c r="C496" t="s">
        <v>11</v>
      </c>
      <c r="D496">
        <v>3</v>
      </c>
      <c r="E496" t="s">
        <v>12</v>
      </c>
      <c r="F496">
        <v>12</v>
      </c>
      <c r="G496">
        <v>1374.90075</v>
      </c>
      <c r="H496">
        <v>287345.72070000012</v>
      </c>
      <c r="I496">
        <v>674.48500000000001</v>
      </c>
      <c r="J496">
        <v>226</v>
      </c>
      <c r="K496" t="s">
        <v>14</v>
      </c>
      <c r="L496">
        <f>Table15[[#This Row],[maxPHe]]/Table15[[#This Row],[nv]]</f>
        <v>2.9844469026548675</v>
      </c>
      <c r="M496">
        <f>LN(Table15[[#This Row],[maxPress(bar)]])</f>
        <v>12.568441371533366</v>
      </c>
      <c r="N496">
        <f>LN(Table15[[#This Row],[Rs(ao)]])</f>
        <v>1.0986122886681098</v>
      </c>
      <c r="O496" s="3">
        <f>LN(Table15[[#This Row],[dens]])</f>
        <v>1.0934144374329113</v>
      </c>
      <c r="P496" s="3">
        <f>1/Table15[[#This Row],[Rs(ao)]]</f>
        <v>0.33333333333333331</v>
      </c>
      <c r="Q496" s="3">
        <f>LN(Table15[[#This Row],[1/R]])</f>
        <v>-1.0986122886681098</v>
      </c>
    </row>
    <row r="497" spans="1:17" hidden="1" x14ac:dyDescent="0.3">
      <c r="A497">
        <v>2</v>
      </c>
      <c r="B497">
        <v>500</v>
      </c>
      <c r="C497" t="s">
        <v>11</v>
      </c>
      <c r="D497">
        <v>1</v>
      </c>
      <c r="E497" t="s">
        <v>12</v>
      </c>
      <c r="F497">
        <v>10</v>
      </c>
      <c r="G497">
        <v>47.574249999999999</v>
      </c>
      <c r="H497">
        <v>954263.07620000001</v>
      </c>
      <c r="I497">
        <v>30.015000000000011</v>
      </c>
      <c r="J497">
        <v>6</v>
      </c>
      <c r="K497" t="s">
        <v>13</v>
      </c>
      <c r="L497">
        <f>Table15[[#This Row],[maxPHe]]/Table15[[#This Row],[nv]]</f>
        <v>5.0025000000000022</v>
      </c>
      <c r="M497">
        <f>LN(Table15[[#This Row],[maxPress(bar)]])</f>
        <v>13.76869467363122</v>
      </c>
      <c r="N497">
        <f>LN(Table15[[#This Row],[Rs(ao)]])</f>
        <v>0</v>
      </c>
      <c r="O497" s="3">
        <f>LN(Table15[[#This Row],[dens]])</f>
        <v>1.6099377874757519</v>
      </c>
      <c r="P497" s="3">
        <f>1/Table15[[#This Row],[Rs(ao)]]</f>
        <v>1</v>
      </c>
      <c r="Q497" s="3">
        <f>LN(Table15[[#This Row],[1/R]])</f>
        <v>0</v>
      </c>
    </row>
    <row r="498" spans="1:17" hidden="1" x14ac:dyDescent="0.3">
      <c r="A498">
        <v>2</v>
      </c>
      <c r="B498">
        <v>500</v>
      </c>
      <c r="C498" t="s">
        <v>11</v>
      </c>
      <c r="D498">
        <v>1</v>
      </c>
      <c r="E498" t="s">
        <v>12</v>
      </c>
      <c r="F498">
        <v>11</v>
      </c>
      <c r="G498">
        <v>78.910750000000007</v>
      </c>
      <c r="H498">
        <v>895043.58120000002</v>
      </c>
      <c r="I498">
        <v>39.285000000000032</v>
      </c>
      <c r="J498">
        <v>7</v>
      </c>
      <c r="K498" t="s">
        <v>13</v>
      </c>
      <c r="L498">
        <f>Table15[[#This Row],[maxPHe]]/Table15[[#This Row],[nv]]</f>
        <v>5.612142857142862</v>
      </c>
      <c r="M498">
        <f>LN(Table15[[#This Row],[maxPress(bar)]])</f>
        <v>13.704627690149687</v>
      </c>
      <c r="N498">
        <f>LN(Table15[[#This Row],[Rs(ao)]])</f>
        <v>0</v>
      </c>
      <c r="O498" s="3">
        <f>LN(Table15[[#This Row],[dens]])</f>
        <v>1.7249326175724724</v>
      </c>
      <c r="P498" s="3">
        <f>1/Table15[[#This Row],[Rs(ao)]]</f>
        <v>1</v>
      </c>
      <c r="Q498" s="3">
        <f>LN(Table15[[#This Row],[1/R]])</f>
        <v>0</v>
      </c>
    </row>
    <row r="499" spans="1:17" hidden="1" x14ac:dyDescent="0.3">
      <c r="A499">
        <v>2</v>
      </c>
      <c r="B499">
        <v>500</v>
      </c>
      <c r="C499" t="s">
        <v>11</v>
      </c>
      <c r="D499">
        <v>1</v>
      </c>
      <c r="E499" t="s">
        <v>12</v>
      </c>
      <c r="F499">
        <v>12</v>
      </c>
      <c r="G499">
        <v>143.86125000000001</v>
      </c>
      <c r="H499">
        <v>825879.68280000018</v>
      </c>
      <c r="I499">
        <v>58.275000000000013</v>
      </c>
      <c r="J499">
        <v>9</v>
      </c>
      <c r="K499" t="s">
        <v>13</v>
      </c>
      <c r="L499">
        <f>Table15[[#This Row],[maxPHe]]/Table15[[#This Row],[nv]]</f>
        <v>6.4750000000000014</v>
      </c>
      <c r="M499">
        <f>LN(Table15[[#This Row],[maxPress(bar)]])</f>
        <v>13.624204379423574</v>
      </c>
      <c r="N499">
        <f>LN(Table15[[#This Row],[Rs(ao)]])</f>
        <v>0</v>
      </c>
      <c r="O499" s="3">
        <f>LN(Table15[[#This Row],[dens]])</f>
        <v>1.8679486075856018</v>
      </c>
      <c r="P499" s="3">
        <f>1/Table15[[#This Row],[Rs(ao)]]</f>
        <v>1</v>
      </c>
      <c r="Q499" s="3">
        <f>LN(Table15[[#This Row],[1/R]])</f>
        <v>0</v>
      </c>
    </row>
    <row r="500" spans="1:17" hidden="1" x14ac:dyDescent="0.3">
      <c r="A500">
        <v>2</v>
      </c>
      <c r="B500">
        <v>500</v>
      </c>
      <c r="C500" t="s">
        <v>11</v>
      </c>
      <c r="D500">
        <v>1</v>
      </c>
      <c r="E500" t="s">
        <v>12</v>
      </c>
      <c r="F500">
        <v>13</v>
      </c>
      <c r="G500">
        <v>164.80175</v>
      </c>
      <c r="H500">
        <v>858648.69439999992</v>
      </c>
      <c r="I500">
        <v>62.464999999999968</v>
      </c>
      <c r="J500">
        <v>9</v>
      </c>
      <c r="K500" t="s">
        <v>13</v>
      </c>
      <c r="L500">
        <f>Table15[[#This Row],[maxPHe]]/Table15[[#This Row],[nv]]</f>
        <v>6.9405555555555516</v>
      </c>
      <c r="M500">
        <f>LN(Table15[[#This Row],[maxPress(bar)]])</f>
        <v>13.663115146884444</v>
      </c>
      <c r="N500">
        <f>LN(Table15[[#This Row],[Rs(ao)]])</f>
        <v>0</v>
      </c>
      <c r="O500" s="3">
        <f>LN(Table15[[#This Row],[dens]])</f>
        <v>1.9373818225475725</v>
      </c>
      <c r="P500" s="3">
        <f>1/Table15[[#This Row],[Rs(ao)]]</f>
        <v>1</v>
      </c>
      <c r="Q500" s="3">
        <f>LN(Table15[[#This Row],[1/R]])</f>
        <v>0</v>
      </c>
    </row>
    <row r="501" spans="1:17" hidden="1" x14ac:dyDescent="0.3">
      <c r="A501">
        <v>2</v>
      </c>
      <c r="B501">
        <v>500</v>
      </c>
      <c r="C501" t="s">
        <v>11</v>
      </c>
      <c r="D501">
        <v>1</v>
      </c>
      <c r="E501" t="s">
        <v>12</v>
      </c>
      <c r="F501">
        <v>14</v>
      </c>
      <c r="G501">
        <v>131.48525000000001</v>
      </c>
      <c r="H501">
        <v>836051.62880000006</v>
      </c>
      <c r="I501">
        <v>52.795000000000023</v>
      </c>
      <c r="J501">
        <v>8</v>
      </c>
      <c r="K501" t="s">
        <v>14</v>
      </c>
      <c r="L501">
        <f>Table15[[#This Row],[maxPHe]]/Table15[[#This Row],[nv]]</f>
        <v>6.5993750000000029</v>
      </c>
      <c r="M501">
        <f>LN(Table15[[#This Row],[maxPress(bar)]])</f>
        <v>13.636445647097757</v>
      </c>
      <c r="N501">
        <f>LN(Table15[[#This Row],[Rs(ao)]])</f>
        <v>0</v>
      </c>
      <c r="O501" s="3">
        <f>LN(Table15[[#This Row],[dens]])</f>
        <v>1.8869749475786421</v>
      </c>
      <c r="P501" s="3">
        <f>1/Table15[[#This Row],[Rs(ao)]]</f>
        <v>1</v>
      </c>
      <c r="Q501" s="3">
        <f>LN(Table15[[#This Row],[1/R]])</f>
        <v>0</v>
      </c>
    </row>
    <row r="502" spans="1:17" hidden="1" x14ac:dyDescent="0.3">
      <c r="A502">
        <v>2</v>
      </c>
      <c r="B502">
        <v>500</v>
      </c>
      <c r="C502" t="s">
        <v>11</v>
      </c>
      <c r="D502">
        <v>1</v>
      </c>
      <c r="E502" t="s">
        <v>12</v>
      </c>
      <c r="F502">
        <v>15</v>
      </c>
      <c r="G502">
        <v>58.366249999999987</v>
      </c>
      <c r="H502">
        <v>908035.99285000004</v>
      </c>
      <c r="I502">
        <v>35.174999999999997</v>
      </c>
      <c r="J502">
        <v>7</v>
      </c>
      <c r="K502" t="s">
        <v>13</v>
      </c>
      <c r="L502">
        <f>Table15[[#This Row],[maxPHe]]/Table15[[#This Row],[nv]]</f>
        <v>5.0249999999999995</v>
      </c>
      <c r="M502">
        <f>LN(Table15[[#This Row],[maxPress(bar)]])</f>
        <v>13.719039296500441</v>
      </c>
      <c r="N502">
        <f>LN(Table15[[#This Row],[Rs(ao)]])</f>
        <v>0</v>
      </c>
      <c r="O502" s="3">
        <f>LN(Table15[[#This Row],[dens]])</f>
        <v>1.6144254539451393</v>
      </c>
      <c r="P502" s="3">
        <f>1/Table15[[#This Row],[Rs(ao)]]</f>
        <v>1</v>
      </c>
      <c r="Q502" s="3">
        <f>LN(Table15[[#This Row],[1/R]])</f>
        <v>0</v>
      </c>
    </row>
    <row r="503" spans="1:17" hidden="1" x14ac:dyDescent="0.3">
      <c r="A503">
        <v>2</v>
      </c>
      <c r="B503">
        <v>500</v>
      </c>
      <c r="C503" t="s">
        <v>11</v>
      </c>
      <c r="D503">
        <v>1</v>
      </c>
      <c r="E503" t="s">
        <v>12</v>
      </c>
      <c r="F503">
        <v>16</v>
      </c>
      <c r="G503">
        <v>157.22774999999999</v>
      </c>
      <c r="H503">
        <v>867399.34089999995</v>
      </c>
      <c r="I503">
        <v>60.945000000000029</v>
      </c>
      <c r="J503">
        <v>9</v>
      </c>
      <c r="K503" t="s">
        <v>13</v>
      </c>
      <c r="L503">
        <f>Table15[[#This Row],[maxPHe]]/Table15[[#This Row],[nv]]</f>
        <v>6.7716666666666701</v>
      </c>
      <c r="M503">
        <f>LN(Table15[[#This Row],[maxPress(bar)]])</f>
        <v>13.67325475052607</v>
      </c>
      <c r="N503">
        <f>LN(Table15[[#This Row],[Rs(ao)]])</f>
        <v>0</v>
      </c>
      <c r="O503" s="3">
        <f>LN(Table15[[#This Row],[dens]])</f>
        <v>1.9127472407715809</v>
      </c>
      <c r="P503" s="3">
        <f>1/Table15[[#This Row],[Rs(ao)]]</f>
        <v>1</v>
      </c>
      <c r="Q503" s="3">
        <f>LN(Table15[[#This Row],[1/R]])</f>
        <v>0</v>
      </c>
    </row>
    <row r="504" spans="1:17" hidden="1" x14ac:dyDescent="0.3">
      <c r="A504">
        <v>2</v>
      </c>
      <c r="B504">
        <v>500</v>
      </c>
      <c r="C504" t="s">
        <v>11</v>
      </c>
      <c r="D504">
        <v>1</v>
      </c>
      <c r="E504" t="s">
        <v>12</v>
      </c>
      <c r="F504">
        <v>17</v>
      </c>
      <c r="G504">
        <v>180.24775</v>
      </c>
      <c r="H504">
        <v>880982.96575000009</v>
      </c>
      <c r="I504">
        <v>62.544999999999987</v>
      </c>
      <c r="J504">
        <v>8</v>
      </c>
      <c r="K504" t="s">
        <v>13</v>
      </c>
      <c r="L504">
        <f>Table15[[#This Row],[maxPHe]]/Table15[[#This Row],[nv]]</f>
        <v>7.8181249999999984</v>
      </c>
      <c r="M504">
        <f>LN(Table15[[#This Row],[maxPress(bar)]])</f>
        <v>13.688793569600858</v>
      </c>
      <c r="N504">
        <f>LN(Table15[[#This Row],[Rs(ao)]])</f>
        <v>0</v>
      </c>
      <c r="O504" s="3">
        <f>LN(Table15[[#This Row],[dens]])</f>
        <v>2.0564447559868686</v>
      </c>
      <c r="P504" s="3">
        <f>1/Table15[[#This Row],[Rs(ao)]]</f>
        <v>1</v>
      </c>
      <c r="Q504" s="3">
        <f>LN(Table15[[#This Row],[1/R]])</f>
        <v>0</v>
      </c>
    </row>
    <row r="505" spans="1:17" hidden="1" x14ac:dyDescent="0.3">
      <c r="A505">
        <v>2</v>
      </c>
      <c r="B505">
        <v>500</v>
      </c>
      <c r="C505" t="s">
        <v>11</v>
      </c>
      <c r="D505">
        <v>1</v>
      </c>
      <c r="E505" t="s">
        <v>12</v>
      </c>
      <c r="F505">
        <v>18</v>
      </c>
      <c r="G505">
        <v>99.851249999999993</v>
      </c>
      <c r="H505">
        <v>834854.91889999993</v>
      </c>
      <c r="I505">
        <v>46.474999999999987</v>
      </c>
      <c r="J505">
        <v>8</v>
      </c>
      <c r="K505" t="s">
        <v>13</v>
      </c>
      <c r="L505">
        <f>Table15[[#This Row],[maxPHe]]/Table15[[#This Row],[nv]]</f>
        <v>5.8093749999999984</v>
      </c>
      <c r="M505">
        <f>LN(Table15[[#This Row],[maxPress(bar)]])</f>
        <v>13.635013238916384</v>
      </c>
      <c r="N505">
        <f>LN(Table15[[#This Row],[Rs(ao)]])</f>
        <v>0</v>
      </c>
      <c r="O505" s="3">
        <f>LN(Table15[[#This Row],[dens]])</f>
        <v>1.7594729919276715</v>
      </c>
      <c r="P505" s="3">
        <f>1/Table15[[#This Row],[Rs(ao)]]</f>
        <v>1</v>
      </c>
      <c r="Q505" s="3">
        <f>LN(Table15[[#This Row],[1/R]])</f>
        <v>0</v>
      </c>
    </row>
    <row r="506" spans="1:17" hidden="1" x14ac:dyDescent="0.3">
      <c r="A506">
        <v>2</v>
      </c>
      <c r="B506">
        <v>500</v>
      </c>
      <c r="C506" t="s">
        <v>11</v>
      </c>
      <c r="D506">
        <v>1</v>
      </c>
      <c r="E506" t="s">
        <v>12</v>
      </c>
      <c r="F506">
        <v>19</v>
      </c>
      <c r="G506">
        <v>83.861249999999998</v>
      </c>
      <c r="H506">
        <v>795760.85159999994</v>
      </c>
      <c r="I506">
        <v>46.274999999999991</v>
      </c>
      <c r="J506">
        <v>9</v>
      </c>
      <c r="K506" t="s">
        <v>13</v>
      </c>
      <c r="L506">
        <f>Table15[[#This Row],[maxPHe]]/Table15[[#This Row],[nv]]</f>
        <v>5.1416666666666657</v>
      </c>
      <c r="M506">
        <f>LN(Table15[[#This Row],[maxPress(bar)]])</f>
        <v>13.587053981997634</v>
      </c>
      <c r="N506">
        <f>LN(Table15[[#This Row],[Rs(ao)]])</f>
        <v>0</v>
      </c>
      <c r="O506" s="3">
        <f>LN(Table15[[#This Row],[dens]])</f>
        <v>1.6373772811233416</v>
      </c>
      <c r="P506" s="3">
        <f>1/Table15[[#This Row],[Rs(ao)]]</f>
        <v>1</v>
      </c>
      <c r="Q506" s="3">
        <f>LN(Table15[[#This Row],[1/R]])</f>
        <v>0</v>
      </c>
    </row>
    <row r="507" spans="1:17" hidden="1" x14ac:dyDescent="0.3">
      <c r="A507">
        <v>2</v>
      </c>
      <c r="B507">
        <v>500</v>
      </c>
      <c r="C507" t="s">
        <v>11</v>
      </c>
      <c r="D507">
        <v>1</v>
      </c>
      <c r="E507" t="s">
        <v>12</v>
      </c>
      <c r="F507">
        <v>1</v>
      </c>
      <c r="G507">
        <v>61.831750000000007</v>
      </c>
      <c r="H507">
        <v>716540.87239999988</v>
      </c>
      <c r="I507">
        <v>27.864999999999991</v>
      </c>
      <c r="J507">
        <v>8</v>
      </c>
      <c r="K507" t="s">
        <v>14</v>
      </c>
      <c r="L507">
        <f>Table15[[#This Row],[maxPHe]]/Table15[[#This Row],[nv]]</f>
        <v>3.4831249999999989</v>
      </c>
      <c r="M507">
        <f>LN(Table15[[#This Row],[maxPress(bar)]])</f>
        <v>13.482190569145368</v>
      </c>
      <c r="N507">
        <f>LN(Table15[[#This Row],[Rs(ao)]])</f>
        <v>0</v>
      </c>
      <c r="O507" s="3">
        <f>LN(Table15[[#This Row],[dens]])</f>
        <v>1.2479298793416633</v>
      </c>
      <c r="P507" s="3">
        <f>1/Table15[[#This Row],[Rs(ao)]]</f>
        <v>1</v>
      </c>
      <c r="Q507" s="3">
        <f>LN(Table15[[#This Row],[1/R]])</f>
        <v>0</v>
      </c>
    </row>
    <row r="508" spans="1:17" hidden="1" x14ac:dyDescent="0.3">
      <c r="A508">
        <v>2</v>
      </c>
      <c r="B508">
        <v>500</v>
      </c>
      <c r="C508" t="s">
        <v>11</v>
      </c>
      <c r="D508">
        <v>1</v>
      </c>
      <c r="E508" t="s">
        <v>12</v>
      </c>
      <c r="F508">
        <v>20</v>
      </c>
      <c r="G508">
        <v>49.306750000000008</v>
      </c>
      <c r="H508">
        <v>928349.9850499999</v>
      </c>
      <c r="I508">
        <v>33.365000000000009</v>
      </c>
      <c r="J508">
        <v>7</v>
      </c>
      <c r="K508" t="s">
        <v>13</v>
      </c>
      <c r="L508">
        <f>Table15[[#This Row],[maxPHe]]/Table15[[#This Row],[nv]]</f>
        <v>4.7664285714285723</v>
      </c>
      <c r="M508">
        <f>LN(Table15[[#This Row],[maxPress(bar)]])</f>
        <v>13.741164079731776</v>
      </c>
      <c r="N508">
        <f>LN(Table15[[#This Row],[Rs(ao)]])</f>
        <v>0</v>
      </c>
      <c r="O508" s="3">
        <f>LN(Table15[[#This Row],[dens]])</f>
        <v>1.5615972973002568</v>
      </c>
      <c r="P508" s="3">
        <f>1/Table15[[#This Row],[Rs(ao)]]</f>
        <v>1</v>
      </c>
      <c r="Q508" s="3">
        <f>LN(Table15[[#This Row],[1/R]])</f>
        <v>0</v>
      </c>
    </row>
    <row r="509" spans="1:17" hidden="1" x14ac:dyDescent="0.3">
      <c r="A509">
        <v>2</v>
      </c>
      <c r="B509">
        <v>500</v>
      </c>
      <c r="C509" t="s">
        <v>11</v>
      </c>
      <c r="D509">
        <v>1</v>
      </c>
      <c r="E509" t="s">
        <v>12</v>
      </c>
      <c r="F509">
        <v>2</v>
      </c>
      <c r="G509">
        <v>94.356250000000003</v>
      </c>
      <c r="H509">
        <v>842941.90949999995</v>
      </c>
      <c r="I509">
        <v>33.375000000000007</v>
      </c>
      <c r="J509">
        <v>7</v>
      </c>
      <c r="K509" t="s">
        <v>14</v>
      </c>
      <c r="L509">
        <f>Table15[[#This Row],[maxPHe]]/Table15[[#This Row],[nv]]</f>
        <v>4.7678571428571441</v>
      </c>
      <c r="M509">
        <f>LN(Table15[[#This Row],[maxPress(bar)]])</f>
        <v>13.644653325356972</v>
      </c>
      <c r="N509">
        <f>LN(Table15[[#This Row],[Rs(ao)]])</f>
        <v>0</v>
      </c>
      <c r="O509" s="3">
        <f>LN(Table15[[#This Row],[dens]])</f>
        <v>1.5618969676651007</v>
      </c>
      <c r="P509" s="3">
        <f>1/Table15[[#This Row],[Rs(ao)]]</f>
        <v>1</v>
      </c>
      <c r="Q509" s="3">
        <f>LN(Table15[[#This Row],[1/R]])</f>
        <v>0</v>
      </c>
    </row>
    <row r="510" spans="1:17" hidden="1" x14ac:dyDescent="0.3">
      <c r="A510">
        <v>2</v>
      </c>
      <c r="B510">
        <v>500</v>
      </c>
      <c r="C510" t="s">
        <v>11</v>
      </c>
      <c r="D510">
        <v>1</v>
      </c>
      <c r="E510" t="s">
        <v>12</v>
      </c>
      <c r="F510">
        <v>3</v>
      </c>
      <c r="G510">
        <v>45.346749999999993</v>
      </c>
      <c r="H510">
        <v>912548.1298</v>
      </c>
      <c r="I510">
        <v>30.565000000000001</v>
      </c>
      <c r="J510">
        <v>7</v>
      </c>
      <c r="K510" t="s">
        <v>14</v>
      </c>
      <c r="L510">
        <f>Table15[[#This Row],[maxPHe]]/Table15[[#This Row],[nv]]</f>
        <v>4.366428571428572</v>
      </c>
      <c r="M510">
        <f>LN(Table15[[#This Row],[maxPress(bar)]])</f>
        <v>13.723996108034116</v>
      </c>
      <c r="N510">
        <f>LN(Table15[[#This Row],[Rs(ao)]])</f>
        <v>0</v>
      </c>
      <c r="O510" s="3">
        <f>LN(Table15[[#This Row],[dens]])</f>
        <v>1.4739454144253756</v>
      </c>
      <c r="P510" s="3">
        <f>1/Table15[[#This Row],[Rs(ao)]]</f>
        <v>1</v>
      </c>
      <c r="Q510" s="3">
        <f>LN(Table15[[#This Row],[1/R]])</f>
        <v>0</v>
      </c>
    </row>
    <row r="511" spans="1:17" hidden="1" x14ac:dyDescent="0.3">
      <c r="A511">
        <v>2</v>
      </c>
      <c r="B511">
        <v>500</v>
      </c>
      <c r="C511" t="s">
        <v>11</v>
      </c>
      <c r="D511">
        <v>1</v>
      </c>
      <c r="E511" t="s">
        <v>12</v>
      </c>
      <c r="F511">
        <v>4</v>
      </c>
      <c r="G511">
        <v>174.50475</v>
      </c>
      <c r="H511">
        <v>855062.8380499999</v>
      </c>
      <c r="I511">
        <v>64.405000000000044</v>
      </c>
      <c r="J511">
        <v>10</v>
      </c>
      <c r="K511" t="s">
        <v>14</v>
      </c>
      <c r="L511">
        <f>Table15[[#This Row],[maxPHe]]/Table15[[#This Row],[nv]]</f>
        <v>6.4405000000000046</v>
      </c>
      <c r="M511">
        <f>LN(Table15[[#This Row],[maxPress(bar)]])</f>
        <v>13.658930240013609</v>
      </c>
      <c r="N511">
        <f>LN(Table15[[#This Row],[Rs(ao)]])</f>
        <v>0</v>
      </c>
      <c r="O511" s="3">
        <f>LN(Table15[[#This Row],[dens]])</f>
        <v>1.8626061768540063</v>
      </c>
      <c r="P511" s="3">
        <f>1/Table15[[#This Row],[Rs(ao)]]</f>
        <v>1</v>
      </c>
      <c r="Q511" s="3">
        <f>LN(Table15[[#This Row],[1/R]])</f>
        <v>0</v>
      </c>
    </row>
    <row r="512" spans="1:17" hidden="1" x14ac:dyDescent="0.3">
      <c r="A512">
        <v>2</v>
      </c>
      <c r="B512">
        <v>500</v>
      </c>
      <c r="C512" t="s">
        <v>11</v>
      </c>
      <c r="D512">
        <v>1</v>
      </c>
      <c r="E512" t="s">
        <v>12</v>
      </c>
      <c r="F512">
        <v>5</v>
      </c>
      <c r="G512">
        <v>69.752250000000018</v>
      </c>
      <c r="H512">
        <v>885016.84809999994</v>
      </c>
      <c r="I512">
        <v>40.454999999999991</v>
      </c>
      <c r="J512">
        <v>8</v>
      </c>
      <c r="K512" t="s">
        <v>14</v>
      </c>
      <c r="L512">
        <f>Table15[[#This Row],[maxPHe]]/Table15[[#This Row],[nv]]</f>
        <v>5.0568749999999989</v>
      </c>
      <c r="M512">
        <f>LN(Table15[[#This Row],[maxPress(bar)]])</f>
        <v>13.693361961209987</v>
      </c>
      <c r="N512">
        <f>LN(Table15[[#This Row],[Rs(ao)]])</f>
        <v>0</v>
      </c>
      <c r="O512" s="3">
        <f>LN(Table15[[#This Row],[dens]])</f>
        <v>1.6207487035799668</v>
      </c>
      <c r="P512" s="3">
        <f>1/Table15[[#This Row],[Rs(ao)]]</f>
        <v>1</v>
      </c>
      <c r="Q512" s="3">
        <f>LN(Table15[[#This Row],[1/R]])</f>
        <v>0</v>
      </c>
    </row>
    <row r="513" spans="1:17" hidden="1" x14ac:dyDescent="0.3">
      <c r="A513">
        <v>2</v>
      </c>
      <c r="B513">
        <v>500</v>
      </c>
      <c r="C513" t="s">
        <v>11</v>
      </c>
      <c r="D513">
        <v>1</v>
      </c>
      <c r="E513" t="s">
        <v>12</v>
      </c>
      <c r="F513">
        <v>6</v>
      </c>
      <c r="G513">
        <v>47.376249999999999</v>
      </c>
      <c r="H513">
        <v>868478.19684999995</v>
      </c>
      <c r="I513">
        <v>35.975000000000023</v>
      </c>
      <c r="J513">
        <v>8</v>
      </c>
      <c r="K513" t="s">
        <v>14</v>
      </c>
      <c r="L513">
        <f>Table15[[#This Row],[maxPHe]]/Table15[[#This Row],[nv]]</f>
        <v>4.4968750000000028</v>
      </c>
      <c r="M513">
        <f>LN(Table15[[#This Row],[maxPress(bar)]])</f>
        <v>13.674497759972816</v>
      </c>
      <c r="N513">
        <f>LN(Table15[[#This Row],[Rs(ao)]])</f>
        <v>0</v>
      </c>
      <c r="O513" s="3">
        <f>LN(Table15[[#This Row],[dens]])</f>
        <v>1.5033827110935962</v>
      </c>
      <c r="P513" s="3">
        <f>1/Table15[[#This Row],[Rs(ao)]]</f>
        <v>1</v>
      </c>
      <c r="Q513" s="3">
        <f>LN(Table15[[#This Row],[1/R]])</f>
        <v>0</v>
      </c>
    </row>
    <row r="514" spans="1:17" hidden="1" x14ac:dyDescent="0.3">
      <c r="A514">
        <v>2</v>
      </c>
      <c r="B514">
        <v>500</v>
      </c>
      <c r="C514" t="s">
        <v>11</v>
      </c>
      <c r="D514">
        <v>1</v>
      </c>
      <c r="E514" t="s">
        <v>12</v>
      </c>
      <c r="F514">
        <v>7</v>
      </c>
      <c r="G514">
        <v>153.61375000000001</v>
      </c>
      <c r="H514">
        <v>838410.48035000009</v>
      </c>
      <c r="I514">
        <v>60.225000000000009</v>
      </c>
      <c r="J514">
        <v>9</v>
      </c>
      <c r="K514" t="s">
        <v>14</v>
      </c>
      <c r="L514">
        <f>Table15[[#This Row],[maxPHe]]/Table15[[#This Row],[nv]]</f>
        <v>6.6916666666666673</v>
      </c>
      <c r="M514">
        <f>LN(Table15[[#This Row],[maxPress(bar)]])</f>
        <v>13.639263092888248</v>
      </c>
      <c r="N514">
        <f>LN(Table15[[#This Row],[Rs(ao)]])</f>
        <v>0</v>
      </c>
      <c r="O514" s="3">
        <f>LN(Table15[[#This Row],[dens]])</f>
        <v>1.9008629711647158</v>
      </c>
      <c r="P514" s="3">
        <f>1/Table15[[#This Row],[Rs(ao)]]</f>
        <v>1</v>
      </c>
      <c r="Q514" s="3">
        <f>LN(Table15[[#This Row],[1/R]])</f>
        <v>0</v>
      </c>
    </row>
    <row r="515" spans="1:17" hidden="1" x14ac:dyDescent="0.3">
      <c r="A515">
        <v>2</v>
      </c>
      <c r="B515">
        <v>500</v>
      </c>
      <c r="C515" t="s">
        <v>11</v>
      </c>
      <c r="D515">
        <v>1</v>
      </c>
      <c r="E515" t="s">
        <v>12</v>
      </c>
      <c r="F515">
        <v>8</v>
      </c>
      <c r="G515">
        <v>106.63375000000001</v>
      </c>
      <c r="H515">
        <v>860144.34415000014</v>
      </c>
      <c r="I515">
        <v>47.824999999999989</v>
      </c>
      <c r="J515">
        <v>8</v>
      </c>
      <c r="K515" t="s">
        <v>13</v>
      </c>
      <c r="L515">
        <f>Table15[[#This Row],[maxPHe]]/Table15[[#This Row],[nv]]</f>
        <v>5.9781249999999986</v>
      </c>
      <c r="M515">
        <f>LN(Table15[[#This Row],[maxPress(bar)]])</f>
        <v>13.664855496180676</v>
      </c>
      <c r="N515">
        <f>LN(Table15[[#This Row],[Rs(ao)]])</f>
        <v>0</v>
      </c>
      <c r="O515" s="3">
        <f>LN(Table15[[#This Row],[dens]])</f>
        <v>1.7881069736464803</v>
      </c>
      <c r="P515" s="3">
        <f>1/Table15[[#This Row],[Rs(ao)]]</f>
        <v>1</v>
      </c>
      <c r="Q515" s="3">
        <f>LN(Table15[[#This Row],[1/R]])</f>
        <v>0</v>
      </c>
    </row>
    <row r="516" spans="1:17" hidden="1" x14ac:dyDescent="0.3">
      <c r="A516">
        <v>2</v>
      </c>
      <c r="B516">
        <v>500</v>
      </c>
      <c r="C516" t="s">
        <v>11</v>
      </c>
      <c r="D516">
        <v>1</v>
      </c>
      <c r="E516" t="s">
        <v>12</v>
      </c>
      <c r="F516">
        <v>9</v>
      </c>
      <c r="G516">
        <v>82.079249999999988</v>
      </c>
      <c r="H516">
        <v>909156.04640000011</v>
      </c>
      <c r="I516">
        <v>39.914999999999978</v>
      </c>
      <c r="J516">
        <v>7</v>
      </c>
      <c r="K516" t="s">
        <v>13</v>
      </c>
      <c r="L516">
        <f>Table15[[#This Row],[maxPHe]]/Table15[[#This Row],[nv]]</f>
        <v>5.7021428571428538</v>
      </c>
      <c r="M516">
        <f>LN(Table15[[#This Row],[maxPress(bar)]])</f>
        <v>13.720272026633136</v>
      </c>
      <c r="N516">
        <f>LN(Table15[[#This Row],[Rs(ao)]])</f>
        <v>0</v>
      </c>
      <c r="O516" s="3">
        <f>LN(Table15[[#This Row],[dens]])</f>
        <v>1.7408420440424484</v>
      </c>
      <c r="P516" s="3">
        <f>1/Table15[[#This Row],[Rs(ao)]]</f>
        <v>1</v>
      </c>
      <c r="Q516" s="3">
        <f>LN(Table15[[#This Row],[1/R]])</f>
        <v>0</v>
      </c>
    </row>
    <row r="517" spans="1:17" hidden="1" x14ac:dyDescent="0.3">
      <c r="A517">
        <v>2</v>
      </c>
      <c r="B517">
        <v>500</v>
      </c>
      <c r="C517" t="s">
        <v>11</v>
      </c>
      <c r="D517">
        <v>2</v>
      </c>
      <c r="E517" t="s">
        <v>12</v>
      </c>
      <c r="F517">
        <v>10</v>
      </c>
      <c r="G517">
        <v>537.72275000000013</v>
      </c>
      <c r="H517">
        <v>549269.86325000005</v>
      </c>
      <c r="I517">
        <v>285.04500000000007</v>
      </c>
      <c r="J517">
        <v>67</v>
      </c>
      <c r="K517" t="s">
        <v>13</v>
      </c>
      <c r="L517">
        <f>Table15[[#This Row],[maxPHe]]/Table15[[#This Row],[nv]]</f>
        <v>4.2544029850746279</v>
      </c>
      <c r="M517">
        <f>LN(Table15[[#This Row],[maxPress(bar)]])</f>
        <v>13.216345153907918</v>
      </c>
      <c r="N517">
        <f>LN(Table15[[#This Row],[Rs(ao)]])</f>
        <v>0.69314718055994529</v>
      </c>
      <c r="O517" s="3">
        <f>LN(Table15[[#This Row],[dens]])</f>
        <v>1.4479544431504647</v>
      </c>
      <c r="P517" s="3">
        <f>1/Table15[[#This Row],[Rs(ao)]]</f>
        <v>0.5</v>
      </c>
      <c r="Q517" s="3">
        <f>LN(Table15[[#This Row],[1/R]])</f>
        <v>-0.69314718055994529</v>
      </c>
    </row>
    <row r="518" spans="1:17" hidden="1" x14ac:dyDescent="0.3">
      <c r="A518">
        <v>2</v>
      </c>
      <c r="B518">
        <v>500</v>
      </c>
      <c r="C518" t="s">
        <v>11</v>
      </c>
      <c r="D518">
        <v>2</v>
      </c>
      <c r="E518" t="s">
        <v>12</v>
      </c>
      <c r="F518">
        <v>11</v>
      </c>
      <c r="G518">
        <v>650.0992500000001</v>
      </c>
      <c r="H518">
        <v>570413.75234999997</v>
      </c>
      <c r="I518">
        <v>307.5150000000001</v>
      </c>
      <c r="J518">
        <v>67</v>
      </c>
      <c r="K518" t="s">
        <v>13</v>
      </c>
      <c r="L518">
        <f>Table15[[#This Row],[maxPHe]]/Table15[[#This Row],[nv]]</f>
        <v>4.5897761194029867</v>
      </c>
      <c r="M518">
        <f>LN(Table15[[#This Row],[maxPress(bar)]])</f>
        <v>13.2541172578021</v>
      </c>
      <c r="N518">
        <f>LN(Table15[[#This Row],[Rs(ao)]])</f>
        <v>0.69314718055994529</v>
      </c>
      <c r="O518" s="3">
        <f>LN(Table15[[#This Row],[dens]])</f>
        <v>1.5238312471536823</v>
      </c>
      <c r="P518" s="3">
        <f>1/Table15[[#This Row],[Rs(ao)]]</f>
        <v>0.5</v>
      </c>
      <c r="Q518" s="3">
        <f>LN(Table15[[#This Row],[1/R]])</f>
        <v>-0.69314718055994529</v>
      </c>
    </row>
    <row r="519" spans="1:17" hidden="1" x14ac:dyDescent="0.3">
      <c r="A519">
        <v>2</v>
      </c>
      <c r="B519">
        <v>500</v>
      </c>
      <c r="C519" t="s">
        <v>11</v>
      </c>
      <c r="D519">
        <v>2</v>
      </c>
      <c r="E519" t="s">
        <v>12</v>
      </c>
      <c r="F519">
        <v>12</v>
      </c>
      <c r="G519">
        <v>633.96025000000009</v>
      </c>
      <c r="H519">
        <v>563892.08389999985</v>
      </c>
      <c r="I519">
        <v>304.29499999999979</v>
      </c>
      <c r="J519">
        <v>67</v>
      </c>
      <c r="K519" t="s">
        <v>14</v>
      </c>
      <c r="L519">
        <f>Table15[[#This Row],[maxPHe]]/Table15[[#This Row],[nv]]</f>
        <v>4.541716417910445</v>
      </c>
      <c r="M519">
        <f>LN(Table15[[#This Row],[maxPress(bar)]])</f>
        <v>13.24261817156941</v>
      </c>
      <c r="N519">
        <f>LN(Table15[[#This Row],[Rs(ao)]])</f>
        <v>0.69314718055994529</v>
      </c>
      <c r="O519" s="3">
        <f>LN(Table15[[#This Row],[dens]])</f>
        <v>1.5133050062234989</v>
      </c>
      <c r="P519" s="3">
        <f>1/Table15[[#This Row],[Rs(ao)]]</f>
        <v>0.5</v>
      </c>
      <c r="Q519" s="3">
        <f>LN(Table15[[#This Row],[1/R]])</f>
        <v>-0.69314718055994529</v>
      </c>
    </row>
    <row r="520" spans="1:17" hidden="1" x14ac:dyDescent="0.3">
      <c r="A520">
        <v>2</v>
      </c>
      <c r="B520">
        <v>500</v>
      </c>
      <c r="C520" t="s">
        <v>11</v>
      </c>
      <c r="D520">
        <v>2</v>
      </c>
      <c r="E520" t="s">
        <v>12</v>
      </c>
      <c r="F520">
        <v>13</v>
      </c>
      <c r="G520">
        <v>674.45525000000009</v>
      </c>
      <c r="H520">
        <v>558423.28975</v>
      </c>
      <c r="I520">
        <v>317.39499999999992</v>
      </c>
      <c r="J520">
        <v>69</v>
      </c>
      <c r="K520" t="s">
        <v>13</v>
      </c>
      <c r="L520">
        <f>Table15[[#This Row],[maxPHe]]/Table15[[#This Row],[nv]]</f>
        <v>4.599927536231883</v>
      </c>
      <c r="M520">
        <f>LN(Table15[[#This Row],[maxPress(bar)]])</f>
        <v>13.232872537565559</v>
      </c>
      <c r="N520">
        <f>LN(Table15[[#This Row],[Rs(ao)]])</f>
        <v>0.69314718055994529</v>
      </c>
      <c r="O520" s="3">
        <f>LN(Table15[[#This Row],[dens]])</f>
        <v>1.5260405503779007</v>
      </c>
      <c r="P520" s="3">
        <f>1/Table15[[#This Row],[Rs(ao)]]</f>
        <v>0.5</v>
      </c>
      <c r="Q520" s="3">
        <f>LN(Table15[[#This Row],[1/R]])</f>
        <v>-0.69314718055994529</v>
      </c>
    </row>
    <row r="521" spans="1:17" hidden="1" x14ac:dyDescent="0.3">
      <c r="A521">
        <v>2</v>
      </c>
      <c r="B521">
        <v>500</v>
      </c>
      <c r="C521" t="s">
        <v>11</v>
      </c>
      <c r="D521">
        <v>2</v>
      </c>
      <c r="E521" t="s">
        <v>12</v>
      </c>
      <c r="F521">
        <v>14</v>
      </c>
      <c r="G521">
        <v>635.49524999999994</v>
      </c>
      <c r="H521">
        <v>562109.55365000002</v>
      </c>
      <c r="I521">
        <v>304.5949999999998</v>
      </c>
      <c r="J521">
        <v>67</v>
      </c>
      <c r="K521" t="s">
        <v>13</v>
      </c>
      <c r="L521">
        <f>Table15[[#This Row],[maxPHe]]/Table15[[#This Row],[nv]]</f>
        <v>4.5461940298507431</v>
      </c>
      <c r="M521">
        <f>LN(Table15[[#This Row],[maxPress(bar)]])</f>
        <v>13.239452045198693</v>
      </c>
      <c r="N521">
        <f>LN(Table15[[#This Row],[Rs(ao)]])</f>
        <v>0.69314718055994529</v>
      </c>
      <c r="O521" s="3">
        <f>LN(Table15[[#This Row],[dens]])</f>
        <v>1.5142904059649145</v>
      </c>
      <c r="P521" s="3">
        <f>1/Table15[[#This Row],[Rs(ao)]]</f>
        <v>0.5</v>
      </c>
      <c r="Q521" s="3">
        <f>LN(Table15[[#This Row],[1/R]])</f>
        <v>-0.69314718055994529</v>
      </c>
    </row>
    <row r="522" spans="1:17" hidden="1" x14ac:dyDescent="0.3">
      <c r="A522">
        <v>2</v>
      </c>
      <c r="B522">
        <v>500</v>
      </c>
      <c r="C522" t="s">
        <v>11</v>
      </c>
      <c r="D522">
        <v>2</v>
      </c>
      <c r="E522" t="s">
        <v>12</v>
      </c>
      <c r="F522">
        <v>18</v>
      </c>
      <c r="G522">
        <v>592.92075000000011</v>
      </c>
      <c r="H522">
        <v>559304.3885499998</v>
      </c>
      <c r="I522">
        <v>298.08499999999998</v>
      </c>
      <c r="J522">
        <v>68</v>
      </c>
      <c r="K522" t="s">
        <v>14</v>
      </c>
      <c r="L522">
        <f>Table15[[#This Row],[maxPHe]]/Table15[[#This Row],[nv]]</f>
        <v>4.3836029411764699</v>
      </c>
      <c r="M522">
        <f>LN(Table15[[#This Row],[maxPress(bar)]])</f>
        <v>13.234449127283455</v>
      </c>
      <c r="N522">
        <f>LN(Table15[[#This Row],[Rs(ao)]])</f>
        <v>0.69314718055994529</v>
      </c>
      <c r="O522" s="3">
        <f>LN(Table15[[#This Row],[dens]])</f>
        <v>1.4778709755568864</v>
      </c>
      <c r="P522" s="3">
        <f>1/Table15[[#This Row],[Rs(ao)]]</f>
        <v>0.5</v>
      </c>
      <c r="Q522" s="3">
        <f>LN(Table15[[#This Row],[1/R]])</f>
        <v>-0.69314718055994529</v>
      </c>
    </row>
    <row r="523" spans="1:17" hidden="1" x14ac:dyDescent="0.3">
      <c r="A523">
        <v>2</v>
      </c>
      <c r="B523">
        <v>500</v>
      </c>
      <c r="C523" t="s">
        <v>11</v>
      </c>
      <c r="D523">
        <v>2</v>
      </c>
      <c r="E523" t="s">
        <v>12</v>
      </c>
      <c r="F523">
        <v>1</v>
      </c>
      <c r="G523">
        <v>321.43574999999998</v>
      </c>
      <c r="H523">
        <v>331468.20960000012</v>
      </c>
      <c r="I523">
        <v>170.78500000000011</v>
      </c>
      <c r="J523">
        <v>67</v>
      </c>
      <c r="K523" t="s">
        <v>14</v>
      </c>
      <c r="L523">
        <f>Table15[[#This Row],[maxPHe]]/Table15[[#This Row],[nv]]</f>
        <v>2.5490298507462703</v>
      </c>
      <c r="M523">
        <f>LN(Table15[[#This Row],[maxPress(bar)]])</f>
        <v>12.711287185366952</v>
      </c>
      <c r="N523">
        <f>LN(Table15[[#This Row],[Rs(ao)]])</f>
        <v>0.69314718055994529</v>
      </c>
      <c r="O523" s="3">
        <f>LN(Table15[[#This Row],[dens]])</f>
        <v>0.9357128360928737</v>
      </c>
      <c r="P523" s="3">
        <f>1/Table15[[#This Row],[Rs(ao)]]</f>
        <v>0.5</v>
      </c>
      <c r="Q523" s="3">
        <f>LN(Table15[[#This Row],[1/R]])</f>
        <v>-0.69314718055994529</v>
      </c>
    </row>
    <row r="524" spans="1:17" hidden="1" x14ac:dyDescent="0.3">
      <c r="A524">
        <v>2</v>
      </c>
      <c r="B524">
        <v>500</v>
      </c>
      <c r="C524" t="s">
        <v>11</v>
      </c>
      <c r="D524">
        <v>2</v>
      </c>
      <c r="E524" t="s">
        <v>12</v>
      </c>
      <c r="F524">
        <v>2</v>
      </c>
      <c r="G524">
        <v>571.4357500000001</v>
      </c>
      <c r="H524">
        <v>420581.81790000002</v>
      </c>
      <c r="I524">
        <v>220.78500000000011</v>
      </c>
      <c r="J524">
        <v>67</v>
      </c>
      <c r="K524" t="s">
        <v>15</v>
      </c>
      <c r="L524">
        <f>Table15[[#This Row],[maxPHe]]/Table15[[#This Row],[nv]]</f>
        <v>3.2952985074626882</v>
      </c>
      <c r="M524">
        <f>LN(Table15[[#This Row],[maxPress(bar)]])</f>
        <v>12.949394312357708</v>
      </c>
      <c r="N524">
        <f>LN(Table15[[#This Row],[Rs(ao)]])</f>
        <v>0.69314718055994529</v>
      </c>
      <c r="O524" s="3">
        <f>LN(Table15[[#This Row],[dens]])</f>
        <v>1.1924967579216941</v>
      </c>
      <c r="P524" s="3">
        <f>1/Table15[[#This Row],[Rs(ao)]]</f>
        <v>0.5</v>
      </c>
      <c r="Q524" s="3">
        <f>LN(Table15[[#This Row],[1/R]])</f>
        <v>-0.69314718055994529</v>
      </c>
    </row>
    <row r="525" spans="1:17" hidden="1" x14ac:dyDescent="0.3">
      <c r="A525">
        <v>2</v>
      </c>
      <c r="B525">
        <v>500</v>
      </c>
      <c r="C525" t="s">
        <v>11</v>
      </c>
      <c r="D525">
        <v>2</v>
      </c>
      <c r="E525" t="s">
        <v>12</v>
      </c>
      <c r="F525">
        <v>3</v>
      </c>
      <c r="G525">
        <v>503.96024999999997</v>
      </c>
      <c r="H525">
        <v>497587.70039999991</v>
      </c>
      <c r="I525">
        <v>258.2949999999999</v>
      </c>
      <c r="J525">
        <v>66</v>
      </c>
      <c r="K525" t="s">
        <v>14</v>
      </c>
      <c r="L525">
        <f>Table15[[#This Row],[maxPHe]]/Table15[[#This Row],[nv]]</f>
        <v>3.9135606060606047</v>
      </c>
      <c r="M525">
        <f>LN(Table15[[#This Row],[maxPress(bar)]])</f>
        <v>13.117527102255956</v>
      </c>
      <c r="N525">
        <f>LN(Table15[[#This Row],[Rs(ao)]])</f>
        <v>0.69314718055994529</v>
      </c>
      <c r="O525" s="3">
        <f>LN(Table15[[#This Row],[dens]])</f>
        <v>1.3644476005515829</v>
      </c>
      <c r="P525" s="3">
        <f>1/Table15[[#This Row],[Rs(ao)]]</f>
        <v>0.5</v>
      </c>
      <c r="Q525" s="3">
        <f>LN(Table15[[#This Row],[1/R]])</f>
        <v>-0.69314718055994529</v>
      </c>
    </row>
    <row r="526" spans="1:17" hidden="1" x14ac:dyDescent="0.3">
      <c r="A526">
        <v>2</v>
      </c>
      <c r="B526">
        <v>500</v>
      </c>
      <c r="C526" t="s">
        <v>11</v>
      </c>
      <c r="D526">
        <v>2</v>
      </c>
      <c r="E526" t="s">
        <v>12</v>
      </c>
      <c r="F526">
        <v>4</v>
      </c>
      <c r="G526">
        <v>601.78224999999998</v>
      </c>
      <c r="H526">
        <v>531358.42485000018</v>
      </c>
      <c r="I526">
        <v>279.85499999999979</v>
      </c>
      <c r="J526">
        <v>67</v>
      </c>
      <c r="K526" t="s">
        <v>14</v>
      </c>
      <c r="L526">
        <f>Table15[[#This Row],[maxPHe]]/Table15[[#This Row],[nv]]</f>
        <v>4.1769402985074597</v>
      </c>
      <c r="M526">
        <f>LN(Table15[[#This Row],[maxPress(bar)]])</f>
        <v>13.183192072231744</v>
      </c>
      <c r="N526">
        <f>LN(Table15[[#This Row],[Rs(ao)]])</f>
        <v>0.69314718055994529</v>
      </c>
      <c r="O526" s="3">
        <f>LN(Table15[[#This Row],[dens]])</f>
        <v>1.4295789925011053</v>
      </c>
      <c r="P526" s="3">
        <f>1/Table15[[#This Row],[Rs(ao)]]</f>
        <v>0.5</v>
      </c>
      <c r="Q526" s="3">
        <f>LN(Table15[[#This Row],[1/R]])</f>
        <v>-0.69314718055994529</v>
      </c>
    </row>
    <row r="527" spans="1:17" hidden="1" x14ac:dyDescent="0.3">
      <c r="A527">
        <v>2</v>
      </c>
      <c r="B527">
        <v>500</v>
      </c>
      <c r="C527" t="s">
        <v>11</v>
      </c>
      <c r="D527">
        <v>2</v>
      </c>
      <c r="E527" t="s">
        <v>12</v>
      </c>
      <c r="F527">
        <v>5</v>
      </c>
      <c r="G527">
        <v>581.28725000000009</v>
      </c>
      <c r="H527">
        <v>539786.52490000008</v>
      </c>
      <c r="I527">
        <v>300.755</v>
      </c>
      <c r="J527">
        <v>70</v>
      </c>
      <c r="K527" t="s">
        <v>13</v>
      </c>
      <c r="L527">
        <f>Table15[[#This Row],[maxPHe]]/Table15[[#This Row],[nv]]</f>
        <v>4.2965</v>
      </c>
      <c r="M527">
        <f>LN(Table15[[#This Row],[maxPress(bar)]])</f>
        <v>13.198929016119964</v>
      </c>
      <c r="N527">
        <f>LN(Table15[[#This Row],[Rs(ao)]])</f>
        <v>0.69314718055994529</v>
      </c>
      <c r="O527" s="3">
        <f>LN(Table15[[#This Row],[dens]])</f>
        <v>1.4578007377711406</v>
      </c>
      <c r="P527" s="3">
        <f>1/Table15[[#This Row],[Rs(ao)]]</f>
        <v>0.5</v>
      </c>
      <c r="Q527" s="3">
        <f>LN(Table15[[#This Row],[1/R]])</f>
        <v>-0.69314718055994529</v>
      </c>
    </row>
    <row r="528" spans="1:17" hidden="1" x14ac:dyDescent="0.3">
      <c r="A528">
        <v>2</v>
      </c>
      <c r="B528">
        <v>500</v>
      </c>
      <c r="C528" t="s">
        <v>11</v>
      </c>
      <c r="D528">
        <v>2</v>
      </c>
      <c r="E528" t="s">
        <v>12</v>
      </c>
      <c r="F528">
        <v>6</v>
      </c>
      <c r="G528">
        <v>572.02975000000004</v>
      </c>
      <c r="H528">
        <v>559606.17255000002</v>
      </c>
      <c r="I528">
        <v>289.90499999999992</v>
      </c>
      <c r="J528">
        <v>66</v>
      </c>
      <c r="K528" t="s">
        <v>14</v>
      </c>
      <c r="L528">
        <f>Table15[[#This Row],[maxPHe]]/Table15[[#This Row],[nv]]</f>
        <v>4.3924999999999983</v>
      </c>
      <c r="M528">
        <f>LN(Table15[[#This Row],[maxPress(bar)]])</f>
        <v>13.234988552002122</v>
      </c>
      <c r="N528">
        <f>LN(Table15[[#This Row],[Rs(ao)]])</f>
        <v>0.69314718055994529</v>
      </c>
      <c r="O528" s="3">
        <f>LN(Table15[[#This Row],[dens]])</f>
        <v>1.4798985410791148</v>
      </c>
      <c r="P528" s="3">
        <f>1/Table15[[#This Row],[Rs(ao)]]</f>
        <v>0.5</v>
      </c>
      <c r="Q528" s="3">
        <f>LN(Table15[[#This Row],[1/R]])</f>
        <v>-0.69314718055994529</v>
      </c>
    </row>
    <row r="529" spans="1:17" hidden="1" x14ac:dyDescent="0.3">
      <c r="A529">
        <v>2</v>
      </c>
      <c r="B529">
        <v>500</v>
      </c>
      <c r="C529" t="s">
        <v>11</v>
      </c>
      <c r="D529">
        <v>2</v>
      </c>
      <c r="E529" t="s">
        <v>12</v>
      </c>
      <c r="F529">
        <v>7</v>
      </c>
      <c r="G529">
        <v>640.14874999999995</v>
      </c>
      <c r="H529">
        <v>561011.59279999987</v>
      </c>
      <c r="I529">
        <v>307.52500000000009</v>
      </c>
      <c r="J529">
        <v>68</v>
      </c>
      <c r="K529" t="s">
        <v>14</v>
      </c>
      <c r="L529">
        <f>Table15[[#This Row],[maxPHe]]/Table15[[#This Row],[nv]]</f>
        <v>4.5224264705882362</v>
      </c>
      <c r="M529">
        <f>LN(Table15[[#This Row],[maxPress(bar)]])</f>
        <v>13.237496848818955</v>
      </c>
      <c r="N529">
        <f>LN(Table15[[#This Row],[Rs(ao)]])</f>
        <v>0.69314718055994529</v>
      </c>
      <c r="O529" s="3">
        <f>LN(Table15[[#This Row],[dens]])</f>
        <v>1.5090486795787421</v>
      </c>
      <c r="P529" s="3">
        <f>1/Table15[[#This Row],[Rs(ao)]]</f>
        <v>0.5</v>
      </c>
      <c r="Q529" s="3">
        <f>LN(Table15[[#This Row],[1/R]])</f>
        <v>-0.69314718055994529</v>
      </c>
    </row>
    <row r="530" spans="1:17" hidden="1" x14ac:dyDescent="0.3">
      <c r="A530">
        <v>2</v>
      </c>
      <c r="B530">
        <v>500</v>
      </c>
      <c r="C530" t="s">
        <v>11</v>
      </c>
      <c r="D530">
        <v>2</v>
      </c>
      <c r="E530" t="s">
        <v>12</v>
      </c>
      <c r="F530">
        <v>8</v>
      </c>
      <c r="G530">
        <v>585.64374999999995</v>
      </c>
      <c r="H530">
        <v>567141.67950000009</v>
      </c>
      <c r="I530">
        <v>294.62500000000023</v>
      </c>
      <c r="J530">
        <v>67</v>
      </c>
      <c r="K530" t="s">
        <v>14</v>
      </c>
      <c r="L530">
        <f>Table15[[#This Row],[maxPHe]]/Table15[[#This Row],[nv]]</f>
        <v>4.3973880597014956</v>
      </c>
      <c r="M530">
        <f>LN(Table15[[#This Row],[maxPress(bar)]])</f>
        <v>13.248364427157542</v>
      </c>
      <c r="N530">
        <f>LN(Table15[[#This Row],[Rs(ao)]])</f>
        <v>0.69314718055994529</v>
      </c>
      <c r="O530" s="3">
        <f>LN(Table15[[#This Row],[dens]])</f>
        <v>1.4810107418653298</v>
      </c>
      <c r="P530" s="3">
        <f>1/Table15[[#This Row],[Rs(ao)]]</f>
        <v>0.5</v>
      </c>
      <c r="Q530" s="3">
        <f>LN(Table15[[#This Row],[1/R]])</f>
        <v>-0.69314718055994529</v>
      </c>
    </row>
    <row r="531" spans="1:17" hidden="1" x14ac:dyDescent="0.3">
      <c r="A531">
        <v>2</v>
      </c>
      <c r="B531">
        <v>500</v>
      </c>
      <c r="C531" t="s">
        <v>11</v>
      </c>
      <c r="D531">
        <v>2</v>
      </c>
      <c r="E531" t="s">
        <v>12</v>
      </c>
      <c r="F531">
        <v>9</v>
      </c>
      <c r="G531">
        <v>606.03975000000014</v>
      </c>
      <c r="H531">
        <v>554272.49835000001</v>
      </c>
      <c r="I531">
        <v>300.70499999999998</v>
      </c>
      <c r="J531">
        <v>68</v>
      </c>
      <c r="K531" t="s">
        <v>13</v>
      </c>
      <c r="L531">
        <f>Table15[[#This Row],[maxPHe]]/Table15[[#This Row],[nv]]</f>
        <v>4.4221323529411762</v>
      </c>
      <c r="M531">
        <f>LN(Table15[[#This Row],[maxPress(bar)]])</f>
        <v>13.2254117190769</v>
      </c>
      <c r="N531">
        <f>LN(Table15[[#This Row],[Rs(ao)]])</f>
        <v>0.69314718055994529</v>
      </c>
      <c r="O531" s="3">
        <f>LN(Table15[[#This Row],[dens]])</f>
        <v>1.4866220125484424</v>
      </c>
      <c r="P531" s="3">
        <f>1/Table15[[#This Row],[Rs(ao)]]</f>
        <v>0.5</v>
      </c>
      <c r="Q531" s="3">
        <f>LN(Table15[[#This Row],[1/R]])</f>
        <v>-0.69314718055994529</v>
      </c>
    </row>
    <row r="532" spans="1:17" hidden="1" x14ac:dyDescent="0.3">
      <c r="A532">
        <v>2</v>
      </c>
      <c r="B532">
        <v>2500</v>
      </c>
      <c r="C532" t="s">
        <v>11</v>
      </c>
      <c r="D532">
        <v>3</v>
      </c>
      <c r="E532" t="s">
        <v>12</v>
      </c>
      <c r="F532">
        <v>12</v>
      </c>
      <c r="G532">
        <v>1238.76225</v>
      </c>
      <c r="H532">
        <v>259323.68635</v>
      </c>
      <c r="I532">
        <v>621.25500000000022</v>
      </c>
      <c r="J532">
        <v>227</v>
      </c>
      <c r="K532" t="s">
        <v>13</v>
      </c>
      <c r="L532">
        <f>Table15[[#This Row],[maxPHe]]/Table15[[#This Row],[nv]]</f>
        <v>2.7368061674008821</v>
      </c>
      <c r="M532">
        <f>LN(Table15[[#This Row],[maxPress(bar)]])</f>
        <v>12.465832314635989</v>
      </c>
      <c r="N532">
        <f>LN(Table15[[#This Row],[Rs(ao)]])</f>
        <v>1.0986122886681098</v>
      </c>
      <c r="O532" s="3">
        <f>LN(Table15[[#This Row],[dens]])</f>
        <v>1.0067916081867874</v>
      </c>
      <c r="P532" s="3">
        <f>1/Table15[[#This Row],[Rs(ao)]]</f>
        <v>0.33333333333333331</v>
      </c>
      <c r="Q532" s="3">
        <f>LN(Table15[[#This Row],[1/R]])</f>
        <v>-1.0986122886681098</v>
      </c>
    </row>
    <row r="533" spans="1:17" hidden="1" x14ac:dyDescent="0.3">
      <c r="A533">
        <v>2</v>
      </c>
      <c r="B533">
        <v>500</v>
      </c>
      <c r="C533" t="s">
        <v>11</v>
      </c>
      <c r="D533">
        <v>3</v>
      </c>
      <c r="E533" t="s">
        <v>12</v>
      </c>
      <c r="F533">
        <v>12</v>
      </c>
      <c r="G533">
        <v>1709.5047500000001</v>
      </c>
      <c r="H533">
        <v>435646.24174999999</v>
      </c>
      <c r="I533">
        <v>870.40500000000009</v>
      </c>
      <c r="J533">
        <v>227</v>
      </c>
      <c r="K533" t="s">
        <v>13</v>
      </c>
      <c r="L533">
        <f>Table15[[#This Row],[maxPHe]]/Table15[[#This Row],[nv]]</f>
        <v>3.8343832599118945</v>
      </c>
      <c r="M533">
        <f>LN(Table15[[#This Row],[maxPress(bar)]])</f>
        <v>12.984585820857617</v>
      </c>
      <c r="N533">
        <f>LN(Table15[[#This Row],[Rs(ao)]])</f>
        <v>1.0986122886681098</v>
      </c>
      <c r="O533" s="3">
        <f>LN(Table15[[#This Row],[dens]])</f>
        <v>1.3440086030890701</v>
      </c>
      <c r="P533" s="3">
        <f>1/Table15[[#This Row],[Rs(ao)]]</f>
        <v>0.33333333333333331</v>
      </c>
      <c r="Q533" s="3">
        <f>LN(Table15[[#This Row],[1/R]])</f>
        <v>-1.0986122886681098</v>
      </c>
    </row>
    <row r="534" spans="1:17" x14ac:dyDescent="0.3">
      <c r="A534">
        <v>3</v>
      </c>
      <c r="B534">
        <v>1000</v>
      </c>
      <c r="C534" t="s">
        <v>11</v>
      </c>
      <c r="D534">
        <v>3</v>
      </c>
      <c r="E534" t="s">
        <v>12</v>
      </c>
      <c r="F534">
        <v>12</v>
      </c>
      <c r="G534">
        <v>1497.2772500000001</v>
      </c>
      <c r="H534">
        <v>367909.4535</v>
      </c>
      <c r="I534">
        <v>777.95500000000004</v>
      </c>
      <c r="J534">
        <v>229</v>
      </c>
      <c r="K534" t="s">
        <v>13</v>
      </c>
      <c r="L534">
        <f>Table15[[#This Row],[maxPHe]]/Table15[[#This Row],[nv]]</f>
        <v>3.3971834061135371</v>
      </c>
      <c r="M534">
        <f>LN(Table15[[#This Row],[maxPress(bar)]])</f>
        <v>12.815592136603994</v>
      </c>
      <c r="N534">
        <f>LN(Table15[[#This Row],[Rs(ao)]])</f>
        <v>1.0986122886681098</v>
      </c>
      <c r="O534" s="3">
        <f>LN(Table15[[#This Row],[dens]])</f>
        <v>1.2229466783343523</v>
      </c>
      <c r="P534" s="3">
        <f>1/Table15[[#This Row],[Rs(ao)]]</f>
        <v>0.33333333333333331</v>
      </c>
      <c r="Q534" s="3">
        <f>LN(Table15[[#This Row],[1/R]])</f>
        <v>-1.0986122886681098</v>
      </c>
    </row>
    <row r="535" spans="1:17" hidden="1" x14ac:dyDescent="0.3">
      <c r="A535">
        <v>5</v>
      </c>
      <c r="B535">
        <v>1500</v>
      </c>
      <c r="C535" t="s">
        <v>11</v>
      </c>
      <c r="D535">
        <v>1</v>
      </c>
      <c r="E535" t="s">
        <v>12</v>
      </c>
      <c r="F535">
        <v>10</v>
      </c>
      <c r="G535">
        <v>85.891249999999999</v>
      </c>
      <c r="H535">
        <v>630688.6651000001</v>
      </c>
      <c r="I535">
        <v>44.674999999999983</v>
      </c>
      <c r="J535">
        <v>10</v>
      </c>
      <c r="K535" t="s">
        <v>14</v>
      </c>
      <c r="L535">
        <f>Table15[[#This Row],[maxPHe]]/Table15[[#This Row],[nv]]</f>
        <v>4.4674999999999985</v>
      </c>
      <c r="M535">
        <f>LN(Table15[[#This Row],[maxPress(bar)]])</f>
        <v>13.354567620554301</v>
      </c>
      <c r="N535">
        <f>LN(Table15[[#This Row],[Rs(ao)]])</f>
        <v>0</v>
      </c>
      <c r="O535" s="3">
        <f>LN(Table15[[#This Row],[dens]])</f>
        <v>1.4968289680514457</v>
      </c>
      <c r="P535" s="3">
        <f>1/Table15[[#This Row],[Rs(ao)]]</f>
        <v>1</v>
      </c>
      <c r="Q535" s="3">
        <f>LN(Table15[[#This Row],[1/R]])</f>
        <v>0</v>
      </c>
    </row>
    <row r="536" spans="1:17" hidden="1" x14ac:dyDescent="0.3">
      <c r="A536">
        <v>3</v>
      </c>
      <c r="B536">
        <v>2000</v>
      </c>
      <c r="C536" t="s">
        <v>11</v>
      </c>
      <c r="D536">
        <v>3</v>
      </c>
      <c r="E536" t="s">
        <v>12</v>
      </c>
      <c r="F536">
        <v>12</v>
      </c>
      <c r="G536">
        <v>1301.53475</v>
      </c>
      <c r="H536">
        <v>284335.64494999999</v>
      </c>
      <c r="I536">
        <v>654.80499999999972</v>
      </c>
      <c r="J536">
        <v>223</v>
      </c>
      <c r="K536" t="s">
        <v>14</v>
      </c>
      <c r="L536">
        <f>Table15[[#This Row],[maxPHe]]/Table15[[#This Row],[nv]]</f>
        <v>2.9363452914798196</v>
      </c>
      <c r="M536">
        <f>LN(Table15[[#This Row],[maxPress(bar)]])</f>
        <v>12.557910667725766</v>
      </c>
      <c r="N536">
        <f>LN(Table15[[#This Row],[Rs(ao)]])</f>
        <v>1.0986122886681098</v>
      </c>
      <c r="O536" s="3">
        <f>LN(Table15[[#This Row],[dens]])</f>
        <v>1.0771657099270719</v>
      </c>
      <c r="P536" s="3">
        <f>1/Table15[[#This Row],[Rs(ao)]]</f>
        <v>0.33333333333333331</v>
      </c>
      <c r="Q536" s="3">
        <f>LN(Table15[[#This Row],[1/R]])</f>
        <v>-1.0986122886681098</v>
      </c>
    </row>
    <row r="537" spans="1:17" hidden="1" x14ac:dyDescent="0.3">
      <c r="A537">
        <v>3</v>
      </c>
      <c r="B537">
        <v>2500</v>
      </c>
      <c r="C537" t="s">
        <v>11</v>
      </c>
      <c r="D537">
        <v>3</v>
      </c>
      <c r="E537" t="s">
        <v>12</v>
      </c>
      <c r="F537">
        <v>12</v>
      </c>
      <c r="G537">
        <v>1183.8612499999999</v>
      </c>
      <c r="H537">
        <v>255275.50235</v>
      </c>
      <c r="I537">
        <v>605.27499999999975</v>
      </c>
      <c r="J537">
        <v>224</v>
      </c>
      <c r="K537" t="s">
        <v>14</v>
      </c>
      <c r="L537">
        <f>Table15[[#This Row],[maxPHe]]/Table15[[#This Row],[nv]]</f>
        <v>2.7021205357142848</v>
      </c>
      <c r="M537">
        <f>LN(Table15[[#This Row],[maxPress(bar)]])</f>
        <v>12.450098642299581</v>
      </c>
      <c r="N537">
        <f>LN(Table15[[#This Row],[Rs(ao)]])</f>
        <v>1.0986122886681098</v>
      </c>
      <c r="O537" s="3">
        <f>LN(Table15[[#This Row],[dens]])</f>
        <v>0.99403684835585571</v>
      </c>
      <c r="P537" s="3">
        <f>1/Table15[[#This Row],[Rs(ao)]]</f>
        <v>0.33333333333333331</v>
      </c>
      <c r="Q537" s="3">
        <f>LN(Table15[[#This Row],[1/R]])</f>
        <v>-1.0986122886681098</v>
      </c>
    </row>
    <row r="538" spans="1:17" hidden="1" x14ac:dyDescent="0.3">
      <c r="A538">
        <v>3</v>
      </c>
      <c r="B538">
        <v>500</v>
      </c>
      <c r="C538" t="s">
        <v>11</v>
      </c>
      <c r="D538">
        <v>3</v>
      </c>
      <c r="E538" t="s">
        <v>12</v>
      </c>
      <c r="F538">
        <v>12</v>
      </c>
      <c r="G538">
        <v>1793.8612499999999</v>
      </c>
      <c r="H538">
        <v>441599.37245000002</v>
      </c>
      <c r="I538">
        <v>891.27500000000043</v>
      </c>
      <c r="J538">
        <v>229</v>
      </c>
      <c r="K538" t="s">
        <v>14</v>
      </c>
      <c r="L538">
        <f>Table15[[#This Row],[maxPHe]]/Table15[[#This Row],[nv]]</f>
        <v>3.8920305676855915</v>
      </c>
      <c r="M538">
        <f>LN(Table15[[#This Row],[maxPress(bar)]])</f>
        <v>12.998158352861585</v>
      </c>
      <c r="N538">
        <f>LN(Table15[[#This Row],[Rs(ao)]])</f>
        <v>1.0986122886681098</v>
      </c>
      <c r="O538" s="3">
        <f>LN(Table15[[#This Row],[dens]])</f>
        <v>1.3589310182717425</v>
      </c>
      <c r="P538" s="3">
        <f>1/Table15[[#This Row],[Rs(ao)]]</f>
        <v>0.33333333333333331</v>
      </c>
      <c r="Q538" s="3">
        <f>LN(Table15[[#This Row],[1/R]])</f>
        <v>-1.0986122886681098</v>
      </c>
    </row>
    <row r="539" spans="1:17" x14ac:dyDescent="0.3">
      <c r="A539">
        <v>1</v>
      </c>
      <c r="B539">
        <v>1000</v>
      </c>
      <c r="C539" t="s">
        <v>11</v>
      </c>
      <c r="D539">
        <v>3</v>
      </c>
      <c r="E539" t="s">
        <v>12</v>
      </c>
      <c r="F539">
        <v>13</v>
      </c>
      <c r="G539">
        <v>1642.6732500000001</v>
      </c>
      <c r="H539">
        <v>379780.31754999998</v>
      </c>
      <c r="I539">
        <v>804.03499999999985</v>
      </c>
      <c r="J539">
        <v>227</v>
      </c>
      <c r="K539" t="s">
        <v>13</v>
      </c>
      <c r="L539">
        <f>Table15[[#This Row],[maxPHe]]/Table15[[#This Row],[nv]]</f>
        <v>3.5420044052863431</v>
      </c>
      <c r="M539">
        <f>LN(Table15[[#This Row],[maxPress(bar)]])</f>
        <v>12.847348252821035</v>
      </c>
      <c r="N539">
        <f>LN(Table15[[#This Row],[Rs(ao)]])</f>
        <v>1.0986122886681098</v>
      </c>
      <c r="O539" s="3">
        <f>LN(Table15[[#This Row],[dens]])</f>
        <v>1.2646927830883672</v>
      </c>
      <c r="P539" s="3">
        <f>1/Table15[[#This Row],[Rs(ao)]]</f>
        <v>0.33333333333333331</v>
      </c>
      <c r="Q539" s="3">
        <f>LN(Table15[[#This Row],[1/R]])</f>
        <v>-1.0986122886681098</v>
      </c>
    </row>
    <row r="540" spans="1:17" hidden="1" x14ac:dyDescent="0.3">
      <c r="A540">
        <v>1</v>
      </c>
      <c r="B540">
        <v>1500</v>
      </c>
      <c r="C540" t="s">
        <v>11</v>
      </c>
      <c r="D540">
        <v>1</v>
      </c>
      <c r="E540" t="s">
        <v>12</v>
      </c>
      <c r="F540">
        <v>11</v>
      </c>
      <c r="G540">
        <v>57.178250000000013</v>
      </c>
      <c r="H540">
        <v>687481.15430000017</v>
      </c>
      <c r="I540">
        <v>30.934999999999999</v>
      </c>
      <c r="J540">
        <v>7</v>
      </c>
      <c r="K540" t="s">
        <v>14</v>
      </c>
      <c r="L540">
        <f>Table15[[#This Row],[maxPHe]]/Table15[[#This Row],[nv]]</f>
        <v>4.4192857142857145</v>
      </c>
      <c r="M540">
        <f>LN(Table15[[#This Row],[maxPress(bar)]])</f>
        <v>13.440789696219877</v>
      </c>
      <c r="N540">
        <f>LN(Table15[[#This Row],[Rs(ao)]])</f>
        <v>0</v>
      </c>
      <c r="O540" s="3">
        <f>LN(Table15[[#This Row],[dens]])</f>
        <v>1.4859780799276388</v>
      </c>
      <c r="P540" s="3">
        <f>1/Table15[[#This Row],[Rs(ao)]]</f>
        <v>1</v>
      </c>
      <c r="Q540" s="3">
        <f>LN(Table15[[#This Row],[1/R]])</f>
        <v>0</v>
      </c>
    </row>
    <row r="541" spans="1:17" hidden="1" x14ac:dyDescent="0.3">
      <c r="A541">
        <v>1</v>
      </c>
      <c r="B541">
        <v>2000</v>
      </c>
      <c r="C541" t="s">
        <v>11</v>
      </c>
      <c r="D541">
        <v>3</v>
      </c>
      <c r="E541" t="s">
        <v>12</v>
      </c>
      <c r="F541">
        <v>13</v>
      </c>
      <c r="G541">
        <v>1221.63375</v>
      </c>
      <c r="H541">
        <v>283401.34344999993</v>
      </c>
      <c r="I541">
        <v>641.82500000000039</v>
      </c>
      <c r="J541">
        <v>225</v>
      </c>
      <c r="K541" t="s">
        <v>13</v>
      </c>
      <c r="L541">
        <f>Table15[[#This Row],[maxPHe]]/Table15[[#This Row],[nv]]</f>
        <v>2.8525555555555573</v>
      </c>
      <c r="M541">
        <f>LN(Table15[[#This Row],[maxPress(bar)]])</f>
        <v>12.55461934670031</v>
      </c>
      <c r="N541">
        <f>LN(Table15[[#This Row],[Rs(ao)]])</f>
        <v>1.0986122886681098</v>
      </c>
      <c r="O541" s="3">
        <f>LN(Table15[[#This Row],[dens]])</f>
        <v>1.0482152786575334</v>
      </c>
      <c r="P541" s="3">
        <f>1/Table15[[#This Row],[Rs(ao)]]</f>
        <v>0.33333333333333331</v>
      </c>
      <c r="Q541" s="3">
        <f>LN(Table15[[#This Row],[1/R]])</f>
        <v>-1.0986122886681098</v>
      </c>
    </row>
    <row r="542" spans="1:17" hidden="1" x14ac:dyDescent="0.3">
      <c r="A542">
        <v>1</v>
      </c>
      <c r="B542">
        <v>2500</v>
      </c>
      <c r="C542" t="s">
        <v>11</v>
      </c>
      <c r="D542">
        <v>3</v>
      </c>
      <c r="E542" t="s">
        <v>12</v>
      </c>
      <c r="F542">
        <v>13</v>
      </c>
      <c r="G542">
        <v>1214.9502500000001</v>
      </c>
      <c r="H542">
        <v>255870.09800000009</v>
      </c>
      <c r="I542">
        <v>617.49500000000035</v>
      </c>
      <c r="J542">
        <v>228</v>
      </c>
      <c r="K542" t="s">
        <v>14</v>
      </c>
      <c r="L542">
        <f>Table15[[#This Row],[maxPHe]]/Table15[[#This Row],[nv]]</f>
        <v>2.7083114035087736</v>
      </c>
      <c r="M542">
        <f>LN(Table15[[#This Row],[maxPress(bar)]])</f>
        <v>12.452425164988188</v>
      </c>
      <c r="N542">
        <f>LN(Table15[[#This Row],[Rs(ao)]])</f>
        <v>1.0986122886681098</v>
      </c>
      <c r="O542" s="3">
        <f>LN(Table15[[#This Row],[dens]])</f>
        <v>0.99632534234891801</v>
      </c>
      <c r="P542" s="3">
        <f>1/Table15[[#This Row],[Rs(ao)]]</f>
        <v>0.33333333333333331</v>
      </c>
      <c r="Q542" s="3">
        <f>LN(Table15[[#This Row],[1/R]])</f>
        <v>-1.0986122886681098</v>
      </c>
    </row>
    <row r="543" spans="1:17" hidden="1" x14ac:dyDescent="0.3">
      <c r="A543">
        <v>1</v>
      </c>
      <c r="B543">
        <v>500</v>
      </c>
      <c r="C543" t="s">
        <v>11</v>
      </c>
      <c r="D543">
        <v>3</v>
      </c>
      <c r="E543" t="s">
        <v>12</v>
      </c>
      <c r="F543">
        <v>13</v>
      </c>
      <c r="G543">
        <v>1711.8812499999999</v>
      </c>
      <c r="H543">
        <v>437112.53220000002</v>
      </c>
      <c r="I543">
        <v>864.87500000000034</v>
      </c>
      <c r="J543">
        <v>224</v>
      </c>
      <c r="K543" t="s">
        <v>13</v>
      </c>
      <c r="L543">
        <f>Table15[[#This Row],[maxPHe]]/Table15[[#This Row],[nv]]</f>
        <v>3.8610491071428585</v>
      </c>
      <c r="M543">
        <f>LN(Table15[[#This Row],[maxPress(bar)]])</f>
        <v>12.987945951682672</v>
      </c>
      <c r="N543">
        <f>LN(Table15[[#This Row],[Rs(ao)]])</f>
        <v>1.0986122886681098</v>
      </c>
      <c r="O543" s="3">
        <f>LN(Table15[[#This Row],[dens]])</f>
        <v>1.3509389359639357</v>
      </c>
      <c r="P543" s="3">
        <f>1/Table15[[#This Row],[Rs(ao)]]</f>
        <v>0.33333333333333331</v>
      </c>
      <c r="Q543" s="3">
        <f>LN(Table15[[#This Row],[1/R]])</f>
        <v>-1.0986122886681098</v>
      </c>
    </row>
    <row r="544" spans="1:17" x14ac:dyDescent="0.3">
      <c r="A544">
        <v>2</v>
      </c>
      <c r="B544">
        <v>1000</v>
      </c>
      <c r="C544" t="s">
        <v>11</v>
      </c>
      <c r="D544">
        <v>3</v>
      </c>
      <c r="E544" t="s">
        <v>12</v>
      </c>
      <c r="F544">
        <v>13</v>
      </c>
      <c r="G544">
        <v>1633.51475</v>
      </c>
      <c r="H544">
        <v>379746.62784999987</v>
      </c>
      <c r="I544">
        <v>800.20500000000004</v>
      </c>
      <c r="J544">
        <v>226</v>
      </c>
      <c r="K544" t="s">
        <v>14</v>
      </c>
      <c r="L544">
        <f>Table15[[#This Row],[maxPHe]]/Table15[[#This Row],[nv]]</f>
        <v>3.5407300884955752</v>
      </c>
      <c r="M544">
        <f>LN(Table15[[#This Row],[maxPress(bar)]])</f>
        <v>12.847259540497591</v>
      </c>
      <c r="N544">
        <f>LN(Table15[[#This Row],[Rs(ao)]])</f>
        <v>1.0986122886681098</v>
      </c>
      <c r="O544" s="3">
        <f>LN(Table15[[#This Row],[dens]])</f>
        <v>1.2643329455692178</v>
      </c>
      <c r="P544" s="3">
        <f>1/Table15[[#This Row],[Rs(ao)]]</f>
        <v>0.33333333333333331</v>
      </c>
      <c r="Q544" s="3">
        <f>LN(Table15[[#This Row],[1/R]])</f>
        <v>-1.0986122886681098</v>
      </c>
    </row>
    <row r="545" spans="1:17" hidden="1" x14ac:dyDescent="0.3">
      <c r="A545">
        <v>1</v>
      </c>
      <c r="B545">
        <v>1500</v>
      </c>
      <c r="C545" t="s">
        <v>11</v>
      </c>
      <c r="D545">
        <v>2</v>
      </c>
      <c r="E545" t="s">
        <v>12</v>
      </c>
      <c r="F545">
        <v>11</v>
      </c>
      <c r="G545">
        <v>564.70274999999992</v>
      </c>
      <c r="H545">
        <v>428139.95429999998</v>
      </c>
      <c r="I545">
        <v>250.44500000000011</v>
      </c>
      <c r="J545">
        <v>62</v>
      </c>
      <c r="K545" t="s">
        <v>14</v>
      </c>
      <c r="L545">
        <f>Table15[[#This Row],[maxPHe]]/Table15[[#This Row],[nv]]</f>
        <v>4.0394354838709692</v>
      </c>
      <c r="M545">
        <f>LN(Table15[[#This Row],[maxPress(bar)]])</f>
        <v>12.967205417140422</v>
      </c>
      <c r="N545">
        <f>LN(Table15[[#This Row],[Rs(ao)]])</f>
        <v>0.69314718055994529</v>
      </c>
      <c r="O545" s="3">
        <f>LN(Table15[[#This Row],[dens]])</f>
        <v>1.3961049504945664</v>
      </c>
      <c r="P545" s="3">
        <f>1/Table15[[#This Row],[Rs(ao)]]</f>
        <v>0.5</v>
      </c>
      <c r="Q545" s="3">
        <f>LN(Table15[[#This Row],[1/R]])</f>
        <v>-0.69314718055994529</v>
      </c>
    </row>
    <row r="546" spans="1:17" hidden="1" x14ac:dyDescent="0.3">
      <c r="A546">
        <v>2</v>
      </c>
      <c r="B546">
        <v>2000</v>
      </c>
      <c r="C546" t="s">
        <v>11</v>
      </c>
      <c r="D546">
        <v>3</v>
      </c>
      <c r="E546" t="s">
        <v>12</v>
      </c>
      <c r="F546">
        <v>13</v>
      </c>
      <c r="G546">
        <v>1359.60375</v>
      </c>
      <c r="H546">
        <v>278228.67739999993</v>
      </c>
      <c r="I546">
        <v>663.42500000000052</v>
      </c>
      <c r="J546">
        <v>221</v>
      </c>
      <c r="K546" t="s">
        <v>14</v>
      </c>
      <c r="L546">
        <f>Table15[[#This Row],[maxPHe]]/Table15[[#This Row],[nv]]</f>
        <v>3.0019230769230791</v>
      </c>
      <c r="M546">
        <f>LN(Table15[[#This Row],[maxPress(bar)]])</f>
        <v>12.536198635114328</v>
      </c>
      <c r="N546">
        <f>LN(Table15[[#This Row],[Rs(ao)]])</f>
        <v>1.0986122886681098</v>
      </c>
      <c r="O546" s="3">
        <f>LN(Table15[[#This Row],[dens]])</f>
        <v>1.0992531089399598</v>
      </c>
      <c r="P546" s="3">
        <f>1/Table15[[#This Row],[Rs(ao)]]</f>
        <v>0.33333333333333331</v>
      </c>
      <c r="Q546" s="3">
        <f>LN(Table15[[#This Row],[1/R]])</f>
        <v>-1.0986122886681098</v>
      </c>
    </row>
    <row r="547" spans="1:17" hidden="1" x14ac:dyDescent="0.3">
      <c r="A547">
        <v>2</v>
      </c>
      <c r="B547">
        <v>2500</v>
      </c>
      <c r="C547" t="s">
        <v>11</v>
      </c>
      <c r="D547">
        <v>3</v>
      </c>
      <c r="E547" t="s">
        <v>12</v>
      </c>
      <c r="F547">
        <v>13</v>
      </c>
      <c r="G547">
        <v>1200.7427499999999</v>
      </c>
      <c r="H547">
        <v>255162.73855000001</v>
      </c>
      <c r="I547">
        <v>610.64499999999964</v>
      </c>
      <c r="J547">
        <v>225</v>
      </c>
      <c r="K547" t="s">
        <v>14</v>
      </c>
      <c r="L547">
        <f>Table15[[#This Row],[maxPHe]]/Table15[[#This Row],[nv]]</f>
        <v>2.7139777777777763</v>
      </c>
      <c r="M547">
        <f>LN(Table15[[#This Row],[maxPress(bar)]])</f>
        <v>12.449656810975833</v>
      </c>
      <c r="N547">
        <f>LN(Table15[[#This Row],[Rs(ao)]])</f>
        <v>1.0986122886681098</v>
      </c>
      <c r="O547" s="3">
        <f>LN(Table15[[#This Row],[dens]])</f>
        <v>0.99841537338275776</v>
      </c>
      <c r="P547" s="3">
        <f>1/Table15[[#This Row],[Rs(ao)]]</f>
        <v>0.33333333333333331</v>
      </c>
      <c r="Q547" s="3">
        <f>LN(Table15[[#This Row],[1/R]])</f>
        <v>-1.0986122886681098</v>
      </c>
    </row>
    <row r="548" spans="1:17" hidden="1" x14ac:dyDescent="0.3">
      <c r="A548">
        <v>2</v>
      </c>
      <c r="B548">
        <v>500</v>
      </c>
      <c r="C548" t="s">
        <v>11</v>
      </c>
      <c r="D548">
        <v>3</v>
      </c>
      <c r="E548" t="s">
        <v>12</v>
      </c>
      <c r="F548">
        <v>13</v>
      </c>
      <c r="G548">
        <v>1756.8317500000001</v>
      </c>
      <c r="H548">
        <v>439854.97405000002</v>
      </c>
      <c r="I548">
        <v>871.86500000000012</v>
      </c>
      <c r="J548">
        <v>223</v>
      </c>
      <c r="K548" t="s">
        <v>14</v>
      </c>
      <c r="L548">
        <f>Table15[[#This Row],[maxPHe]]/Table15[[#This Row],[nv]]</f>
        <v>3.9097085201793726</v>
      </c>
      <c r="M548">
        <f>LN(Table15[[#This Row],[maxPress(bar)]])</f>
        <v>12.994200347131146</v>
      </c>
      <c r="N548">
        <f>LN(Table15[[#This Row],[Rs(ao)]])</f>
        <v>1.0986122886681098</v>
      </c>
      <c r="O548" s="3">
        <f>LN(Table15[[#This Row],[dens]])</f>
        <v>1.3634628239497861</v>
      </c>
      <c r="P548" s="3">
        <f>1/Table15[[#This Row],[Rs(ao)]]</f>
        <v>0.33333333333333331</v>
      </c>
      <c r="Q548" s="3">
        <f>LN(Table15[[#This Row],[1/R]])</f>
        <v>-1.0986122886681098</v>
      </c>
    </row>
    <row r="549" spans="1:17" x14ac:dyDescent="0.3">
      <c r="A549">
        <v>3</v>
      </c>
      <c r="B549">
        <v>1000</v>
      </c>
      <c r="C549" t="s">
        <v>11</v>
      </c>
      <c r="D549">
        <v>3</v>
      </c>
      <c r="E549" t="s">
        <v>12</v>
      </c>
      <c r="F549">
        <v>13</v>
      </c>
      <c r="G549">
        <v>1538.36625</v>
      </c>
      <c r="H549">
        <v>378587.94764999999</v>
      </c>
      <c r="I549">
        <v>773.17499999999984</v>
      </c>
      <c r="J549">
        <v>222</v>
      </c>
      <c r="K549" t="s">
        <v>13</v>
      </c>
      <c r="L549">
        <f>Table15[[#This Row],[maxPHe]]/Table15[[#This Row],[nv]]</f>
        <v>3.4827702702702696</v>
      </c>
      <c r="M549">
        <f>LN(Table15[[#This Row],[maxPress(bar)]])</f>
        <v>12.844203683256985</v>
      </c>
      <c r="N549">
        <f>LN(Table15[[#This Row],[Rs(ao)]])</f>
        <v>1.0986122886681098</v>
      </c>
      <c r="O549" s="3">
        <f>LN(Table15[[#This Row],[dens]])</f>
        <v>1.2478280317782784</v>
      </c>
      <c r="P549" s="3">
        <f>1/Table15[[#This Row],[Rs(ao)]]</f>
        <v>0.33333333333333331</v>
      </c>
      <c r="Q549" s="3">
        <f>LN(Table15[[#This Row],[1/R]])</f>
        <v>-1.0986122886681098</v>
      </c>
    </row>
    <row r="550" spans="1:17" hidden="1" x14ac:dyDescent="0.3">
      <c r="A550">
        <v>2</v>
      </c>
      <c r="B550">
        <v>1500</v>
      </c>
      <c r="C550" t="s">
        <v>11</v>
      </c>
      <c r="D550">
        <v>1</v>
      </c>
      <c r="E550" t="s">
        <v>12</v>
      </c>
      <c r="F550">
        <v>11</v>
      </c>
      <c r="G550">
        <v>128.66325000000001</v>
      </c>
      <c r="H550">
        <v>693620.56935000001</v>
      </c>
      <c r="I550">
        <v>50.235000000000007</v>
      </c>
      <c r="J550">
        <v>9</v>
      </c>
      <c r="K550" t="s">
        <v>13</v>
      </c>
      <c r="L550">
        <f>Table15[[#This Row],[maxPHe]]/Table15[[#This Row],[nv]]</f>
        <v>5.581666666666667</v>
      </c>
      <c r="M550">
        <f>LN(Table15[[#This Row],[maxPress(bar)]])</f>
        <v>13.449680359934346</v>
      </c>
      <c r="N550">
        <f>LN(Table15[[#This Row],[Rs(ao)]])</f>
        <v>0</v>
      </c>
      <c r="O550" s="3">
        <f>LN(Table15[[#This Row],[dens]])</f>
        <v>1.7194874175780583</v>
      </c>
      <c r="P550" s="3">
        <f>1/Table15[[#This Row],[Rs(ao)]]</f>
        <v>1</v>
      </c>
      <c r="Q550" s="3">
        <f>LN(Table15[[#This Row],[1/R]])</f>
        <v>0</v>
      </c>
    </row>
    <row r="551" spans="1:17" x14ac:dyDescent="0.3">
      <c r="A551">
        <v>3</v>
      </c>
      <c r="B551">
        <v>1000</v>
      </c>
      <c r="C551" t="s">
        <v>11</v>
      </c>
      <c r="D551">
        <v>1</v>
      </c>
      <c r="E551" t="s">
        <v>12</v>
      </c>
      <c r="F551">
        <v>10</v>
      </c>
      <c r="G551">
        <v>94.405750000000012</v>
      </c>
      <c r="H551">
        <v>762873.38130000012</v>
      </c>
      <c r="I551">
        <v>45.384999999999977</v>
      </c>
      <c r="J551">
        <v>9</v>
      </c>
      <c r="K551" t="s">
        <v>13</v>
      </c>
      <c r="L551">
        <f>Table15[[#This Row],[maxPHe]]/Table15[[#This Row],[nv]]</f>
        <v>5.0427777777777756</v>
      </c>
      <c r="M551">
        <f>LN(Table15[[#This Row],[maxPress(bar)]])</f>
        <v>13.544847348002827</v>
      </c>
      <c r="N551">
        <f>LN(Table15[[#This Row],[Rs(ao)]])</f>
        <v>0</v>
      </c>
      <c r="O551" s="3">
        <f>LN(Table15[[#This Row],[dens]])</f>
        <v>1.6179570766423708</v>
      </c>
      <c r="P551" s="3">
        <f>1/Table15[[#This Row],[Rs(ao)]]</f>
        <v>1</v>
      </c>
      <c r="Q551" s="3">
        <f>LN(Table15[[#This Row],[1/R]])</f>
        <v>0</v>
      </c>
    </row>
    <row r="552" spans="1:17" x14ac:dyDescent="0.3">
      <c r="A552">
        <v>3</v>
      </c>
      <c r="B552">
        <v>1000</v>
      </c>
      <c r="C552" t="s">
        <v>11</v>
      </c>
      <c r="D552">
        <v>1</v>
      </c>
      <c r="E552" t="s">
        <v>12</v>
      </c>
      <c r="F552">
        <v>11</v>
      </c>
      <c r="G552">
        <v>90.445750000000004</v>
      </c>
      <c r="H552">
        <v>725595.60050000018</v>
      </c>
      <c r="I552">
        <v>44.58499999999998</v>
      </c>
      <c r="J552">
        <v>9</v>
      </c>
      <c r="K552" t="s">
        <v>14</v>
      </c>
      <c r="L552">
        <f>Table15[[#This Row],[maxPHe]]/Table15[[#This Row],[nv]]</f>
        <v>4.953888888888887</v>
      </c>
      <c r="M552">
        <f>LN(Table15[[#This Row],[maxPress(bar)]])</f>
        <v>13.49474811450669</v>
      </c>
      <c r="N552">
        <f>LN(Table15[[#This Row],[Rs(ao)]])</f>
        <v>0</v>
      </c>
      <c r="O552" s="3">
        <f>LN(Table15[[#This Row],[dens]])</f>
        <v>1.600172902250623</v>
      </c>
      <c r="P552" s="3">
        <f>1/Table15[[#This Row],[Rs(ao)]]</f>
        <v>1</v>
      </c>
      <c r="Q552" s="3">
        <f>LN(Table15[[#This Row],[1/R]])</f>
        <v>0</v>
      </c>
    </row>
    <row r="553" spans="1:17" x14ac:dyDescent="0.3">
      <c r="A553">
        <v>3</v>
      </c>
      <c r="B553">
        <v>1000</v>
      </c>
      <c r="C553" t="s">
        <v>11</v>
      </c>
      <c r="D553">
        <v>1</v>
      </c>
      <c r="E553" t="s">
        <v>12</v>
      </c>
      <c r="F553">
        <v>12</v>
      </c>
      <c r="G553">
        <v>93.762250000000009</v>
      </c>
      <c r="H553">
        <v>802665.10820000013</v>
      </c>
      <c r="I553">
        <v>43.255000000000003</v>
      </c>
      <c r="J553">
        <v>8</v>
      </c>
      <c r="K553" t="s">
        <v>13</v>
      </c>
      <c r="L553">
        <f>Table15[[#This Row],[maxPHe]]/Table15[[#This Row],[nv]]</f>
        <v>5.4068750000000003</v>
      </c>
      <c r="M553">
        <f>LN(Table15[[#This Row],[maxPress(bar)]])</f>
        <v>13.595692855129558</v>
      </c>
      <c r="N553">
        <f>LN(Table15[[#This Row],[Rs(ao)]])</f>
        <v>0</v>
      </c>
      <c r="O553" s="3">
        <f>LN(Table15[[#This Row],[dens]])</f>
        <v>1.6876712919525017</v>
      </c>
      <c r="P553" s="3">
        <f>1/Table15[[#This Row],[Rs(ao)]]</f>
        <v>1</v>
      </c>
      <c r="Q553" s="3">
        <f>LN(Table15[[#This Row],[1/R]])</f>
        <v>0</v>
      </c>
    </row>
    <row r="554" spans="1:17" x14ac:dyDescent="0.3">
      <c r="A554">
        <v>3</v>
      </c>
      <c r="B554">
        <v>1000</v>
      </c>
      <c r="C554" t="s">
        <v>11</v>
      </c>
      <c r="D554">
        <v>1</v>
      </c>
      <c r="E554" t="s">
        <v>12</v>
      </c>
      <c r="F554">
        <v>13</v>
      </c>
      <c r="G554">
        <v>46.386249999999997</v>
      </c>
      <c r="H554">
        <v>785504.75315000012</v>
      </c>
      <c r="I554">
        <v>33.77499999999997</v>
      </c>
      <c r="J554">
        <v>8</v>
      </c>
      <c r="K554" t="s">
        <v>13</v>
      </c>
      <c r="L554">
        <f>Table15[[#This Row],[maxPHe]]/Table15[[#This Row],[nv]]</f>
        <v>4.2218749999999963</v>
      </c>
      <c r="M554">
        <f>LN(Table15[[#This Row],[maxPress(bar)]])</f>
        <v>13.574081787773446</v>
      </c>
      <c r="N554">
        <f>LN(Table15[[#This Row],[Rs(ao)]])</f>
        <v>0</v>
      </c>
      <c r="O554" s="3">
        <f>LN(Table15[[#This Row],[dens]])</f>
        <v>1.4402793421664257</v>
      </c>
      <c r="P554" s="3">
        <f>1/Table15[[#This Row],[Rs(ao)]]</f>
        <v>1</v>
      </c>
      <c r="Q554" s="3">
        <f>LN(Table15[[#This Row],[1/R]])</f>
        <v>0</v>
      </c>
    </row>
    <row r="555" spans="1:17" x14ac:dyDescent="0.3">
      <c r="A555">
        <v>3</v>
      </c>
      <c r="B555">
        <v>1000</v>
      </c>
      <c r="C555" t="s">
        <v>11</v>
      </c>
      <c r="D555">
        <v>1</v>
      </c>
      <c r="E555" t="s">
        <v>12</v>
      </c>
      <c r="F555">
        <v>14</v>
      </c>
      <c r="G555">
        <v>110.29725000000001</v>
      </c>
      <c r="H555">
        <v>694593.36095</v>
      </c>
      <c r="I555">
        <v>51.554999999999993</v>
      </c>
      <c r="J555">
        <v>10</v>
      </c>
      <c r="K555" t="s">
        <v>13</v>
      </c>
      <c r="L555">
        <f>Table15[[#This Row],[maxPHe]]/Table15[[#This Row],[nv]]</f>
        <v>5.1554999999999991</v>
      </c>
      <c r="M555">
        <f>LN(Table15[[#This Row],[maxPress(bar)]])</f>
        <v>13.451081861155444</v>
      </c>
      <c r="N555">
        <f>LN(Table15[[#This Row],[Rs(ao)]])</f>
        <v>0</v>
      </c>
      <c r="O555" s="3">
        <f>LN(Table15[[#This Row],[dens]])</f>
        <v>1.6400641059758609</v>
      </c>
      <c r="P555" s="3">
        <f>1/Table15[[#This Row],[Rs(ao)]]</f>
        <v>1</v>
      </c>
      <c r="Q555" s="3">
        <f>LN(Table15[[#This Row],[1/R]])</f>
        <v>0</v>
      </c>
    </row>
    <row r="556" spans="1:17" x14ac:dyDescent="0.3">
      <c r="A556">
        <v>3</v>
      </c>
      <c r="B556">
        <v>1000</v>
      </c>
      <c r="C556" t="s">
        <v>11</v>
      </c>
      <c r="D556">
        <v>1</v>
      </c>
      <c r="E556" t="s">
        <v>12</v>
      </c>
      <c r="F556">
        <v>15</v>
      </c>
      <c r="G556">
        <v>80.693250000000006</v>
      </c>
      <c r="H556">
        <v>776183.43745000008</v>
      </c>
      <c r="I556">
        <v>40.635000000000012</v>
      </c>
      <c r="J556">
        <v>8</v>
      </c>
      <c r="K556" t="s">
        <v>13</v>
      </c>
      <c r="L556">
        <f>Table15[[#This Row],[maxPHe]]/Table15[[#This Row],[nv]]</f>
        <v>5.0793750000000015</v>
      </c>
      <c r="M556">
        <f>LN(Table15[[#This Row],[maxPress(bar)]])</f>
        <v>13.5621441596965</v>
      </c>
      <c r="N556">
        <f>LN(Table15[[#This Row],[Rs(ao)]])</f>
        <v>0</v>
      </c>
      <c r="O556" s="3">
        <f>LN(Table15[[#This Row],[dens]])</f>
        <v>1.6251882225253325</v>
      </c>
      <c r="P556" s="3">
        <f>1/Table15[[#This Row],[Rs(ao)]]</f>
        <v>1</v>
      </c>
      <c r="Q556" s="3">
        <f>LN(Table15[[#This Row],[1/R]])</f>
        <v>0</v>
      </c>
    </row>
    <row r="557" spans="1:17" x14ac:dyDescent="0.3">
      <c r="A557">
        <v>3</v>
      </c>
      <c r="B557">
        <v>1000</v>
      </c>
      <c r="C557" t="s">
        <v>11</v>
      </c>
      <c r="D557">
        <v>1</v>
      </c>
      <c r="E557" t="s">
        <v>12</v>
      </c>
      <c r="F557">
        <v>16</v>
      </c>
      <c r="G557">
        <v>89.059250000000006</v>
      </c>
      <c r="H557">
        <v>799697.42800000019</v>
      </c>
      <c r="I557">
        <v>42.315000000000019</v>
      </c>
      <c r="J557">
        <v>8</v>
      </c>
      <c r="K557" t="s">
        <v>13</v>
      </c>
      <c r="L557">
        <f>Table15[[#This Row],[maxPHe]]/Table15[[#This Row],[nv]]</f>
        <v>5.2893750000000024</v>
      </c>
      <c r="M557">
        <f>LN(Table15[[#This Row],[maxPress(bar)]])</f>
        <v>13.591988720108732</v>
      </c>
      <c r="N557">
        <f>LN(Table15[[#This Row],[Rs(ao)]])</f>
        <v>0</v>
      </c>
      <c r="O557" s="3">
        <f>LN(Table15[[#This Row],[dens]])</f>
        <v>1.6657000914422337</v>
      </c>
      <c r="P557" s="3">
        <f>1/Table15[[#This Row],[Rs(ao)]]</f>
        <v>1</v>
      </c>
      <c r="Q557" s="3">
        <f>LN(Table15[[#This Row],[1/R]])</f>
        <v>0</v>
      </c>
    </row>
    <row r="558" spans="1:17" x14ac:dyDescent="0.3">
      <c r="A558">
        <v>3</v>
      </c>
      <c r="B558">
        <v>1000</v>
      </c>
      <c r="C558" t="s">
        <v>11</v>
      </c>
      <c r="D558">
        <v>1</v>
      </c>
      <c r="E558" t="s">
        <v>12</v>
      </c>
      <c r="F558">
        <v>17</v>
      </c>
      <c r="G558">
        <v>80.495250000000013</v>
      </c>
      <c r="H558">
        <v>801669.07329999993</v>
      </c>
      <c r="I558">
        <v>40.595000000000013</v>
      </c>
      <c r="J558">
        <v>8</v>
      </c>
      <c r="K558" t="s">
        <v>13</v>
      </c>
      <c r="L558">
        <f>Table15[[#This Row],[maxPHe]]/Table15[[#This Row],[nv]]</f>
        <v>5.0743750000000016</v>
      </c>
      <c r="M558">
        <f>LN(Table15[[#This Row],[maxPress(bar)]])</f>
        <v>13.594451174886805</v>
      </c>
      <c r="N558">
        <f>LN(Table15[[#This Row],[Rs(ao)]])</f>
        <v>0</v>
      </c>
      <c r="O558" s="3">
        <f>LN(Table15[[#This Row],[dens]])</f>
        <v>1.6242033646345742</v>
      </c>
      <c r="P558" s="3">
        <f>1/Table15[[#This Row],[Rs(ao)]]</f>
        <v>1</v>
      </c>
      <c r="Q558" s="3">
        <f>LN(Table15[[#This Row],[1/R]])</f>
        <v>0</v>
      </c>
    </row>
    <row r="559" spans="1:17" x14ac:dyDescent="0.3">
      <c r="A559">
        <v>3</v>
      </c>
      <c r="B559">
        <v>1000</v>
      </c>
      <c r="C559" t="s">
        <v>11</v>
      </c>
      <c r="D559">
        <v>1</v>
      </c>
      <c r="E559" t="s">
        <v>12</v>
      </c>
      <c r="F559">
        <v>18</v>
      </c>
      <c r="G559">
        <v>106.58425</v>
      </c>
      <c r="H559">
        <v>755159.6790499998</v>
      </c>
      <c r="I559">
        <v>47.814999999999991</v>
      </c>
      <c r="J559">
        <v>9</v>
      </c>
      <c r="K559" t="s">
        <v>13</v>
      </c>
      <c r="L559">
        <f>Table15[[#This Row],[maxPHe]]/Table15[[#This Row],[nv]]</f>
        <v>5.3127777777777769</v>
      </c>
      <c r="M559">
        <f>LN(Table15[[#This Row],[maxPress(bar)]])</f>
        <v>13.534684501299619</v>
      </c>
      <c r="N559">
        <f>LN(Table15[[#This Row],[Rs(ao)]])</f>
        <v>0</v>
      </c>
      <c r="O559" s="3">
        <f>LN(Table15[[#This Row],[dens]])</f>
        <v>1.6701148204652865</v>
      </c>
      <c r="P559" s="3">
        <f>1/Table15[[#This Row],[Rs(ao)]]</f>
        <v>1</v>
      </c>
      <c r="Q559" s="3">
        <f>LN(Table15[[#This Row],[1/R]])</f>
        <v>0</v>
      </c>
    </row>
    <row r="560" spans="1:17" x14ac:dyDescent="0.3">
      <c r="A560">
        <v>3</v>
      </c>
      <c r="B560">
        <v>1000</v>
      </c>
      <c r="C560" t="s">
        <v>11</v>
      </c>
      <c r="D560">
        <v>1</v>
      </c>
      <c r="E560" t="s">
        <v>12</v>
      </c>
      <c r="F560">
        <v>19</v>
      </c>
      <c r="G560">
        <v>60.495249999999999</v>
      </c>
      <c r="H560">
        <v>796989.19790000014</v>
      </c>
      <c r="I560">
        <v>36.594999999999978</v>
      </c>
      <c r="J560">
        <v>8</v>
      </c>
      <c r="K560" t="s">
        <v>13</v>
      </c>
      <c r="L560">
        <f>Table15[[#This Row],[maxPHe]]/Table15[[#This Row],[nv]]</f>
        <v>4.5743749999999972</v>
      </c>
      <c r="M560">
        <f>LN(Table15[[#This Row],[maxPress(bar)]])</f>
        <v>13.588596404230064</v>
      </c>
      <c r="N560">
        <f>LN(Table15[[#This Row],[Rs(ao)]])</f>
        <v>0</v>
      </c>
      <c r="O560" s="3">
        <f>LN(Table15[[#This Row],[dens]])</f>
        <v>1.5204700773733539</v>
      </c>
      <c r="P560" s="3">
        <f>1/Table15[[#This Row],[Rs(ao)]]</f>
        <v>1</v>
      </c>
      <c r="Q560" s="3">
        <f>LN(Table15[[#This Row],[1/R]])</f>
        <v>0</v>
      </c>
    </row>
    <row r="561" spans="1:17" x14ac:dyDescent="0.3">
      <c r="A561">
        <v>3</v>
      </c>
      <c r="B561">
        <v>1000</v>
      </c>
      <c r="C561" t="s">
        <v>11</v>
      </c>
      <c r="D561">
        <v>1</v>
      </c>
      <c r="E561" t="s">
        <v>12</v>
      </c>
      <c r="F561">
        <v>1</v>
      </c>
      <c r="G561">
        <v>52.029750000000007</v>
      </c>
      <c r="H561">
        <v>561493.30504999997</v>
      </c>
      <c r="I561">
        <v>27.90499999999999</v>
      </c>
      <c r="J561">
        <v>10</v>
      </c>
      <c r="K561" t="s">
        <v>15</v>
      </c>
      <c r="L561">
        <f>Table15[[#This Row],[maxPHe]]/Table15[[#This Row],[nv]]</f>
        <v>2.7904999999999989</v>
      </c>
      <c r="M561">
        <f>LN(Table15[[#This Row],[maxPress(bar)]])</f>
        <v>13.238355129759187</v>
      </c>
      <c r="N561">
        <f>LN(Table15[[#This Row],[Rs(ao)]])</f>
        <v>0</v>
      </c>
      <c r="O561" s="3">
        <f>LN(Table15[[#This Row],[dens]])</f>
        <v>1.0262207912463508</v>
      </c>
      <c r="P561" s="3">
        <f>1/Table15[[#This Row],[Rs(ao)]]</f>
        <v>1</v>
      </c>
      <c r="Q561" s="3">
        <f>LN(Table15[[#This Row],[1/R]])</f>
        <v>0</v>
      </c>
    </row>
    <row r="562" spans="1:17" x14ac:dyDescent="0.3">
      <c r="A562">
        <v>3</v>
      </c>
      <c r="B562">
        <v>1000</v>
      </c>
      <c r="C562" t="s">
        <v>11</v>
      </c>
      <c r="D562">
        <v>1</v>
      </c>
      <c r="E562" t="s">
        <v>12</v>
      </c>
      <c r="F562">
        <v>20</v>
      </c>
      <c r="G562">
        <v>47.475250000000003</v>
      </c>
      <c r="H562">
        <v>870185.43304999988</v>
      </c>
      <c r="I562">
        <v>27.99499999999999</v>
      </c>
      <c r="J562">
        <v>6</v>
      </c>
      <c r="K562" t="s">
        <v>13</v>
      </c>
      <c r="L562">
        <f>Table15[[#This Row],[maxPHe]]/Table15[[#This Row],[nv]]</f>
        <v>4.6658333333333317</v>
      </c>
      <c r="M562">
        <f>LN(Table15[[#This Row],[maxPress(bar)]])</f>
        <v>13.676461609356139</v>
      </c>
      <c r="N562">
        <f>LN(Table15[[#This Row],[Rs(ao)]])</f>
        <v>0</v>
      </c>
      <c r="O562" s="3">
        <f>LN(Table15[[#This Row],[dens]])</f>
        <v>1.5402664535728012</v>
      </c>
      <c r="P562" s="3">
        <f>1/Table15[[#This Row],[Rs(ao)]]</f>
        <v>1</v>
      </c>
      <c r="Q562" s="3">
        <f>LN(Table15[[#This Row],[1/R]])</f>
        <v>0</v>
      </c>
    </row>
    <row r="563" spans="1:17" x14ac:dyDescent="0.3">
      <c r="A563">
        <v>3</v>
      </c>
      <c r="B563">
        <v>1000</v>
      </c>
      <c r="C563" t="s">
        <v>11</v>
      </c>
      <c r="D563">
        <v>1</v>
      </c>
      <c r="E563" t="s">
        <v>12</v>
      </c>
      <c r="F563">
        <v>2</v>
      </c>
      <c r="G563">
        <v>103.31675</v>
      </c>
      <c r="H563">
        <v>752408.34279999987</v>
      </c>
      <c r="I563">
        <v>35.164999999999999</v>
      </c>
      <c r="J563">
        <v>8</v>
      </c>
      <c r="K563" t="s">
        <v>14</v>
      </c>
      <c r="L563">
        <f>Table15[[#This Row],[maxPHe]]/Table15[[#This Row],[nv]]</f>
        <v>4.3956249999999999</v>
      </c>
      <c r="M563">
        <f>LN(Table15[[#This Row],[maxPress(bar)]])</f>
        <v>13.531034464598468</v>
      </c>
      <c r="N563">
        <f>LN(Table15[[#This Row],[Rs(ao)]])</f>
        <v>0</v>
      </c>
      <c r="O563" s="3">
        <f>LN(Table15[[#This Row],[dens]])</f>
        <v>1.4806097280801456</v>
      </c>
      <c r="P563" s="3">
        <f>1/Table15[[#This Row],[Rs(ao)]]</f>
        <v>1</v>
      </c>
      <c r="Q563" s="3">
        <f>LN(Table15[[#This Row],[1/R]])</f>
        <v>0</v>
      </c>
    </row>
    <row r="564" spans="1:17" x14ac:dyDescent="0.3">
      <c r="A564">
        <v>3</v>
      </c>
      <c r="B564">
        <v>1000</v>
      </c>
      <c r="C564" t="s">
        <v>11</v>
      </c>
      <c r="D564">
        <v>1</v>
      </c>
      <c r="E564" t="s">
        <v>12</v>
      </c>
      <c r="F564">
        <v>3</v>
      </c>
      <c r="G564">
        <v>61.039750000000012</v>
      </c>
      <c r="H564">
        <v>802386.75130000024</v>
      </c>
      <c r="I564">
        <v>31.704999999999991</v>
      </c>
      <c r="J564">
        <v>7</v>
      </c>
      <c r="K564" t="s">
        <v>14</v>
      </c>
      <c r="L564">
        <f>Table15[[#This Row],[maxPHe]]/Table15[[#This Row],[nv]]</f>
        <v>4.529285714285713</v>
      </c>
      <c r="M564">
        <f>LN(Table15[[#This Row],[maxPress(bar)]])</f>
        <v>13.595346004152573</v>
      </c>
      <c r="N564">
        <f>LN(Table15[[#This Row],[Rs(ao)]])</f>
        <v>0</v>
      </c>
      <c r="O564" s="3">
        <f>LN(Table15[[#This Row],[dens]])</f>
        <v>1.5105642480966814</v>
      </c>
      <c r="P564" s="3">
        <f>1/Table15[[#This Row],[Rs(ao)]]</f>
        <v>1</v>
      </c>
      <c r="Q564" s="3">
        <f>LN(Table15[[#This Row],[1/R]])</f>
        <v>0</v>
      </c>
    </row>
    <row r="565" spans="1:17" x14ac:dyDescent="0.3">
      <c r="A565">
        <v>3</v>
      </c>
      <c r="B565">
        <v>1000</v>
      </c>
      <c r="C565" t="s">
        <v>11</v>
      </c>
      <c r="D565">
        <v>1</v>
      </c>
      <c r="E565" t="s">
        <v>12</v>
      </c>
      <c r="F565">
        <v>4</v>
      </c>
      <c r="G565">
        <v>60.396250000000002</v>
      </c>
      <c r="H565">
        <v>809063.31259999995</v>
      </c>
      <c r="I565">
        <v>31.574999999999989</v>
      </c>
      <c r="J565">
        <v>7</v>
      </c>
      <c r="K565" t="s">
        <v>14</v>
      </c>
      <c r="L565">
        <f>Table15[[#This Row],[maxPHe]]/Table15[[#This Row],[nv]]</f>
        <v>4.5107142857142843</v>
      </c>
      <c r="M565">
        <f>LN(Table15[[#This Row],[maxPress(bar)]])</f>
        <v>13.603632453299834</v>
      </c>
      <c r="N565">
        <f>LN(Table15[[#This Row],[Rs(ao)]])</f>
        <v>0</v>
      </c>
      <c r="O565" s="3">
        <f>LN(Table15[[#This Row],[dens]])</f>
        <v>1.5064555191812412</v>
      </c>
      <c r="P565" s="3">
        <f>1/Table15[[#This Row],[Rs(ao)]]</f>
        <v>1</v>
      </c>
      <c r="Q565" s="3">
        <f>LN(Table15[[#This Row],[1/R]])</f>
        <v>0</v>
      </c>
    </row>
    <row r="566" spans="1:17" x14ac:dyDescent="0.3">
      <c r="A566">
        <v>3</v>
      </c>
      <c r="B566">
        <v>1000</v>
      </c>
      <c r="C566" t="s">
        <v>11</v>
      </c>
      <c r="D566">
        <v>1</v>
      </c>
      <c r="E566" t="s">
        <v>12</v>
      </c>
      <c r="F566">
        <v>5</v>
      </c>
      <c r="G566">
        <v>60.594250000000002</v>
      </c>
      <c r="H566">
        <v>782054.19429999997</v>
      </c>
      <c r="I566">
        <v>36.614999999999988</v>
      </c>
      <c r="J566">
        <v>8</v>
      </c>
      <c r="K566" t="s">
        <v>14</v>
      </c>
      <c r="L566">
        <f>Table15[[#This Row],[maxPHe]]/Table15[[#This Row],[nv]]</f>
        <v>4.5768749999999985</v>
      </c>
      <c r="M566">
        <f>LN(Table15[[#This Row],[maxPress(bar)]])</f>
        <v>13.569679319300077</v>
      </c>
      <c r="N566">
        <f>LN(Table15[[#This Row],[Rs(ao)]])</f>
        <v>0</v>
      </c>
      <c r="O566" s="3">
        <f>LN(Table15[[#This Row],[dens]])</f>
        <v>1.5210164508331969</v>
      </c>
      <c r="P566" s="3">
        <f>1/Table15[[#This Row],[Rs(ao)]]</f>
        <v>1</v>
      </c>
      <c r="Q566" s="3">
        <f>LN(Table15[[#This Row],[1/R]])</f>
        <v>0</v>
      </c>
    </row>
    <row r="567" spans="1:17" x14ac:dyDescent="0.3">
      <c r="A567">
        <v>3</v>
      </c>
      <c r="B567">
        <v>1000</v>
      </c>
      <c r="C567" t="s">
        <v>11</v>
      </c>
      <c r="D567">
        <v>1</v>
      </c>
      <c r="E567" t="s">
        <v>12</v>
      </c>
      <c r="F567">
        <v>6</v>
      </c>
      <c r="G567">
        <v>95.990250000000003</v>
      </c>
      <c r="H567">
        <v>696753.26284999994</v>
      </c>
      <c r="I567">
        <v>48.695000000000007</v>
      </c>
      <c r="J567">
        <v>10</v>
      </c>
      <c r="K567" t="s">
        <v>14</v>
      </c>
      <c r="L567">
        <f>Table15[[#This Row],[maxPHe]]/Table15[[#This Row],[nv]]</f>
        <v>4.8695000000000004</v>
      </c>
      <c r="M567">
        <f>LN(Table15[[#This Row],[maxPress(bar)]])</f>
        <v>13.454186628289813</v>
      </c>
      <c r="N567">
        <f>LN(Table15[[#This Row],[Rs(ao)]])</f>
        <v>0</v>
      </c>
      <c r="O567" s="3">
        <f>LN(Table15[[#This Row],[dens]])</f>
        <v>1.5829912624191169</v>
      </c>
      <c r="P567" s="3">
        <f>1/Table15[[#This Row],[Rs(ao)]]</f>
        <v>1</v>
      </c>
      <c r="Q567" s="3">
        <f>LN(Table15[[#This Row],[1/R]])</f>
        <v>0</v>
      </c>
    </row>
    <row r="568" spans="1:17" x14ac:dyDescent="0.3">
      <c r="A568">
        <v>3</v>
      </c>
      <c r="B568">
        <v>1000</v>
      </c>
      <c r="C568" t="s">
        <v>11</v>
      </c>
      <c r="D568">
        <v>1</v>
      </c>
      <c r="E568" t="s">
        <v>12</v>
      </c>
      <c r="F568">
        <v>7</v>
      </c>
      <c r="G568">
        <v>77.623750000000015</v>
      </c>
      <c r="H568">
        <v>831701.40739999991</v>
      </c>
      <c r="I568">
        <v>37.024999999999977</v>
      </c>
      <c r="J568">
        <v>7</v>
      </c>
      <c r="K568" t="s">
        <v>14</v>
      </c>
      <c r="L568">
        <f>Table15[[#This Row],[maxPHe]]/Table15[[#This Row],[nv]]</f>
        <v>5.289285714285711</v>
      </c>
      <c r="M568">
        <f>LN(Table15[[#This Row],[maxPress(bar)]])</f>
        <v>13.631228770052052</v>
      </c>
      <c r="N568">
        <f>LN(Table15[[#This Row],[Rs(ao)]])</f>
        <v>0</v>
      </c>
      <c r="O568" s="3">
        <f>LN(Table15[[#This Row],[dens]])</f>
        <v>1.6656832110985487</v>
      </c>
      <c r="P568" s="3">
        <f>1/Table15[[#This Row],[Rs(ao)]]</f>
        <v>1</v>
      </c>
      <c r="Q568" s="3">
        <f>LN(Table15[[#This Row],[1/R]])</f>
        <v>0</v>
      </c>
    </row>
    <row r="569" spans="1:17" x14ac:dyDescent="0.3">
      <c r="A569">
        <v>3</v>
      </c>
      <c r="B569">
        <v>1000</v>
      </c>
      <c r="C569" t="s">
        <v>11</v>
      </c>
      <c r="D569">
        <v>1</v>
      </c>
      <c r="E569" t="s">
        <v>12</v>
      </c>
      <c r="F569">
        <v>8</v>
      </c>
      <c r="G569">
        <v>80.495250000000013</v>
      </c>
      <c r="H569">
        <v>803437.63719999988</v>
      </c>
      <c r="I569">
        <v>40.595000000000013</v>
      </c>
      <c r="J569">
        <v>8</v>
      </c>
      <c r="K569" t="s">
        <v>14</v>
      </c>
      <c r="L569">
        <f>Table15[[#This Row],[maxPHe]]/Table15[[#This Row],[nv]]</f>
        <v>5.0743750000000016</v>
      </c>
      <c r="M569">
        <f>LN(Table15[[#This Row],[maxPress(bar)]])</f>
        <v>13.596654847208569</v>
      </c>
      <c r="N569">
        <f>LN(Table15[[#This Row],[Rs(ao)]])</f>
        <v>0</v>
      </c>
      <c r="O569" s="3">
        <f>LN(Table15[[#This Row],[dens]])</f>
        <v>1.6242033646345742</v>
      </c>
      <c r="P569" s="3">
        <f>1/Table15[[#This Row],[Rs(ao)]]</f>
        <v>1</v>
      </c>
      <c r="Q569" s="3">
        <f>LN(Table15[[#This Row],[1/R]])</f>
        <v>0</v>
      </c>
    </row>
    <row r="570" spans="1:17" x14ac:dyDescent="0.3">
      <c r="A570">
        <v>3</v>
      </c>
      <c r="B570">
        <v>1000</v>
      </c>
      <c r="C570" t="s">
        <v>11</v>
      </c>
      <c r="D570">
        <v>1</v>
      </c>
      <c r="E570" t="s">
        <v>12</v>
      </c>
      <c r="F570">
        <v>9</v>
      </c>
      <c r="G570">
        <v>130.19825</v>
      </c>
      <c r="H570">
        <v>682836.28885000001</v>
      </c>
      <c r="I570">
        <v>60.535000000000018</v>
      </c>
      <c r="J570">
        <v>12</v>
      </c>
      <c r="K570" t="s">
        <v>14</v>
      </c>
      <c r="L570">
        <f>Table15[[#This Row],[maxPHe]]/Table15[[#This Row],[nv]]</f>
        <v>5.0445833333333345</v>
      </c>
      <c r="M570">
        <f>LN(Table15[[#This Row],[maxPress(bar)]])</f>
        <v>13.434010415604986</v>
      </c>
      <c r="N570">
        <f>LN(Table15[[#This Row],[Rs(ao)]])</f>
        <v>0</v>
      </c>
      <c r="O570" s="3">
        <f>LN(Table15[[#This Row],[dens]])</f>
        <v>1.6183150603717036</v>
      </c>
      <c r="P570" s="3">
        <f>1/Table15[[#This Row],[Rs(ao)]]</f>
        <v>1</v>
      </c>
      <c r="Q570" s="3">
        <f>LN(Table15[[#This Row],[1/R]])</f>
        <v>0</v>
      </c>
    </row>
    <row r="571" spans="1:17" x14ac:dyDescent="0.3">
      <c r="A571">
        <v>3</v>
      </c>
      <c r="B571">
        <v>1000</v>
      </c>
      <c r="C571" t="s">
        <v>11</v>
      </c>
      <c r="D571">
        <v>2</v>
      </c>
      <c r="E571" t="s">
        <v>12</v>
      </c>
      <c r="F571">
        <v>10</v>
      </c>
      <c r="G571">
        <v>552.67325000000005</v>
      </c>
      <c r="H571">
        <v>485194.01850000001</v>
      </c>
      <c r="I571">
        <v>265.03499999999991</v>
      </c>
      <c r="J571">
        <v>64</v>
      </c>
      <c r="K571" t="s">
        <v>14</v>
      </c>
      <c r="L571">
        <f>Table15[[#This Row],[maxPHe]]/Table15[[#This Row],[nv]]</f>
        <v>4.1411718749999986</v>
      </c>
      <c r="M571">
        <f>LN(Table15[[#This Row],[maxPress(bar)]])</f>
        <v>13.092304128070024</v>
      </c>
      <c r="N571">
        <f>LN(Table15[[#This Row],[Rs(ao)]])</f>
        <v>0.69314718055994529</v>
      </c>
      <c r="O571" s="3">
        <f>LN(Table15[[#This Row],[dens]])</f>
        <v>1.420978809377051</v>
      </c>
      <c r="P571" s="3">
        <f>1/Table15[[#This Row],[Rs(ao)]]</f>
        <v>0.5</v>
      </c>
      <c r="Q571" s="3">
        <f>LN(Table15[[#This Row],[1/R]])</f>
        <v>-0.69314718055994529</v>
      </c>
    </row>
    <row r="572" spans="1:17" x14ac:dyDescent="0.3">
      <c r="A572">
        <v>3</v>
      </c>
      <c r="B572">
        <v>1000</v>
      </c>
      <c r="C572" t="s">
        <v>11</v>
      </c>
      <c r="D572">
        <v>2</v>
      </c>
      <c r="E572" t="s">
        <v>12</v>
      </c>
      <c r="F572">
        <v>11</v>
      </c>
      <c r="G572">
        <v>569.85125000000005</v>
      </c>
      <c r="H572">
        <v>502128.86444999999</v>
      </c>
      <c r="I572">
        <v>268.47500000000031</v>
      </c>
      <c r="J572">
        <v>64</v>
      </c>
      <c r="K572" t="s">
        <v>13</v>
      </c>
      <c r="L572">
        <f>Table15[[#This Row],[maxPHe]]/Table15[[#This Row],[nv]]</f>
        <v>4.1949218750000048</v>
      </c>
      <c r="M572">
        <f>LN(Table15[[#This Row],[maxPress(bar)]])</f>
        <v>13.126612067823155</v>
      </c>
      <c r="N572">
        <f>LN(Table15[[#This Row],[Rs(ao)]])</f>
        <v>0.69314718055994529</v>
      </c>
      <c r="O572" s="3">
        <f>LN(Table15[[#This Row],[dens]])</f>
        <v>1.4338747163846095</v>
      </c>
      <c r="P572" s="3">
        <f>1/Table15[[#This Row],[Rs(ao)]]</f>
        <v>0.5</v>
      </c>
      <c r="Q572" s="3">
        <f>LN(Table15[[#This Row],[1/R]])</f>
        <v>-0.69314718055994529</v>
      </c>
    </row>
    <row r="573" spans="1:17" x14ac:dyDescent="0.3">
      <c r="A573">
        <v>3</v>
      </c>
      <c r="B573">
        <v>1000</v>
      </c>
      <c r="C573" t="s">
        <v>11</v>
      </c>
      <c r="D573">
        <v>2</v>
      </c>
      <c r="E573" t="s">
        <v>12</v>
      </c>
      <c r="F573">
        <v>12</v>
      </c>
      <c r="G573">
        <v>629.95024999999998</v>
      </c>
      <c r="H573">
        <v>500439.81235000002</v>
      </c>
      <c r="I573">
        <v>284.49500000000012</v>
      </c>
      <c r="J573">
        <v>66</v>
      </c>
      <c r="K573" t="s">
        <v>13</v>
      </c>
      <c r="L573">
        <f>Table15[[#This Row],[maxPHe]]/Table15[[#This Row],[nv]]</f>
        <v>4.3105303030303048</v>
      </c>
      <c r="M573">
        <f>LN(Table15[[#This Row],[maxPress(bar)]])</f>
        <v>13.12324261546124</v>
      </c>
      <c r="N573">
        <f>LN(Table15[[#This Row],[Rs(ao)]])</f>
        <v>0.69314718055994529</v>
      </c>
      <c r="O573" s="3">
        <f>LN(Table15[[#This Row],[dens]])</f>
        <v>1.4610609366930809</v>
      </c>
      <c r="P573" s="3">
        <f>1/Table15[[#This Row],[Rs(ao)]]</f>
        <v>0.5</v>
      </c>
      <c r="Q573" s="3">
        <f>LN(Table15[[#This Row],[1/R]])</f>
        <v>-0.69314718055994529</v>
      </c>
    </row>
    <row r="574" spans="1:17" x14ac:dyDescent="0.3">
      <c r="A574">
        <v>3</v>
      </c>
      <c r="B574">
        <v>1000</v>
      </c>
      <c r="C574" t="s">
        <v>11</v>
      </c>
      <c r="D574">
        <v>2</v>
      </c>
      <c r="E574" t="s">
        <v>12</v>
      </c>
      <c r="F574">
        <v>13</v>
      </c>
      <c r="G574">
        <v>564.9007499999999</v>
      </c>
      <c r="H574">
        <v>475624.79495000013</v>
      </c>
      <c r="I574">
        <v>273.48500000000001</v>
      </c>
      <c r="J574">
        <v>67</v>
      </c>
      <c r="K574" t="s">
        <v>13</v>
      </c>
      <c r="L574">
        <f>Table15[[#This Row],[maxPHe]]/Table15[[#This Row],[nv]]</f>
        <v>4.0818656716417916</v>
      </c>
      <c r="M574">
        <f>LN(Table15[[#This Row],[maxPress(bar)]])</f>
        <v>13.072384576481044</v>
      </c>
      <c r="N574">
        <f>LN(Table15[[#This Row],[Rs(ao)]])</f>
        <v>0.69314718055994529</v>
      </c>
      <c r="O574" s="3">
        <f>LN(Table15[[#This Row],[dens]])</f>
        <v>1.4065541563601025</v>
      </c>
      <c r="P574" s="3">
        <f>1/Table15[[#This Row],[Rs(ao)]]</f>
        <v>0.5</v>
      </c>
      <c r="Q574" s="3">
        <f>LN(Table15[[#This Row],[1/R]])</f>
        <v>-0.69314718055994529</v>
      </c>
    </row>
    <row r="575" spans="1:17" x14ac:dyDescent="0.3">
      <c r="A575">
        <v>3</v>
      </c>
      <c r="B575">
        <v>1000</v>
      </c>
      <c r="C575" t="s">
        <v>11</v>
      </c>
      <c r="D575">
        <v>2</v>
      </c>
      <c r="E575" t="s">
        <v>12</v>
      </c>
      <c r="F575">
        <v>1</v>
      </c>
      <c r="G575">
        <v>328.21775000000002</v>
      </c>
      <c r="H575">
        <v>299593.04599999991</v>
      </c>
      <c r="I575">
        <v>158.1449999999999</v>
      </c>
      <c r="J575">
        <v>64</v>
      </c>
      <c r="K575" t="s">
        <v>15</v>
      </c>
      <c r="L575">
        <f>Table15[[#This Row],[maxPHe]]/Table15[[#This Row],[nv]]</f>
        <v>2.4710156249999984</v>
      </c>
      <c r="M575">
        <f>LN(Table15[[#This Row],[maxPress(bar)]])</f>
        <v>12.610180319407892</v>
      </c>
      <c r="N575">
        <f>LN(Table15[[#This Row],[Rs(ao)]])</f>
        <v>0.69314718055994529</v>
      </c>
      <c r="O575" s="3">
        <f>LN(Table15[[#This Row],[dens]])</f>
        <v>0.9046292503373502</v>
      </c>
      <c r="P575" s="3">
        <f>1/Table15[[#This Row],[Rs(ao)]]</f>
        <v>0.5</v>
      </c>
      <c r="Q575" s="3">
        <f>LN(Table15[[#This Row],[1/R]])</f>
        <v>-0.69314718055994529</v>
      </c>
    </row>
    <row r="576" spans="1:17" x14ac:dyDescent="0.3">
      <c r="A576">
        <v>3</v>
      </c>
      <c r="B576">
        <v>1000</v>
      </c>
      <c r="C576" t="s">
        <v>11</v>
      </c>
      <c r="D576">
        <v>2</v>
      </c>
      <c r="E576" t="s">
        <v>12</v>
      </c>
      <c r="F576">
        <v>2</v>
      </c>
      <c r="G576">
        <v>489.60374999999999</v>
      </c>
      <c r="H576">
        <v>348662.4047999999</v>
      </c>
      <c r="I576">
        <v>195.42500000000001</v>
      </c>
      <c r="J576">
        <v>68</v>
      </c>
      <c r="K576" t="s">
        <v>14</v>
      </c>
      <c r="L576">
        <f>Table15[[#This Row],[maxPHe]]/Table15[[#This Row],[nv]]</f>
        <v>2.8738970588235295</v>
      </c>
      <c r="M576">
        <f>LN(Table15[[#This Row],[maxPress(bar)]])</f>
        <v>12.76185941153723</v>
      </c>
      <c r="N576">
        <f>LN(Table15[[#This Row],[Rs(ao)]])</f>
        <v>0.69314718055994529</v>
      </c>
      <c r="O576" s="3">
        <f>LN(Table15[[#This Row],[dens]])</f>
        <v>1.0556689689302874</v>
      </c>
      <c r="P576" s="3">
        <f>1/Table15[[#This Row],[Rs(ao)]]</f>
        <v>0.5</v>
      </c>
      <c r="Q576" s="3">
        <f>LN(Table15[[#This Row],[1/R]])</f>
        <v>-0.69314718055994529</v>
      </c>
    </row>
    <row r="577" spans="1:17" x14ac:dyDescent="0.3">
      <c r="A577">
        <v>3</v>
      </c>
      <c r="B577">
        <v>1000</v>
      </c>
      <c r="C577" t="s">
        <v>11</v>
      </c>
      <c r="D577">
        <v>2</v>
      </c>
      <c r="E577" t="s">
        <v>12</v>
      </c>
      <c r="F577">
        <v>3</v>
      </c>
      <c r="G577">
        <v>444.95024999999998</v>
      </c>
      <c r="H577">
        <v>419249.96114999999</v>
      </c>
      <c r="I577">
        <v>231.495</v>
      </c>
      <c r="J577">
        <v>66</v>
      </c>
      <c r="K577" t="s">
        <v>14</v>
      </c>
      <c r="L577">
        <f>Table15[[#This Row],[maxPHe]]/Table15[[#This Row],[nv]]</f>
        <v>3.5075000000000003</v>
      </c>
      <c r="M577">
        <f>LN(Table15[[#This Row],[maxPress(bar)]])</f>
        <v>12.946222587019976</v>
      </c>
      <c r="N577">
        <f>LN(Table15[[#This Row],[Rs(ao)]])</f>
        <v>0.69314718055994529</v>
      </c>
      <c r="O577" s="3">
        <f>LN(Table15[[#This Row],[dens]])</f>
        <v>1.2549035329944791</v>
      </c>
      <c r="P577" s="3">
        <f>1/Table15[[#This Row],[Rs(ao)]]</f>
        <v>0.5</v>
      </c>
      <c r="Q577" s="3">
        <f>LN(Table15[[#This Row],[1/R]])</f>
        <v>-0.69314718055994529</v>
      </c>
    </row>
    <row r="578" spans="1:17" x14ac:dyDescent="0.3">
      <c r="A578">
        <v>3</v>
      </c>
      <c r="B578">
        <v>1000</v>
      </c>
      <c r="C578" t="s">
        <v>11</v>
      </c>
      <c r="D578">
        <v>2</v>
      </c>
      <c r="E578" t="s">
        <v>12</v>
      </c>
      <c r="F578">
        <v>4</v>
      </c>
      <c r="G578">
        <v>594.55425000000002</v>
      </c>
      <c r="H578">
        <v>468198.74235000001</v>
      </c>
      <c r="I578">
        <v>263.41500000000002</v>
      </c>
      <c r="J578">
        <v>67</v>
      </c>
      <c r="K578" t="s">
        <v>14</v>
      </c>
      <c r="L578">
        <f>Table15[[#This Row],[maxPHe]]/Table15[[#This Row],[nv]]</f>
        <v>3.9315671641791048</v>
      </c>
      <c r="M578">
        <f>LN(Table15[[#This Row],[maxPress(bar)]])</f>
        <v>13.056648147896938</v>
      </c>
      <c r="N578">
        <f>LN(Table15[[#This Row],[Rs(ao)]])</f>
        <v>0.69314718055994529</v>
      </c>
      <c r="O578" s="3">
        <f>LN(Table15[[#This Row],[dens]])</f>
        <v>1.3690381159049616</v>
      </c>
      <c r="P578" s="3">
        <f>1/Table15[[#This Row],[Rs(ao)]]</f>
        <v>0.5</v>
      </c>
      <c r="Q578" s="3">
        <f>LN(Table15[[#This Row],[1/R]])</f>
        <v>-0.69314718055994529</v>
      </c>
    </row>
    <row r="579" spans="1:17" x14ac:dyDescent="0.3">
      <c r="A579">
        <v>3</v>
      </c>
      <c r="B579">
        <v>1000</v>
      </c>
      <c r="C579" t="s">
        <v>11</v>
      </c>
      <c r="D579">
        <v>2</v>
      </c>
      <c r="E579" t="s">
        <v>12</v>
      </c>
      <c r="F579">
        <v>5</v>
      </c>
      <c r="G579">
        <v>507.42574999999999</v>
      </c>
      <c r="H579">
        <v>465020.57549999998</v>
      </c>
      <c r="I579">
        <v>257.9849999999999</v>
      </c>
      <c r="J579">
        <v>65</v>
      </c>
      <c r="K579" t="s">
        <v>14</v>
      </c>
      <c r="L579">
        <f>Table15[[#This Row],[maxPHe]]/Table15[[#This Row],[nv]]</f>
        <v>3.9689999999999985</v>
      </c>
      <c r="M579">
        <f>LN(Table15[[#This Row],[maxPress(bar)]])</f>
        <v>13.049836931977659</v>
      </c>
      <c r="N579">
        <f>LN(Table15[[#This Row],[Rs(ao)]])</f>
        <v>0.69314718055994529</v>
      </c>
      <c r="O579" s="3">
        <f>LN(Table15[[#This Row],[dens]])</f>
        <v>1.3785141738009279</v>
      </c>
      <c r="P579" s="3">
        <f>1/Table15[[#This Row],[Rs(ao)]]</f>
        <v>0.5</v>
      </c>
      <c r="Q579" s="3">
        <f>LN(Table15[[#This Row],[1/R]])</f>
        <v>-0.69314718055994529</v>
      </c>
    </row>
    <row r="580" spans="1:17" x14ac:dyDescent="0.3">
      <c r="A580">
        <v>3</v>
      </c>
      <c r="B580">
        <v>1000</v>
      </c>
      <c r="C580" t="s">
        <v>11</v>
      </c>
      <c r="D580">
        <v>2</v>
      </c>
      <c r="E580" t="s">
        <v>12</v>
      </c>
      <c r="F580">
        <v>6</v>
      </c>
      <c r="G580">
        <v>601.33675000000005</v>
      </c>
      <c r="H580">
        <v>487627.26809999999</v>
      </c>
      <c r="I580">
        <v>280.7650000000001</v>
      </c>
      <c r="J580">
        <v>67</v>
      </c>
      <c r="K580" t="s">
        <v>14</v>
      </c>
      <c r="L580">
        <f>Table15[[#This Row],[maxPHe]]/Table15[[#This Row],[nv]]</f>
        <v>4.1905223880597031</v>
      </c>
      <c r="M580">
        <f>LN(Table15[[#This Row],[maxPress(bar)]])</f>
        <v>13.097306598118315</v>
      </c>
      <c r="N580">
        <f>LN(Table15[[#This Row],[Rs(ao)]])</f>
        <v>0.69314718055994529</v>
      </c>
      <c r="O580" s="3">
        <f>LN(Table15[[#This Row],[dens]])</f>
        <v>1.4328254011173531</v>
      </c>
      <c r="P580" s="3">
        <f>1/Table15[[#This Row],[Rs(ao)]]</f>
        <v>0.5</v>
      </c>
      <c r="Q580" s="3">
        <f>LN(Table15[[#This Row],[1/R]])</f>
        <v>-0.69314718055994529</v>
      </c>
    </row>
    <row r="581" spans="1:17" x14ac:dyDescent="0.3">
      <c r="A581">
        <v>3</v>
      </c>
      <c r="B581">
        <v>1000</v>
      </c>
      <c r="C581" t="s">
        <v>11</v>
      </c>
      <c r="D581">
        <v>2</v>
      </c>
      <c r="E581" t="s">
        <v>12</v>
      </c>
      <c r="F581">
        <v>7</v>
      </c>
      <c r="G581">
        <v>576.23775000000012</v>
      </c>
      <c r="H581">
        <v>472152.30310000002</v>
      </c>
      <c r="I581">
        <v>275.745</v>
      </c>
      <c r="J581">
        <v>67</v>
      </c>
      <c r="K581" t="s">
        <v>14</v>
      </c>
      <c r="L581">
        <f>Table15[[#This Row],[maxPHe]]/Table15[[#This Row],[nv]]</f>
        <v>4.1155970149253731</v>
      </c>
      <c r="M581">
        <f>LN(Table15[[#This Row],[maxPress(bar)]])</f>
        <v>13.06505688857829</v>
      </c>
      <c r="N581">
        <f>LN(Table15[[#This Row],[Rs(ao)]])</f>
        <v>0.69314718055994529</v>
      </c>
      <c r="O581" s="3">
        <f>LN(Table15[[#This Row],[dens]])</f>
        <v>1.4147839062119787</v>
      </c>
      <c r="P581" s="3">
        <f>1/Table15[[#This Row],[Rs(ao)]]</f>
        <v>0.5</v>
      </c>
      <c r="Q581" s="3">
        <f>LN(Table15[[#This Row],[1/R]])</f>
        <v>-0.69314718055994529</v>
      </c>
    </row>
    <row r="582" spans="1:17" x14ac:dyDescent="0.3">
      <c r="A582">
        <v>3</v>
      </c>
      <c r="B582">
        <v>1000</v>
      </c>
      <c r="C582" t="s">
        <v>11</v>
      </c>
      <c r="D582">
        <v>2</v>
      </c>
      <c r="E582" t="s">
        <v>12</v>
      </c>
      <c r="F582">
        <v>8</v>
      </c>
      <c r="G582">
        <v>539.85124999999994</v>
      </c>
      <c r="H582">
        <v>481086.32465000008</v>
      </c>
      <c r="I582">
        <v>270.47500000000008</v>
      </c>
      <c r="J582">
        <v>68</v>
      </c>
      <c r="K582" t="s">
        <v>13</v>
      </c>
      <c r="L582">
        <f>Table15[[#This Row],[maxPHe]]/Table15[[#This Row],[nv]]</f>
        <v>3.977573529411766</v>
      </c>
      <c r="M582">
        <f>LN(Table15[[#This Row],[maxPress(bar)]])</f>
        <v>13.08380200211206</v>
      </c>
      <c r="N582">
        <f>LN(Table15[[#This Row],[Rs(ao)]])</f>
        <v>0.69314718055994529</v>
      </c>
      <c r="O582" s="3">
        <f>LN(Table15[[#This Row],[dens]])</f>
        <v>1.3806719673975307</v>
      </c>
      <c r="P582" s="3">
        <f>1/Table15[[#This Row],[Rs(ao)]]</f>
        <v>0.5</v>
      </c>
      <c r="Q582" s="3">
        <f>LN(Table15[[#This Row],[1/R]])</f>
        <v>-0.69314718055994529</v>
      </c>
    </row>
    <row r="583" spans="1:17" x14ac:dyDescent="0.3">
      <c r="A583">
        <v>3</v>
      </c>
      <c r="B583">
        <v>1000</v>
      </c>
      <c r="C583" t="s">
        <v>11</v>
      </c>
      <c r="D583">
        <v>2</v>
      </c>
      <c r="E583" t="s">
        <v>12</v>
      </c>
      <c r="F583">
        <v>9</v>
      </c>
      <c r="G583">
        <v>583.51475000000005</v>
      </c>
      <c r="H583">
        <v>487081.25404999987</v>
      </c>
      <c r="I583">
        <v>275.20499999999998</v>
      </c>
      <c r="J583">
        <v>66</v>
      </c>
      <c r="K583" t="s">
        <v>14</v>
      </c>
      <c r="L583">
        <f>Table15[[#This Row],[maxPHe]]/Table15[[#This Row],[nv]]</f>
        <v>4.1697727272727274</v>
      </c>
      <c r="M583">
        <f>LN(Table15[[#This Row],[maxPress(bar)]])</f>
        <v>13.096186234246026</v>
      </c>
      <c r="N583">
        <f>LN(Table15[[#This Row],[Rs(ao)]])</f>
        <v>0.69314718055994529</v>
      </c>
      <c r="O583" s="3">
        <f>LN(Table15[[#This Row],[dens]])</f>
        <v>1.4278615324723671</v>
      </c>
      <c r="P583" s="3">
        <f>1/Table15[[#This Row],[Rs(ao)]]</f>
        <v>0.5</v>
      </c>
      <c r="Q583" s="3">
        <f>LN(Table15[[#This Row],[1/R]])</f>
        <v>-0.69314718055994529</v>
      </c>
    </row>
    <row r="584" spans="1:17" hidden="1" x14ac:dyDescent="0.3">
      <c r="A584">
        <v>3</v>
      </c>
      <c r="B584">
        <v>2000</v>
      </c>
      <c r="C584" t="s">
        <v>11</v>
      </c>
      <c r="D584">
        <v>3</v>
      </c>
      <c r="E584" t="s">
        <v>12</v>
      </c>
      <c r="F584">
        <v>13</v>
      </c>
      <c r="G584">
        <v>1299.2572500000001</v>
      </c>
      <c r="H584">
        <v>286444.35424999997</v>
      </c>
      <c r="I584">
        <v>653.3549999999999</v>
      </c>
      <c r="J584">
        <v>222</v>
      </c>
      <c r="K584" t="s">
        <v>14</v>
      </c>
      <c r="L584">
        <f>Table15[[#This Row],[maxPHe]]/Table15[[#This Row],[nv]]</f>
        <v>2.9430405405405402</v>
      </c>
      <c r="M584">
        <f>LN(Table15[[#This Row],[maxPress(bar)]])</f>
        <v>12.565299570269127</v>
      </c>
      <c r="N584">
        <f>LN(Table15[[#This Row],[Rs(ao)]])</f>
        <v>1.0986122886681098</v>
      </c>
      <c r="O584" s="3">
        <f>LN(Table15[[#This Row],[dens]])</f>
        <v>1.0794432443995909</v>
      </c>
      <c r="P584" s="3">
        <f>1/Table15[[#This Row],[Rs(ao)]]</f>
        <v>0.33333333333333331</v>
      </c>
      <c r="Q584" s="3">
        <f>LN(Table15[[#This Row],[1/R]])</f>
        <v>-1.0986122886681098</v>
      </c>
    </row>
    <row r="585" spans="1:17" hidden="1" x14ac:dyDescent="0.3">
      <c r="A585">
        <v>3</v>
      </c>
      <c r="B585">
        <v>2500</v>
      </c>
      <c r="C585" t="s">
        <v>11</v>
      </c>
      <c r="D585">
        <v>3</v>
      </c>
      <c r="E585" t="s">
        <v>12</v>
      </c>
      <c r="F585">
        <v>13</v>
      </c>
      <c r="G585">
        <v>1105.9902500000001</v>
      </c>
      <c r="H585">
        <v>251016.2838</v>
      </c>
      <c r="I585">
        <v>594.69500000000028</v>
      </c>
      <c r="J585">
        <v>227</v>
      </c>
      <c r="K585" t="s">
        <v>14</v>
      </c>
      <c r="L585">
        <f>Table15[[#This Row],[maxPHe]]/Table15[[#This Row],[nv]]</f>
        <v>2.6198017621145389</v>
      </c>
      <c r="M585">
        <f>LN(Table15[[#This Row],[maxPress(bar)]])</f>
        <v>12.433273091706795</v>
      </c>
      <c r="N585">
        <f>LN(Table15[[#This Row],[Rs(ao)]])</f>
        <v>1.0986122886681098</v>
      </c>
      <c r="O585" s="3">
        <f>LN(Table15[[#This Row],[dens]])</f>
        <v>0.96309865159533092</v>
      </c>
      <c r="P585" s="3">
        <f>1/Table15[[#This Row],[Rs(ao)]]</f>
        <v>0.33333333333333331</v>
      </c>
      <c r="Q585" s="3">
        <f>LN(Table15[[#This Row],[1/R]])</f>
        <v>-1.0986122886681098</v>
      </c>
    </row>
    <row r="586" spans="1:17" hidden="1" x14ac:dyDescent="0.3">
      <c r="A586">
        <v>3</v>
      </c>
      <c r="B586">
        <v>500</v>
      </c>
      <c r="C586" t="s">
        <v>11</v>
      </c>
      <c r="D586">
        <v>3</v>
      </c>
      <c r="E586" t="s">
        <v>12</v>
      </c>
      <c r="F586">
        <v>13</v>
      </c>
      <c r="G586">
        <v>1729.1087500000001</v>
      </c>
      <c r="H586">
        <v>435534.41074999998</v>
      </c>
      <c r="I586">
        <v>874.32499999999993</v>
      </c>
      <c r="J586">
        <v>227</v>
      </c>
      <c r="K586" t="s">
        <v>13</v>
      </c>
      <c r="L586">
        <f>Table15[[#This Row],[maxPHe]]/Table15[[#This Row],[nv]]</f>
        <v>3.8516519823788542</v>
      </c>
      <c r="M586">
        <f>LN(Table15[[#This Row],[maxPress(bar)]])</f>
        <v>12.984329086504545</v>
      </c>
      <c r="N586">
        <f>LN(Table15[[#This Row],[Rs(ao)]])</f>
        <v>1.0986122886681098</v>
      </c>
      <c r="O586" s="3">
        <f>LN(Table15[[#This Row],[dens]])</f>
        <v>1.3485021426006478</v>
      </c>
      <c r="P586" s="3">
        <f>1/Table15[[#This Row],[Rs(ao)]]</f>
        <v>0.33333333333333331</v>
      </c>
      <c r="Q586" s="3">
        <f>LN(Table15[[#This Row],[1/R]])</f>
        <v>-1.0986122886681098</v>
      </c>
    </row>
    <row r="587" spans="1:17" x14ac:dyDescent="0.3">
      <c r="A587">
        <v>1</v>
      </c>
      <c r="B587">
        <v>1000</v>
      </c>
      <c r="C587" t="s">
        <v>11</v>
      </c>
      <c r="D587">
        <v>3</v>
      </c>
      <c r="E587" t="s">
        <v>12</v>
      </c>
      <c r="F587">
        <v>14</v>
      </c>
      <c r="G587">
        <v>1787.37625</v>
      </c>
      <c r="H587">
        <v>383512.52649999998</v>
      </c>
      <c r="I587">
        <v>826.97499999999991</v>
      </c>
      <c r="J587">
        <v>224</v>
      </c>
      <c r="K587" t="s">
        <v>13</v>
      </c>
      <c r="L587">
        <f>Table15[[#This Row],[maxPHe]]/Table15[[#This Row],[nv]]</f>
        <v>3.6918526785714283</v>
      </c>
      <c r="M587">
        <f>LN(Table15[[#This Row],[maxPress(bar)]])</f>
        <v>12.857127562880514</v>
      </c>
      <c r="N587">
        <f>LN(Table15[[#This Row],[Rs(ao)]])</f>
        <v>1.0986122886681098</v>
      </c>
      <c r="O587" s="3">
        <f>LN(Table15[[#This Row],[dens]])</f>
        <v>1.3061284129656532</v>
      </c>
      <c r="P587" s="3">
        <f>1/Table15[[#This Row],[Rs(ao)]]</f>
        <v>0.33333333333333331</v>
      </c>
      <c r="Q587" s="3">
        <f>LN(Table15[[#This Row],[1/R]])</f>
        <v>-1.0986122886681098</v>
      </c>
    </row>
    <row r="588" spans="1:17" hidden="1" x14ac:dyDescent="0.3">
      <c r="A588">
        <v>2</v>
      </c>
      <c r="B588">
        <v>1500</v>
      </c>
      <c r="C588" t="s">
        <v>11</v>
      </c>
      <c r="D588">
        <v>2</v>
      </c>
      <c r="E588" t="s">
        <v>12</v>
      </c>
      <c r="F588">
        <v>11</v>
      </c>
      <c r="G588">
        <v>489.85125000000011</v>
      </c>
      <c r="H588">
        <v>415258.78934999998</v>
      </c>
      <c r="I588">
        <v>247.47500000000011</v>
      </c>
      <c r="J588">
        <v>68</v>
      </c>
      <c r="K588" t="s">
        <v>13</v>
      </c>
      <c r="L588">
        <f>Table15[[#This Row],[maxPHe]]/Table15[[#This Row],[nv]]</f>
        <v>3.6393382352941193</v>
      </c>
      <c r="M588">
        <f>LN(Table15[[#This Row],[maxPress(bar)]])</f>
        <v>12.936657193657316</v>
      </c>
      <c r="N588">
        <f>LN(Table15[[#This Row],[Rs(ao)]])</f>
        <v>0.69314718055994529</v>
      </c>
      <c r="O588" s="3">
        <f>LN(Table15[[#This Row],[dens]])</f>
        <v>1.2918018616297648</v>
      </c>
      <c r="P588" s="3">
        <f>1/Table15[[#This Row],[Rs(ao)]]</f>
        <v>0.5</v>
      </c>
      <c r="Q588" s="3">
        <f>LN(Table15[[#This Row],[1/R]])</f>
        <v>-0.69314718055994529</v>
      </c>
    </row>
    <row r="589" spans="1:17" hidden="1" x14ac:dyDescent="0.3">
      <c r="A589">
        <v>1</v>
      </c>
      <c r="B589">
        <v>2000</v>
      </c>
      <c r="C589" t="s">
        <v>11</v>
      </c>
      <c r="D589">
        <v>3</v>
      </c>
      <c r="E589" t="s">
        <v>12</v>
      </c>
      <c r="F589">
        <v>14</v>
      </c>
      <c r="G589">
        <v>1268.21775</v>
      </c>
      <c r="H589">
        <v>282209.64685000002</v>
      </c>
      <c r="I589">
        <v>651.14499999999987</v>
      </c>
      <c r="J589">
        <v>225</v>
      </c>
      <c r="K589" t="s">
        <v>13</v>
      </c>
      <c r="L589">
        <f>Table15[[#This Row],[maxPHe]]/Table15[[#This Row],[nv]]</f>
        <v>2.8939777777777773</v>
      </c>
      <c r="M589">
        <f>LN(Table15[[#This Row],[maxPress(bar)]])</f>
        <v>12.550405502260233</v>
      </c>
      <c r="N589">
        <f>LN(Table15[[#This Row],[Rs(ao)]])</f>
        <v>1.0986122886681098</v>
      </c>
      <c r="O589" s="3">
        <f>LN(Table15[[#This Row],[dens]])</f>
        <v>1.0626319494575498</v>
      </c>
      <c r="P589" s="3">
        <f>1/Table15[[#This Row],[Rs(ao)]]</f>
        <v>0.33333333333333331</v>
      </c>
      <c r="Q589" s="3">
        <f>LN(Table15[[#This Row],[1/R]])</f>
        <v>-1.0986122886681098</v>
      </c>
    </row>
    <row r="590" spans="1:17" hidden="1" x14ac:dyDescent="0.3">
      <c r="A590">
        <v>1</v>
      </c>
      <c r="B590">
        <v>2500</v>
      </c>
      <c r="C590" t="s">
        <v>11</v>
      </c>
      <c r="D590">
        <v>3</v>
      </c>
      <c r="E590" t="s">
        <v>12</v>
      </c>
      <c r="F590">
        <v>14</v>
      </c>
      <c r="G590">
        <v>1269.5542499999999</v>
      </c>
      <c r="H590">
        <v>260895.66625000001</v>
      </c>
      <c r="I590">
        <v>625.41500000000008</v>
      </c>
      <c r="J590">
        <v>226</v>
      </c>
      <c r="K590" t="s">
        <v>14</v>
      </c>
      <c r="L590">
        <f>Table15[[#This Row],[maxPHe]]/Table15[[#This Row],[nv]]</f>
        <v>2.7673230088495577</v>
      </c>
      <c r="M590">
        <f>LN(Table15[[#This Row],[maxPress(bar)]])</f>
        <v>12.47187586021645</v>
      </c>
      <c r="N590">
        <f>LN(Table15[[#This Row],[Rs(ao)]])</f>
        <v>1.0986122886681098</v>
      </c>
      <c r="O590" s="3">
        <f>LN(Table15[[#This Row],[dens]])</f>
        <v>1.0178804301136521</v>
      </c>
      <c r="P590" s="3">
        <f>1/Table15[[#This Row],[Rs(ao)]]</f>
        <v>0.33333333333333331</v>
      </c>
      <c r="Q590" s="3">
        <f>LN(Table15[[#This Row],[1/R]])</f>
        <v>-1.0986122886681098</v>
      </c>
    </row>
    <row r="591" spans="1:17" hidden="1" x14ac:dyDescent="0.3">
      <c r="A591">
        <v>1</v>
      </c>
      <c r="B591">
        <v>500</v>
      </c>
      <c r="C591" t="s">
        <v>11</v>
      </c>
      <c r="D591">
        <v>3</v>
      </c>
      <c r="E591" t="s">
        <v>12</v>
      </c>
      <c r="F591">
        <v>14</v>
      </c>
      <c r="G591">
        <v>1723.46525</v>
      </c>
      <c r="H591">
        <v>441367.4875000001</v>
      </c>
      <c r="I591">
        <v>867.1950000000005</v>
      </c>
      <c r="J591">
        <v>224</v>
      </c>
      <c r="K591" t="s">
        <v>14</v>
      </c>
      <c r="L591">
        <f>Table15[[#This Row],[maxPHe]]/Table15[[#This Row],[nv]]</f>
        <v>3.8714062500000024</v>
      </c>
      <c r="M591">
        <f>LN(Table15[[#This Row],[maxPress(bar)]])</f>
        <v>12.997633112411805</v>
      </c>
      <c r="N591">
        <f>LN(Table15[[#This Row],[Rs(ao)]])</f>
        <v>1.0986122886681098</v>
      </c>
      <c r="O591" s="3">
        <f>LN(Table15[[#This Row],[dens]])</f>
        <v>1.3536178131310641</v>
      </c>
      <c r="P591" s="3">
        <f>1/Table15[[#This Row],[Rs(ao)]]</f>
        <v>0.33333333333333331</v>
      </c>
      <c r="Q591" s="3">
        <f>LN(Table15[[#This Row],[1/R]])</f>
        <v>-1.0986122886681098</v>
      </c>
    </row>
    <row r="592" spans="1:17" x14ac:dyDescent="0.3">
      <c r="A592">
        <v>2</v>
      </c>
      <c r="B592">
        <v>1000</v>
      </c>
      <c r="C592" t="s">
        <v>11</v>
      </c>
      <c r="D592">
        <v>3</v>
      </c>
      <c r="E592" t="s">
        <v>12</v>
      </c>
      <c r="F592">
        <v>14</v>
      </c>
      <c r="G592">
        <v>1613.06925</v>
      </c>
      <c r="H592">
        <v>373276.91005000012</v>
      </c>
      <c r="I592">
        <v>794.11500000000012</v>
      </c>
      <c r="J592">
        <v>225</v>
      </c>
      <c r="K592" t="s">
        <v>13</v>
      </c>
      <c r="L592">
        <f>Table15[[#This Row],[maxPHe]]/Table15[[#This Row],[nv]]</f>
        <v>3.5294000000000008</v>
      </c>
      <c r="M592">
        <f>LN(Table15[[#This Row],[maxPress(bar)]])</f>
        <v>12.830075809386662</v>
      </c>
      <c r="N592">
        <f>LN(Table15[[#This Row],[Rs(ao)]])</f>
        <v>1.0986122886681098</v>
      </c>
      <c r="O592" s="3">
        <f>LN(Table15[[#This Row],[dens]])</f>
        <v>1.261127884826996</v>
      </c>
      <c r="P592" s="3">
        <f>1/Table15[[#This Row],[Rs(ao)]]</f>
        <v>0.33333333333333331</v>
      </c>
      <c r="Q592" s="3">
        <f>LN(Table15[[#This Row],[1/R]])</f>
        <v>-1.0986122886681098</v>
      </c>
    </row>
    <row r="593" spans="1:17" hidden="1" x14ac:dyDescent="0.3">
      <c r="A593">
        <v>1</v>
      </c>
      <c r="B593">
        <v>1500</v>
      </c>
      <c r="C593" t="s">
        <v>11</v>
      </c>
      <c r="D593">
        <v>3</v>
      </c>
      <c r="E593" t="s">
        <v>12</v>
      </c>
      <c r="F593">
        <v>11</v>
      </c>
      <c r="G593">
        <v>1447.4257500000001</v>
      </c>
      <c r="H593">
        <v>327607.89630000008</v>
      </c>
      <c r="I593">
        <v>716.98500000000047</v>
      </c>
      <c r="J593">
        <v>223</v>
      </c>
      <c r="K593" t="s">
        <v>13</v>
      </c>
      <c r="L593">
        <f>Table15[[#This Row],[maxPHe]]/Table15[[#This Row],[nv]]</f>
        <v>3.2151793721973116</v>
      </c>
      <c r="M593">
        <f>LN(Table15[[#This Row],[maxPress(bar)]])</f>
        <v>12.69957273415042</v>
      </c>
      <c r="N593">
        <f>LN(Table15[[#This Row],[Rs(ao)]])</f>
        <v>1.0986122886681098</v>
      </c>
      <c r="O593" s="3">
        <f>LN(Table15[[#This Row],[dens]])</f>
        <v>1.1678831484185734</v>
      </c>
      <c r="P593" s="3">
        <f>1/Table15[[#This Row],[Rs(ao)]]</f>
        <v>0.33333333333333331</v>
      </c>
      <c r="Q593" s="3">
        <f>LN(Table15[[#This Row],[1/R]])</f>
        <v>-1.0986122886681098</v>
      </c>
    </row>
    <row r="594" spans="1:17" hidden="1" x14ac:dyDescent="0.3">
      <c r="A594">
        <v>2</v>
      </c>
      <c r="B594">
        <v>2000</v>
      </c>
      <c r="C594" t="s">
        <v>11</v>
      </c>
      <c r="D594">
        <v>3</v>
      </c>
      <c r="E594" t="s">
        <v>12</v>
      </c>
      <c r="F594">
        <v>14</v>
      </c>
      <c r="G594">
        <v>1357.1287500000001</v>
      </c>
      <c r="H594">
        <v>287291.40879999998</v>
      </c>
      <c r="I594">
        <v>673.92500000000007</v>
      </c>
      <c r="J594">
        <v>228</v>
      </c>
      <c r="K594" t="s">
        <v>14</v>
      </c>
      <c r="L594">
        <f>Table15[[#This Row],[maxPHe]]/Table15[[#This Row],[nv]]</f>
        <v>2.9558114035087724</v>
      </c>
      <c r="M594">
        <f>LN(Table15[[#This Row],[maxPress(bar)]])</f>
        <v>12.568252341283236</v>
      </c>
      <c r="N594">
        <f>LN(Table15[[#This Row],[Rs(ao)]])</f>
        <v>1.0986122886681098</v>
      </c>
      <c r="O594" s="3">
        <f>LN(Table15[[#This Row],[dens]])</f>
        <v>1.0837731998018452</v>
      </c>
      <c r="P594" s="3">
        <f>1/Table15[[#This Row],[Rs(ao)]]</f>
        <v>0.33333333333333331</v>
      </c>
      <c r="Q594" s="3">
        <f>LN(Table15[[#This Row],[1/R]])</f>
        <v>-1.0986122886681098</v>
      </c>
    </row>
    <row r="595" spans="1:17" hidden="1" x14ac:dyDescent="0.3">
      <c r="A595">
        <v>2</v>
      </c>
      <c r="B595">
        <v>2500</v>
      </c>
      <c r="C595" t="s">
        <v>11</v>
      </c>
      <c r="D595">
        <v>3</v>
      </c>
      <c r="E595" t="s">
        <v>12</v>
      </c>
      <c r="F595">
        <v>14</v>
      </c>
      <c r="G595">
        <v>1229.4057499999999</v>
      </c>
      <c r="H595">
        <v>257714.89859999999</v>
      </c>
      <c r="I595">
        <v>614.38500000000033</v>
      </c>
      <c r="J595">
        <v>224</v>
      </c>
      <c r="K595" t="s">
        <v>14</v>
      </c>
      <c r="L595">
        <f>Table15[[#This Row],[maxPHe]]/Table15[[#This Row],[nv]]</f>
        <v>2.7427901785714299</v>
      </c>
      <c r="M595">
        <f>LN(Table15[[#This Row],[maxPress(bar)]])</f>
        <v>12.45960920870621</v>
      </c>
      <c r="N595">
        <f>LN(Table15[[#This Row],[Rs(ao)]])</f>
        <v>1.0986122886681098</v>
      </c>
      <c r="O595" s="3">
        <f>LN(Table15[[#This Row],[dens]])</f>
        <v>1.0089757156178949</v>
      </c>
      <c r="P595" s="3">
        <f>1/Table15[[#This Row],[Rs(ao)]]</f>
        <v>0.33333333333333331</v>
      </c>
      <c r="Q595" s="3">
        <f>LN(Table15[[#This Row],[1/R]])</f>
        <v>-1.0986122886681098</v>
      </c>
    </row>
    <row r="596" spans="1:17" hidden="1" x14ac:dyDescent="0.3">
      <c r="A596">
        <v>2</v>
      </c>
      <c r="B596">
        <v>500</v>
      </c>
      <c r="C596" t="s">
        <v>11</v>
      </c>
      <c r="D596">
        <v>3</v>
      </c>
      <c r="E596" t="s">
        <v>12</v>
      </c>
      <c r="F596">
        <v>14</v>
      </c>
      <c r="G596">
        <v>1676.4357500000001</v>
      </c>
      <c r="H596">
        <v>438871.05995000002</v>
      </c>
      <c r="I596">
        <v>857.78499999999974</v>
      </c>
      <c r="J596">
        <v>224</v>
      </c>
      <c r="K596" t="s">
        <v>14</v>
      </c>
      <c r="L596">
        <f>Table15[[#This Row],[maxPHe]]/Table15[[#This Row],[nv]]</f>
        <v>3.8293973214285701</v>
      </c>
      <c r="M596">
        <f>LN(Table15[[#This Row],[maxPress(bar)]])</f>
        <v>12.991960935817218</v>
      </c>
      <c r="N596">
        <f>LN(Table15[[#This Row],[Rs(ao)]])</f>
        <v>1.0986122886681098</v>
      </c>
      <c r="O596" s="3">
        <f>LN(Table15[[#This Row],[dens]])</f>
        <v>1.3427074334812361</v>
      </c>
      <c r="P596" s="3">
        <f>1/Table15[[#This Row],[Rs(ao)]]</f>
        <v>0.33333333333333331</v>
      </c>
      <c r="Q596" s="3">
        <f>LN(Table15[[#This Row],[1/R]])</f>
        <v>-1.0986122886681098</v>
      </c>
    </row>
    <row r="597" spans="1:17" x14ac:dyDescent="0.3">
      <c r="A597">
        <v>3</v>
      </c>
      <c r="B597">
        <v>1000</v>
      </c>
      <c r="C597" t="s">
        <v>11</v>
      </c>
      <c r="D597">
        <v>3</v>
      </c>
      <c r="E597" t="s">
        <v>12</v>
      </c>
      <c r="F597">
        <v>14</v>
      </c>
      <c r="G597">
        <v>1683.91075</v>
      </c>
      <c r="H597">
        <v>379555.67560000002</v>
      </c>
      <c r="I597">
        <v>812.2850000000002</v>
      </c>
      <c r="J597">
        <v>227</v>
      </c>
      <c r="K597" t="s">
        <v>13</v>
      </c>
      <c r="L597">
        <f>Table15[[#This Row],[maxPHe]]/Table15[[#This Row],[nv]]</f>
        <v>3.5783480176211464</v>
      </c>
      <c r="M597">
        <f>LN(Table15[[#This Row],[maxPress(bar)]])</f>
        <v>12.846756572830675</v>
      </c>
      <c r="N597">
        <f>LN(Table15[[#This Row],[Rs(ao)]])</f>
        <v>1.0986122886681098</v>
      </c>
      <c r="O597" s="3">
        <f>LN(Table15[[#This Row],[dens]])</f>
        <v>1.2749012463210465</v>
      </c>
      <c r="P597" s="3">
        <f>1/Table15[[#This Row],[Rs(ao)]]</f>
        <v>0.33333333333333331</v>
      </c>
      <c r="Q597" s="3">
        <f>LN(Table15[[#This Row],[1/R]])</f>
        <v>-1.0986122886681098</v>
      </c>
    </row>
    <row r="598" spans="1:17" hidden="1" x14ac:dyDescent="0.3">
      <c r="A598">
        <v>2</v>
      </c>
      <c r="B598">
        <v>1500</v>
      </c>
      <c r="C598" t="s">
        <v>11</v>
      </c>
      <c r="D598">
        <v>3</v>
      </c>
      <c r="E598" t="s">
        <v>12</v>
      </c>
      <c r="F598">
        <v>11</v>
      </c>
      <c r="G598">
        <v>1440.69325</v>
      </c>
      <c r="H598">
        <v>324917.54180000001</v>
      </c>
      <c r="I598">
        <v>720.63499999999999</v>
      </c>
      <c r="J598">
        <v>226</v>
      </c>
      <c r="K598" t="s">
        <v>14</v>
      </c>
      <c r="L598">
        <f>Table15[[#This Row],[maxPHe]]/Table15[[#This Row],[nv]]</f>
        <v>3.1886504424778761</v>
      </c>
      <c r="M598">
        <f>LN(Table15[[#This Row],[maxPress(bar)]])</f>
        <v>12.691326711581674</v>
      </c>
      <c r="N598">
        <f>LN(Table15[[#This Row],[Rs(ao)]])</f>
        <v>1.0986122886681098</v>
      </c>
      <c r="O598" s="3">
        <f>LN(Table15[[#This Row],[dens]])</f>
        <v>1.1595977684977734</v>
      </c>
      <c r="P598" s="3">
        <f>1/Table15[[#This Row],[Rs(ao)]]</f>
        <v>0.33333333333333331</v>
      </c>
      <c r="Q598" s="3">
        <f>LN(Table15[[#This Row],[1/R]])</f>
        <v>-1.0986122886681098</v>
      </c>
    </row>
    <row r="599" spans="1:17" hidden="1" x14ac:dyDescent="0.3">
      <c r="A599">
        <v>3</v>
      </c>
      <c r="B599">
        <v>2000</v>
      </c>
      <c r="C599" t="s">
        <v>11</v>
      </c>
      <c r="D599">
        <v>3</v>
      </c>
      <c r="E599" t="s">
        <v>12</v>
      </c>
      <c r="F599">
        <v>14</v>
      </c>
      <c r="G599">
        <v>1206.1882499999999</v>
      </c>
      <c r="H599">
        <v>279220.70569999987</v>
      </c>
      <c r="I599">
        <v>640.73500000000013</v>
      </c>
      <c r="J599">
        <v>226</v>
      </c>
      <c r="K599" t="s">
        <v>14</v>
      </c>
      <c r="L599">
        <f>Table15[[#This Row],[maxPHe]]/Table15[[#This Row],[nv]]</f>
        <v>2.835110619469027</v>
      </c>
      <c r="M599">
        <f>LN(Table15[[#This Row],[maxPress(bar)]])</f>
        <v>12.539757807937196</v>
      </c>
      <c r="N599">
        <f>LN(Table15[[#This Row],[Rs(ao)]])</f>
        <v>1.0986122886681098</v>
      </c>
      <c r="O599" s="3">
        <f>LN(Table15[[#This Row],[dens]])</f>
        <v>1.0420809556315465</v>
      </c>
      <c r="P599" s="3">
        <f>1/Table15[[#This Row],[Rs(ao)]]</f>
        <v>0.33333333333333331</v>
      </c>
      <c r="Q599" s="3">
        <f>LN(Table15[[#This Row],[1/R]])</f>
        <v>-1.0986122886681098</v>
      </c>
    </row>
    <row r="600" spans="1:17" hidden="1" x14ac:dyDescent="0.3">
      <c r="A600">
        <v>3</v>
      </c>
      <c r="B600">
        <v>2500</v>
      </c>
      <c r="C600" t="s">
        <v>11</v>
      </c>
      <c r="D600">
        <v>3</v>
      </c>
      <c r="E600" t="s">
        <v>12</v>
      </c>
      <c r="F600">
        <v>14</v>
      </c>
      <c r="G600">
        <v>1252.47525</v>
      </c>
      <c r="H600">
        <v>256894.48514999999</v>
      </c>
      <c r="I600">
        <v>624.995</v>
      </c>
      <c r="J600">
        <v>228</v>
      </c>
      <c r="K600" t="s">
        <v>14</v>
      </c>
      <c r="L600">
        <f>Table15[[#This Row],[maxPHe]]/Table15[[#This Row],[nv]]</f>
        <v>2.7412061403508772</v>
      </c>
      <c r="M600">
        <f>LN(Table15[[#This Row],[maxPress(bar)]])</f>
        <v>12.456420715954362</v>
      </c>
      <c r="N600">
        <f>LN(Table15[[#This Row],[Rs(ao)]])</f>
        <v>1.0986122886681098</v>
      </c>
      <c r="O600" s="3">
        <f>LN(Table15[[#This Row],[dens]])</f>
        <v>1.0083980207499605</v>
      </c>
      <c r="P600" s="3">
        <f>1/Table15[[#This Row],[Rs(ao)]]</f>
        <v>0.33333333333333331</v>
      </c>
      <c r="Q600" s="3">
        <f>LN(Table15[[#This Row],[1/R]])</f>
        <v>-1.0986122886681098</v>
      </c>
    </row>
    <row r="601" spans="1:17" hidden="1" x14ac:dyDescent="0.3">
      <c r="A601">
        <v>3</v>
      </c>
      <c r="B601">
        <v>500</v>
      </c>
      <c r="C601" t="s">
        <v>11</v>
      </c>
      <c r="D601">
        <v>3</v>
      </c>
      <c r="E601" t="s">
        <v>12</v>
      </c>
      <c r="F601">
        <v>14</v>
      </c>
      <c r="G601">
        <v>1694.4057499999999</v>
      </c>
      <c r="H601">
        <v>441072.49120000011</v>
      </c>
      <c r="I601">
        <v>863.38500000000056</v>
      </c>
      <c r="J601">
        <v>225</v>
      </c>
      <c r="K601" t="s">
        <v>13</v>
      </c>
      <c r="L601">
        <f>Table15[[#This Row],[maxPHe]]/Table15[[#This Row],[nv]]</f>
        <v>3.837266666666669</v>
      </c>
      <c r="M601">
        <f>LN(Table15[[#This Row],[maxPress(bar)]])</f>
        <v>12.996964520058535</v>
      </c>
      <c r="N601">
        <f>LN(Table15[[#This Row],[Rs(ao)]])</f>
        <v>1.0986122886681098</v>
      </c>
      <c r="O601" s="3">
        <f>LN(Table15[[#This Row],[dens]])</f>
        <v>1.3447603075902257</v>
      </c>
      <c r="P601" s="3">
        <f>1/Table15[[#This Row],[Rs(ao)]]</f>
        <v>0.33333333333333331</v>
      </c>
      <c r="Q601" s="3">
        <f>LN(Table15[[#This Row],[1/R]])</f>
        <v>-1.0986122886681098</v>
      </c>
    </row>
    <row r="602" spans="1:17" x14ac:dyDescent="0.3">
      <c r="A602">
        <v>1</v>
      </c>
      <c r="B602">
        <v>1000</v>
      </c>
      <c r="C602" t="s">
        <v>11</v>
      </c>
      <c r="D602">
        <v>3</v>
      </c>
      <c r="E602" t="s">
        <v>12</v>
      </c>
      <c r="F602">
        <v>15</v>
      </c>
      <c r="G602">
        <v>1488.1682499999999</v>
      </c>
      <c r="H602">
        <v>371342.00459999999</v>
      </c>
      <c r="I602">
        <v>769.1350000000001</v>
      </c>
      <c r="J602">
        <v>225</v>
      </c>
      <c r="K602" t="s">
        <v>14</v>
      </c>
      <c r="L602">
        <f>Table15[[#This Row],[maxPHe]]/Table15[[#This Row],[nv]]</f>
        <v>3.4183777777777782</v>
      </c>
      <c r="M602">
        <f>LN(Table15[[#This Row],[maxPress(bar)]])</f>
        <v>12.824878762234176</v>
      </c>
      <c r="N602">
        <f>LN(Table15[[#This Row],[Rs(ao)]])</f>
        <v>1.0986122886681098</v>
      </c>
      <c r="O602" s="3">
        <f>LN(Table15[[#This Row],[dens]])</f>
        <v>1.2291661045594577</v>
      </c>
      <c r="P602" s="3">
        <f>1/Table15[[#This Row],[Rs(ao)]]</f>
        <v>0.33333333333333331</v>
      </c>
      <c r="Q602" s="3">
        <f>LN(Table15[[#This Row],[1/R]])</f>
        <v>-1.0986122886681098</v>
      </c>
    </row>
    <row r="603" spans="1:17" hidden="1" x14ac:dyDescent="0.3">
      <c r="A603">
        <v>3</v>
      </c>
      <c r="B603">
        <v>1500</v>
      </c>
      <c r="C603" t="s">
        <v>11</v>
      </c>
      <c r="D603">
        <v>3</v>
      </c>
      <c r="E603" t="s">
        <v>12</v>
      </c>
      <c r="F603">
        <v>11</v>
      </c>
      <c r="G603">
        <v>1370.84175</v>
      </c>
      <c r="H603">
        <v>322485.71509999991</v>
      </c>
      <c r="I603">
        <v>703.66499999999985</v>
      </c>
      <c r="J603">
        <v>224</v>
      </c>
      <c r="K603" t="s">
        <v>13</v>
      </c>
      <c r="L603">
        <f>Table15[[#This Row],[maxPHe]]/Table15[[#This Row],[nv]]</f>
        <v>3.1413616071428563</v>
      </c>
      <c r="M603">
        <f>LN(Table15[[#This Row],[maxPress(bar)]])</f>
        <v>12.683814119973379</v>
      </c>
      <c r="N603">
        <f>LN(Table15[[#This Row],[Rs(ao)]])</f>
        <v>1.0986122886681098</v>
      </c>
      <c r="O603" s="3">
        <f>LN(Table15[[#This Row],[dens]])</f>
        <v>1.1446563387766528</v>
      </c>
      <c r="P603" s="3">
        <f>1/Table15[[#This Row],[Rs(ao)]]</f>
        <v>0.33333333333333331</v>
      </c>
      <c r="Q603" s="3">
        <f>LN(Table15[[#This Row],[1/R]])</f>
        <v>-1.0986122886681098</v>
      </c>
    </row>
    <row r="604" spans="1:17" hidden="1" x14ac:dyDescent="0.3">
      <c r="A604">
        <v>3</v>
      </c>
      <c r="B604">
        <v>1500</v>
      </c>
      <c r="C604" t="s">
        <v>11</v>
      </c>
      <c r="D604">
        <v>1</v>
      </c>
      <c r="E604" t="s">
        <v>12</v>
      </c>
      <c r="F604">
        <v>11</v>
      </c>
      <c r="G604">
        <v>97.673249999999996</v>
      </c>
      <c r="H604">
        <v>630740.23635000002</v>
      </c>
      <c r="I604">
        <v>47.035000000000032</v>
      </c>
      <c r="J604">
        <v>10</v>
      </c>
      <c r="K604" t="s">
        <v>13</v>
      </c>
      <c r="L604">
        <f>Table15[[#This Row],[maxPHe]]/Table15[[#This Row],[nv]]</f>
        <v>4.7035000000000036</v>
      </c>
      <c r="M604">
        <f>LN(Table15[[#This Row],[maxPress(bar)]])</f>
        <v>13.354649386954245</v>
      </c>
      <c r="N604">
        <f>LN(Table15[[#This Row],[Rs(ao)]])</f>
        <v>0</v>
      </c>
      <c r="O604" s="3">
        <f>LN(Table15[[#This Row],[dens]])</f>
        <v>1.5483069124298698</v>
      </c>
      <c r="P604" s="3">
        <f>1/Table15[[#This Row],[Rs(ao)]]</f>
        <v>1</v>
      </c>
      <c r="Q604" s="3">
        <f>LN(Table15[[#This Row],[1/R]])</f>
        <v>0</v>
      </c>
    </row>
    <row r="605" spans="1:17" hidden="1" x14ac:dyDescent="0.3">
      <c r="A605">
        <v>3</v>
      </c>
      <c r="B605">
        <v>1500</v>
      </c>
      <c r="C605" t="s">
        <v>11</v>
      </c>
      <c r="D605">
        <v>2</v>
      </c>
      <c r="E605" t="s">
        <v>12</v>
      </c>
      <c r="F605">
        <v>11</v>
      </c>
      <c r="G605">
        <v>472.47525000000002</v>
      </c>
      <c r="H605">
        <v>415960.85785000009</v>
      </c>
      <c r="I605">
        <v>241.99500000000009</v>
      </c>
      <c r="J605">
        <v>67</v>
      </c>
      <c r="K605" t="s">
        <v>13</v>
      </c>
      <c r="L605">
        <f>Table15[[#This Row],[maxPHe]]/Table15[[#This Row],[nv]]</f>
        <v>3.6118656716417923</v>
      </c>
      <c r="M605">
        <f>LN(Table15[[#This Row],[maxPress(bar)]])</f>
        <v>12.938346443109767</v>
      </c>
      <c r="N605">
        <f>LN(Table15[[#This Row],[Rs(ao)]])</f>
        <v>0.69314718055994529</v>
      </c>
      <c r="O605" s="3">
        <f>LN(Table15[[#This Row],[dens]])</f>
        <v>1.2842244453952512</v>
      </c>
      <c r="P605" s="3">
        <f>1/Table15[[#This Row],[Rs(ao)]]</f>
        <v>0.5</v>
      </c>
      <c r="Q605" s="3">
        <f>LN(Table15[[#This Row],[1/R]])</f>
        <v>-0.69314718055994529</v>
      </c>
    </row>
    <row r="606" spans="1:17" hidden="1" x14ac:dyDescent="0.3">
      <c r="A606">
        <v>4</v>
      </c>
      <c r="B606">
        <v>1500</v>
      </c>
      <c r="C606" t="s">
        <v>11</v>
      </c>
      <c r="D606">
        <v>1</v>
      </c>
      <c r="E606" t="s">
        <v>12</v>
      </c>
      <c r="F606">
        <v>11</v>
      </c>
      <c r="G606">
        <v>103.11875000000001</v>
      </c>
      <c r="H606">
        <v>649812.05654999998</v>
      </c>
      <c r="I606">
        <v>48.124999999999993</v>
      </c>
      <c r="J606">
        <v>10</v>
      </c>
      <c r="K606" t="s">
        <v>14</v>
      </c>
      <c r="L606">
        <f>Table15[[#This Row],[maxPHe]]/Table15[[#This Row],[nv]]</f>
        <v>4.8124999999999991</v>
      </c>
      <c r="M606">
        <f>LN(Table15[[#This Row],[maxPress(bar)]])</f>
        <v>13.38443845629247</v>
      </c>
      <c r="N606">
        <f>LN(Table15[[#This Row],[Rs(ao)]])</f>
        <v>0</v>
      </c>
      <c r="O606" s="3">
        <f>LN(Table15[[#This Row],[dens]])</f>
        <v>1.5712166996139025</v>
      </c>
      <c r="P606" s="3">
        <f>1/Table15[[#This Row],[Rs(ao)]]</f>
        <v>1</v>
      </c>
      <c r="Q606" s="3">
        <f>LN(Table15[[#This Row],[1/R]])</f>
        <v>0</v>
      </c>
    </row>
    <row r="607" spans="1:17" hidden="1" x14ac:dyDescent="0.3">
      <c r="A607">
        <v>5</v>
      </c>
      <c r="B607">
        <v>1500</v>
      </c>
      <c r="C607" t="s">
        <v>11</v>
      </c>
      <c r="D607">
        <v>1</v>
      </c>
      <c r="E607" t="s">
        <v>12</v>
      </c>
      <c r="F607">
        <v>11</v>
      </c>
      <c r="G607">
        <v>77.673249999999996</v>
      </c>
      <c r="H607">
        <v>670118.43164999981</v>
      </c>
      <c r="I607">
        <v>40.034999999999982</v>
      </c>
      <c r="J607">
        <v>9</v>
      </c>
      <c r="K607" t="s">
        <v>13</v>
      </c>
      <c r="L607">
        <f>Table15[[#This Row],[maxPHe]]/Table15[[#This Row],[nv]]</f>
        <v>4.4483333333333315</v>
      </c>
      <c r="M607">
        <f>LN(Table15[[#This Row],[maxPress(bar)]])</f>
        <v>13.415209739403011</v>
      </c>
      <c r="N607">
        <f>LN(Table15[[#This Row],[Rs(ao)]])</f>
        <v>0</v>
      </c>
      <c r="O607" s="3">
        <f>LN(Table15[[#This Row],[dens]])</f>
        <v>1.4925294941883773</v>
      </c>
      <c r="P607" s="3">
        <f>1/Table15[[#This Row],[Rs(ao)]]</f>
        <v>1</v>
      </c>
      <c r="Q607" s="3">
        <f>LN(Table15[[#This Row],[1/R]])</f>
        <v>0</v>
      </c>
    </row>
    <row r="608" spans="1:17" hidden="1" x14ac:dyDescent="0.3">
      <c r="A608">
        <v>1</v>
      </c>
      <c r="B608">
        <v>1500</v>
      </c>
      <c r="C608" t="s">
        <v>11</v>
      </c>
      <c r="D608">
        <v>1</v>
      </c>
      <c r="E608" t="s">
        <v>12</v>
      </c>
      <c r="F608">
        <v>12</v>
      </c>
      <c r="G608">
        <v>260.09924999999998</v>
      </c>
      <c r="H608">
        <v>588305.12075000012</v>
      </c>
      <c r="I608">
        <v>83.515000000000015</v>
      </c>
      <c r="J608">
        <v>12</v>
      </c>
      <c r="K608" t="s">
        <v>14</v>
      </c>
      <c r="L608">
        <f>Table15[[#This Row],[maxPHe]]/Table15[[#This Row],[nv]]</f>
        <v>6.9595833333333346</v>
      </c>
      <c r="M608">
        <f>LN(Table15[[#This Row],[maxPress(bar)]])</f>
        <v>13.285001005132191</v>
      </c>
      <c r="N608">
        <f>LN(Table15[[#This Row],[Rs(ao)]])</f>
        <v>0</v>
      </c>
      <c r="O608" s="3">
        <f>LN(Table15[[#This Row],[dens]])</f>
        <v>1.9401196066539108</v>
      </c>
      <c r="P608" s="3">
        <f>1/Table15[[#This Row],[Rs(ao)]]</f>
        <v>1</v>
      </c>
      <c r="Q608" s="3">
        <f>LN(Table15[[#This Row],[1/R]])</f>
        <v>0</v>
      </c>
    </row>
    <row r="609" spans="1:17" hidden="1" x14ac:dyDescent="0.3">
      <c r="A609">
        <v>1</v>
      </c>
      <c r="B609">
        <v>1500</v>
      </c>
      <c r="C609" t="s">
        <v>11</v>
      </c>
      <c r="D609">
        <v>2</v>
      </c>
      <c r="E609" t="s">
        <v>12</v>
      </c>
      <c r="F609">
        <v>12</v>
      </c>
      <c r="G609">
        <v>493.61374999999998</v>
      </c>
      <c r="H609">
        <v>409631.34639999998</v>
      </c>
      <c r="I609">
        <v>246.22500000000011</v>
      </c>
      <c r="J609">
        <v>67</v>
      </c>
      <c r="K609" t="s">
        <v>13</v>
      </c>
      <c r="L609">
        <f>Table15[[#This Row],[maxPHe]]/Table15[[#This Row],[nv]]</f>
        <v>3.6750000000000016</v>
      </c>
      <c r="M609">
        <f>LN(Table15[[#This Row],[maxPress(bar)]])</f>
        <v>12.923012879076094</v>
      </c>
      <c r="N609">
        <f>LN(Table15[[#This Row],[Rs(ao)]])</f>
        <v>0.69314718055994529</v>
      </c>
      <c r="O609" s="3">
        <f>LN(Table15[[#This Row],[dens]])</f>
        <v>1.3015531326648004</v>
      </c>
      <c r="P609" s="3">
        <f>1/Table15[[#This Row],[Rs(ao)]]</f>
        <v>0.5</v>
      </c>
      <c r="Q609" s="3">
        <f>LN(Table15[[#This Row],[1/R]])</f>
        <v>-0.69314718055994529</v>
      </c>
    </row>
    <row r="610" spans="1:17" hidden="1" x14ac:dyDescent="0.3">
      <c r="A610">
        <v>2</v>
      </c>
      <c r="B610">
        <v>1500</v>
      </c>
      <c r="C610" t="s">
        <v>11</v>
      </c>
      <c r="D610">
        <v>1</v>
      </c>
      <c r="E610" t="s">
        <v>12</v>
      </c>
      <c r="F610">
        <v>12</v>
      </c>
      <c r="G610">
        <v>109.50475</v>
      </c>
      <c r="H610">
        <v>654109.25420000008</v>
      </c>
      <c r="I610">
        <v>49.405000000000008</v>
      </c>
      <c r="J610">
        <v>10</v>
      </c>
      <c r="K610" t="s">
        <v>13</v>
      </c>
      <c r="L610">
        <f>Table15[[#This Row],[maxPHe]]/Table15[[#This Row],[nv]]</f>
        <v>4.940500000000001</v>
      </c>
      <c r="M610">
        <f>LN(Table15[[#This Row],[maxPress(bar)]])</f>
        <v>13.391029671838826</v>
      </c>
      <c r="N610">
        <f>LN(Table15[[#This Row],[Rs(ao)]])</f>
        <v>0</v>
      </c>
      <c r="O610" s="3">
        <f>LN(Table15[[#This Row],[dens]])</f>
        <v>1.5974665406528807</v>
      </c>
      <c r="P610" s="3">
        <f>1/Table15[[#This Row],[Rs(ao)]]</f>
        <v>1</v>
      </c>
      <c r="Q610" s="3">
        <f>LN(Table15[[#This Row],[1/R]])</f>
        <v>0</v>
      </c>
    </row>
    <row r="611" spans="1:17" hidden="1" x14ac:dyDescent="0.3">
      <c r="A611">
        <v>2</v>
      </c>
      <c r="B611">
        <v>1500</v>
      </c>
      <c r="C611" t="s">
        <v>11</v>
      </c>
      <c r="D611">
        <v>2</v>
      </c>
      <c r="E611" t="s">
        <v>12</v>
      </c>
      <c r="F611">
        <v>12</v>
      </c>
      <c r="G611">
        <v>455.89125000000001</v>
      </c>
      <c r="H611">
        <v>412326.22175000003</v>
      </c>
      <c r="I611">
        <v>234.6750000000001</v>
      </c>
      <c r="J611">
        <v>65</v>
      </c>
      <c r="K611" t="s">
        <v>14</v>
      </c>
      <c r="L611">
        <f>Table15[[#This Row],[maxPHe]]/Table15[[#This Row],[nv]]</f>
        <v>3.6103846153846169</v>
      </c>
      <c r="M611">
        <f>LN(Table15[[#This Row],[maxPress(bar)]])</f>
        <v>12.929570115387207</v>
      </c>
      <c r="N611">
        <f>LN(Table15[[#This Row],[Rs(ao)]])</f>
        <v>0.69314718055994529</v>
      </c>
      <c r="O611" s="3">
        <f>LN(Table15[[#This Row],[dens]])</f>
        <v>1.2838143083274187</v>
      </c>
      <c r="P611" s="3">
        <f>1/Table15[[#This Row],[Rs(ao)]]</f>
        <v>0.5</v>
      </c>
      <c r="Q611" s="3">
        <f>LN(Table15[[#This Row],[1/R]])</f>
        <v>-0.69314718055994529</v>
      </c>
    </row>
    <row r="612" spans="1:17" hidden="1" x14ac:dyDescent="0.3">
      <c r="A612">
        <v>1</v>
      </c>
      <c r="B612">
        <v>1500</v>
      </c>
      <c r="C612" t="s">
        <v>11</v>
      </c>
      <c r="D612">
        <v>3</v>
      </c>
      <c r="E612" t="s">
        <v>12</v>
      </c>
      <c r="F612">
        <v>12</v>
      </c>
      <c r="G612">
        <v>1526.63375</v>
      </c>
      <c r="H612">
        <v>328335.26994999999</v>
      </c>
      <c r="I612">
        <v>746.82500000000005</v>
      </c>
      <c r="J612">
        <v>231</v>
      </c>
      <c r="K612" t="s">
        <v>14</v>
      </c>
      <c r="L612">
        <f>Table15[[#This Row],[maxPHe]]/Table15[[#This Row],[nv]]</f>
        <v>3.2330086580086581</v>
      </c>
      <c r="M612">
        <f>LN(Table15[[#This Row],[maxPress(bar)]])</f>
        <v>12.701790529793595</v>
      </c>
      <c r="N612">
        <f>LN(Table15[[#This Row],[Rs(ao)]])</f>
        <v>1.0986122886681098</v>
      </c>
      <c r="O612" s="3">
        <f>LN(Table15[[#This Row],[dens]])</f>
        <v>1.1734131767504303</v>
      </c>
      <c r="P612" s="3">
        <f>1/Table15[[#This Row],[Rs(ao)]]</f>
        <v>0.33333333333333331</v>
      </c>
      <c r="Q612" s="3">
        <f>LN(Table15[[#This Row],[1/R]])</f>
        <v>-1.0986122886681098</v>
      </c>
    </row>
    <row r="613" spans="1:17" hidden="1" x14ac:dyDescent="0.3">
      <c r="A613">
        <v>2</v>
      </c>
      <c r="B613">
        <v>1500</v>
      </c>
      <c r="C613" t="s">
        <v>11</v>
      </c>
      <c r="D613">
        <v>3</v>
      </c>
      <c r="E613" t="s">
        <v>12</v>
      </c>
      <c r="F613">
        <v>12</v>
      </c>
      <c r="G613">
        <v>1455.5942500000001</v>
      </c>
      <c r="H613">
        <v>324754.92759999988</v>
      </c>
      <c r="I613">
        <v>722.61500000000012</v>
      </c>
      <c r="J613">
        <v>225</v>
      </c>
      <c r="K613" t="s">
        <v>14</v>
      </c>
      <c r="L613">
        <f>Table15[[#This Row],[maxPHe]]/Table15[[#This Row],[nv]]</f>
        <v>3.2116222222222226</v>
      </c>
      <c r="M613">
        <f>LN(Table15[[#This Row],[maxPress(bar)]])</f>
        <v>12.69082610793582</v>
      </c>
      <c r="N613">
        <f>LN(Table15[[#This Row],[Rs(ao)]])</f>
        <v>1.0986122886681098</v>
      </c>
      <c r="O613" s="3">
        <f>LN(Table15[[#This Row],[dens]])</f>
        <v>1.1667761746662113</v>
      </c>
      <c r="P613" s="3">
        <f>1/Table15[[#This Row],[Rs(ao)]]</f>
        <v>0.33333333333333331</v>
      </c>
      <c r="Q613" s="3">
        <f>LN(Table15[[#This Row],[1/R]])</f>
        <v>-1.0986122886681098</v>
      </c>
    </row>
    <row r="614" spans="1:17" hidden="1" x14ac:dyDescent="0.3">
      <c r="A614">
        <v>3</v>
      </c>
      <c r="B614">
        <v>1500</v>
      </c>
      <c r="C614" t="s">
        <v>11</v>
      </c>
      <c r="D614">
        <v>3</v>
      </c>
      <c r="E614" t="s">
        <v>12</v>
      </c>
      <c r="F614">
        <v>12</v>
      </c>
      <c r="G614">
        <v>1505.24775</v>
      </c>
      <c r="H614">
        <v>327624.0909500001</v>
      </c>
      <c r="I614">
        <v>730.54499999999985</v>
      </c>
      <c r="J614">
        <v>224</v>
      </c>
      <c r="K614" t="s">
        <v>14</v>
      </c>
      <c r="L614">
        <f>Table15[[#This Row],[maxPHe]]/Table15[[#This Row],[nv]]</f>
        <v>3.2613616071428564</v>
      </c>
      <c r="M614">
        <f>LN(Table15[[#This Row],[maxPress(bar)]])</f>
        <v>12.6996221659557</v>
      </c>
      <c r="N614">
        <f>LN(Table15[[#This Row],[Rs(ao)]])</f>
        <v>1.0986122886681098</v>
      </c>
      <c r="O614" s="3">
        <f>LN(Table15[[#This Row],[dens]])</f>
        <v>1.1821447790811213</v>
      </c>
      <c r="P614" s="3">
        <f>1/Table15[[#This Row],[Rs(ao)]]</f>
        <v>0.33333333333333331</v>
      </c>
      <c r="Q614" s="3">
        <f>LN(Table15[[#This Row],[1/R]])</f>
        <v>-1.0986122886681098</v>
      </c>
    </row>
    <row r="615" spans="1:17" hidden="1" x14ac:dyDescent="0.3">
      <c r="A615">
        <v>3</v>
      </c>
      <c r="B615">
        <v>1500</v>
      </c>
      <c r="C615" t="s">
        <v>11</v>
      </c>
      <c r="D615">
        <v>1</v>
      </c>
      <c r="E615" t="s">
        <v>12</v>
      </c>
      <c r="F615">
        <v>12</v>
      </c>
      <c r="G615">
        <v>71.485250000000008</v>
      </c>
      <c r="H615">
        <v>671790.15779999993</v>
      </c>
      <c r="I615">
        <v>38.79500000000003</v>
      </c>
      <c r="J615">
        <v>9</v>
      </c>
      <c r="K615" t="s">
        <v>14</v>
      </c>
      <c r="L615">
        <f>Table15[[#This Row],[maxPHe]]/Table15[[#This Row],[nv]]</f>
        <v>4.3105555555555588</v>
      </c>
      <c r="M615">
        <f>LN(Table15[[#This Row],[maxPress(bar)]])</f>
        <v>13.417701305561792</v>
      </c>
      <c r="N615">
        <f>LN(Table15[[#This Row],[Rs(ao)]])</f>
        <v>0</v>
      </c>
      <c r="O615" s="3">
        <f>LN(Table15[[#This Row],[dens]])</f>
        <v>1.4610667950096941</v>
      </c>
      <c r="P615" s="3">
        <f>1/Table15[[#This Row],[Rs(ao)]]</f>
        <v>1</v>
      </c>
      <c r="Q615" s="3">
        <f>LN(Table15[[#This Row],[1/R]])</f>
        <v>0</v>
      </c>
    </row>
    <row r="616" spans="1:17" hidden="1" x14ac:dyDescent="0.3">
      <c r="A616">
        <v>3</v>
      </c>
      <c r="B616">
        <v>1500</v>
      </c>
      <c r="C616" t="s">
        <v>11</v>
      </c>
      <c r="D616">
        <v>2</v>
      </c>
      <c r="E616" t="s">
        <v>12</v>
      </c>
      <c r="F616">
        <v>12</v>
      </c>
      <c r="G616">
        <v>483.21775000000002</v>
      </c>
      <c r="H616">
        <v>408145.33500000002</v>
      </c>
      <c r="I616">
        <v>248.14500000000001</v>
      </c>
      <c r="J616">
        <v>69</v>
      </c>
      <c r="K616" t="s">
        <v>14</v>
      </c>
      <c r="L616">
        <f>Table15[[#This Row],[maxPHe]]/Table15[[#This Row],[nv]]</f>
        <v>3.596304347826087</v>
      </c>
      <c r="M616">
        <f>LN(Table15[[#This Row],[maxPress(bar)]])</f>
        <v>12.919378603192721</v>
      </c>
      <c r="N616">
        <f>LN(Table15[[#This Row],[Rs(ao)]])</f>
        <v>0.69314718055994529</v>
      </c>
      <c r="O616" s="3">
        <f>LN(Table15[[#This Row],[dens]])</f>
        <v>1.2799067481298296</v>
      </c>
      <c r="P616" s="3">
        <f>1/Table15[[#This Row],[Rs(ao)]]</f>
        <v>0.5</v>
      </c>
      <c r="Q616" s="3">
        <f>LN(Table15[[#This Row],[1/R]])</f>
        <v>-0.69314718055994529</v>
      </c>
    </row>
    <row r="617" spans="1:17" hidden="1" x14ac:dyDescent="0.3">
      <c r="A617">
        <v>4</v>
      </c>
      <c r="B617">
        <v>1500</v>
      </c>
      <c r="C617" t="s">
        <v>11</v>
      </c>
      <c r="D617">
        <v>1</v>
      </c>
      <c r="E617" t="s">
        <v>12</v>
      </c>
      <c r="F617">
        <v>12</v>
      </c>
      <c r="G617">
        <v>109.35625</v>
      </c>
      <c r="H617">
        <v>719026.94189999974</v>
      </c>
      <c r="I617">
        <v>44.375000000000007</v>
      </c>
      <c r="J617">
        <v>8</v>
      </c>
      <c r="K617" t="s">
        <v>14</v>
      </c>
      <c r="L617">
        <f>Table15[[#This Row],[maxPHe]]/Table15[[#This Row],[nv]]</f>
        <v>5.5468750000000009</v>
      </c>
      <c r="M617">
        <f>LN(Table15[[#This Row],[maxPress(bar)]])</f>
        <v>13.485654107350246</v>
      </c>
      <c r="N617">
        <f>LN(Table15[[#This Row],[Rs(ao)]])</f>
        <v>0</v>
      </c>
      <c r="O617" s="3">
        <f>LN(Table15[[#This Row],[dens]])</f>
        <v>1.713234706115744</v>
      </c>
      <c r="P617" s="3">
        <f>1/Table15[[#This Row],[Rs(ao)]]</f>
        <v>1</v>
      </c>
      <c r="Q617" s="3">
        <f>LN(Table15[[#This Row],[1/R]])</f>
        <v>0</v>
      </c>
    </row>
    <row r="618" spans="1:17" hidden="1" x14ac:dyDescent="0.3">
      <c r="A618">
        <v>5</v>
      </c>
      <c r="B618">
        <v>1500</v>
      </c>
      <c r="C618" t="s">
        <v>11</v>
      </c>
      <c r="D618">
        <v>1</v>
      </c>
      <c r="E618" t="s">
        <v>12</v>
      </c>
      <c r="F618">
        <v>12</v>
      </c>
      <c r="G618">
        <v>108.16825</v>
      </c>
      <c r="H618">
        <v>656479.02305000008</v>
      </c>
      <c r="I618">
        <v>49.135000000000012</v>
      </c>
      <c r="J618">
        <v>10</v>
      </c>
      <c r="K618" t="s">
        <v>13</v>
      </c>
      <c r="L618">
        <f>Table15[[#This Row],[maxPHe]]/Table15[[#This Row],[nv]]</f>
        <v>4.9135000000000009</v>
      </c>
      <c r="M618">
        <f>LN(Table15[[#This Row],[maxPress(bar)]])</f>
        <v>13.394646019510757</v>
      </c>
      <c r="N618">
        <f>LN(Table15[[#This Row],[Rs(ao)]])</f>
        <v>0</v>
      </c>
      <c r="O618" s="3">
        <f>LN(Table15[[#This Row],[dens]])</f>
        <v>1.5919865188203446</v>
      </c>
      <c r="P618" s="3">
        <f>1/Table15[[#This Row],[Rs(ao)]]</f>
        <v>1</v>
      </c>
      <c r="Q618" s="3">
        <f>LN(Table15[[#This Row],[1/R]])</f>
        <v>0</v>
      </c>
    </row>
    <row r="619" spans="1:17" hidden="1" x14ac:dyDescent="0.3">
      <c r="A619">
        <v>1</v>
      </c>
      <c r="B619">
        <v>1500</v>
      </c>
      <c r="C619" t="s">
        <v>11</v>
      </c>
      <c r="D619">
        <v>1</v>
      </c>
      <c r="E619" t="s">
        <v>12</v>
      </c>
      <c r="F619">
        <v>13</v>
      </c>
      <c r="G619">
        <v>104.05925000000001</v>
      </c>
      <c r="H619">
        <v>741039.30959999992</v>
      </c>
      <c r="I619">
        <v>40.314999999999984</v>
      </c>
      <c r="J619">
        <v>7</v>
      </c>
      <c r="K619" t="s">
        <v>13</v>
      </c>
      <c r="L619">
        <f>Table15[[#This Row],[maxPHe]]/Table15[[#This Row],[nv]]</f>
        <v>5.7592857142857117</v>
      </c>
      <c r="M619">
        <f>LN(Table15[[#This Row],[maxPress(bar)]])</f>
        <v>13.515808952263868</v>
      </c>
      <c r="N619">
        <f>LN(Table15[[#This Row],[Rs(ao)]])</f>
        <v>0</v>
      </c>
      <c r="O619" s="3">
        <f>LN(Table15[[#This Row],[dens]])</f>
        <v>1.7508134590816715</v>
      </c>
      <c r="P619" s="3">
        <f>1/Table15[[#This Row],[Rs(ao)]]</f>
        <v>1</v>
      </c>
      <c r="Q619" s="3">
        <f>LN(Table15[[#This Row],[1/R]])</f>
        <v>0</v>
      </c>
    </row>
    <row r="620" spans="1:17" hidden="1" x14ac:dyDescent="0.3">
      <c r="A620">
        <v>1</v>
      </c>
      <c r="B620">
        <v>1500</v>
      </c>
      <c r="C620" t="s">
        <v>11</v>
      </c>
      <c r="D620">
        <v>2</v>
      </c>
      <c r="E620" t="s">
        <v>12</v>
      </c>
      <c r="F620">
        <v>13</v>
      </c>
      <c r="G620">
        <v>501.58425</v>
      </c>
      <c r="H620">
        <v>418566.6398</v>
      </c>
      <c r="I620">
        <v>249.815</v>
      </c>
      <c r="J620">
        <v>68</v>
      </c>
      <c r="K620" t="s">
        <v>13</v>
      </c>
      <c r="L620">
        <f>Table15[[#This Row],[maxPHe]]/Table15[[#This Row],[nv]]</f>
        <v>3.6737500000000001</v>
      </c>
      <c r="M620">
        <f>LN(Table15[[#This Row],[maxPress(bar)]])</f>
        <v>12.944591391121637</v>
      </c>
      <c r="N620">
        <f>LN(Table15[[#This Row],[Rs(ao)]])</f>
        <v>0.69314718055994529</v>
      </c>
      <c r="O620" s="3">
        <f>LN(Table15[[#This Row],[dens]])</f>
        <v>1.3012129387509901</v>
      </c>
      <c r="P620" s="3">
        <f>1/Table15[[#This Row],[Rs(ao)]]</f>
        <v>0.5</v>
      </c>
      <c r="Q620" s="3">
        <f>LN(Table15[[#This Row],[1/R]])</f>
        <v>-0.69314718055994529</v>
      </c>
    </row>
    <row r="621" spans="1:17" hidden="1" x14ac:dyDescent="0.3">
      <c r="A621">
        <v>2</v>
      </c>
      <c r="B621">
        <v>1500</v>
      </c>
      <c r="C621" t="s">
        <v>11</v>
      </c>
      <c r="D621">
        <v>1</v>
      </c>
      <c r="E621" t="s">
        <v>12</v>
      </c>
      <c r="F621">
        <v>13</v>
      </c>
      <c r="G621">
        <v>93.910750000000007</v>
      </c>
      <c r="H621">
        <v>753576.05814999994</v>
      </c>
      <c r="I621">
        <v>38.284999999999997</v>
      </c>
      <c r="J621">
        <v>7</v>
      </c>
      <c r="K621" t="s">
        <v>13</v>
      </c>
      <c r="L621">
        <f>Table15[[#This Row],[maxPHe]]/Table15[[#This Row],[nv]]</f>
        <v>5.4692857142857134</v>
      </c>
      <c r="M621">
        <f>LN(Table15[[#This Row],[maxPress(bar)]])</f>
        <v>13.532585231768808</v>
      </c>
      <c r="N621">
        <f>LN(Table15[[#This Row],[Rs(ao)]])</f>
        <v>0</v>
      </c>
      <c r="O621" s="3">
        <f>LN(Table15[[#This Row],[dens]])</f>
        <v>1.6991480255097733</v>
      </c>
      <c r="P621" s="3">
        <f>1/Table15[[#This Row],[Rs(ao)]]</f>
        <v>1</v>
      </c>
      <c r="Q621" s="3">
        <f>LN(Table15[[#This Row],[1/R]])</f>
        <v>0</v>
      </c>
    </row>
    <row r="622" spans="1:17" hidden="1" x14ac:dyDescent="0.3">
      <c r="A622">
        <v>2</v>
      </c>
      <c r="B622">
        <v>1500</v>
      </c>
      <c r="C622" t="s">
        <v>11</v>
      </c>
      <c r="D622">
        <v>2</v>
      </c>
      <c r="E622" t="s">
        <v>12</v>
      </c>
      <c r="F622">
        <v>13</v>
      </c>
      <c r="G622">
        <v>519.45524999999986</v>
      </c>
      <c r="H622">
        <v>411015.96795000002</v>
      </c>
      <c r="I622">
        <v>247.3950000000001</v>
      </c>
      <c r="J622">
        <v>65</v>
      </c>
      <c r="K622" t="s">
        <v>14</v>
      </c>
      <c r="L622">
        <f>Table15[[#This Row],[maxPHe]]/Table15[[#This Row],[nv]]</f>
        <v>3.8060769230769247</v>
      </c>
      <c r="M622">
        <f>LN(Table15[[#This Row],[maxPress(bar)]])</f>
        <v>12.926387344183528</v>
      </c>
      <c r="N622">
        <f>LN(Table15[[#This Row],[Rs(ao)]])</f>
        <v>0.69314718055994529</v>
      </c>
      <c r="O622" s="3">
        <f>LN(Table15[[#This Row],[dens]])</f>
        <v>1.3365989796725886</v>
      </c>
      <c r="P622" s="3">
        <f>1/Table15[[#This Row],[Rs(ao)]]</f>
        <v>0.5</v>
      </c>
      <c r="Q622" s="3">
        <f>LN(Table15[[#This Row],[1/R]])</f>
        <v>-0.69314718055994529</v>
      </c>
    </row>
    <row r="623" spans="1:17" hidden="1" x14ac:dyDescent="0.3">
      <c r="A623">
        <v>1</v>
      </c>
      <c r="B623">
        <v>1500</v>
      </c>
      <c r="C623" t="s">
        <v>11</v>
      </c>
      <c r="D623">
        <v>3</v>
      </c>
      <c r="E623" t="s">
        <v>12</v>
      </c>
      <c r="F623">
        <v>13</v>
      </c>
      <c r="G623">
        <v>1470.64375</v>
      </c>
      <c r="H623">
        <v>323888.60234999988</v>
      </c>
      <c r="I623">
        <v>731.62499999999955</v>
      </c>
      <c r="J623">
        <v>229</v>
      </c>
      <c r="K623" t="s">
        <v>13</v>
      </c>
      <c r="L623">
        <f>Table15[[#This Row],[maxPHe]]/Table15[[#This Row],[nv]]</f>
        <v>3.1948689956331857</v>
      </c>
      <c r="M623">
        <f>LN(Table15[[#This Row],[maxPress(bar)]])</f>
        <v>12.688154915747443</v>
      </c>
      <c r="N623">
        <f>LN(Table15[[#This Row],[Rs(ao)]])</f>
        <v>1.0986122886681098</v>
      </c>
      <c r="O623" s="3">
        <f>LN(Table15[[#This Row],[dens]])</f>
        <v>1.1615460840571448</v>
      </c>
      <c r="P623" s="3">
        <f>1/Table15[[#This Row],[Rs(ao)]]</f>
        <v>0.33333333333333331</v>
      </c>
      <c r="Q623" s="3">
        <f>LN(Table15[[#This Row],[1/R]])</f>
        <v>-1.0986122886681098</v>
      </c>
    </row>
    <row r="624" spans="1:17" hidden="1" x14ac:dyDescent="0.3">
      <c r="A624">
        <v>2</v>
      </c>
      <c r="B624">
        <v>1500</v>
      </c>
      <c r="C624" t="s">
        <v>11</v>
      </c>
      <c r="D624">
        <v>3</v>
      </c>
      <c r="E624" t="s">
        <v>12</v>
      </c>
      <c r="F624">
        <v>13</v>
      </c>
      <c r="G624">
        <v>1538.91075</v>
      </c>
      <c r="H624">
        <v>325585.71889999998</v>
      </c>
      <c r="I624">
        <v>742.28500000000042</v>
      </c>
      <c r="J624">
        <v>227</v>
      </c>
      <c r="K624" t="s">
        <v>14</v>
      </c>
      <c r="L624">
        <f>Table15[[#This Row],[maxPHe]]/Table15[[#This Row],[nv]]</f>
        <v>3.2699779735682837</v>
      </c>
      <c r="M624">
        <f>LN(Table15[[#This Row],[maxPress(bar)]])</f>
        <v>12.69338105127637</v>
      </c>
      <c r="N624">
        <f>LN(Table15[[#This Row],[Rs(ao)]])</f>
        <v>1.0986122886681098</v>
      </c>
      <c r="O624" s="3">
        <f>LN(Table15[[#This Row],[dens]])</f>
        <v>1.1847832489746357</v>
      </c>
      <c r="P624" s="3">
        <f>1/Table15[[#This Row],[Rs(ao)]]</f>
        <v>0.33333333333333331</v>
      </c>
      <c r="Q624" s="3">
        <f>LN(Table15[[#This Row],[1/R]])</f>
        <v>-1.0986122886681098</v>
      </c>
    </row>
    <row r="625" spans="1:17" hidden="1" x14ac:dyDescent="0.3">
      <c r="A625">
        <v>3</v>
      </c>
      <c r="B625">
        <v>1500</v>
      </c>
      <c r="C625" t="s">
        <v>11</v>
      </c>
      <c r="D625">
        <v>3</v>
      </c>
      <c r="E625" t="s">
        <v>12</v>
      </c>
      <c r="F625">
        <v>13</v>
      </c>
      <c r="G625">
        <v>1519.9502500000001</v>
      </c>
      <c r="H625">
        <v>331033.20240000001</v>
      </c>
      <c r="I625">
        <v>736.49499999999966</v>
      </c>
      <c r="J625">
        <v>226</v>
      </c>
      <c r="K625" t="s">
        <v>14</v>
      </c>
      <c r="L625">
        <f>Table15[[#This Row],[maxPHe]]/Table15[[#This Row],[nv]]</f>
        <v>3.2588274336283169</v>
      </c>
      <c r="M625">
        <f>LN(Table15[[#This Row],[maxPress(bar)]])</f>
        <v>12.709973958694111</v>
      </c>
      <c r="N625">
        <f>LN(Table15[[#This Row],[Rs(ao)]])</f>
        <v>1.0986122886681098</v>
      </c>
      <c r="O625" s="3">
        <f>LN(Table15[[#This Row],[dens]])</f>
        <v>1.1813674477410947</v>
      </c>
      <c r="P625" s="3">
        <f>1/Table15[[#This Row],[Rs(ao)]]</f>
        <v>0.33333333333333331</v>
      </c>
      <c r="Q625" s="3">
        <f>LN(Table15[[#This Row],[1/R]])</f>
        <v>-1.0986122886681098</v>
      </c>
    </row>
    <row r="626" spans="1:17" hidden="1" x14ac:dyDescent="0.3">
      <c r="A626">
        <v>3</v>
      </c>
      <c r="B626">
        <v>1500</v>
      </c>
      <c r="C626" t="s">
        <v>11</v>
      </c>
      <c r="D626">
        <v>1</v>
      </c>
      <c r="E626" t="s">
        <v>12</v>
      </c>
      <c r="F626">
        <v>13</v>
      </c>
      <c r="G626">
        <v>93.366249999999994</v>
      </c>
      <c r="H626">
        <v>716273.07805000024</v>
      </c>
      <c r="I626">
        <v>41.175000000000011</v>
      </c>
      <c r="J626">
        <v>8</v>
      </c>
      <c r="K626" t="s">
        <v>14</v>
      </c>
      <c r="L626">
        <f>Table15[[#This Row],[maxPHe]]/Table15[[#This Row],[nv]]</f>
        <v>5.1468750000000014</v>
      </c>
      <c r="M626">
        <f>LN(Table15[[#This Row],[maxPress(bar)]])</f>
        <v>13.481816767155189</v>
      </c>
      <c r="N626">
        <f>LN(Table15[[#This Row],[Rs(ao)]])</f>
        <v>0</v>
      </c>
      <c r="O626" s="3">
        <f>LN(Table15[[#This Row],[dens]])</f>
        <v>1.6383897343838683</v>
      </c>
      <c r="P626" s="3">
        <f>1/Table15[[#This Row],[Rs(ao)]]</f>
        <v>1</v>
      </c>
      <c r="Q626" s="3">
        <f>LN(Table15[[#This Row],[1/R]])</f>
        <v>0</v>
      </c>
    </row>
    <row r="627" spans="1:17" hidden="1" x14ac:dyDescent="0.3">
      <c r="A627">
        <v>4</v>
      </c>
      <c r="B627">
        <v>1500</v>
      </c>
      <c r="C627" t="s">
        <v>11</v>
      </c>
      <c r="D627">
        <v>1</v>
      </c>
      <c r="E627" t="s">
        <v>12</v>
      </c>
      <c r="F627">
        <v>13</v>
      </c>
      <c r="G627">
        <v>86.633750000000006</v>
      </c>
      <c r="H627">
        <v>684613.96799999999</v>
      </c>
      <c r="I627">
        <v>39.824999999999982</v>
      </c>
      <c r="J627">
        <v>8</v>
      </c>
      <c r="K627" t="s">
        <v>13</v>
      </c>
      <c r="L627">
        <f>Table15[[#This Row],[maxPHe]]/Table15[[#This Row],[nv]]</f>
        <v>4.9781249999999977</v>
      </c>
      <c r="M627">
        <f>LN(Table15[[#This Row],[maxPress(bar)]])</f>
        <v>13.436610408025208</v>
      </c>
      <c r="N627">
        <f>LN(Table15[[#This Row],[Rs(ao)]])</f>
        <v>0</v>
      </c>
      <c r="O627" s="3">
        <f>LN(Table15[[#This Row],[dens]])</f>
        <v>1.6050533141162757</v>
      </c>
      <c r="P627" s="3">
        <f>1/Table15[[#This Row],[Rs(ao)]]</f>
        <v>1</v>
      </c>
      <c r="Q627" s="3">
        <f>LN(Table15[[#This Row],[1/R]])</f>
        <v>0</v>
      </c>
    </row>
    <row r="628" spans="1:17" hidden="1" x14ac:dyDescent="0.3">
      <c r="A628">
        <v>5</v>
      </c>
      <c r="B628">
        <v>1500</v>
      </c>
      <c r="C628" t="s">
        <v>11</v>
      </c>
      <c r="D628">
        <v>1</v>
      </c>
      <c r="E628" t="s">
        <v>12</v>
      </c>
      <c r="F628">
        <v>13</v>
      </c>
      <c r="G628">
        <v>103.81175</v>
      </c>
      <c r="H628">
        <v>744334.60180000006</v>
      </c>
      <c r="I628">
        <v>40.264999999999993</v>
      </c>
      <c r="J628">
        <v>7</v>
      </c>
      <c r="K628" t="s">
        <v>14</v>
      </c>
      <c r="L628">
        <f>Table15[[#This Row],[maxPHe]]/Table15[[#This Row],[nv]]</f>
        <v>5.7521428571428563</v>
      </c>
      <c r="M628">
        <f>LN(Table15[[#This Row],[maxPress(bar)]])</f>
        <v>13.520245946317534</v>
      </c>
      <c r="N628">
        <f>LN(Table15[[#This Row],[Rs(ao)]])</f>
        <v>0</v>
      </c>
      <c r="O628" s="3">
        <f>LN(Table15[[#This Row],[dens]])</f>
        <v>1.7495724561921948</v>
      </c>
      <c r="P628" s="3">
        <f>1/Table15[[#This Row],[Rs(ao)]]</f>
        <v>1</v>
      </c>
      <c r="Q628" s="3">
        <f>LN(Table15[[#This Row],[1/R]])</f>
        <v>0</v>
      </c>
    </row>
    <row r="629" spans="1:17" hidden="1" x14ac:dyDescent="0.3">
      <c r="A629">
        <v>1</v>
      </c>
      <c r="B629">
        <v>1500</v>
      </c>
      <c r="C629" t="s">
        <v>11</v>
      </c>
      <c r="D629">
        <v>1</v>
      </c>
      <c r="E629" t="s">
        <v>12</v>
      </c>
      <c r="F629">
        <v>14</v>
      </c>
      <c r="G629">
        <v>90.841750000000019</v>
      </c>
      <c r="H629">
        <v>680842.47310000018</v>
      </c>
      <c r="I629">
        <v>42.664999999999992</v>
      </c>
      <c r="J629">
        <v>9</v>
      </c>
      <c r="K629" t="s">
        <v>13</v>
      </c>
      <c r="L629">
        <f>Table15[[#This Row],[maxPHe]]/Table15[[#This Row],[nv]]</f>
        <v>4.740555555555555</v>
      </c>
      <c r="M629">
        <f>LN(Table15[[#This Row],[maxPress(bar)]])</f>
        <v>13.431086241339964</v>
      </c>
      <c r="N629">
        <f>LN(Table15[[#This Row],[Rs(ao)]])</f>
        <v>0</v>
      </c>
      <c r="O629" s="3">
        <f>LN(Table15[[#This Row],[dens]])</f>
        <v>1.5561543346523286</v>
      </c>
      <c r="P629" s="3">
        <f>1/Table15[[#This Row],[Rs(ao)]]</f>
        <v>1</v>
      </c>
      <c r="Q629" s="3">
        <f>LN(Table15[[#This Row],[1/R]])</f>
        <v>0</v>
      </c>
    </row>
    <row r="630" spans="1:17" hidden="1" x14ac:dyDescent="0.3">
      <c r="A630">
        <v>1</v>
      </c>
      <c r="B630">
        <v>1500</v>
      </c>
      <c r="C630" t="s">
        <v>11</v>
      </c>
      <c r="D630">
        <v>2</v>
      </c>
      <c r="E630" t="s">
        <v>12</v>
      </c>
      <c r="F630">
        <v>14</v>
      </c>
      <c r="G630">
        <v>527.17824999999993</v>
      </c>
      <c r="H630">
        <v>425845.27284999989</v>
      </c>
      <c r="I630">
        <v>246.93500000000009</v>
      </c>
      <c r="J630">
        <v>64</v>
      </c>
      <c r="K630" t="s">
        <v>14</v>
      </c>
      <c r="L630">
        <f>Table15[[#This Row],[maxPHe]]/Table15[[#This Row],[nv]]</f>
        <v>3.8583593750000014</v>
      </c>
      <c r="M630">
        <f>LN(Table15[[#This Row],[maxPress(bar)]])</f>
        <v>12.961831350002743</v>
      </c>
      <c r="N630">
        <f>LN(Table15[[#This Row],[Rs(ao)]])</f>
        <v>0.69314718055994529</v>
      </c>
      <c r="O630" s="3">
        <f>LN(Table15[[#This Row],[dens]])</f>
        <v>1.350242060741454</v>
      </c>
      <c r="P630" s="3">
        <f>1/Table15[[#This Row],[Rs(ao)]]</f>
        <v>0.5</v>
      </c>
      <c r="Q630" s="3">
        <f>LN(Table15[[#This Row],[1/R]])</f>
        <v>-0.69314718055994529</v>
      </c>
    </row>
    <row r="631" spans="1:17" hidden="1" x14ac:dyDescent="0.3">
      <c r="A631">
        <v>2</v>
      </c>
      <c r="B631">
        <v>1500</v>
      </c>
      <c r="C631" t="s">
        <v>11</v>
      </c>
      <c r="D631">
        <v>1</v>
      </c>
      <c r="E631" t="s">
        <v>12</v>
      </c>
      <c r="F631">
        <v>14</v>
      </c>
      <c r="G631">
        <v>122.72275</v>
      </c>
      <c r="H631">
        <v>681914.94289999991</v>
      </c>
      <c r="I631">
        <v>49.045000000000009</v>
      </c>
      <c r="J631">
        <v>9</v>
      </c>
      <c r="K631" t="s">
        <v>13</v>
      </c>
      <c r="L631">
        <f>Table15[[#This Row],[maxPHe]]/Table15[[#This Row],[nv]]</f>
        <v>5.4494444444444454</v>
      </c>
      <c r="M631">
        <f>LN(Table15[[#This Row],[maxPress(bar)]])</f>
        <v>13.432660211892342</v>
      </c>
      <c r="N631">
        <f>LN(Table15[[#This Row],[Rs(ao)]])</f>
        <v>0</v>
      </c>
      <c r="O631" s="3">
        <f>LN(Table15[[#This Row],[dens]])</f>
        <v>1.6955136666800597</v>
      </c>
      <c r="P631" s="3">
        <f>1/Table15[[#This Row],[Rs(ao)]]</f>
        <v>1</v>
      </c>
      <c r="Q631" s="3">
        <f>LN(Table15[[#This Row],[1/R]])</f>
        <v>0</v>
      </c>
    </row>
    <row r="632" spans="1:17" hidden="1" x14ac:dyDescent="0.3">
      <c r="A632">
        <v>2</v>
      </c>
      <c r="B632">
        <v>1500</v>
      </c>
      <c r="C632" t="s">
        <v>11</v>
      </c>
      <c r="D632">
        <v>2</v>
      </c>
      <c r="E632" t="s">
        <v>12</v>
      </c>
      <c r="F632">
        <v>14</v>
      </c>
      <c r="G632">
        <v>606.08924999999999</v>
      </c>
      <c r="H632">
        <v>412471.72175000003</v>
      </c>
      <c r="I632">
        <v>270.71500000000009</v>
      </c>
      <c r="J632">
        <v>68</v>
      </c>
      <c r="K632" t="s">
        <v>13</v>
      </c>
      <c r="L632">
        <f>Table15[[#This Row],[maxPHe]]/Table15[[#This Row],[nv]]</f>
        <v>3.9811029411764718</v>
      </c>
      <c r="M632">
        <f>LN(Table15[[#This Row],[maxPress(bar)]])</f>
        <v>12.929922929073653</v>
      </c>
      <c r="N632">
        <f>LN(Table15[[#This Row],[Rs(ao)]])</f>
        <v>0.69314718055994529</v>
      </c>
      <c r="O632" s="3">
        <f>LN(Table15[[#This Row],[dens]])</f>
        <v>1.3815589018040535</v>
      </c>
      <c r="P632" s="3">
        <f>1/Table15[[#This Row],[Rs(ao)]]</f>
        <v>0.5</v>
      </c>
      <c r="Q632" s="3">
        <f>LN(Table15[[#This Row],[1/R]])</f>
        <v>-0.69314718055994529</v>
      </c>
    </row>
    <row r="633" spans="1:17" hidden="1" x14ac:dyDescent="0.3">
      <c r="A633">
        <v>1</v>
      </c>
      <c r="B633">
        <v>1500</v>
      </c>
      <c r="C633" t="s">
        <v>11</v>
      </c>
      <c r="D633">
        <v>3</v>
      </c>
      <c r="E633" t="s">
        <v>12</v>
      </c>
      <c r="F633">
        <v>14</v>
      </c>
      <c r="G633">
        <v>1486.8317500000001</v>
      </c>
      <c r="H633">
        <v>330232.56504999998</v>
      </c>
      <c r="I633">
        <v>726.8649999999999</v>
      </c>
      <c r="J633">
        <v>224</v>
      </c>
      <c r="K633" t="s">
        <v>14</v>
      </c>
      <c r="L633">
        <f>Table15[[#This Row],[maxPHe]]/Table15[[#This Row],[nv]]</f>
        <v>3.2449330357142854</v>
      </c>
      <c r="M633">
        <f>LN(Table15[[#This Row],[maxPress(bar)]])</f>
        <v>12.707552427803982</v>
      </c>
      <c r="N633">
        <f>LN(Table15[[#This Row],[Rs(ao)]])</f>
        <v>1.0986122886681098</v>
      </c>
      <c r="O633" s="3">
        <f>LN(Table15[[#This Row],[dens]])</f>
        <v>1.1770947137996075</v>
      </c>
      <c r="P633" s="3">
        <f>1/Table15[[#This Row],[Rs(ao)]]</f>
        <v>0.33333333333333331</v>
      </c>
      <c r="Q633" s="3">
        <f>LN(Table15[[#This Row],[1/R]])</f>
        <v>-1.0986122886681098</v>
      </c>
    </row>
    <row r="634" spans="1:17" hidden="1" x14ac:dyDescent="0.3">
      <c r="A634">
        <v>2</v>
      </c>
      <c r="B634">
        <v>1500</v>
      </c>
      <c r="C634" t="s">
        <v>11</v>
      </c>
      <c r="D634">
        <v>3</v>
      </c>
      <c r="E634" t="s">
        <v>12</v>
      </c>
      <c r="F634">
        <v>14</v>
      </c>
      <c r="G634">
        <v>1522.37625</v>
      </c>
      <c r="H634">
        <v>327735.41204999998</v>
      </c>
      <c r="I634">
        <v>735.97499999999968</v>
      </c>
      <c r="J634">
        <v>225</v>
      </c>
      <c r="K634" t="s">
        <v>14</v>
      </c>
      <c r="L634">
        <f>Table15[[#This Row],[maxPHe]]/Table15[[#This Row],[nv]]</f>
        <v>3.2709999999999986</v>
      </c>
      <c r="M634">
        <f>LN(Table15[[#This Row],[maxPress(bar)]])</f>
        <v>12.699961891253222</v>
      </c>
      <c r="N634">
        <f>LN(Table15[[#This Row],[Rs(ao)]])</f>
        <v>1.0986122886681098</v>
      </c>
      <c r="O634" s="3">
        <f>LN(Table15[[#This Row],[dens]])</f>
        <v>1.1850957485562463</v>
      </c>
      <c r="P634" s="3">
        <f>1/Table15[[#This Row],[Rs(ao)]]</f>
        <v>0.33333333333333331</v>
      </c>
      <c r="Q634" s="3">
        <f>LN(Table15[[#This Row],[1/R]])</f>
        <v>-1.0986122886681098</v>
      </c>
    </row>
    <row r="635" spans="1:17" hidden="1" x14ac:dyDescent="0.3">
      <c r="A635">
        <v>3</v>
      </c>
      <c r="B635">
        <v>1500</v>
      </c>
      <c r="C635" t="s">
        <v>11</v>
      </c>
      <c r="D635">
        <v>3</v>
      </c>
      <c r="E635" t="s">
        <v>12</v>
      </c>
      <c r="F635">
        <v>14</v>
      </c>
      <c r="G635">
        <v>1511.8812499999999</v>
      </c>
      <c r="H635">
        <v>326236.15754999989</v>
      </c>
      <c r="I635">
        <v>734.87499999999955</v>
      </c>
      <c r="J635">
        <v>226</v>
      </c>
      <c r="K635" t="s">
        <v>13</v>
      </c>
      <c r="L635">
        <f>Table15[[#This Row],[maxPHe]]/Table15[[#This Row],[nv]]</f>
        <v>3.2516592920353964</v>
      </c>
      <c r="M635">
        <f>LN(Table15[[#This Row],[maxPress(bar)]])</f>
        <v>12.695376807753389</v>
      </c>
      <c r="N635">
        <f>LN(Table15[[#This Row],[Rs(ao)]])</f>
        <v>1.0986122886681098</v>
      </c>
      <c r="O635" s="3">
        <f>LN(Table15[[#This Row],[dens]])</f>
        <v>1.1791654174501325</v>
      </c>
      <c r="P635" s="3">
        <f>1/Table15[[#This Row],[Rs(ao)]]</f>
        <v>0.33333333333333331</v>
      </c>
      <c r="Q635" s="3">
        <f>LN(Table15[[#This Row],[1/R]])</f>
        <v>-1.0986122886681098</v>
      </c>
    </row>
    <row r="636" spans="1:17" hidden="1" x14ac:dyDescent="0.3">
      <c r="A636">
        <v>1</v>
      </c>
      <c r="B636">
        <v>2000</v>
      </c>
      <c r="C636" t="s">
        <v>11</v>
      </c>
      <c r="D636">
        <v>3</v>
      </c>
      <c r="E636" t="s">
        <v>12</v>
      </c>
      <c r="F636">
        <v>15</v>
      </c>
      <c r="G636">
        <v>1311.93075</v>
      </c>
      <c r="H636">
        <v>285147.73849999998</v>
      </c>
      <c r="I636">
        <v>661.88500000000033</v>
      </c>
      <c r="J636">
        <v>226</v>
      </c>
      <c r="K636" t="s">
        <v>14</v>
      </c>
      <c r="L636">
        <f>Table15[[#This Row],[maxPHe]]/Table15[[#This Row],[nv]]</f>
        <v>2.928694690265488</v>
      </c>
      <c r="M636">
        <f>LN(Table15[[#This Row],[maxPress(bar)]])</f>
        <v>12.56076270563968</v>
      </c>
      <c r="N636">
        <f>LN(Table15[[#This Row],[Rs(ao)]])</f>
        <v>1.0986122886681098</v>
      </c>
      <c r="O636" s="3">
        <f>LN(Table15[[#This Row],[dens]])</f>
        <v>1.0745568255622642</v>
      </c>
      <c r="P636" s="3">
        <f>1/Table15[[#This Row],[Rs(ao)]]</f>
        <v>0.33333333333333331</v>
      </c>
      <c r="Q636" s="3">
        <f>LN(Table15[[#This Row],[1/R]])</f>
        <v>-1.0986122886681098</v>
      </c>
    </row>
    <row r="637" spans="1:17" hidden="1" x14ac:dyDescent="0.3">
      <c r="A637">
        <v>1</v>
      </c>
      <c r="B637">
        <v>2500</v>
      </c>
      <c r="C637" t="s">
        <v>11</v>
      </c>
      <c r="D637">
        <v>3</v>
      </c>
      <c r="E637" t="s">
        <v>12</v>
      </c>
      <c r="F637">
        <v>15</v>
      </c>
      <c r="G637">
        <v>1203.61375</v>
      </c>
      <c r="H637">
        <v>256001.71984999999</v>
      </c>
      <c r="I637">
        <v>614.22500000000048</v>
      </c>
      <c r="J637">
        <v>227</v>
      </c>
      <c r="K637" t="s">
        <v>14</v>
      </c>
      <c r="L637">
        <f>Table15[[#This Row],[maxPHe]]/Table15[[#This Row],[nv]]</f>
        <v>2.7058370044052884</v>
      </c>
      <c r="M637">
        <f>LN(Table15[[#This Row],[maxPress(bar)]])</f>
        <v>12.452939441603196</v>
      </c>
      <c r="N637">
        <f>LN(Table15[[#This Row],[Rs(ao)]])</f>
        <v>1.0986122886681098</v>
      </c>
      <c r="O637" s="3">
        <f>LN(Table15[[#This Row],[dens]])</f>
        <v>0.99541129305091747</v>
      </c>
      <c r="P637" s="3">
        <f>1/Table15[[#This Row],[Rs(ao)]]</f>
        <v>0.33333333333333331</v>
      </c>
      <c r="Q637" s="3">
        <f>LN(Table15[[#This Row],[1/R]])</f>
        <v>-1.0986122886681098</v>
      </c>
    </row>
    <row r="638" spans="1:17" hidden="1" x14ac:dyDescent="0.3">
      <c r="A638">
        <v>1</v>
      </c>
      <c r="B638">
        <v>500</v>
      </c>
      <c r="C638" t="s">
        <v>11</v>
      </c>
      <c r="D638">
        <v>3</v>
      </c>
      <c r="E638" t="s">
        <v>12</v>
      </c>
      <c r="F638">
        <v>15</v>
      </c>
      <c r="G638">
        <v>1691.53475</v>
      </c>
      <c r="H638">
        <v>433623.46275000001</v>
      </c>
      <c r="I638">
        <v>870.80499999999995</v>
      </c>
      <c r="J638">
        <v>229</v>
      </c>
      <c r="K638" t="s">
        <v>13</v>
      </c>
      <c r="L638">
        <f>Table15[[#This Row],[maxPHe]]/Table15[[#This Row],[nv]]</f>
        <v>3.8026419213973797</v>
      </c>
      <c r="M638">
        <f>LN(Table15[[#This Row],[maxPress(bar)]])</f>
        <v>12.979931839151901</v>
      </c>
      <c r="N638">
        <f>LN(Table15[[#This Row],[Rs(ao)]])</f>
        <v>1.0986122886681098</v>
      </c>
      <c r="O638" s="3">
        <f>LN(Table15[[#This Row],[dens]])</f>
        <v>1.3356960676362462</v>
      </c>
      <c r="P638" s="3">
        <f>1/Table15[[#This Row],[Rs(ao)]]</f>
        <v>0.33333333333333331</v>
      </c>
      <c r="Q638" s="3">
        <f>LN(Table15[[#This Row],[1/R]])</f>
        <v>-1.0986122886681098</v>
      </c>
    </row>
    <row r="639" spans="1:17" x14ac:dyDescent="0.3">
      <c r="A639">
        <v>2</v>
      </c>
      <c r="B639">
        <v>1000</v>
      </c>
      <c r="C639" t="s">
        <v>11</v>
      </c>
      <c r="D639">
        <v>3</v>
      </c>
      <c r="E639" t="s">
        <v>12</v>
      </c>
      <c r="F639">
        <v>15</v>
      </c>
      <c r="G639">
        <v>1537.1287500000001</v>
      </c>
      <c r="H639">
        <v>374665.42135000002</v>
      </c>
      <c r="I639">
        <v>770.92500000000007</v>
      </c>
      <c r="J639">
        <v>221</v>
      </c>
      <c r="K639" t="s">
        <v>14</v>
      </c>
      <c r="L639">
        <f>Table15[[#This Row],[maxPHe]]/Table15[[#This Row],[nv]]</f>
        <v>3.4883484162895932</v>
      </c>
      <c r="M639">
        <f>LN(Table15[[#This Row],[maxPress(bar)]])</f>
        <v>12.833788696963207</v>
      </c>
      <c r="N639">
        <f>LN(Table15[[#This Row],[Rs(ao)]])</f>
        <v>1.0986122886681098</v>
      </c>
      <c r="O639" s="3">
        <f>LN(Table15[[#This Row],[dens]])</f>
        <v>1.2494283910493427</v>
      </c>
      <c r="P639" s="3">
        <f>1/Table15[[#This Row],[Rs(ao)]]</f>
        <v>0.33333333333333331</v>
      </c>
      <c r="Q639" s="3">
        <f>LN(Table15[[#This Row],[1/R]])</f>
        <v>-1.0986122886681098</v>
      </c>
    </row>
    <row r="640" spans="1:17" hidden="1" x14ac:dyDescent="0.3">
      <c r="A640">
        <v>3</v>
      </c>
      <c r="B640">
        <v>1500</v>
      </c>
      <c r="C640" t="s">
        <v>11</v>
      </c>
      <c r="D640">
        <v>1</v>
      </c>
      <c r="E640" t="s">
        <v>12</v>
      </c>
      <c r="F640">
        <v>14</v>
      </c>
      <c r="G640">
        <v>101.73275</v>
      </c>
      <c r="H640">
        <v>682382.49725000013</v>
      </c>
      <c r="I640">
        <v>42.844999999999999</v>
      </c>
      <c r="J640">
        <v>8</v>
      </c>
      <c r="K640" t="s">
        <v>13</v>
      </c>
      <c r="L640">
        <f>Table15[[#This Row],[maxPHe]]/Table15[[#This Row],[nv]]</f>
        <v>5.3556249999999999</v>
      </c>
      <c r="M640">
        <f>LN(Table15[[#This Row],[maxPress(bar)]])</f>
        <v>13.433345626017656</v>
      </c>
      <c r="N640">
        <f>LN(Table15[[#This Row],[Rs(ao)]])</f>
        <v>0</v>
      </c>
      <c r="O640" s="3">
        <f>LN(Table15[[#This Row],[dens]])</f>
        <v>1.6781474104412462</v>
      </c>
      <c r="P640" s="3">
        <f>1/Table15[[#This Row],[Rs(ao)]]</f>
        <v>1</v>
      </c>
      <c r="Q640" s="3">
        <f>LN(Table15[[#This Row],[1/R]])</f>
        <v>0</v>
      </c>
    </row>
    <row r="641" spans="1:17" hidden="1" x14ac:dyDescent="0.3">
      <c r="A641">
        <v>2</v>
      </c>
      <c r="B641">
        <v>2000</v>
      </c>
      <c r="C641" t="s">
        <v>11</v>
      </c>
      <c r="D641">
        <v>3</v>
      </c>
      <c r="E641" t="s">
        <v>12</v>
      </c>
      <c r="F641">
        <v>15</v>
      </c>
      <c r="G641">
        <v>1314.8017500000001</v>
      </c>
      <c r="H641">
        <v>287013.68199999997</v>
      </c>
      <c r="I641">
        <v>663.46500000000049</v>
      </c>
      <c r="J641">
        <v>227</v>
      </c>
      <c r="K641" t="s">
        <v>13</v>
      </c>
      <c r="L641">
        <f>Table15[[#This Row],[maxPHe]]/Table15[[#This Row],[nv]]</f>
        <v>2.9227533039647597</v>
      </c>
      <c r="M641">
        <f>LN(Table15[[#This Row],[maxPress(bar)]])</f>
        <v>12.56728516607933</v>
      </c>
      <c r="N641">
        <f>LN(Table15[[#This Row],[Rs(ao)]])</f>
        <v>1.0986122886681098</v>
      </c>
      <c r="O641" s="3">
        <f>LN(Table15[[#This Row],[dens]])</f>
        <v>1.0725260843343156</v>
      </c>
      <c r="P641" s="3">
        <f>1/Table15[[#This Row],[Rs(ao)]]</f>
        <v>0.33333333333333331</v>
      </c>
      <c r="Q641" s="3">
        <f>LN(Table15[[#This Row],[1/R]])</f>
        <v>-1.0986122886681098</v>
      </c>
    </row>
    <row r="642" spans="1:17" hidden="1" x14ac:dyDescent="0.3">
      <c r="A642">
        <v>2</v>
      </c>
      <c r="B642">
        <v>2500</v>
      </c>
      <c r="C642" t="s">
        <v>11</v>
      </c>
      <c r="D642">
        <v>3</v>
      </c>
      <c r="E642" t="s">
        <v>12</v>
      </c>
      <c r="F642">
        <v>15</v>
      </c>
      <c r="G642">
        <v>1235.1982499999999</v>
      </c>
      <c r="H642">
        <v>257879.47015000001</v>
      </c>
      <c r="I642">
        <v>618.53500000000008</v>
      </c>
      <c r="J642">
        <v>226</v>
      </c>
      <c r="K642" t="s">
        <v>13</v>
      </c>
      <c r="L642">
        <f>Table15[[#This Row],[maxPHe]]/Table15[[#This Row],[nv]]</f>
        <v>2.7368805309734516</v>
      </c>
      <c r="M642">
        <f>LN(Table15[[#This Row],[maxPress(bar)]])</f>
        <v>12.46024758478463</v>
      </c>
      <c r="N642">
        <f>LN(Table15[[#This Row],[Rs(ao)]])</f>
        <v>1.0986122886681098</v>
      </c>
      <c r="O642" s="3">
        <f>LN(Table15[[#This Row],[dens]])</f>
        <v>1.0068187794798014</v>
      </c>
      <c r="P642" s="3">
        <f>1/Table15[[#This Row],[Rs(ao)]]</f>
        <v>0.33333333333333331</v>
      </c>
      <c r="Q642" s="3">
        <f>LN(Table15[[#This Row],[1/R]])</f>
        <v>-1.0986122886681098</v>
      </c>
    </row>
    <row r="643" spans="1:17" hidden="1" x14ac:dyDescent="0.3">
      <c r="A643">
        <v>2</v>
      </c>
      <c r="B643">
        <v>500</v>
      </c>
      <c r="C643" t="s">
        <v>11</v>
      </c>
      <c r="D643">
        <v>3</v>
      </c>
      <c r="E643" t="s">
        <v>12</v>
      </c>
      <c r="F643">
        <v>15</v>
      </c>
      <c r="G643">
        <v>1767.8217500000001</v>
      </c>
      <c r="H643">
        <v>441228.21</v>
      </c>
      <c r="I643">
        <v>876.06499999999994</v>
      </c>
      <c r="J643">
        <v>224</v>
      </c>
      <c r="K643" t="s">
        <v>14</v>
      </c>
      <c r="L643">
        <f>Table15[[#This Row],[maxPHe]]/Table15[[#This Row],[nv]]</f>
        <v>3.911004464285714</v>
      </c>
      <c r="M643">
        <f>LN(Table15[[#This Row],[maxPress(bar)]])</f>
        <v>12.997317503574031</v>
      </c>
      <c r="N643">
        <f>LN(Table15[[#This Row],[Rs(ao)]])</f>
        <v>1.0986122886681098</v>
      </c>
      <c r="O643" s="3">
        <f>LN(Table15[[#This Row],[dens]])</f>
        <v>1.3637942372418419</v>
      </c>
      <c r="P643" s="3">
        <f>1/Table15[[#This Row],[Rs(ao)]]</f>
        <v>0.33333333333333331</v>
      </c>
      <c r="Q643" s="3">
        <f>LN(Table15[[#This Row],[1/R]])</f>
        <v>-1.0986122886681098</v>
      </c>
    </row>
    <row r="644" spans="1:17" x14ac:dyDescent="0.3">
      <c r="A644">
        <v>3</v>
      </c>
      <c r="B644">
        <v>1000</v>
      </c>
      <c r="C644" t="s">
        <v>11</v>
      </c>
      <c r="D644">
        <v>3</v>
      </c>
      <c r="E644" t="s">
        <v>12</v>
      </c>
      <c r="F644">
        <v>15</v>
      </c>
      <c r="G644">
        <v>1547.3267499999999</v>
      </c>
      <c r="H644">
        <v>376881.0258</v>
      </c>
      <c r="I644">
        <v>780.96499999999958</v>
      </c>
      <c r="J644">
        <v>225</v>
      </c>
      <c r="K644" t="s">
        <v>13</v>
      </c>
      <c r="L644">
        <f>Table15[[#This Row],[maxPHe]]/Table15[[#This Row],[nv]]</f>
        <v>3.4709555555555536</v>
      </c>
      <c r="M644">
        <f>LN(Table15[[#This Row],[maxPress(bar)]])</f>
        <v>12.839684835191488</v>
      </c>
      <c r="N644">
        <f>LN(Table15[[#This Row],[Rs(ao)]])</f>
        <v>1.0986122886681098</v>
      </c>
      <c r="O644" s="3">
        <f>LN(Table15[[#This Row],[dens]])</f>
        <v>1.2444299322904837</v>
      </c>
      <c r="P644" s="3">
        <f>1/Table15[[#This Row],[Rs(ao)]]</f>
        <v>0.33333333333333331</v>
      </c>
      <c r="Q644" s="3">
        <f>LN(Table15[[#This Row],[1/R]])</f>
        <v>-1.0986122886681098</v>
      </c>
    </row>
    <row r="645" spans="1:17" hidden="1" x14ac:dyDescent="0.3">
      <c r="A645">
        <v>4</v>
      </c>
      <c r="B645">
        <v>1500</v>
      </c>
      <c r="C645" t="s">
        <v>11</v>
      </c>
      <c r="D645">
        <v>1</v>
      </c>
      <c r="E645" t="s">
        <v>12</v>
      </c>
      <c r="F645">
        <v>14</v>
      </c>
      <c r="G645">
        <v>95.544749999999993</v>
      </c>
      <c r="H645">
        <v>738364.54555000004</v>
      </c>
      <c r="I645">
        <v>38.605000000000032</v>
      </c>
      <c r="J645">
        <v>7</v>
      </c>
      <c r="K645" t="s">
        <v>13</v>
      </c>
      <c r="L645">
        <f>Table15[[#This Row],[maxPHe]]/Table15[[#This Row],[nv]]</f>
        <v>5.515000000000005</v>
      </c>
      <c r="M645">
        <f>LN(Table15[[#This Row],[maxPress(bar)]])</f>
        <v>13.512192945782367</v>
      </c>
      <c r="N645">
        <f>LN(Table15[[#This Row],[Rs(ao)]])</f>
        <v>0</v>
      </c>
      <c r="O645" s="3">
        <f>LN(Table15[[#This Row],[dens]])</f>
        <v>1.7074716527054667</v>
      </c>
      <c r="P645" s="3">
        <f>1/Table15[[#This Row],[Rs(ao)]]</f>
        <v>1</v>
      </c>
      <c r="Q645" s="3">
        <f>LN(Table15[[#This Row],[1/R]])</f>
        <v>0</v>
      </c>
    </row>
    <row r="646" spans="1:17" hidden="1" x14ac:dyDescent="0.3">
      <c r="A646">
        <v>3</v>
      </c>
      <c r="B646">
        <v>2000</v>
      </c>
      <c r="C646" t="s">
        <v>11</v>
      </c>
      <c r="D646">
        <v>3</v>
      </c>
      <c r="E646" t="s">
        <v>12</v>
      </c>
      <c r="F646">
        <v>15</v>
      </c>
      <c r="G646">
        <v>1245.3467499999999</v>
      </c>
      <c r="H646">
        <v>278121.86035000009</v>
      </c>
      <c r="I646">
        <v>656.5649999999996</v>
      </c>
      <c r="J646">
        <v>231</v>
      </c>
      <c r="K646" t="s">
        <v>14</v>
      </c>
      <c r="L646">
        <f>Table15[[#This Row],[maxPHe]]/Table15[[#This Row],[nv]]</f>
        <v>2.8422727272727255</v>
      </c>
      <c r="M646">
        <f>LN(Table15[[#This Row],[maxPress(bar)]])</f>
        <v>12.535814643209712</v>
      </c>
      <c r="N646">
        <f>LN(Table15[[#This Row],[Rs(ao)]])</f>
        <v>1.0986122886681098</v>
      </c>
      <c r="O646" s="3">
        <f>LN(Table15[[#This Row],[dens]])</f>
        <v>1.0446039882208902</v>
      </c>
      <c r="P646" s="3">
        <f>1/Table15[[#This Row],[Rs(ao)]]</f>
        <v>0.33333333333333331</v>
      </c>
      <c r="Q646" s="3">
        <f>LN(Table15[[#This Row],[1/R]])</f>
        <v>-1.0986122886681098</v>
      </c>
    </row>
    <row r="647" spans="1:17" hidden="1" x14ac:dyDescent="0.3">
      <c r="A647">
        <v>3</v>
      </c>
      <c r="B647">
        <v>500</v>
      </c>
      <c r="C647" t="s">
        <v>11</v>
      </c>
      <c r="D647">
        <v>3</v>
      </c>
      <c r="E647" t="s">
        <v>12</v>
      </c>
      <c r="F647">
        <v>15</v>
      </c>
      <c r="G647">
        <v>1815.54475</v>
      </c>
      <c r="H647">
        <v>446411.05239999999</v>
      </c>
      <c r="I647">
        <v>883.60499999999968</v>
      </c>
      <c r="J647">
        <v>223</v>
      </c>
      <c r="K647" t="s">
        <v>14</v>
      </c>
      <c r="L647">
        <f>Table15[[#This Row],[maxPHe]]/Table15[[#This Row],[nv]]</f>
        <v>3.9623542600896848</v>
      </c>
      <c r="M647">
        <f>LN(Table15[[#This Row],[maxPress(bar)]])</f>
        <v>13.008995448703313</v>
      </c>
      <c r="N647">
        <f>LN(Table15[[#This Row],[Rs(ao)]])</f>
        <v>1.0986122886681098</v>
      </c>
      <c r="O647" s="3">
        <f>LN(Table15[[#This Row],[dens]])</f>
        <v>1.3768383587389139</v>
      </c>
      <c r="P647" s="3">
        <f>1/Table15[[#This Row],[Rs(ao)]]</f>
        <v>0.33333333333333331</v>
      </c>
      <c r="Q647" s="3">
        <f>LN(Table15[[#This Row],[1/R]])</f>
        <v>-1.0986122886681098</v>
      </c>
    </row>
    <row r="648" spans="1:17" x14ac:dyDescent="0.3">
      <c r="A648">
        <v>1</v>
      </c>
      <c r="B648">
        <v>1000</v>
      </c>
      <c r="C648" t="s">
        <v>11</v>
      </c>
      <c r="D648">
        <v>3</v>
      </c>
      <c r="E648" t="s">
        <v>12</v>
      </c>
      <c r="F648">
        <v>16</v>
      </c>
      <c r="G648">
        <v>1603.6632500000001</v>
      </c>
      <c r="H648">
        <v>378252.84314999997</v>
      </c>
      <c r="I648">
        <v>796.23500000000013</v>
      </c>
      <c r="J648">
        <v>227</v>
      </c>
      <c r="K648" t="s">
        <v>14</v>
      </c>
      <c r="L648">
        <f>Table15[[#This Row],[maxPHe]]/Table15[[#This Row],[nv]]</f>
        <v>3.5076431718061678</v>
      </c>
      <c r="M648">
        <f>LN(Table15[[#This Row],[maxPress(bar)]])</f>
        <v>12.84331814821191</v>
      </c>
      <c r="N648">
        <f>LN(Table15[[#This Row],[Rs(ao)]])</f>
        <v>1.0986122886681098</v>
      </c>
      <c r="O648" s="3">
        <f>LN(Table15[[#This Row],[dens]])</f>
        <v>1.254944350922975</v>
      </c>
      <c r="P648" s="3">
        <f>1/Table15[[#This Row],[Rs(ao)]]</f>
        <v>0.33333333333333331</v>
      </c>
      <c r="Q648" s="3">
        <f>LN(Table15[[#This Row],[1/R]])</f>
        <v>-1.0986122886681098</v>
      </c>
    </row>
    <row r="649" spans="1:17" hidden="1" x14ac:dyDescent="0.3">
      <c r="A649">
        <v>5</v>
      </c>
      <c r="B649">
        <v>1500</v>
      </c>
      <c r="C649" t="s">
        <v>11</v>
      </c>
      <c r="D649">
        <v>1</v>
      </c>
      <c r="E649" t="s">
        <v>12</v>
      </c>
      <c r="F649">
        <v>14</v>
      </c>
      <c r="G649">
        <v>118.46525</v>
      </c>
      <c r="H649">
        <v>654591.3922</v>
      </c>
      <c r="I649">
        <v>51.194999999999979</v>
      </c>
      <c r="J649">
        <v>10</v>
      </c>
      <c r="K649" t="s">
        <v>13</v>
      </c>
      <c r="L649">
        <f>Table15[[#This Row],[maxPHe]]/Table15[[#This Row],[nv]]</f>
        <v>5.1194999999999977</v>
      </c>
      <c r="M649">
        <f>LN(Table15[[#This Row],[maxPress(bar)]])</f>
        <v>13.391766491253012</v>
      </c>
      <c r="N649">
        <f>LN(Table15[[#This Row],[Rs(ao)]])</f>
        <v>0</v>
      </c>
      <c r="O649" s="3">
        <f>LN(Table15[[#This Row],[dens]])</f>
        <v>1.6330567780327339</v>
      </c>
      <c r="P649" s="3">
        <f>1/Table15[[#This Row],[Rs(ao)]]</f>
        <v>1</v>
      </c>
      <c r="Q649" s="3">
        <f>LN(Table15[[#This Row],[1/R]])</f>
        <v>0</v>
      </c>
    </row>
    <row r="650" spans="1:17" hidden="1" x14ac:dyDescent="0.3">
      <c r="A650">
        <v>1</v>
      </c>
      <c r="B650">
        <v>2000</v>
      </c>
      <c r="C650" t="s">
        <v>11</v>
      </c>
      <c r="D650">
        <v>3</v>
      </c>
      <c r="E650" t="s">
        <v>12</v>
      </c>
      <c r="F650">
        <v>16</v>
      </c>
      <c r="G650">
        <v>1402.47525</v>
      </c>
      <c r="H650">
        <v>292537.75410000002</v>
      </c>
      <c r="I650">
        <v>677.995</v>
      </c>
      <c r="J650">
        <v>225</v>
      </c>
      <c r="K650" t="s">
        <v>14</v>
      </c>
      <c r="L650">
        <f>Table15[[#This Row],[maxPHe]]/Table15[[#This Row],[nv]]</f>
        <v>3.0133111111111113</v>
      </c>
      <c r="M650">
        <f>LN(Table15[[#This Row],[maxPress(bar)]])</f>
        <v>12.58634901117089</v>
      </c>
      <c r="N650">
        <f>LN(Table15[[#This Row],[Rs(ao)]])</f>
        <v>1.0986122886681098</v>
      </c>
      <c r="O650" s="3">
        <f>LN(Table15[[#This Row],[dens]])</f>
        <v>1.1030395110775144</v>
      </c>
      <c r="P650" s="3">
        <f>1/Table15[[#This Row],[Rs(ao)]]</f>
        <v>0.33333333333333331</v>
      </c>
      <c r="Q650" s="3">
        <f>LN(Table15[[#This Row],[1/R]])</f>
        <v>-1.0986122886681098</v>
      </c>
    </row>
    <row r="651" spans="1:17" hidden="1" x14ac:dyDescent="0.3">
      <c r="A651">
        <v>1</v>
      </c>
      <c r="B651">
        <v>2500</v>
      </c>
      <c r="C651" t="s">
        <v>11</v>
      </c>
      <c r="D651">
        <v>3</v>
      </c>
      <c r="E651" t="s">
        <v>12</v>
      </c>
      <c r="F651">
        <v>16</v>
      </c>
      <c r="G651">
        <v>1139.0097499999999</v>
      </c>
      <c r="H651">
        <v>251386.36965000001</v>
      </c>
      <c r="I651">
        <v>598.30499999999995</v>
      </c>
      <c r="J651">
        <v>225</v>
      </c>
      <c r="K651" t="s">
        <v>14</v>
      </c>
      <c r="L651">
        <f>Table15[[#This Row],[maxPHe]]/Table15[[#This Row],[nv]]</f>
        <v>2.6591333333333331</v>
      </c>
      <c r="M651">
        <f>LN(Table15[[#This Row],[maxPress(bar)]])</f>
        <v>12.434746355888018</v>
      </c>
      <c r="N651">
        <f>LN(Table15[[#This Row],[Rs(ao)]])</f>
        <v>1.0986122886681098</v>
      </c>
      <c r="O651" s="3">
        <f>LN(Table15[[#This Row],[dens]])</f>
        <v>0.9780002551681789</v>
      </c>
      <c r="P651" s="3">
        <f>1/Table15[[#This Row],[Rs(ao)]]</f>
        <v>0.33333333333333331</v>
      </c>
      <c r="Q651" s="3">
        <f>LN(Table15[[#This Row],[1/R]])</f>
        <v>-1.0986122886681098</v>
      </c>
    </row>
    <row r="652" spans="1:17" hidden="1" x14ac:dyDescent="0.3">
      <c r="A652">
        <v>1</v>
      </c>
      <c r="B652">
        <v>500</v>
      </c>
      <c r="C652" t="s">
        <v>11</v>
      </c>
      <c r="D652">
        <v>3</v>
      </c>
      <c r="E652" t="s">
        <v>12</v>
      </c>
      <c r="F652">
        <v>16</v>
      </c>
      <c r="G652">
        <v>1664.20775</v>
      </c>
      <c r="H652">
        <v>436008.4427500001</v>
      </c>
      <c r="I652">
        <v>855.3449999999998</v>
      </c>
      <c r="J652">
        <v>224</v>
      </c>
      <c r="K652" t="s">
        <v>13</v>
      </c>
      <c r="L652">
        <f>Table15[[#This Row],[maxPHe]]/Table15[[#This Row],[nv]]</f>
        <v>3.8185044642857133</v>
      </c>
      <c r="M652">
        <f>LN(Table15[[#This Row],[maxPress(bar)]])</f>
        <v>12.985416886249194</v>
      </c>
      <c r="N652">
        <f>LN(Table15[[#This Row],[Rs(ao)]])</f>
        <v>1.0986122886681098</v>
      </c>
      <c r="O652" s="3">
        <f>LN(Table15[[#This Row],[dens]])</f>
        <v>1.3398588444658786</v>
      </c>
      <c r="P652" s="3">
        <f>1/Table15[[#This Row],[Rs(ao)]]</f>
        <v>0.33333333333333331</v>
      </c>
      <c r="Q652" s="3">
        <f>LN(Table15[[#This Row],[1/R]])</f>
        <v>-1.0986122886681098</v>
      </c>
    </row>
    <row r="653" spans="1:17" hidden="1" x14ac:dyDescent="0.3">
      <c r="A653">
        <v>3</v>
      </c>
      <c r="B653">
        <v>2000</v>
      </c>
      <c r="C653" t="s">
        <v>11</v>
      </c>
      <c r="D653">
        <v>1</v>
      </c>
      <c r="E653" t="s">
        <v>12</v>
      </c>
      <c r="F653">
        <v>10</v>
      </c>
      <c r="G653">
        <v>68.861249999999998</v>
      </c>
      <c r="H653">
        <v>656574.68275000004</v>
      </c>
      <c r="I653">
        <v>34.274999999999977</v>
      </c>
      <c r="J653">
        <v>8</v>
      </c>
      <c r="K653" t="s">
        <v>13</v>
      </c>
      <c r="L653">
        <f>Table15[[#This Row],[maxPHe]]/Table15[[#This Row],[nv]]</f>
        <v>4.2843749999999972</v>
      </c>
      <c r="M653">
        <f>LN(Table15[[#This Row],[maxPress(bar)]])</f>
        <v>13.394791725203902</v>
      </c>
      <c r="N653">
        <f>LN(Table15[[#This Row],[Rs(ao)]])</f>
        <v>0</v>
      </c>
      <c r="O653" s="3">
        <f>LN(Table15[[#This Row],[dens]])</f>
        <v>1.4549746837685416</v>
      </c>
      <c r="P653" s="3">
        <f>1/Table15[[#This Row],[Rs(ao)]]</f>
        <v>1</v>
      </c>
      <c r="Q653" s="3">
        <f>LN(Table15[[#This Row],[1/R]])</f>
        <v>0</v>
      </c>
    </row>
    <row r="654" spans="1:17" hidden="1" x14ac:dyDescent="0.3">
      <c r="A654">
        <v>3</v>
      </c>
      <c r="B654">
        <v>2000</v>
      </c>
      <c r="C654" t="s">
        <v>11</v>
      </c>
      <c r="D654">
        <v>1</v>
      </c>
      <c r="E654" t="s">
        <v>12</v>
      </c>
      <c r="F654">
        <v>11</v>
      </c>
      <c r="G654">
        <v>59.306749999999987</v>
      </c>
      <c r="H654">
        <v>606031.01474999986</v>
      </c>
      <c r="I654">
        <v>34.364999999999981</v>
      </c>
      <c r="J654">
        <v>9</v>
      </c>
      <c r="K654" t="s">
        <v>13</v>
      </c>
      <c r="L654">
        <f>Table15[[#This Row],[maxPHe]]/Table15[[#This Row],[nv]]</f>
        <v>3.8183333333333311</v>
      </c>
      <c r="M654">
        <f>LN(Table15[[#This Row],[maxPress(bar)]])</f>
        <v>13.314686443197273</v>
      </c>
      <c r="N654">
        <f>LN(Table15[[#This Row],[Rs(ao)]])</f>
        <v>0</v>
      </c>
      <c r="O654" s="3">
        <f>LN(Table15[[#This Row],[dens]])</f>
        <v>1.3398140272373487</v>
      </c>
      <c r="P654" s="3">
        <f>1/Table15[[#This Row],[Rs(ao)]]</f>
        <v>1</v>
      </c>
      <c r="Q654" s="3">
        <f>LN(Table15[[#This Row],[1/R]])</f>
        <v>0</v>
      </c>
    </row>
    <row r="655" spans="1:17" hidden="1" x14ac:dyDescent="0.3">
      <c r="A655">
        <v>3</v>
      </c>
      <c r="B655">
        <v>2000</v>
      </c>
      <c r="C655" t="s">
        <v>11</v>
      </c>
      <c r="D655">
        <v>1</v>
      </c>
      <c r="E655" t="s">
        <v>12</v>
      </c>
      <c r="F655">
        <v>12</v>
      </c>
      <c r="G655">
        <v>82.079249999999988</v>
      </c>
      <c r="H655">
        <v>676537.46940000006</v>
      </c>
      <c r="I655">
        <v>34.914999999999999</v>
      </c>
      <c r="J655">
        <v>7</v>
      </c>
      <c r="K655" t="s">
        <v>13</v>
      </c>
      <c r="L655">
        <f>Table15[[#This Row],[maxPHe]]/Table15[[#This Row],[nv]]</f>
        <v>4.987857142857143</v>
      </c>
      <c r="M655">
        <f>LN(Table15[[#This Row],[maxPress(bar)]])</f>
        <v>13.424743112198858</v>
      </c>
      <c r="N655">
        <f>LN(Table15[[#This Row],[Rs(ao)]])</f>
        <v>0</v>
      </c>
      <c r="O655" s="3">
        <f>LN(Table15[[#This Row],[dens]])</f>
        <v>1.6070063872426854</v>
      </c>
      <c r="P655" s="3">
        <f>1/Table15[[#This Row],[Rs(ao)]]</f>
        <v>1</v>
      </c>
      <c r="Q655" s="3">
        <f>LN(Table15[[#This Row],[1/R]])</f>
        <v>0</v>
      </c>
    </row>
    <row r="656" spans="1:17" hidden="1" x14ac:dyDescent="0.3">
      <c r="A656">
        <v>3</v>
      </c>
      <c r="B656">
        <v>2000</v>
      </c>
      <c r="C656" t="s">
        <v>11</v>
      </c>
      <c r="D656">
        <v>1</v>
      </c>
      <c r="E656" t="s">
        <v>12</v>
      </c>
      <c r="F656">
        <v>13</v>
      </c>
      <c r="G656">
        <v>82.326750000000004</v>
      </c>
      <c r="H656">
        <v>651098.23184999998</v>
      </c>
      <c r="I656">
        <v>36.964999999999989</v>
      </c>
      <c r="J656">
        <v>8</v>
      </c>
      <c r="K656" t="s">
        <v>13</v>
      </c>
      <c r="L656">
        <f>Table15[[#This Row],[maxPHe]]/Table15[[#This Row],[nv]]</f>
        <v>4.6206249999999986</v>
      </c>
      <c r="M656">
        <f>LN(Table15[[#This Row],[maxPress(bar)]])</f>
        <v>13.386415803586187</v>
      </c>
      <c r="N656">
        <f>LN(Table15[[#This Row],[Rs(ao)]])</f>
        <v>0</v>
      </c>
      <c r="O656" s="3">
        <f>LN(Table15[[#This Row],[dens]])</f>
        <v>1.5305299773292271</v>
      </c>
      <c r="P656" s="3">
        <f>1/Table15[[#This Row],[Rs(ao)]]</f>
        <v>1</v>
      </c>
      <c r="Q656" s="3">
        <f>LN(Table15[[#This Row],[1/R]])</f>
        <v>0</v>
      </c>
    </row>
    <row r="657" spans="1:17" hidden="1" x14ac:dyDescent="0.3">
      <c r="A657">
        <v>3</v>
      </c>
      <c r="B657">
        <v>2000</v>
      </c>
      <c r="C657" t="s">
        <v>11</v>
      </c>
      <c r="D657">
        <v>1</v>
      </c>
      <c r="E657" t="s">
        <v>12</v>
      </c>
      <c r="F657">
        <v>14</v>
      </c>
      <c r="G657">
        <v>94.405750000000012</v>
      </c>
      <c r="H657">
        <v>666263.73975000007</v>
      </c>
      <c r="I657">
        <v>39.385000000000019</v>
      </c>
      <c r="J657">
        <v>8</v>
      </c>
      <c r="K657" t="s">
        <v>13</v>
      </c>
      <c r="L657">
        <f>Table15[[#This Row],[maxPHe]]/Table15[[#This Row],[nv]]</f>
        <v>4.9231250000000024</v>
      </c>
      <c r="M657">
        <f>LN(Table15[[#This Row],[maxPress(bar)]])</f>
        <v>13.409440876763622</v>
      </c>
      <c r="N657">
        <f>LN(Table15[[#This Row],[Rs(ao)]])</f>
        <v>0</v>
      </c>
      <c r="O657" s="3">
        <f>LN(Table15[[#This Row],[dens]])</f>
        <v>1.5939434914754522</v>
      </c>
      <c r="P657" s="3">
        <f>1/Table15[[#This Row],[Rs(ao)]]</f>
        <v>1</v>
      </c>
      <c r="Q657" s="3">
        <f>LN(Table15[[#This Row],[1/R]])</f>
        <v>0</v>
      </c>
    </row>
    <row r="658" spans="1:17" hidden="1" x14ac:dyDescent="0.3">
      <c r="A658">
        <v>3</v>
      </c>
      <c r="B658">
        <v>2000</v>
      </c>
      <c r="C658" t="s">
        <v>11</v>
      </c>
      <c r="D658">
        <v>1</v>
      </c>
      <c r="E658" t="s">
        <v>12</v>
      </c>
      <c r="F658">
        <v>15</v>
      </c>
      <c r="G658">
        <v>75.594250000000002</v>
      </c>
      <c r="H658">
        <v>608902.64284999995</v>
      </c>
      <c r="I658">
        <v>37.615000000000002</v>
      </c>
      <c r="J658">
        <v>9</v>
      </c>
      <c r="K658" t="s">
        <v>13</v>
      </c>
      <c r="L658">
        <f>Table15[[#This Row],[maxPHe]]/Table15[[#This Row],[nv]]</f>
        <v>4.179444444444445</v>
      </c>
      <c r="M658">
        <f>LN(Table15[[#This Row],[maxPress(bar)]])</f>
        <v>13.319413669955123</v>
      </c>
      <c r="N658">
        <f>LN(Table15[[#This Row],[Rs(ao)]])</f>
        <v>0</v>
      </c>
      <c r="O658" s="3">
        <f>LN(Table15[[#This Row],[dens]])</f>
        <v>1.4301783296759656</v>
      </c>
      <c r="P658" s="3">
        <f>1/Table15[[#This Row],[Rs(ao)]]</f>
        <v>1</v>
      </c>
      <c r="Q658" s="3">
        <f>LN(Table15[[#This Row],[1/R]])</f>
        <v>0</v>
      </c>
    </row>
    <row r="659" spans="1:17" hidden="1" x14ac:dyDescent="0.3">
      <c r="A659">
        <v>3</v>
      </c>
      <c r="B659">
        <v>2000</v>
      </c>
      <c r="C659" t="s">
        <v>11</v>
      </c>
      <c r="D659">
        <v>1</v>
      </c>
      <c r="E659" t="s">
        <v>12</v>
      </c>
      <c r="F659">
        <v>16</v>
      </c>
      <c r="G659">
        <v>72.425750000000008</v>
      </c>
      <c r="H659">
        <v>725992.42284999997</v>
      </c>
      <c r="I659">
        <v>29.98500000000001</v>
      </c>
      <c r="J659">
        <v>6</v>
      </c>
      <c r="K659" t="s">
        <v>13</v>
      </c>
      <c r="L659">
        <f>Table15[[#This Row],[maxPHe]]/Table15[[#This Row],[nv]]</f>
        <v>4.9975000000000014</v>
      </c>
      <c r="M659">
        <f>LN(Table15[[#This Row],[maxPress(bar)]])</f>
        <v>13.495294856906739</v>
      </c>
      <c r="N659">
        <f>LN(Table15[[#This Row],[Rs(ao)]])</f>
        <v>0</v>
      </c>
      <c r="O659" s="3">
        <f>LN(Table15[[#This Row],[dens]])</f>
        <v>1.6089377873924184</v>
      </c>
      <c r="P659" s="3">
        <f>1/Table15[[#This Row],[Rs(ao)]]</f>
        <v>1</v>
      </c>
      <c r="Q659" s="3">
        <f>LN(Table15[[#This Row],[1/R]])</f>
        <v>0</v>
      </c>
    </row>
    <row r="660" spans="1:17" hidden="1" x14ac:dyDescent="0.3">
      <c r="A660">
        <v>3</v>
      </c>
      <c r="B660">
        <v>2000</v>
      </c>
      <c r="C660" t="s">
        <v>11</v>
      </c>
      <c r="D660">
        <v>1</v>
      </c>
      <c r="E660" t="s">
        <v>12</v>
      </c>
      <c r="F660">
        <v>17</v>
      </c>
      <c r="G660">
        <v>126.23775000000001</v>
      </c>
      <c r="H660">
        <v>610877.68129999994</v>
      </c>
      <c r="I660">
        <v>47.74499999999999</v>
      </c>
      <c r="J660">
        <v>9</v>
      </c>
      <c r="K660" t="s">
        <v>13</v>
      </c>
      <c r="L660">
        <f>Table15[[#This Row],[maxPHe]]/Table15[[#This Row],[nv]]</f>
        <v>5.3049999999999988</v>
      </c>
      <c r="M660">
        <f>LN(Table15[[#This Row],[maxPress(bar)]])</f>
        <v>13.322652023840499</v>
      </c>
      <c r="N660">
        <f>LN(Table15[[#This Row],[Rs(ao)]])</f>
        <v>0</v>
      </c>
      <c r="O660" s="3">
        <f>LN(Table15[[#This Row],[dens]])</f>
        <v>1.6686497720659463</v>
      </c>
      <c r="P660" s="3">
        <f>1/Table15[[#This Row],[Rs(ao)]]</f>
        <v>1</v>
      </c>
      <c r="Q660" s="3">
        <f>LN(Table15[[#This Row],[1/R]])</f>
        <v>0</v>
      </c>
    </row>
    <row r="661" spans="1:17" hidden="1" x14ac:dyDescent="0.3">
      <c r="A661">
        <v>3</v>
      </c>
      <c r="B661">
        <v>2000</v>
      </c>
      <c r="C661" t="s">
        <v>11</v>
      </c>
      <c r="D661">
        <v>1</v>
      </c>
      <c r="E661" t="s">
        <v>12</v>
      </c>
      <c r="F661">
        <v>18</v>
      </c>
      <c r="G661">
        <v>55.643749999999997</v>
      </c>
      <c r="H661">
        <v>725799.76515000011</v>
      </c>
      <c r="I661">
        <v>26.625</v>
      </c>
      <c r="J661">
        <v>6</v>
      </c>
      <c r="K661" t="s">
        <v>13</v>
      </c>
      <c r="L661">
        <f>Table15[[#This Row],[maxPHe]]/Table15[[#This Row],[nv]]</f>
        <v>4.4375</v>
      </c>
      <c r="M661">
        <f>LN(Table15[[#This Row],[maxPress(bar)]])</f>
        <v>13.495029450187067</v>
      </c>
      <c r="N661">
        <f>LN(Table15[[#This Row],[Rs(ao)]])</f>
        <v>0</v>
      </c>
      <c r="O661" s="3">
        <f>LN(Table15[[#This Row],[dens]])</f>
        <v>1.4900911548015341</v>
      </c>
      <c r="P661" s="3">
        <f>1/Table15[[#This Row],[Rs(ao)]]</f>
        <v>1</v>
      </c>
      <c r="Q661" s="3">
        <f>LN(Table15[[#This Row],[1/R]])</f>
        <v>0</v>
      </c>
    </row>
    <row r="662" spans="1:17" hidden="1" x14ac:dyDescent="0.3">
      <c r="A662">
        <v>3</v>
      </c>
      <c r="B662">
        <v>2000</v>
      </c>
      <c r="C662" t="s">
        <v>11</v>
      </c>
      <c r="D662">
        <v>1</v>
      </c>
      <c r="E662" t="s">
        <v>12</v>
      </c>
      <c r="F662">
        <v>19</v>
      </c>
      <c r="G662">
        <v>90.297250000000005</v>
      </c>
      <c r="H662">
        <v>652540.37880000006</v>
      </c>
      <c r="I662">
        <v>38.555000000000007</v>
      </c>
      <c r="J662">
        <v>8</v>
      </c>
      <c r="K662" t="s">
        <v>13</v>
      </c>
      <c r="L662">
        <f>Table15[[#This Row],[maxPHe]]/Table15[[#This Row],[nv]]</f>
        <v>4.8193750000000009</v>
      </c>
      <c r="M662">
        <f>LN(Table15[[#This Row],[maxPress(bar)]])</f>
        <v>13.388628299482688</v>
      </c>
      <c r="N662">
        <f>LN(Table15[[#This Row],[Rs(ao)]])</f>
        <v>0</v>
      </c>
      <c r="O662" s="3">
        <f>LN(Table15[[#This Row],[dens]])</f>
        <v>1.5726442516050883</v>
      </c>
      <c r="P662" s="3">
        <f>1/Table15[[#This Row],[Rs(ao)]]</f>
        <v>1</v>
      </c>
      <c r="Q662" s="3">
        <f>LN(Table15[[#This Row],[1/R]])</f>
        <v>0</v>
      </c>
    </row>
    <row r="663" spans="1:17" hidden="1" x14ac:dyDescent="0.3">
      <c r="A663">
        <v>3</v>
      </c>
      <c r="B663">
        <v>2000</v>
      </c>
      <c r="C663" t="s">
        <v>11</v>
      </c>
      <c r="D663">
        <v>1</v>
      </c>
      <c r="E663" t="s">
        <v>12</v>
      </c>
      <c r="F663">
        <v>1</v>
      </c>
      <c r="G663">
        <v>55.792250000000003</v>
      </c>
      <c r="H663">
        <v>442494.81550000008</v>
      </c>
      <c r="I663">
        <v>24.65499999999999</v>
      </c>
      <c r="J663">
        <v>9</v>
      </c>
      <c r="K663" t="s">
        <v>15</v>
      </c>
      <c r="L663">
        <f>Table15[[#This Row],[maxPHe]]/Table15[[#This Row],[nv]]</f>
        <v>2.7394444444444432</v>
      </c>
      <c r="M663">
        <f>LN(Table15[[#This Row],[maxPress(bar)]])</f>
        <v>13.000184026977303</v>
      </c>
      <c r="N663">
        <f>LN(Table15[[#This Row],[Rs(ao)]])</f>
        <v>0</v>
      </c>
      <c r="O663" s="3">
        <f>LN(Table15[[#This Row],[dens]])</f>
        <v>1.0077551423398696</v>
      </c>
      <c r="P663" s="3">
        <f>1/Table15[[#This Row],[Rs(ao)]]</f>
        <v>1</v>
      </c>
      <c r="Q663" s="3">
        <f>LN(Table15[[#This Row],[1/R]])</f>
        <v>0</v>
      </c>
    </row>
    <row r="664" spans="1:17" hidden="1" x14ac:dyDescent="0.3">
      <c r="A664">
        <v>3</v>
      </c>
      <c r="B664">
        <v>2000</v>
      </c>
      <c r="C664" t="s">
        <v>11</v>
      </c>
      <c r="D664">
        <v>1</v>
      </c>
      <c r="E664" t="s">
        <v>12</v>
      </c>
      <c r="F664">
        <v>20</v>
      </c>
      <c r="G664">
        <v>72.920749999999998</v>
      </c>
      <c r="H664">
        <v>681515.43765000021</v>
      </c>
      <c r="I664">
        <v>33.085000000000008</v>
      </c>
      <c r="J664">
        <v>7</v>
      </c>
      <c r="K664" t="s">
        <v>13</v>
      </c>
      <c r="L664">
        <f>Table15[[#This Row],[maxPHe]]/Table15[[#This Row],[nv]]</f>
        <v>4.7264285714285723</v>
      </c>
      <c r="M664">
        <f>LN(Table15[[#This Row],[maxPress(bar)]])</f>
        <v>13.432074182319976</v>
      </c>
      <c r="N664">
        <f>LN(Table15[[#This Row],[Rs(ao)]])</f>
        <v>0</v>
      </c>
      <c r="O664" s="3">
        <f>LN(Table15[[#This Row],[dens]])</f>
        <v>1.5531698584087097</v>
      </c>
      <c r="P664" s="3">
        <f>1/Table15[[#This Row],[Rs(ao)]]</f>
        <v>1</v>
      </c>
      <c r="Q664" s="3">
        <f>LN(Table15[[#This Row],[1/R]])</f>
        <v>0</v>
      </c>
    </row>
    <row r="665" spans="1:17" hidden="1" x14ac:dyDescent="0.3">
      <c r="A665">
        <v>3</v>
      </c>
      <c r="B665">
        <v>2000</v>
      </c>
      <c r="C665" t="s">
        <v>11</v>
      </c>
      <c r="D665">
        <v>1</v>
      </c>
      <c r="E665" t="s">
        <v>12</v>
      </c>
      <c r="F665">
        <v>2</v>
      </c>
      <c r="G665">
        <v>73.613750000000024</v>
      </c>
      <c r="H665">
        <v>499669.32689999999</v>
      </c>
      <c r="I665">
        <v>28.225000000000001</v>
      </c>
      <c r="J665">
        <v>9</v>
      </c>
      <c r="K665" t="s">
        <v>15</v>
      </c>
      <c r="L665">
        <f>Table15[[#This Row],[maxPHe]]/Table15[[#This Row],[nv]]</f>
        <v>3.1361111111111111</v>
      </c>
      <c r="M665">
        <f>LN(Table15[[#This Row],[maxPress(bar)]])</f>
        <v>13.121701812418463</v>
      </c>
      <c r="N665">
        <f>LN(Table15[[#This Row],[Rs(ao)]])</f>
        <v>0</v>
      </c>
      <c r="O665" s="3">
        <f>LN(Table15[[#This Row],[dens]])</f>
        <v>1.1429835326995064</v>
      </c>
      <c r="P665" s="3">
        <f>1/Table15[[#This Row],[Rs(ao)]]</f>
        <v>1</v>
      </c>
      <c r="Q665" s="3">
        <f>LN(Table15[[#This Row],[1/R]])</f>
        <v>0</v>
      </c>
    </row>
    <row r="666" spans="1:17" hidden="1" x14ac:dyDescent="0.3">
      <c r="A666">
        <v>3</v>
      </c>
      <c r="B666">
        <v>2000</v>
      </c>
      <c r="C666" t="s">
        <v>11</v>
      </c>
      <c r="D666">
        <v>1</v>
      </c>
      <c r="E666" t="s">
        <v>12</v>
      </c>
      <c r="F666">
        <v>3</v>
      </c>
      <c r="G666">
        <v>65.940749999999994</v>
      </c>
      <c r="H666">
        <v>611580.14339999994</v>
      </c>
      <c r="I666">
        <v>31.684999999999992</v>
      </c>
      <c r="J666">
        <v>8</v>
      </c>
      <c r="K666" t="s">
        <v>14</v>
      </c>
      <c r="L666">
        <f>Table15[[#This Row],[maxPHe]]/Table15[[#This Row],[nv]]</f>
        <v>3.960624999999999</v>
      </c>
      <c r="M666">
        <f>LN(Table15[[#This Row],[maxPress(bar)]])</f>
        <v>13.323801285865125</v>
      </c>
      <c r="N666">
        <f>LN(Table15[[#This Row],[Rs(ao)]])</f>
        <v>0</v>
      </c>
      <c r="O666" s="3">
        <f>LN(Table15[[#This Row],[dens]])</f>
        <v>1.376401841095644</v>
      </c>
      <c r="P666" s="3">
        <f>1/Table15[[#This Row],[Rs(ao)]]</f>
        <v>1</v>
      </c>
      <c r="Q666" s="3">
        <f>LN(Table15[[#This Row],[1/R]])</f>
        <v>0</v>
      </c>
    </row>
    <row r="667" spans="1:17" hidden="1" x14ac:dyDescent="0.3">
      <c r="A667">
        <v>3</v>
      </c>
      <c r="B667">
        <v>2000</v>
      </c>
      <c r="C667" t="s">
        <v>11</v>
      </c>
      <c r="D667">
        <v>1</v>
      </c>
      <c r="E667" t="s">
        <v>12</v>
      </c>
      <c r="F667">
        <v>4</v>
      </c>
      <c r="G667">
        <v>95.198250000000002</v>
      </c>
      <c r="H667">
        <v>596553.31070000003</v>
      </c>
      <c r="I667">
        <v>39.535000000000011</v>
      </c>
      <c r="J667">
        <v>9</v>
      </c>
      <c r="K667" t="s">
        <v>14</v>
      </c>
      <c r="L667">
        <f>Table15[[#This Row],[maxPHe]]/Table15[[#This Row],[nv]]</f>
        <v>4.3927777777777788</v>
      </c>
      <c r="M667">
        <f>LN(Table15[[#This Row],[maxPress(bar)]])</f>
        <v>13.29892388903291</v>
      </c>
      <c r="N667">
        <f>LN(Table15[[#This Row],[Rs(ao)]])</f>
        <v>0</v>
      </c>
      <c r="O667" s="3">
        <f>LN(Table15[[#This Row],[dens]])</f>
        <v>1.4799617781866712</v>
      </c>
      <c r="P667" s="3">
        <f>1/Table15[[#This Row],[Rs(ao)]]</f>
        <v>1</v>
      </c>
      <c r="Q667" s="3">
        <f>LN(Table15[[#This Row],[1/R]])</f>
        <v>0</v>
      </c>
    </row>
    <row r="668" spans="1:17" hidden="1" x14ac:dyDescent="0.3">
      <c r="A668">
        <v>3</v>
      </c>
      <c r="B668">
        <v>2000</v>
      </c>
      <c r="C668" t="s">
        <v>11</v>
      </c>
      <c r="D668">
        <v>1</v>
      </c>
      <c r="E668" t="s">
        <v>12</v>
      </c>
      <c r="F668">
        <v>5</v>
      </c>
      <c r="G668">
        <v>59.059249999999999</v>
      </c>
      <c r="H668">
        <v>608416.30274999992</v>
      </c>
      <c r="I668">
        <v>34.314999999999984</v>
      </c>
      <c r="J668">
        <v>9</v>
      </c>
      <c r="K668" t="s">
        <v>14</v>
      </c>
      <c r="L668">
        <f>Table15[[#This Row],[maxPHe]]/Table15[[#This Row],[nv]]</f>
        <v>3.812777777777776</v>
      </c>
      <c r="M668">
        <f>LN(Table15[[#This Row],[maxPress(bar)]])</f>
        <v>13.318614635112802</v>
      </c>
      <c r="N668">
        <f>LN(Table15[[#This Row],[Rs(ao)]])</f>
        <v>0</v>
      </c>
      <c r="O668" s="3">
        <f>LN(Table15[[#This Row],[dens]])</f>
        <v>1.3383579990243781</v>
      </c>
      <c r="P668" s="3">
        <f>1/Table15[[#This Row],[Rs(ao)]]</f>
        <v>1</v>
      </c>
      <c r="Q668" s="3">
        <f>LN(Table15[[#This Row],[1/R]])</f>
        <v>0</v>
      </c>
    </row>
    <row r="669" spans="1:17" hidden="1" x14ac:dyDescent="0.3">
      <c r="A669">
        <v>3</v>
      </c>
      <c r="B669">
        <v>2000</v>
      </c>
      <c r="C669" t="s">
        <v>11</v>
      </c>
      <c r="D669">
        <v>1</v>
      </c>
      <c r="E669" t="s">
        <v>12</v>
      </c>
      <c r="F669">
        <v>6</v>
      </c>
      <c r="G669">
        <v>63.861250000000013</v>
      </c>
      <c r="H669">
        <v>683566.24439999985</v>
      </c>
      <c r="I669">
        <v>31.274999999999999</v>
      </c>
      <c r="J669">
        <v>7</v>
      </c>
      <c r="K669" t="s">
        <v>14</v>
      </c>
      <c r="L669">
        <f>Table15[[#This Row],[maxPHe]]/Table15[[#This Row],[nv]]</f>
        <v>4.4678571428571425</v>
      </c>
      <c r="M669">
        <f>LN(Table15[[#This Row],[maxPress(bar)]])</f>
        <v>13.435078849835277</v>
      </c>
      <c r="N669">
        <f>LN(Table15[[#This Row],[Rs(ao)]])</f>
        <v>0</v>
      </c>
      <c r="O669" s="3">
        <f>LN(Table15[[#This Row],[dens]])</f>
        <v>1.4969089072976614</v>
      </c>
      <c r="P669" s="3">
        <f>1/Table15[[#This Row],[Rs(ao)]]</f>
        <v>1</v>
      </c>
      <c r="Q669" s="3">
        <f>LN(Table15[[#This Row],[1/R]])</f>
        <v>0</v>
      </c>
    </row>
    <row r="670" spans="1:17" hidden="1" x14ac:dyDescent="0.3">
      <c r="A670">
        <v>3</v>
      </c>
      <c r="B670">
        <v>2000</v>
      </c>
      <c r="C670" t="s">
        <v>11</v>
      </c>
      <c r="D670">
        <v>1</v>
      </c>
      <c r="E670" t="s">
        <v>12</v>
      </c>
      <c r="F670">
        <v>7</v>
      </c>
      <c r="G670">
        <v>92.920749999999998</v>
      </c>
      <c r="H670">
        <v>614299.02984999993</v>
      </c>
      <c r="I670">
        <v>41.085000000000022</v>
      </c>
      <c r="J670">
        <v>9</v>
      </c>
      <c r="K670" t="s">
        <v>14</v>
      </c>
      <c r="L670">
        <f>Table15[[#This Row],[maxPHe]]/Table15[[#This Row],[nv]]</f>
        <v>4.5650000000000022</v>
      </c>
      <c r="M670">
        <f>LN(Table15[[#This Row],[maxPress(bar)]])</f>
        <v>13.328237107873546</v>
      </c>
      <c r="N670">
        <f>LN(Table15[[#This Row],[Rs(ao)]])</f>
        <v>0</v>
      </c>
      <c r="O670" s="3">
        <f>LN(Table15[[#This Row],[dens]])</f>
        <v>1.5184185140469322</v>
      </c>
      <c r="P670" s="3">
        <f>1/Table15[[#This Row],[Rs(ao)]]</f>
        <v>1</v>
      </c>
      <c r="Q670" s="3">
        <f>LN(Table15[[#This Row],[1/R]])</f>
        <v>0</v>
      </c>
    </row>
    <row r="671" spans="1:17" hidden="1" x14ac:dyDescent="0.3">
      <c r="A671">
        <v>3</v>
      </c>
      <c r="B671">
        <v>2000</v>
      </c>
      <c r="C671" t="s">
        <v>11</v>
      </c>
      <c r="D671">
        <v>1</v>
      </c>
      <c r="E671" t="s">
        <v>12</v>
      </c>
      <c r="F671">
        <v>8</v>
      </c>
      <c r="G671">
        <v>64.752250000000004</v>
      </c>
      <c r="H671">
        <v>651395.6780999999</v>
      </c>
      <c r="I671">
        <v>33.455000000000013</v>
      </c>
      <c r="J671">
        <v>8</v>
      </c>
      <c r="K671" t="s">
        <v>13</v>
      </c>
      <c r="L671">
        <f>Table15[[#This Row],[maxPHe]]/Table15[[#This Row],[nv]]</f>
        <v>4.1818750000000016</v>
      </c>
      <c r="M671">
        <f>LN(Table15[[#This Row],[maxPress(bar)]])</f>
        <v>13.386872537015647</v>
      </c>
      <c r="N671">
        <f>LN(Table15[[#This Row],[Rs(ao)]])</f>
        <v>0</v>
      </c>
      <c r="O671" s="3">
        <f>LN(Table15[[#This Row],[dens]])</f>
        <v>1.4307597105549448</v>
      </c>
      <c r="P671" s="3">
        <f>1/Table15[[#This Row],[Rs(ao)]]</f>
        <v>1</v>
      </c>
      <c r="Q671" s="3">
        <f>LN(Table15[[#This Row],[1/R]])</f>
        <v>0</v>
      </c>
    </row>
    <row r="672" spans="1:17" hidden="1" x14ac:dyDescent="0.3">
      <c r="A672">
        <v>3</v>
      </c>
      <c r="B672">
        <v>2000</v>
      </c>
      <c r="C672" t="s">
        <v>11</v>
      </c>
      <c r="D672">
        <v>1</v>
      </c>
      <c r="E672" t="s">
        <v>12</v>
      </c>
      <c r="F672">
        <v>9</v>
      </c>
      <c r="G672">
        <v>55.643749999999997</v>
      </c>
      <c r="H672">
        <v>656475.11350000009</v>
      </c>
      <c r="I672">
        <v>31.624999999999989</v>
      </c>
      <c r="J672">
        <v>8</v>
      </c>
      <c r="K672" t="s">
        <v>14</v>
      </c>
      <c r="L672">
        <f>Table15[[#This Row],[maxPHe]]/Table15[[#This Row],[nv]]</f>
        <v>3.9531249999999987</v>
      </c>
      <c r="M672">
        <f>LN(Table15[[#This Row],[maxPress(bar)]])</f>
        <v>13.394640064161838</v>
      </c>
      <c r="N672">
        <f>LN(Table15[[#This Row],[Rs(ao)]])</f>
        <v>0</v>
      </c>
      <c r="O672" s="3">
        <f>LN(Table15[[#This Row],[dens]])</f>
        <v>1.374506405367848</v>
      </c>
      <c r="P672" s="3">
        <f>1/Table15[[#This Row],[Rs(ao)]]</f>
        <v>1</v>
      </c>
      <c r="Q672" s="3">
        <f>LN(Table15[[#This Row],[1/R]])</f>
        <v>0</v>
      </c>
    </row>
    <row r="673" spans="1:17" hidden="1" x14ac:dyDescent="0.3">
      <c r="A673">
        <v>3</v>
      </c>
      <c r="B673">
        <v>2000</v>
      </c>
      <c r="C673" t="s">
        <v>11</v>
      </c>
      <c r="D673">
        <v>2</v>
      </c>
      <c r="E673" t="s">
        <v>12</v>
      </c>
      <c r="F673">
        <v>10</v>
      </c>
      <c r="G673">
        <v>419.80175000000003</v>
      </c>
      <c r="H673">
        <v>367105.69410000002</v>
      </c>
      <c r="I673">
        <v>218.465</v>
      </c>
      <c r="J673">
        <v>66</v>
      </c>
      <c r="K673" t="s">
        <v>14</v>
      </c>
      <c r="L673">
        <f>Table15[[#This Row],[maxPHe]]/Table15[[#This Row],[nv]]</f>
        <v>3.3100757575757576</v>
      </c>
      <c r="M673">
        <f>LN(Table15[[#This Row],[maxPress(bar)]])</f>
        <v>12.813405080397047</v>
      </c>
      <c r="N673">
        <f>LN(Table15[[#This Row],[Rs(ao)]])</f>
        <v>0.69314718055994529</v>
      </c>
      <c r="O673" s="3">
        <f>LN(Table15[[#This Row],[dens]])</f>
        <v>1.1969710766121802</v>
      </c>
      <c r="P673" s="3">
        <f>1/Table15[[#This Row],[Rs(ao)]]</f>
        <v>0.5</v>
      </c>
      <c r="Q673" s="3">
        <f>LN(Table15[[#This Row],[1/R]])</f>
        <v>-0.69314718055994529</v>
      </c>
    </row>
    <row r="674" spans="1:17" hidden="1" x14ac:dyDescent="0.3">
      <c r="A674">
        <v>3</v>
      </c>
      <c r="B674">
        <v>2000</v>
      </c>
      <c r="C674" t="s">
        <v>11</v>
      </c>
      <c r="D674">
        <v>2</v>
      </c>
      <c r="E674" t="s">
        <v>12</v>
      </c>
      <c r="F674">
        <v>11</v>
      </c>
      <c r="G674">
        <v>537.32674999999995</v>
      </c>
      <c r="H674">
        <v>367459.48465</v>
      </c>
      <c r="I674">
        <v>245.96500000000009</v>
      </c>
      <c r="J674">
        <v>68</v>
      </c>
      <c r="K674" t="s">
        <v>14</v>
      </c>
      <c r="L674">
        <f>Table15[[#This Row],[maxPHe]]/Table15[[#This Row],[nv]]</f>
        <v>3.6171323529411779</v>
      </c>
      <c r="M674">
        <f>LN(Table15[[#This Row],[maxPress(bar)]])</f>
        <v>12.814368345707168</v>
      </c>
      <c r="N674">
        <f>LN(Table15[[#This Row],[Rs(ao)]])</f>
        <v>0.69314718055994529</v>
      </c>
      <c r="O674" s="3">
        <f>LN(Table15[[#This Row],[dens]])</f>
        <v>1.2856815442112419</v>
      </c>
      <c r="P674" s="3">
        <f>1/Table15[[#This Row],[Rs(ao)]]</f>
        <v>0.5</v>
      </c>
      <c r="Q674" s="3">
        <f>LN(Table15[[#This Row],[1/R]])</f>
        <v>-0.69314718055994529</v>
      </c>
    </row>
    <row r="675" spans="1:17" hidden="1" x14ac:dyDescent="0.3">
      <c r="A675">
        <v>3</v>
      </c>
      <c r="B675">
        <v>2000</v>
      </c>
      <c r="C675" t="s">
        <v>11</v>
      </c>
      <c r="D675">
        <v>2</v>
      </c>
      <c r="E675" t="s">
        <v>12</v>
      </c>
      <c r="F675">
        <v>12</v>
      </c>
      <c r="G675">
        <v>621.38625000000002</v>
      </c>
      <c r="H675">
        <v>361395.1495</v>
      </c>
      <c r="I675">
        <v>262.77499999999992</v>
      </c>
      <c r="J675">
        <v>68</v>
      </c>
      <c r="K675" t="s">
        <v>13</v>
      </c>
      <c r="L675">
        <f>Table15[[#This Row],[maxPHe]]/Table15[[#This Row],[nv]]</f>
        <v>3.8643382352941167</v>
      </c>
      <c r="M675">
        <f>LN(Table15[[#This Row],[maxPress(bar)]])</f>
        <v>12.797727235633484</v>
      </c>
      <c r="N675">
        <f>LN(Table15[[#This Row],[Rs(ao)]])</f>
        <v>0.69314718055994529</v>
      </c>
      <c r="O675" s="3">
        <f>LN(Table15[[#This Row],[dens]])</f>
        <v>1.3517904475333111</v>
      </c>
      <c r="P675" s="3">
        <f>1/Table15[[#This Row],[Rs(ao)]]</f>
        <v>0.5</v>
      </c>
      <c r="Q675" s="3">
        <f>LN(Table15[[#This Row],[1/R]])</f>
        <v>-0.69314718055994529</v>
      </c>
    </row>
    <row r="676" spans="1:17" hidden="1" x14ac:dyDescent="0.3">
      <c r="A676">
        <v>3</v>
      </c>
      <c r="B676">
        <v>2000</v>
      </c>
      <c r="C676" t="s">
        <v>11</v>
      </c>
      <c r="D676">
        <v>2</v>
      </c>
      <c r="E676" t="s">
        <v>12</v>
      </c>
      <c r="F676">
        <v>13</v>
      </c>
      <c r="G676">
        <v>449.60374999999999</v>
      </c>
      <c r="H676">
        <v>370269.72619999998</v>
      </c>
      <c r="I676">
        <v>228.4250000000001</v>
      </c>
      <c r="J676">
        <v>68</v>
      </c>
      <c r="K676" t="s">
        <v>13</v>
      </c>
      <c r="L676">
        <f>Table15[[#This Row],[maxPHe]]/Table15[[#This Row],[nv]]</f>
        <v>3.3591911764705897</v>
      </c>
      <c r="M676">
        <f>LN(Table15[[#This Row],[maxPress(bar)]])</f>
        <v>12.821987008766188</v>
      </c>
      <c r="N676">
        <f>LN(Table15[[#This Row],[Rs(ao)]])</f>
        <v>0.69314718055994529</v>
      </c>
      <c r="O676" s="3">
        <f>LN(Table15[[#This Row],[dens]])</f>
        <v>1.2117002237085781</v>
      </c>
      <c r="P676" s="3">
        <f>1/Table15[[#This Row],[Rs(ao)]]</f>
        <v>0.5</v>
      </c>
      <c r="Q676" s="3">
        <f>LN(Table15[[#This Row],[1/R]])</f>
        <v>-0.69314718055994529</v>
      </c>
    </row>
    <row r="677" spans="1:17" hidden="1" x14ac:dyDescent="0.3">
      <c r="A677">
        <v>3</v>
      </c>
      <c r="B677">
        <v>2000</v>
      </c>
      <c r="C677" t="s">
        <v>11</v>
      </c>
      <c r="D677">
        <v>2</v>
      </c>
      <c r="E677" t="s">
        <v>12</v>
      </c>
      <c r="F677">
        <v>14</v>
      </c>
      <c r="G677">
        <v>528.01975000000004</v>
      </c>
      <c r="H677">
        <v>363586.01784999989</v>
      </c>
      <c r="I677">
        <v>244.10499999999999</v>
      </c>
      <c r="J677">
        <v>68</v>
      </c>
      <c r="K677" t="s">
        <v>14</v>
      </c>
      <c r="L677">
        <f>Table15[[#This Row],[maxPHe]]/Table15[[#This Row],[nv]]</f>
        <v>3.5897794117647059</v>
      </c>
      <c r="M677">
        <f>LN(Table15[[#This Row],[maxPress(bar)]])</f>
        <v>12.803771185788081</v>
      </c>
      <c r="N677">
        <f>LN(Table15[[#This Row],[Rs(ao)]])</f>
        <v>0.69314718055994529</v>
      </c>
      <c r="O677" s="3">
        <f>LN(Table15[[#This Row],[dens]])</f>
        <v>1.2780907554214647</v>
      </c>
      <c r="P677" s="3">
        <f>1/Table15[[#This Row],[Rs(ao)]]</f>
        <v>0.5</v>
      </c>
      <c r="Q677" s="3">
        <f>LN(Table15[[#This Row],[1/R]])</f>
        <v>-0.69314718055994529</v>
      </c>
    </row>
    <row r="678" spans="1:17" hidden="1" x14ac:dyDescent="0.3">
      <c r="A678">
        <v>3</v>
      </c>
      <c r="B678">
        <v>2000</v>
      </c>
      <c r="C678" t="s">
        <v>11</v>
      </c>
      <c r="D678">
        <v>2</v>
      </c>
      <c r="E678" t="s">
        <v>12</v>
      </c>
      <c r="F678">
        <v>15</v>
      </c>
      <c r="G678">
        <v>385.89125000000001</v>
      </c>
      <c r="H678">
        <v>354525.58535000012</v>
      </c>
      <c r="I678">
        <v>217.67500000000001</v>
      </c>
      <c r="J678">
        <v>69</v>
      </c>
      <c r="K678" t="s">
        <v>14</v>
      </c>
      <c r="L678">
        <f>Table15[[#This Row],[maxPHe]]/Table15[[#This Row],[nv]]</f>
        <v>3.1547101449275363</v>
      </c>
      <c r="M678">
        <f>LN(Table15[[#This Row],[maxPress(bar)]])</f>
        <v>12.778535795410619</v>
      </c>
      <c r="N678">
        <f>LN(Table15[[#This Row],[Rs(ao)]])</f>
        <v>0.69314718055994529</v>
      </c>
      <c r="O678" s="3">
        <f>LN(Table15[[#This Row],[dens]])</f>
        <v>1.14889662011742</v>
      </c>
      <c r="P678" s="3">
        <f>1/Table15[[#This Row],[Rs(ao)]]</f>
        <v>0.5</v>
      </c>
      <c r="Q678" s="3">
        <f>LN(Table15[[#This Row],[1/R]])</f>
        <v>-0.69314718055994529</v>
      </c>
    </row>
    <row r="679" spans="1:17" hidden="1" x14ac:dyDescent="0.3">
      <c r="A679">
        <v>3</v>
      </c>
      <c r="B679">
        <v>2000</v>
      </c>
      <c r="C679" t="s">
        <v>11</v>
      </c>
      <c r="D679">
        <v>2</v>
      </c>
      <c r="E679" t="s">
        <v>12</v>
      </c>
      <c r="F679">
        <v>1</v>
      </c>
      <c r="G679">
        <v>307.57425000000001</v>
      </c>
      <c r="H679">
        <v>236441.27499999999</v>
      </c>
      <c r="I679">
        <v>142.01499999999999</v>
      </c>
      <c r="J679">
        <v>66</v>
      </c>
      <c r="K679" t="s">
        <v>15</v>
      </c>
      <c r="L679">
        <f>Table15[[#This Row],[maxPHe]]/Table15[[#This Row],[nv]]</f>
        <v>2.1517424242424239</v>
      </c>
      <c r="M679">
        <f>LN(Table15[[#This Row],[maxPress(bar)]])</f>
        <v>12.373455147412347</v>
      </c>
      <c r="N679">
        <f>LN(Table15[[#This Row],[Rs(ao)]])</f>
        <v>0.69314718055994529</v>
      </c>
      <c r="O679" s="3">
        <f>LN(Table15[[#This Row],[dens]])</f>
        <v>0.76627794379879466</v>
      </c>
      <c r="P679" s="3">
        <f>1/Table15[[#This Row],[Rs(ao)]]</f>
        <v>0.5</v>
      </c>
      <c r="Q679" s="3">
        <f>LN(Table15[[#This Row],[1/R]])</f>
        <v>-0.69314718055994529</v>
      </c>
    </row>
    <row r="680" spans="1:17" hidden="1" x14ac:dyDescent="0.3">
      <c r="A680">
        <v>3</v>
      </c>
      <c r="B680">
        <v>2000</v>
      </c>
      <c r="C680" t="s">
        <v>11</v>
      </c>
      <c r="D680">
        <v>2</v>
      </c>
      <c r="E680" t="s">
        <v>12</v>
      </c>
      <c r="F680">
        <v>2</v>
      </c>
      <c r="G680">
        <v>410.84174999999999</v>
      </c>
      <c r="H680">
        <v>278301.74609999999</v>
      </c>
      <c r="I680">
        <v>163.66499999999991</v>
      </c>
      <c r="J680">
        <v>67</v>
      </c>
      <c r="K680" t="s">
        <v>14</v>
      </c>
      <c r="L680">
        <f>Table15[[#This Row],[maxPHe]]/Table15[[#This Row],[nv]]</f>
        <v>2.4427611940298495</v>
      </c>
      <c r="M680">
        <f>LN(Table15[[#This Row],[maxPress(bar)]])</f>
        <v>12.53646122165887</v>
      </c>
      <c r="N680">
        <f>LN(Table15[[#This Row],[Rs(ao)]])</f>
        <v>0.69314718055994529</v>
      </c>
      <c r="O680" s="3">
        <f>LN(Table15[[#This Row],[dens]])</f>
        <v>0.89312903638420515</v>
      </c>
      <c r="P680" s="3">
        <f>1/Table15[[#This Row],[Rs(ao)]]</f>
        <v>0.5</v>
      </c>
      <c r="Q680" s="3">
        <f>LN(Table15[[#This Row],[1/R]])</f>
        <v>-0.69314718055994529</v>
      </c>
    </row>
    <row r="681" spans="1:17" hidden="1" x14ac:dyDescent="0.3">
      <c r="A681">
        <v>3</v>
      </c>
      <c r="B681">
        <v>2000</v>
      </c>
      <c r="C681" t="s">
        <v>11</v>
      </c>
      <c r="D681">
        <v>2</v>
      </c>
      <c r="E681" t="s">
        <v>12</v>
      </c>
      <c r="F681">
        <v>3</v>
      </c>
      <c r="G681">
        <v>252.42574999999999</v>
      </c>
      <c r="H681">
        <v>293675.05719999998</v>
      </c>
      <c r="I681">
        <v>176.9849999999999</v>
      </c>
      <c r="J681">
        <v>69</v>
      </c>
      <c r="K681" t="s">
        <v>14</v>
      </c>
      <c r="L681">
        <f>Table15[[#This Row],[maxPHe]]/Table15[[#This Row],[nv]]</f>
        <v>2.5649999999999986</v>
      </c>
      <c r="M681">
        <f>LN(Table15[[#This Row],[maxPress(bar)]])</f>
        <v>12.590229187465201</v>
      </c>
      <c r="N681">
        <f>LN(Table15[[#This Row],[Rs(ao)]])</f>
        <v>0.69314718055994529</v>
      </c>
      <c r="O681" s="3">
        <f>LN(Table15[[#This Row],[dens]])</f>
        <v>0.9419584786227323</v>
      </c>
      <c r="P681" s="3">
        <f>1/Table15[[#This Row],[Rs(ao)]]</f>
        <v>0.5</v>
      </c>
      <c r="Q681" s="3">
        <f>LN(Table15[[#This Row],[1/R]])</f>
        <v>-0.69314718055994529</v>
      </c>
    </row>
    <row r="682" spans="1:17" hidden="1" x14ac:dyDescent="0.3">
      <c r="A682">
        <v>3</v>
      </c>
      <c r="B682">
        <v>2000</v>
      </c>
      <c r="C682" t="s">
        <v>11</v>
      </c>
      <c r="D682">
        <v>2</v>
      </c>
      <c r="E682" t="s">
        <v>12</v>
      </c>
      <c r="F682">
        <v>4</v>
      </c>
      <c r="G682">
        <v>439.00975</v>
      </c>
      <c r="H682">
        <v>350690.0245</v>
      </c>
      <c r="I682">
        <v>207.30499999999989</v>
      </c>
      <c r="J682">
        <v>65</v>
      </c>
      <c r="K682" t="s">
        <v>14</v>
      </c>
      <c r="L682">
        <f>Table15[[#This Row],[maxPHe]]/Table15[[#This Row],[nv]]</f>
        <v>3.1893076923076906</v>
      </c>
      <c r="M682">
        <f>LN(Table15[[#This Row],[maxPress(bar)]])</f>
        <v>12.767657991184224</v>
      </c>
      <c r="N682">
        <f>LN(Table15[[#This Row],[Rs(ao)]])</f>
        <v>0.69314718055994529</v>
      </c>
      <c r="O682" s="3">
        <f>LN(Table15[[#This Row],[dens]])</f>
        <v>1.1598038688886041</v>
      </c>
      <c r="P682" s="3">
        <f>1/Table15[[#This Row],[Rs(ao)]]</f>
        <v>0.5</v>
      </c>
      <c r="Q682" s="3">
        <f>LN(Table15[[#This Row],[1/R]])</f>
        <v>-0.69314718055994529</v>
      </c>
    </row>
    <row r="683" spans="1:17" hidden="1" x14ac:dyDescent="0.3">
      <c r="A683">
        <v>3</v>
      </c>
      <c r="B683">
        <v>2000</v>
      </c>
      <c r="C683" t="s">
        <v>11</v>
      </c>
      <c r="D683">
        <v>2</v>
      </c>
      <c r="E683" t="s">
        <v>12</v>
      </c>
      <c r="F683">
        <v>5</v>
      </c>
      <c r="G683">
        <v>444.65325000000001</v>
      </c>
      <c r="H683">
        <v>362794.46059999999</v>
      </c>
      <c r="I683">
        <v>223.435</v>
      </c>
      <c r="J683">
        <v>66</v>
      </c>
      <c r="K683" t="s">
        <v>14</v>
      </c>
      <c r="L683">
        <f>Table15[[#This Row],[maxPHe]]/Table15[[#This Row],[nv]]</f>
        <v>3.3853787878787878</v>
      </c>
      <c r="M683">
        <f>LN(Table15[[#This Row],[maxPress(bar)]])</f>
        <v>12.80159172863908</v>
      </c>
      <c r="N683">
        <f>LN(Table15[[#This Row],[Rs(ao)]])</f>
        <v>0.69314718055994529</v>
      </c>
      <c r="O683" s="3">
        <f>LN(Table15[[#This Row],[dens]])</f>
        <v>1.2194658019881173</v>
      </c>
      <c r="P683" s="3">
        <f>1/Table15[[#This Row],[Rs(ao)]]</f>
        <v>0.5</v>
      </c>
      <c r="Q683" s="3">
        <f>LN(Table15[[#This Row],[1/R]])</f>
        <v>-0.69314718055994529</v>
      </c>
    </row>
    <row r="684" spans="1:17" hidden="1" x14ac:dyDescent="0.3">
      <c r="A684">
        <v>3</v>
      </c>
      <c r="B684">
        <v>2000</v>
      </c>
      <c r="C684" t="s">
        <v>11</v>
      </c>
      <c r="D684">
        <v>2</v>
      </c>
      <c r="E684" t="s">
        <v>12</v>
      </c>
      <c r="F684">
        <v>6</v>
      </c>
      <c r="G684">
        <v>485.29725000000002</v>
      </c>
      <c r="H684">
        <v>365352.61450000008</v>
      </c>
      <c r="I684">
        <v>240.55500000000009</v>
      </c>
      <c r="J684">
        <v>71</v>
      </c>
      <c r="K684" t="s">
        <v>14</v>
      </c>
      <c r="L684">
        <f>Table15[[#This Row],[maxPHe]]/Table15[[#This Row],[nv]]</f>
        <v>3.3880985915492969</v>
      </c>
      <c r="M684">
        <f>LN(Table15[[#This Row],[maxPress(bar)]])</f>
        <v>12.808618233345394</v>
      </c>
      <c r="N684">
        <f>LN(Table15[[#This Row],[Rs(ao)]])</f>
        <v>0.69314718055994529</v>
      </c>
      <c r="O684" s="3">
        <f>LN(Table15[[#This Row],[dens]])</f>
        <v>1.2202688765875667</v>
      </c>
      <c r="P684" s="3">
        <f>1/Table15[[#This Row],[Rs(ao)]]</f>
        <v>0.5</v>
      </c>
      <c r="Q684" s="3">
        <f>LN(Table15[[#This Row],[1/R]])</f>
        <v>-0.69314718055994529</v>
      </c>
    </row>
    <row r="685" spans="1:17" hidden="1" x14ac:dyDescent="0.3">
      <c r="A685">
        <v>3</v>
      </c>
      <c r="B685">
        <v>2000</v>
      </c>
      <c r="C685" t="s">
        <v>11</v>
      </c>
      <c r="D685">
        <v>2</v>
      </c>
      <c r="E685" t="s">
        <v>12</v>
      </c>
      <c r="F685">
        <v>7</v>
      </c>
      <c r="G685">
        <v>492.27724999999998</v>
      </c>
      <c r="H685">
        <v>376535.43060000002</v>
      </c>
      <c r="I685">
        <v>234.9550000000001</v>
      </c>
      <c r="J685">
        <v>67</v>
      </c>
      <c r="K685" t="s">
        <v>14</v>
      </c>
      <c r="L685">
        <f>Table15[[#This Row],[maxPHe]]/Table15[[#This Row],[nv]]</f>
        <v>3.5067910447761208</v>
      </c>
      <c r="M685">
        <f>LN(Table15[[#This Row],[maxPress(bar)]])</f>
        <v>12.838767426973753</v>
      </c>
      <c r="N685">
        <f>LN(Table15[[#This Row],[Rs(ao)]])</f>
        <v>0.69314718055994529</v>
      </c>
      <c r="O685" s="3">
        <f>LN(Table15[[#This Row],[dens]])</f>
        <v>1.2547013870550625</v>
      </c>
      <c r="P685" s="3">
        <f>1/Table15[[#This Row],[Rs(ao)]]</f>
        <v>0.5</v>
      </c>
      <c r="Q685" s="3">
        <f>LN(Table15[[#This Row],[1/R]])</f>
        <v>-0.69314718055994529</v>
      </c>
    </row>
    <row r="686" spans="1:17" hidden="1" x14ac:dyDescent="0.3">
      <c r="A686">
        <v>3</v>
      </c>
      <c r="B686">
        <v>2000</v>
      </c>
      <c r="C686" t="s">
        <v>11</v>
      </c>
      <c r="D686">
        <v>2</v>
      </c>
      <c r="E686" t="s">
        <v>12</v>
      </c>
      <c r="F686">
        <v>8</v>
      </c>
      <c r="G686">
        <v>411.73275000000001</v>
      </c>
      <c r="H686">
        <v>368872.23515000002</v>
      </c>
      <c r="I686">
        <v>215.84500000000011</v>
      </c>
      <c r="J686">
        <v>65</v>
      </c>
      <c r="K686" t="s">
        <v>13</v>
      </c>
      <c r="L686">
        <f>Table15[[#This Row],[maxPHe]]/Table15[[#This Row],[nv]]</f>
        <v>3.3206923076923096</v>
      </c>
      <c r="M686">
        <f>LN(Table15[[#This Row],[maxPress(bar)]])</f>
        <v>12.818205616859645</v>
      </c>
      <c r="N686">
        <f>LN(Table15[[#This Row],[Rs(ao)]])</f>
        <v>0.69314718055994529</v>
      </c>
      <c r="O686" s="3">
        <f>LN(Table15[[#This Row],[dens]])</f>
        <v>1.2001732876031328</v>
      </c>
      <c r="P686" s="3">
        <f>1/Table15[[#This Row],[Rs(ao)]]</f>
        <v>0.5</v>
      </c>
      <c r="Q686" s="3">
        <f>LN(Table15[[#This Row],[1/R]])</f>
        <v>-0.69314718055994529</v>
      </c>
    </row>
    <row r="687" spans="1:17" hidden="1" x14ac:dyDescent="0.3">
      <c r="A687">
        <v>3</v>
      </c>
      <c r="B687">
        <v>2000</v>
      </c>
      <c r="C687" t="s">
        <v>11</v>
      </c>
      <c r="D687">
        <v>2</v>
      </c>
      <c r="E687" t="s">
        <v>12</v>
      </c>
      <c r="F687">
        <v>9</v>
      </c>
      <c r="G687">
        <v>432.42574999999999</v>
      </c>
      <c r="H687">
        <v>364874.91405000002</v>
      </c>
      <c r="I687">
        <v>222.98500000000001</v>
      </c>
      <c r="J687">
        <v>67</v>
      </c>
      <c r="K687" t="s">
        <v>14</v>
      </c>
      <c r="L687">
        <f>Table15[[#This Row],[maxPHe]]/Table15[[#This Row],[nv]]</f>
        <v>3.328134328358209</v>
      </c>
      <c r="M687">
        <f>LN(Table15[[#This Row],[maxPress(bar)]])</f>
        <v>12.807309872596266</v>
      </c>
      <c r="N687">
        <f>LN(Table15[[#This Row],[Rs(ao)]])</f>
        <v>0.69314718055994529</v>
      </c>
      <c r="O687" s="3">
        <f>LN(Table15[[#This Row],[dens]])</f>
        <v>1.2024118852327987</v>
      </c>
      <c r="P687" s="3">
        <f>1/Table15[[#This Row],[Rs(ao)]]</f>
        <v>0.5</v>
      </c>
      <c r="Q687" s="3">
        <f>LN(Table15[[#This Row],[1/R]])</f>
        <v>-0.69314718055994529</v>
      </c>
    </row>
    <row r="688" spans="1:17" x14ac:dyDescent="0.3">
      <c r="A688">
        <v>2</v>
      </c>
      <c r="B688">
        <v>1000</v>
      </c>
      <c r="C688" t="s">
        <v>11</v>
      </c>
      <c r="D688">
        <v>3</v>
      </c>
      <c r="E688" t="s">
        <v>12</v>
      </c>
      <c r="F688">
        <v>16</v>
      </c>
      <c r="G688">
        <v>1674.20775</v>
      </c>
      <c r="H688">
        <v>373173.17204999999</v>
      </c>
      <c r="I688">
        <v>810.34499999999969</v>
      </c>
      <c r="J688">
        <v>227</v>
      </c>
      <c r="K688" t="s">
        <v>14</v>
      </c>
      <c r="L688">
        <f>Table15[[#This Row],[maxPHe]]/Table15[[#This Row],[nv]]</f>
        <v>3.5698017621145359</v>
      </c>
      <c r="M688">
        <f>LN(Table15[[#This Row],[maxPress(bar)]])</f>
        <v>12.829797859117367</v>
      </c>
      <c r="N688">
        <f>LN(Table15[[#This Row],[Rs(ao)]])</f>
        <v>1.0986122886681098</v>
      </c>
      <c r="O688" s="3">
        <f>LN(Table15[[#This Row],[dens]])</f>
        <v>1.2725100654303081</v>
      </c>
      <c r="P688" s="3">
        <f>1/Table15[[#This Row],[Rs(ao)]]</f>
        <v>0.33333333333333331</v>
      </c>
      <c r="Q688" s="3">
        <f>LN(Table15[[#This Row],[1/R]])</f>
        <v>-1.0986122886681098</v>
      </c>
    </row>
    <row r="689" spans="1:17" hidden="1" x14ac:dyDescent="0.3">
      <c r="A689">
        <v>1</v>
      </c>
      <c r="B689">
        <v>1500</v>
      </c>
      <c r="C689" t="s">
        <v>11</v>
      </c>
      <c r="D689">
        <v>1</v>
      </c>
      <c r="E689" t="s">
        <v>12</v>
      </c>
      <c r="F689">
        <v>15</v>
      </c>
      <c r="G689">
        <v>92.029750000000007</v>
      </c>
      <c r="H689">
        <v>697091.77709999983</v>
      </c>
      <c r="I689">
        <v>40.905000000000008</v>
      </c>
      <c r="J689">
        <v>8</v>
      </c>
      <c r="K689" t="s">
        <v>13</v>
      </c>
      <c r="L689">
        <f>Table15[[#This Row],[maxPHe]]/Table15[[#This Row],[nv]]</f>
        <v>5.113125000000001</v>
      </c>
      <c r="M689">
        <f>LN(Table15[[#This Row],[maxPress(bar)]])</f>
        <v>13.454672355536319</v>
      </c>
      <c r="N689">
        <f>LN(Table15[[#This Row],[Rs(ao)]])</f>
        <v>0</v>
      </c>
      <c r="O689" s="3">
        <f>LN(Table15[[#This Row],[dens]])</f>
        <v>1.6318107632858259</v>
      </c>
      <c r="P689" s="3">
        <f>1/Table15[[#This Row],[Rs(ao)]]</f>
        <v>1</v>
      </c>
      <c r="Q689" s="3">
        <f>LN(Table15[[#This Row],[1/R]])</f>
        <v>0</v>
      </c>
    </row>
    <row r="690" spans="1:17" hidden="1" x14ac:dyDescent="0.3">
      <c r="A690">
        <v>2</v>
      </c>
      <c r="B690">
        <v>2000</v>
      </c>
      <c r="C690" t="s">
        <v>11</v>
      </c>
      <c r="D690">
        <v>3</v>
      </c>
      <c r="E690" t="s">
        <v>12</v>
      </c>
      <c r="F690">
        <v>16</v>
      </c>
      <c r="G690">
        <v>1234.5542499999999</v>
      </c>
      <c r="H690">
        <v>285473.72009999998</v>
      </c>
      <c r="I690">
        <v>643.41500000000008</v>
      </c>
      <c r="J690">
        <v>224</v>
      </c>
      <c r="K690" t="s">
        <v>14</v>
      </c>
      <c r="L690">
        <f>Table15[[#This Row],[maxPHe]]/Table15[[#This Row],[nv]]</f>
        <v>2.8723883928571432</v>
      </c>
      <c r="M690">
        <f>LN(Table15[[#This Row],[maxPress(bar)]])</f>
        <v>12.561905255154947</v>
      </c>
      <c r="N690">
        <f>LN(Table15[[#This Row],[Rs(ao)]])</f>
        <v>1.0986122886681098</v>
      </c>
      <c r="O690" s="3">
        <f>LN(Table15[[#This Row],[dens]])</f>
        <v>1.0551438763243817</v>
      </c>
      <c r="P690" s="3">
        <f>1/Table15[[#This Row],[Rs(ao)]]</f>
        <v>0.33333333333333331</v>
      </c>
      <c r="Q690" s="3">
        <f>LN(Table15[[#This Row],[1/R]])</f>
        <v>-1.0986122886681098</v>
      </c>
    </row>
    <row r="691" spans="1:17" hidden="1" x14ac:dyDescent="0.3">
      <c r="A691">
        <v>2</v>
      </c>
      <c r="B691">
        <v>2500</v>
      </c>
      <c r="C691" t="s">
        <v>11</v>
      </c>
      <c r="D691">
        <v>3</v>
      </c>
      <c r="E691" t="s">
        <v>12</v>
      </c>
      <c r="F691">
        <v>16</v>
      </c>
      <c r="G691">
        <v>1256.0397499999999</v>
      </c>
      <c r="H691">
        <v>257028.81215000001</v>
      </c>
      <c r="I691">
        <v>624.70500000000004</v>
      </c>
      <c r="J691">
        <v>227</v>
      </c>
      <c r="K691" t="s">
        <v>14</v>
      </c>
      <c r="L691">
        <f>Table15[[#This Row],[maxPHe]]/Table15[[#This Row],[nv]]</f>
        <v>2.7520044052863439</v>
      </c>
      <c r="M691">
        <f>LN(Table15[[#This Row],[maxPress(bar)]])</f>
        <v>12.456943467126626</v>
      </c>
      <c r="N691">
        <f>LN(Table15[[#This Row],[Rs(ao)]])</f>
        <v>1.0986122886681098</v>
      </c>
      <c r="O691" s="3">
        <f>LN(Table15[[#This Row],[dens]])</f>
        <v>1.0123295208279353</v>
      </c>
      <c r="P691" s="3">
        <f>1/Table15[[#This Row],[Rs(ao)]]</f>
        <v>0.33333333333333331</v>
      </c>
      <c r="Q691" s="3">
        <f>LN(Table15[[#This Row],[1/R]])</f>
        <v>-1.0986122886681098</v>
      </c>
    </row>
    <row r="692" spans="1:17" hidden="1" x14ac:dyDescent="0.3">
      <c r="A692">
        <v>2</v>
      </c>
      <c r="B692">
        <v>500</v>
      </c>
      <c r="C692" t="s">
        <v>11</v>
      </c>
      <c r="D692">
        <v>3</v>
      </c>
      <c r="E692" t="s">
        <v>12</v>
      </c>
      <c r="F692">
        <v>16</v>
      </c>
      <c r="G692">
        <v>1874.2572500000001</v>
      </c>
      <c r="H692">
        <v>446776.07844999997</v>
      </c>
      <c r="I692">
        <v>901.35499999999968</v>
      </c>
      <c r="J692">
        <v>226</v>
      </c>
      <c r="K692" t="s">
        <v>14</v>
      </c>
      <c r="L692">
        <f>Table15[[#This Row],[maxPHe]]/Table15[[#This Row],[nv]]</f>
        <v>3.9882964601769899</v>
      </c>
      <c r="M692">
        <f>LN(Table15[[#This Row],[maxPress(bar)]])</f>
        <v>13.009812805016933</v>
      </c>
      <c r="N692">
        <f>LN(Table15[[#This Row],[Rs(ao)]])</f>
        <v>1.0986122886681098</v>
      </c>
      <c r="O692" s="3">
        <f>LN(Table15[[#This Row],[dens]])</f>
        <v>1.3833641873950782</v>
      </c>
      <c r="P692" s="3">
        <f>1/Table15[[#This Row],[Rs(ao)]]</f>
        <v>0.33333333333333331</v>
      </c>
      <c r="Q692" s="3">
        <f>LN(Table15[[#This Row],[1/R]])</f>
        <v>-1.0986122886681098</v>
      </c>
    </row>
    <row r="693" spans="1:17" x14ac:dyDescent="0.3">
      <c r="A693">
        <v>3</v>
      </c>
      <c r="B693">
        <v>1000</v>
      </c>
      <c r="C693" t="s">
        <v>11</v>
      </c>
      <c r="D693">
        <v>3</v>
      </c>
      <c r="E693" t="s">
        <v>12</v>
      </c>
      <c r="F693">
        <v>16</v>
      </c>
      <c r="G693">
        <v>1570.54475</v>
      </c>
      <c r="H693">
        <v>375186.47824999999</v>
      </c>
      <c r="I693">
        <v>789.60500000000047</v>
      </c>
      <c r="J693">
        <v>227</v>
      </c>
      <c r="K693" t="s">
        <v>14</v>
      </c>
      <c r="L693">
        <f>Table15[[#This Row],[maxPHe]]/Table15[[#This Row],[nv]]</f>
        <v>3.4784361233480197</v>
      </c>
      <c r="M693">
        <f>LN(Table15[[#This Row],[maxPress(bar)]])</f>
        <v>12.835178456685476</v>
      </c>
      <c r="N693">
        <f>LN(Table15[[#This Row],[Rs(ao)]])</f>
        <v>1.0986122886681098</v>
      </c>
      <c r="O693" s="3">
        <f>LN(Table15[[#This Row],[dens]])</f>
        <v>1.2465828029379828</v>
      </c>
      <c r="P693" s="3">
        <f>1/Table15[[#This Row],[Rs(ao)]]</f>
        <v>0.33333333333333331</v>
      </c>
      <c r="Q693" s="3">
        <f>LN(Table15[[#This Row],[1/R]])</f>
        <v>-1.0986122886681098</v>
      </c>
    </row>
    <row r="694" spans="1:17" hidden="1" x14ac:dyDescent="0.3">
      <c r="A694">
        <v>1</v>
      </c>
      <c r="B694">
        <v>1500</v>
      </c>
      <c r="C694" t="s">
        <v>11</v>
      </c>
      <c r="D694">
        <v>2</v>
      </c>
      <c r="E694" t="s">
        <v>12</v>
      </c>
      <c r="F694">
        <v>15</v>
      </c>
      <c r="G694">
        <v>528.21774999999991</v>
      </c>
      <c r="H694">
        <v>420579.17019999988</v>
      </c>
      <c r="I694">
        <v>255.14500000000001</v>
      </c>
      <c r="J694">
        <v>68</v>
      </c>
      <c r="K694" t="s">
        <v>14</v>
      </c>
      <c r="L694">
        <f>Table15[[#This Row],[maxPHe]]/Table15[[#This Row],[nv]]</f>
        <v>3.7521323529411768</v>
      </c>
      <c r="M694">
        <f>LN(Table15[[#This Row],[maxPress(bar)]])</f>
        <v>12.949388017011067</v>
      </c>
      <c r="N694">
        <f>LN(Table15[[#This Row],[Rs(ao)]])</f>
        <v>0.69314718055994529</v>
      </c>
      <c r="O694" s="3">
        <f>LN(Table15[[#This Row],[dens]])</f>
        <v>1.3223243058259708</v>
      </c>
      <c r="P694" s="3">
        <f>1/Table15[[#This Row],[Rs(ao)]]</f>
        <v>0.5</v>
      </c>
      <c r="Q694" s="3">
        <f>LN(Table15[[#This Row],[1/R]])</f>
        <v>-0.69314718055994529</v>
      </c>
    </row>
    <row r="695" spans="1:17" hidden="1" x14ac:dyDescent="0.3">
      <c r="A695">
        <v>3</v>
      </c>
      <c r="B695">
        <v>2000</v>
      </c>
      <c r="C695" t="s">
        <v>11</v>
      </c>
      <c r="D695">
        <v>3</v>
      </c>
      <c r="E695" t="s">
        <v>12</v>
      </c>
      <c r="F695">
        <v>16</v>
      </c>
      <c r="G695">
        <v>1401.4357500000001</v>
      </c>
      <c r="H695">
        <v>291974.56370000012</v>
      </c>
      <c r="I695">
        <v>680.78499999999974</v>
      </c>
      <c r="J695">
        <v>227</v>
      </c>
      <c r="K695" t="s">
        <v>14</v>
      </c>
      <c r="L695">
        <f>Table15[[#This Row],[maxPHe]]/Table15[[#This Row],[nv]]</f>
        <v>2.999052863436122</v>
      </c>
      <c r="M695">
        <f>LN(Table15[[#This Row],[maxPress(bar)]])</f>
        <v>12.584421966839631</v>
      </c>
      <c r="N695">
        <f>LN(Table15[[#This Row],[Rs(ao)]])</f>
        <v>1.0986122886681098</v>
      </c>
      <c r="O695" s="3">
        <f>LN(Table15[[#This Row],[dens]])</f>
        <v>1.0982965266325655</v>
      </c>
      <c r="P695" s="3">
        <f>1/Table15[[#This Row],[Rs(ao)]]</f>
        <v>0.33333333333333331</v>
      </c>
      <c r="Q695" s="3">
        <f>LN(Table15[[#This Row],[1/R]])</f>
        <v>-1.0986122886681098</v>
      </c>
    </row>
    <row r="696" spans="1:17" hidden="1" x14ac:dyDescent="0.3">
      <c r="A696">
        <v>3</v>
      </c>
      <c r="B696">
        <v>2500</v>
      </c>
      <c r="C696" t="s">
        <v>11</v>
      </c>
      <c r="D696">
        <v>3</v>
      </c>
      <c r="E696" t="s">
        <v>12</v>
      </c>
      <c r="F696">
        <v>16</v>
      </c>
      <c r="G696">
        <v>1195.54475</v>
      </c>
      <c r="H696">
        <v>253704.1260499999</v>
      </c>
      <c r="I696">
        <v>613.60500000000036</v>
      </c>
      <c r="J696">
        <v>228</v>
      </c>
      <c r="K696" t="s">
        <v>13</v>
      </c>
      <c r="L696">
        <f>Table15[[#This Row],[maxPHe]]/Table15[[#This Row],[nv]]</f>
        <v>2.6912500000000015</v>
      </c>
      <c r="M696">
        <f>LN(Table15[[#This Row],[maxPress(bar)]])</f>
        <v>12.443924008955321</v>
      </c>
      <c r="N696">
        <f>LN(Table15[[#This Row],[Rs(ao)]])</f>
        <v>1.0986122886681098</v>
      </c>
      <c r="O696" s="3">
        <f>LN(Table15[[#This Row],[dens]])</f>
        <v>0.99000576969643628</v>
      </c>
      <c r="P696" s="3">
        <f>1/Table15[[#This Row],[Rs(ao)]]</f>
        <v>0.33333333333333331</v>
      </c>
      <c r="Q696" s="3">
        <f>LN(Table15[[#This Row],[1/R]])</f>
        <v>-1.0986122886681098</v>
      </c>
    </row>
    <row r="697" spans="1:17" hidden="1" x14ac:dyDescent="0.3">
      <c r="A697">
        <v>3</v>
      </c>
      <c r="B697">
        <v>500</v>
      </c>
      <c r="C697" t="s">
        <v>11</v>
      </c>
      <c r="D697">
        <v>3</v>
      </c>
      <c r="E697" t="s">
        <v>12</v>
      </c>
      <c r="F697">
        <v>16</v>
      </c>
      <c r="G697">
        <v>1765.09925</v>
      </c>
      <c r="H697">
        <v>441393.63935000001</v>
      </c>
      <c r="I697">
        <v>873.51499999999976</v>
      </c>
      <c r="J697">
        <v>223</v>
      </c>
      <c r="K697" t="s">
        <v>13</v>
      </c>
      <c r="L697">
        <f>Table15[[#This Row],[maxPHe]]/Table15[[#This Row],[nv]]</f>
        <v>3.9171076233183846</v>
      </c>
      <c r="M697">
        <f>LN(Table15[[#This Row],[maxPress(bar)]])</f>
        <v>12.997692362528767</v>
      </c>
      <c r="N697">
        <f>LN(Table15[[#This Row],[Rs(ao)]])</f>
        <v>1.0986122886681098</v>
      </c>
      <c r="O697" s="3">
        <f>LN(Table15[[#This Row],[dens]])</f>
        <v>1.3653535302619135</v>
      </c>
      <c r="P697" s="3">
        <f>1/Table15[[#This Row],[Rs(ao)]]</f>
        <v>0.33333333333333331</v>
      </c>
      <c r="Q697" s="3">
        <f>LN(Table15[[#This Row],[1/R]])</f>
        <v>-1.0986122886681098</v>
      </c>
    </row>
    <row r="698" spans="1:17" x14ac:dyDescent="0.3">
      <c r="A698">
        <v>1</v>
      </c>
      <c r="B698">
        <v>1000</v>
      </c>
      <c r="C698" t="s">
        <v>11</v>
      </c>
      <c r="D698">
        <v>3</v>
      </c>
      <c r="E698" t="s">
        <v>12</v>
      </c>
      <c r="F698">
        <v>17</v>
      </c>
      <c r="G698">
        <v>1638.9602500000001</v>
      </c>
      <c r="H698">
        <v>381041.57764999988</v>
      </c>
      <c r="I698">
        <v>803.29500000000007</v>
      </c>
      <c r="J698">
        <v>227</v>
      </c>
      <c r="K698" t="s">
        <v>14</v>
      </c>
      <c r="L698">
        <f>Table15[[#This Row],[maxPHe]]/Table15[[#This Row],[nv]]</f>
        <v>3.5387444933920706</v>
      </c>
      <c r="M698">
        <f>LN(Table15[[#This Row],[maxPress(bar)]])</f>
        <v>12.850663775845133</v>
      </c>
      <c r="N698">
        <f>LN(Table15[[#This Row],[Rs(ao)]])</f>
        <v>1.0986122886681098</v>
      </c>
      <c r="O698" s="3">
        <f>LN(Table15[[#This Row],[dens]])</f>
        <v>1.2637720013543323</v>
      </c>
      <c r="P698" s="3">
        <f>1/Table15[[#This Row],[Rs(ao)]]</f>
        <v>0.33333333333333331</v>
      </c>
      <c r="Q698" s="3">
        <f>LN(Table15[[#This Row],[1/R]])</f>
        <v>-1.0986122886681098</v>
      </c>
    </row>
    <row r="699" spans="1:17" hidden="1" x14ac:dyDescent="0.3">
      <c r="A699">
        <v>2</v>
      </c>
      <c r="B699">
        <v>1500</v>
      </c>
      <c r="C699" t="s">
        <v>11</v>
      </c>
      <c r="D699">
        <v>1</v>
      </c>
      <c r="E699" t="s">
        <v>12</v>
      </c>
      <c r="F699">
        <v>15</v>
      </c>
      <c r="G699">
        <v>67.62375000000003</v>
      </c>
      <c r="H699">
        <v>746623.76695000008</v>
      </c>
      <c r="I699">
        <v>33.025000000000013</v>
      </c>
      <c r="J699">
        <v>7</v>
      </c>
      <c r="K699" t="s">
        <v>13</v>
      </c>
      <c r="L699">
        <f>Table15[[#This Row],[maxPHe]]/Table15[[#This Row],[nv]]</f>
        <v>4.7178571428571443</v>
      </c>
      <c r="M699">
        <f>LN(Table15[[#This Row],[maxPress(bar)]])</f>
        <v>13.523316678534833</v>
      </c>
      <c r="N699">
        <f>LN(Table15[[#This Row],[Rs(ao)]])</f>
        <v>0</v>
      </c>
      <c r="O699" s="3">
        <f>LN(Table15[[#This Row],[dens]])</f>
        <v>1.551354701353076</v>
      </c>
      <c r="P699" s="3">
        <f>1/Table15[[#This Row],[Rs(ao)]]</f>
        <v>1</v>
      </c>
      <c r="Q699" s="3">
        <f>LN(Table15[[#This Row],[1/R]])</f>
        <v>0</v>
      </c>
    </row>
    <row r="700" spans="1:17" hidden="1" x14ac:dyDescent="0.3">
      <c r="A700">
        <v>1</v>
      </c>
      <c r="B700">
        <v>2000</v>
      </c>
      <c r="C700" t="s">
        <v>11</v>
      </c>
      <c r="D700">
        <v>3</v>
      </c>
      <c r="E700" t="s">
        <v>12</v>
      </c>
      <c r="F700">
        <v>17</v>
      </c>
      <c r="G700">
        <v>1292.3267499999999</v>
      </c>
      <c r="H700">
        <v>285807.92710000009</v>
      </c>
      <c r="I700">
        <v>657.96499999999969</v>
      </c>
      <c r="J700">
        <v>226</v>
      </c>
      <c r="K700" t="s">
        <v>13</v>
      </c>
      <c r="L700">
        <f>Table15[[#This Row],[maxPHe]]/Table15[[#This Row],[nv]]</f>
        <v>2.9113495575221227</v>
      </c>
      <c r="M700">
        <f>LN(Table15[[#This Row],[maxPress(bar)]])</f>
        <v>12.563075280622295</v>
      </c>
      <c r="N700">
        <f>LN(Table15[[#This Row],[Rs(ao)]])</f>
        <v>1.0986122886681098</v>
      </c>
      <c r="O700" s="3">
        <f>LN(Table15[[#This Row],[dens]])</f>
        <v>1.0686167391489518</v>
      </c>
      <c r="P700" s="3">
        <f>1/Table15[[#This Row],[Rs(ao)]]</f>
        <v>0.33333333333333331</v>
      </c>
      <c r="Q700" s="3">
        <f>LN(Table15[[#This Row],[1/R]])</f>
        <v>-1.0986122886681098</v>
      </c>
    </row>
    <row r="701" spans="1:17" hidden="1" x14ac:dyDescent="0.3">
      <c r="A701">
        <v>1</v>
      </c>
      <c r="B701">
        <v>2500</v>
      </c>
      <c r="C701" t="s">
        <v>11</v>
      </c>
      <c r="D701">
        <v>3</v>
      </c>
      <c r="E701" t="s">
        <v>12</v>
      </c>
      <c r="F701">
        <v>17</v>
      </c>
      <c r="G701">
        <v>1304.15825</v>
      </c>
      <c r="H701">
        <v>252446.56695000001</v>
      </c>
      <c r="I701">
        <v>632.3349999999997</v>
      </c>
      <c r="J701">
        <v>226</v>
      </c>
      <c r="K701" t="s">
        <v>13</v>
      </c>
      <c r="L701">
        <f>Table15[[#This Row],[maxPHe]]/Table15[[#This Row],[nv]]</f>
        <v>2.7979424778761048</v>
      </c>
      <c r="M701">
        <f>LN(Table15[[#This Row],[maxPress(bar)]])</f>
        <v>12.438954889264114</v>
      </c>
      <c r="N701">
        <f>LN(Table15[[#This Row],[Rs(ao)]])</f>
        <v>1.0986122886681098</v>
      </c>
      <c r="O701" s="3">
        <f>LN(Table15[[#This Row],[dens]])</f>
        <v>1.0288843177317877</v>
      </c>
      <c r="P701" s="3">
        <f>1/Table15[[#This Row],[Rs(ao)]]</f>
        <v>0.33333333333333331</v>
      </c>
      <c r="Q701" s="3">
        <f>LN(Table15[[#This Row],[1/R]])</f>
        <v>-1.0986122886681098</v>
      </c>
    </row>
    <row r="702" spans="1:17" hidden="1" x14ac:dyDescent="0.3">
      <c r="A702">
        <v>1</v>
      </c>
      <c r="B702">
        <v>500</v>
      </c>
      <c r="C702" t="s">
        <v>11</v>
      </c>
      <c r="D702">
        <v>3</v>
      </c>
      <c r="E702" t="s">
        <v>12</v>
      </c>
      <c r="F702">
        <v>17</v>
      </c>
      <c r="G702">
        <v>1821.4357500000001</v>
      </c>
      <c r="H702">
        <v>443035.69494999998</v>
      </c>
      <c r="I702">
        <v>890.78500000000031</v>
      </c>
      <c r="J702">
        <v>226</v>
      </c>
      <c r="K702" t="s">
        <v>14</v>
      </c>
      <c r="L702">
        <f>Table15[[#This Row],[maxPHe]]/Table15[[#This Row],[nv]]</f>
        <v>3.9415265486725679</v>
      </c>
      <c r="M702">
        <f>LN(Table15[[#This Row],[maxPress(bar)]])</f>
        <v>13.001405621289141</v>
      </c>
      <c r="N702">
        <f>LN(Table15[[#This Row],[Rs(ao)]])</f>
        <v>1.0986122886681098</v>
      </c>
      <c r="O702" s="3">
        <f>LN(Table15[[#This Row],[dens]])</f>
        <v>1.3715680971725657</v>
      </c>
      <c r="P702" s="3">
        <f>1/Table15[[#This Row],[Rs(ao)]]</f>
        <v>0.33333333333333331</v>
      </c>
      <c r="Q702" s="3">
        <f>LN(Table15[[#This Row],[1/R]])</f>
        <v>-1.0986122886681098</v>
      </c>
    </row>
    <row r="703" spans="1:17" x14ac:dyDescent="0.3">
      <c r="A703">
        <v>2</v>
      </c>
      <c r="B703">
        <v>1000</v>
      </c>
      <c r="C703" t="s">
        <v>11</v>
      </c>
      <c r="D703">
        <v>3</v>
      </c>
      <c r="E703" t="s">
        <v>12</v>
      </c>
      <c r="F703">
        <v>17</v>
      </c>
      <c r="G703">
        <v>1688.21775</v>
      </c>
      <c r="H703">
        <v>379917.65490000002</v>
      </c>
      <c r="I703">
        <v>811.14499999999964</v>
      </c>
      <c r="J703">
        <v>226</v>
      </c>
      <c r="K703" t="s">
        <v>14</v>
      </c>
      <c r="L703">
        <f>Table15[[#This Row],[maxPHe]]/Table15[[#This Row],[nv]]</f>
        <v>3.5891371681415913</v>
      </c>
      <c r="M703">
        <f>LN(Table15[[#This Row],[maxPress(bar)]])</f>
        <v>12.847709810588665</v>
      </c>
      <c r="N703">
        <f>LN(Table15[[#This Row],[Rs(ao)]])</f>
        <v>1.0986122886681098</v>
      </c>
      <c r="O703" s="3">
        <f>LN(Table15[[#This Row],[dens]])</f>
        <v>1.2779118304771004</v>
      </c>
      <c r="P703" s="3">
        <f>1/Table15[[#This Row],[Rs(ao)]]</f>
        <v>0.33333333333333331</v>
      </c>
      <c r="Q703" s="3">
        <f>LN(Table15[[#This Row],[1/R]])</f>
        <v>-1.0986122886681098</v>
      </c>
    </row>
    <row r="704" spans="1:17" hidden="1" x14ac:dyDescent="0.3">
      <c r="A704">
        <v>2</v>
      </c>
      <c r="B704">
        <v>1500</v>
      </c>
      <c r="C704" t="s">
        <v>11</v>
      </c>
      <c r="D704">
        <v>2</v>
      </c>
      <c r="E704" t="s">
        <v>12</v>
      </c>
      <c r="F704">
        <v>15</v>
      </c>
      <c r="G704">
        <v>516.68324999999993</v>
      </c>
      <c r="H704">
        <v>412013.74265000009</v>
      </c>
      <c r="I704">
        <v>256.83499999999992</v>
      </c>
      <c r="J704">
        <v>70</v>
      </c>
      <c r="K704" t="s">
        <v>14</v>
      </c>
      <c r="L704">
        <f>Table15[[#This Row],[maxPHe]]/Table15[[#This Row],[nv]]</f>
        <v>3.6690714285714274</v>
      </c>
      <c r="M704">
        <f>LN(Table15[[#This Row],[maxPress(bar)]])</f>
        <v>12.928811983721967</v>
      </c>
      <c r="N704">
        <f>LN(Table15[[#This Row],[Rs(ao)]])</f>
        <v>0.69314718055994529</v>
      </c>
      <c r="O704" s="3">
        <f>LN(Table15[[#This Row],[dens]])</f>
        <v>1.2999386133143132</v>
      </c>
      <c r="P704" s="3">
        <f>1/Table15[[#This Row],[Rs(ao)]]</f>
        <v>0.5</v>
      </c>
      <c r="Q704" s="3">
        <f>LN(Table15[[#This Row],[1/R]])</f>
        <v>-0.69314718055994529</v>
      </c>
    </row>
    <row r="705" spans="1:17" hidden="1" x14ac:dyDescent="0.3">
      <c r="A705">
        <v>2</v>
      </c>
      <c r="B705">
        <v>2000</v>
      </c>
      <c r="C705" t="s">
        <v>11</v>
      </c>
      <c r="D705">
        <v>3</v>
      </c>
      <c r="E705" t="s">
        <v>12</v>
      </c>
      <c r="F705">
        <v>17</v>
      </c>
      <c r="G705">
        <v>1297.52475</v>
      </c>
      <c r="H705">
        <v>285412.3567</v>
      </c>
      <c r="I705">
        <v>654.00499999999977</v>
      </c>
      <c r="J705">
        <v>223</v>
      </c>
      <c r="K705" t="s">
        <v>13</v>
      </c>
      <c r="L705">
        <f>Table15[[#This Row],[maxPHe]]/Table15[[#This Row],[nv]]</f>
        <v>2.9327578475336313</v>
      </c>
      <c r="M705">
        <f>LN(Table15[[#This Row],[maxPress(bar)]])</f>
        <v>12.561690279163308</v>
      </c>
      <c r="N705">
        <f>LN(Table15[[#This Row],[Rs(ao)]])</f>
        <v>1.0986122886681098</v>
      </c>
      <c r="O705" s="3">
        <f>LN(Table15[[#This Row],[dens]])</f>
        <v>1.0759432252277936</v>
      </c>
      <c r="P705" s="3">
        <f>1/Table15[[#This Row],[Rs(ao)]]</f>
        <v>0.33333333333333331</v>
      </c>
      <c r="Q705" s="3">
        <f>LN(Table15[[#This Row],[1/R]])</f>
        <v>-1.0986122886681098</v>
      </c>
    </row>
    <row r="706" spans="1:17" hidden="1" x14ac:dyDescent="0.3">
      <c r="A706">
        <v>2</v>
      </c>
      <c r="B706">
        <v>500</v>
      </c>
      <c r="C706" t="s">
        <v>11</v>
      </c>
      <c r="D706">
        <v>3</v>
      </c>
      <c r="E706" t="s">
        <v>12</v>
      </c>
      <c r="F706">
        <v>17</v>
      </c>
      <c r="G706">
        <v>1727.8712499999999</v>
      </c>
      <c r="H706">
        <v>437347.93735000008</v>
      </c>
      <c r="I706">
        <v>872.07500000000016</v>
      </c>
      <c r="J706">
        <v>226</v>
      </c>
      <c r="K706" t="s">
        <v>13</v>
      </c>
      <c r="L706">
        <f>Table15[[#This Row],[maxPHe]]/Table15[[#This Row],[nv]]</f>
        <v>3.8587389380530981</v>
      </c>
      <c r="M706">
        <f>LN(Table15[[#This Row],[maxPress(bar)]])</f>
        <v>12.988484352591311</v>
      </c>
      <c r="N706">
        <f>LN(Table15[[#This Row],[Rs(ao)]])</f>
        <v>1.0986122886681098</v>
      </c>
      <c r="O706" s="3">
        <f>LN(Table15[[#This Row],[dens]])</f>
        <v>1.3503404301124289</v>
      </c>
      <c r="P706" s="3">
        <f>1/Table15[[#This Row],[Rs(ao)]]</f>
        <v>0.33333333333333331</v>
      </c>
      <c r="Q706" s="3">
        <f>LN(Table15[[#This Row],[1/R]])</f>
        <v>-1.0986122886681098</v>
      </c>
    </row>
    <row r="707" spans="1:17" hidden="1" x14ac:dyDescent="0.3">
      <c r="A707">
        <v>3</v>
      </c>
      <c r="B707">
        <v>2500</v>
      </c>
      <c r="C707" t="s">
        <v>11</v>
      </c>
      <c r="D707">
        <v>1</v>
      </c>
      <c r="E707" t="s">
        <v>12</v>
      </c>
      <c r="F707">
        <v>10</v>
      </c>
      <c r="G707">
        <v>78.168249999999986</v>
      </c>
      <c r="H707">
        <v>585704.95984999987</v>
      </c>
      <c r="I707">
        <v>35.134999999999998</v>
      </c>
      <c r="J707">
        <v>8</v>
      </c>
      <c r="K707" t="s">
        <v>13</v>
      </c>
      <c r="L707">
        <f>Table15[[#This Row],[maxPHe]]/Table15[[#This Row],[nv]]</f>
        <v>4.3918749999999998</v>
      </c>
      <c r="M707">
        <f>LN(Table15[[#This Row],[maxPress(bar)]])</f>
        <v>13.280571460285145</v>
      </c>
      <c r="N707">
        <f>LN(Table15[[#This Row],[Rs(ao)]])</f>
        <v>0</v>
      </c>
      <c r="O707" s="3">
        <f>LN(Table15[[#This Row],[dens]])</f>
        <v>1.479756242964325</v>
      </c>
      <c r="P707" s="3">
        <f>1/Table15[[#This Row],[Rs(ao)]]</f>
        <v>1</v>
      </c>
      <c r="Q707" s="3">
        <f>LN(Table15[[#This Row],[1/R]])</f>
        <v>0</v>
      </c>
    </row>
    <row r="708" spans="1:17" hidden="1" x14ac:dyDescent="0.3">
      <c r="A708">
        <v>3</v>
      </c>
      <c r="B708">
        <v>2500</v>
      </c>
      <c r="C708" t="s">
        <v>11</v>
      </c>
      <c r="D708">
        <v>1</v>
      </c>
      <c r="E708" t="s">
        <v>12</v>
      </c>
      <c r="F708">
        <v>11</v>
      </c>
      <c r="G708">
        <v>80.742750000000029</v>
      </c>
      <c r="H708">
        <v>512606.87984999991</v>
      </c>
      <c r="I708">
        <v>41.645000000000017</v>
      </c>
      <c r="J708">
        <v>11</v>
      </c>
      <c r="K708" t="s">
        <v>14</v>
      </c>
      <c r="L708">
        <f>Table15[[#This Row],[maxPHe]]/Table15[[#This Row],[nv]]</f>
        <v>3.7859090909090924</v>
      </c>
      <c r="M708">
        <f>LN(Table15[[#This Row],[maxPress(bar)]])</f>
        <v>13.147264514300776</v>
      </c>
      <c r="N708">
        <f>LN(Table15[[#This Row],[Rs(ao)]])</f>
        <v>0</v>
      </c>
      <c r="O708" s="3">
        <f>LN(Table15[[#This Row],[dens]])</f>
        <v>1.3312860405889337</v>
      </c>
      <c r="P708" s="3">
        <f>1/Table15[[#This Row],[Rs(ao)]]</f>
        <v>1</v>
      </c>
      <c r="Q708" s="3">
        <f>LN(Table15[[#This Row],[1/R]])</f>
        <v>0</v>
      </c>
    </row>
    <row r="709" spans="1:17" hidden="1" x14ac:dyDescent="0.3">
      <c r="A709">
        <v>3</v>
      </c>
      <c r="B709">
        <v>2500</v>
      </c>
      <c r="C709" t="s">
        <v>11</v>
      </c>
      <c r="D709">
        <v>1</v>
      </c>
      <c r="E709" t="s">
        <v>12</v>
      </c>
      <c r="F709">
        <v>12</v>
      </c>
      <c r="G709">
        <v>82.772250000000014</v>
      </c>
      <c r="H709">
        <v>539053.49199999997</v>
      </c>
      <c r="I709">
        <v>40.054999999999993</v>
      </c>
      <c r="J709">
        <v>10</v>
      </c>
      <c r="K709" t="s">
        <v>13</v>
      </c>
      <c r="L709">
        <f>Table15[[#This Row],[maxPHe]]/Table15[[#This Row],[nv]]</f>
        <v>4.0054999999999996</v>
      </c>
      <c r="M709">
        <f>LN(Table15[[#This Row],[maxPress(bar)]])</f>
        <v>13.197570088009542</v>
      </c>
      <c r="N709">
        <f>LN(Table15[[#This Row],[Rs(ao)]])</f>
        <v>0</v>
      </c>
      <c r="O709" s="3">
        <f>LN(Table15[[#This Row],[dens]])</f>
        <v>1.3876684166730344</v>
      </c>
      <c r="P709" s="3">
        <f>1/Table15[[#This Row],[Rs(ao)]]</f>
        <v>1</v>
      </c>
      <c r="Q709" s="3">
        <f>LN(Table15[[#This Row],[1/R]])</f>
        <v>0</v>
      </c>
    </row>
    <row r="710" spans="1:17" hidden="1" x14ac:dyDescent="0.3">
      <c r="A710">
        <v>3</v>
      </c>
      <c r="B710">
        <v>2500</v>
      </c>
      <c r="C710" t="s">
        <v>11</v>
      </c>
      <c r="D710">
        <v>1</v>
      </c>
      <c r="E710" t="s">
        <v>12</v>
      </c>
      <c r="F710">
        <v>13</v>
      </c>
      <c r="G710">
        <v>81.138750000000016</v>
      </c>
      <c r="H710">
        <v>609286.65470000019</v>
      </c>
      <c r="I710">
        <v>35.725000000000023</v>
      </c>
      <c r="J710">
        <v>8</v>
      </c>
      <c r="K710" t="s">
        <v>13</v>
      </c>
      <c r="L710">
        <f>Table15[[#This Row],[maxPHe]]/Table15[[#This Row],[nv]]</f>
        <v>4.4656250000000028</v>
      </c>
      <c r="M710">
        <f>LN(Table15[[#This Row],[maxPress(bar)]])</f>
        <v>13.320044133321518</v>
      </c>
      <c r="N710">
        <f>LN(Table15[[#This Row],[Rs(ao)]])</f>
        <v>0</v>
      </c>
      <c r="O710" s="3">
        <f>LN(Table15[[#This Row],[dens]])</f>
        <v>1.4964091821360959</v>
      </c>
      <c r="P710" s="3">
        <f>1/Table15[[#This Row],[Rs(ao)]]</f>
        <v>1</v>
      </c>
      <c r="Q710" s="3">
        <f>LN(Table15[[#This Row],[1/R]])</f>
        <v>0</v>
      </c>
    </row>
    <row r="711" spans="1:17" hidden="1" x14ac:dyDescent="0.3">
      <c r="A711">
        <v>3</v>
      </c>
      <c r="B711">
        <v>2500</v>
      </c>
      <c r="C711" t="s">
        <v>11</v>
      </c>
      <c r="D711">
        <v>1</v>
      </c>
      <c r="E711" t="s">
        <v>12</v>
      </c>
      <c r="F711">
        <v>14</v>
      </c>
      <c r="G711">
        <v>46.336750000000002</v>
      </c>
      <c r="H711">
        <v>551708.44384999992</v>
      </c>
      <c r="I711">
        <v>30.765000000000001</v>
      </c>
      <c r="J711">
        <v>9</v>
      </c>
      <c r="K711" t="s">
        <v>13</v>
      </c>
      <c r="L711">
        <f>Table15[[#This Row],[maxPHe]]/Table15[[#This Row],[nv]]</f>
        <v>3.4183333333333334</v>
      </c>
      <c r="M711">
        <f>LN(Table15[[#This Row],[maxPress(bar)]])</f>
        <v>13.220775004291125</v>
      </c>
      <c r="N711">
        <f>LN(Table15[[#This Row],[Rs(ao)]])</f>
        <v>0</v>
      </c>
      <c r="O711" s="3">
        <f>LN(Table15[[#This Row],[dens]])</f>
        <v>1.2291531028562344</v>
      </c>
      <c r="P711" s="3">
        <f>1/Table15[[#This Row],[Rs(ao)]]</f>
        <v>1</v>
      </c>
      <c r="Q711" s="3">
        <f>LN(Table15[[#This Row],[1/R]])</f>
        <v>0</v>
      </c>
    </row>
    <row r="712" spans="1:17" hidden="1" x14ac:dyDescent="0.3">
      <c r="A712">
        <v>3</v>
      </c>
      <c r="B712">
        <v>2500</v>
      </c>
      <c r="C712" t="s">
        <v>11</v>
      </c>
      <c r="D712">
        <v>1</v>
      </c>
      <c r="E712" t="s">
        <v>12</v>
      </c>
      <c r="F712">
        <v>15</v>
      </c>
      <c r="G712">
        <v>75.29725000000002</v>
      </c>
      <c r="H712">
        <v>596566.86025000003</v>
      </c>
      <c r="I712">
        <v>34.554999999999993</v>
      </c>
      <c r="J712">
        <v>8</v>
      </c>
      <c r="K712" t="s">
        <v>13</v>
      </c>
      <c r="L712">
        <f>Table15[[#This Row],[maxPHe]]/Table15[[#This Row],[nv]]</f>
        <v>4.3193749999999991</v>
      </c>
      <c r="M712">
        <f>LN(Table15[[#This Row],[maxPress(bar)]])</f>
        <v>13.298946601833062</v>
      </c>
      <c r="N712">
        <f>LN(Table15[[#This Row],[Rs(ao)]])</f>
        <v>0</v>
      </c>
      <c r="O712" s="3">
        <f>LN(Table15[[#This Row],[dens]])</f>
        <v>1.4631107158635215</v>
      </c>
      <c r="P712" s="3">
        <f>1/Table15[[#This Row],[Rs(ao)]]</f>
        <v>1</v>
      </c>
      <c r="Q712" s="3">
        <f>LN(Table15[[#This Row],[1/R]])</f>
        <v>0</v>
      </c>
    </row>
    <row r="713" spans="1:17" hidden="1" x14ac:dyDescent="0.3">
      <c r="A713">
        <v>3</v>
      </c>
      <c r="B713">
        <v>2500</v>
      </c>
      <c r="C713" t="s">
        <v>11</v>
      </c>
      <c r="D713">
        <v>1</v>
      </c>
      <c r="E713" t="s">
        <v>12</v>
      </c>
      <c r="F713">
        <v>16</v>
      </c>
      <c r="G713">
        <v>69.059249999999992</v>
      </c>
      <c r="H713">
        <v>642610.37935000006</v>
      </c>
      <c r="I713">
        <v>31.314999999999991</v>
      </c>
      <c r="J713">
        <v>7</v>
      </c>
      <c r="K713" t="s">
        <v>13</v>
      </c>
      <c r="L713">
        <f>Table15[[#This Row],[maxPHe]]/Table15[[#This Row],[nv]]</f>
        <v>4.473571428571427</v>
      </c>
      <c r="M713">
        <f>LN(Table15[[#This Row],[maxPress(bar)]])</f>
        <v>13.373293877649854</v>
      </c>
      <c r="N713">
        <f>LN(Table15[[#This Row],[Rs(ao)]])</f>
        <v>0</v>
      </c>
      <c r="O713" s="3">
        <f>LN(Table15[[#This Row],[dens]])</f>
        <v>1.4981870669220625</v>
      </c>
      <c r="P713" s="3">
        <f>1/Table15[[#This Row],[Rs(ao)]]</f>
        <v>1</v>
      </c>
      <c r="Q713" s="3">
        <f>LN(Table15[[#This Row],[1/R]])</f>
        <v>0</v>
      </c>
    </row>
    <row r="714" spans="1:17" hidden="1" x14ac:dyDescent="0.3">
      <c r="A714">
        <v>3</v>
      </c>
      <c r="B714">
        <v>2500</v>
      </c>
      <c r="C714" t="s">
        <v>11</v>
      </c>
      <c r="D714">
        <v>1</v>
      </c>
      <c r="E714" t="s">
        <v>12</v>
      </c>
      <c r="F714">
        <v>17</v>
      </c>
      <c r="G714">
        <v>85.643749999999997</v>
      </c>
      <c r="H714">
        <v>554589.09054999985</v>
      </c>
      <c r="I714">
        <v>40.625000000000007</v>
      </c>
      <c r="J714">
        <v>10</v>
      </c>
      <c r="K714" t="s">
        <v>13</v>
      </c>
      <c r="L714">
        <f>Table15[[#This Row],[maxPHe]]/Table15[[#This Row],[nv]]</f>
        <v>4.0625000000000009</v>
      </c>
      <c r="M714">
        <f>LN(Table15[[#This Row],[maxPress(bar)]])</f>
        <v>13.22598274112649</v>
      </c>
      <c r="N714">
        <f>LN(Table15[[#This Row],[Rs(ao)]])</f>
        <v>0</v>
      </c>
      <c r="O714" s="3">
        <f>LN(Table15[[#This Row],[dens]])</f>
        <v>1.4017985476558561</v>
      </c>
      <c r="P714" s="3">
        <f>1/Table15[[#This Row],[Rs(ao)]]</f>
        <v>1</v>
      </c>
      <c r="Q714" s="3">
        <f>LN(Table15[[#This Row],[1/R]])</f>
        <v>0</v>
      </c>
    </row>
    <row r="715" spans="1:17" hidden="1" x14ac:dyDescent="0.3">
      <c r="A715">
        <v>3</v>
      </c>
      <c r="B715">
        <v>2500</v>
      </c>
      <c r="C715" t="s">
        <v>11</v>
      </c>
      <c r="D715">
        <v>1</v>
      </c>
      <c r="E715" t="s">
        <v>12</v>
      </c>
      <c r="F715">
        <v>18</v>
      </c>
      <c r="G715">
        <v>78.910750000000007</v>
      </c>
      <c r="H715">
        <v>537134.62400000007</v>
      </c>
      <c r="I715">
        <v>39.285000000000032</v>
      </c>
      <c r="J715">
        <v>10</v>
      </c>
      <c r="K715" t="s">
        <v>13</v>
      </c>
      <c r="L715">
        <f>Table15[[#This Row],[maxPHe]]/Table15[[#This Row],[nv]]</f>
        <v>3.9285000000000032</v>
      </c>
      <c r="M715">
        <f>LN(Table15[[#This Row],[maxPress(bar)]])</f>
        <v>13.19400403853372</v>
      </c>
      <c r="N715">
        <f>LN(Table15[[#This Row],[Rs(ao)]])</f>
        <v>0</v>
      </c>
      <c r="O715" s="3">
        <f>LN(Table15[[#This Row],[dens]])</f>
        <v>1.36825767363374</v>
      </c>
      <c r="P715" s="3">
        <f>1/Table15[[#This Row],[Rs(ao)]]</f>
        <v>1</v>
      </c>
      <c r="Q715" s="3">
        <f>LN(Table15[[#This Row],[1/R]])</f>
        <v>0</v>
      </c>
    </row>
    <row r="716" spans="1:17" hidden="1" x14ac:dyDescent="0.3">
      <c r="A716">
        <v>3</v>
      </c>
      <c r="B716">
        <v>2500</v>
      </c>
      <c r="C716" t="s">
        <v>11</v>
      </c>
      <c r="D716">
        <v>1</v>
      </c>
      <c r="E716" t="s">
        <v>12</v>
      </c>
      <c r="F716">
        <v>19</v>
      </c>
      <c r="G716">
        <v>79.356250000000003</v>
      </c>
      <c r="H716">
        <v>627403.44215000002</v>
      </c>
      <c r="I716">
        <v>33.375000000000007</v>
      </c>
      <c r="J716">
        <v>7</v>
      </c>
      <c r="K716" t="s">
        <v>13</v>
      </c>
      <c r="L716">
        <f>Table15[[#This Row],[maxPHe]]/Table15[[#This Row],[nv]]</f>
        <v>4.7678571428571441</v>
      </c>
      <c r="M716">
        <f>LN(Table15[[#This Row],[maxPress(bar)]])</f>
        <v>13.349345061095995</v>
      </c>
      <c r="N716">
        <f>LN(Table15[[#This Row],[Rs(ao)]])</f>
        <v>0</v>
      </c>
      <c r="O716" s="3">
        <f>LN(Table15[[#This Row],[dens]])</f>
        <v>1.5618969676651007</v>
      </c>
      <c r="P716" s="3">
        <f>1/Table15[[#This Row],[Rs(ao)]]</f>
        <v>1</v>
      </c>
      <c r="Q716" s="3">
        <f>LN(Table15[[#This Row],[1/R]])</f>
        <v>0</v>
      </c>
    </row>
    <row r="717" spans="1:17" hidden="1" x14ac:dyDescent="0.3">
      <c r="A717">
        <v>3</v>
      </c>
      <c r="B717">
        <v>2500</v>
      </c>
      <c r="C717" t="s">
        <v>11</v>
      </c>
      <c r="D717">
        <v>1</v>
      </c>
      <c r="E717" t="s">
        <v>12</v>
      </c>
      <c r="F717">
        <v>1</v>
      </c>
      <c r="G717">
        <v>38.217750000000002</v>
      </c>
      <c r="H717">
        <v>365028.59100000001</v>
      </c>
      <c r="I717">
        <v>20.145</v>
      </c>
      <c r="J717">
        <v>9</v>
      </c>
      <c r="K717" t="s">
        <v>14</v>
      </c>
      <c r="L717">
        <f>Table15[[#This Row],[maxPHe]]/Table15[[#This Row],[nv]]</f>
        <v>2.2383333333333333</v>
      </c>
      <c r="M717">
        <f>LN(Table15[[#This Row],[maxPress(bar)]])</f>
        <v>12.807730961003726</v>
      </c>
      <c r="N717">
        <f>LN(Table15[[#This Row],[Rs(ao)]])</f>
        <v>0</v>
      </c>
      <c r="O717" s="3">
        <f>LN(Table15[[#This Row],[dens]])</f>
        <v>0.80573154130709124</v>
      </c>
      <c r="P717" s="3">
        <f>1/Table15[[#This Row],[Rs(ao)]]</f>
        <v>1</v>
      </c>
      <c r="Q717" s="3">
        <f>LN(Table15[[#This Row],[1/R]])</f>
        <v>0</v>
      </c>
    </row>
    <row r="718" spans="1:17" hidden="1" x14ac:dyDescent="0.3">
      <c r="A718">
        <v>3</v>
      </c>
      <c r="B718">
        <v>2500</v>
      </c>
      <c r="C718" t="s">
        <v>11</v>
      </c>
      <c r="D718">
        <v>1</v>
      </c>
      <c r="E718" t="s">
        <v>12</v>
      </c>
      <c r="F718">
        <v>20</v>
      </c>
      <c r="G718">
        <v>80.544750000000022</v>
      </c>
      <c r="H718">
        <v>608753.69814999984</v>
      </c>
      <c r="I718">
        <v>35.605000000000018</v>
      </c>
      <c r="J718">
        <v>8</v>
      </c>
      <c r="K718" t="s">
        <v>13</v>
      </c>
      <c r="L718">
        <f>Table15[[#This Row],[maxPHe]]/Table15[[#This Row],[nv]]</f>
        <v>4.4506250000000023</v>
      </c>
      <c r="M718">
        <f>LN(Table15[[#This Row],[maxPress(bar)]])</f>
        <v>13.319169028350217</v>
      </c>
      <c r="N718">
        <f>LN(Table15[[#This Row],[Rs(ao)]])</f>
        <v>0</v>
      </c>
      <c r="O718" s="3">
        <f>LN(Table15[[#This Row],[dens]])</f>
        <v>1.4930445357542526</v>
      </c>
      <c r="P718" s="3">
        <f>1/Table15[[#This Row],[Rs(ao)]]</f>
        <v>1</v>
      </c>
      <c r="Q718" s="3">
        <f>LN(Table15[[#This Row],[1/R]])</f>
        <v>0</v>
      </c>
    </row>
    <row r="719" spans="1:17" hidden="1" x14ac:dyDescent="0.3">
      <c r="A719">
        <v>3</v>
      </c>
      <c r="B719">
        <v>2500</v>
      </c>
      <c r="C719" t="s">
        <v>11</v>
      </c>
      <c r="D719">
        <v>1</v>
      </c>
      <c r="E719" t="s">
        <v>12</v>
      </c>
      <c r="F719">
        <v>2</v>
      </c>
      <c r="G719">
        <v>60.693250000000013</v>
      </c>
      <c r="H719">
        <v>495418.88640000008</v>
      </c>
      <c r="I719">
        <v>23.635000000000009</v>
      </c>
      <c r="J719">
        <v>8</v>
      </c>
      <c r="K719" t="s">
        <v>14</v>
      </c>
      <c r="L719">
        <f>Table15[[#This Row],[maxPHe]]/Table15[[#This Row],[nv]]</f>
        <v>2.9543750000000011</v>
      </c>
      <c r="M719">
        <f>LN(Table15[[#This Row],[maxPress(bar)]])</f>
        <v>13.113158918847249</v>
      </c>
      <c r="N719">
        <f>LN(Table15[[#This Row],[Rs(ao)]])</f>
        <v>0</v>
      </c>
      <c r="O719" s="3">
        <f>LN(Table15[[#This Row],[dens]])</f>
        <v>1.0832871225653642</v>
      </c>
      <c r="P719" s="3">
        <f>1/Table15[[#This Row],[Rs(ao)]]</f>
        <v>1</v>
      </c>
      <c r="Q719" s="3">
        <f>LN(Table15[[#This Row],[1/R]])</f>
        <v>0</v>
      </c>
    </row>
    <row r="720" spans="1:17" hidden="1" x14ac:dyDescent="0.3">
      <c r="A720">
        <v>3</v>
      </c>
      <c r="B720">
        <v>2500</v>
      </c>
      <c r="C720" t="s">
        <v>11</v>
      </c>
      <c r="D720">
        <v>1</v>
      </c>
      <c r="E720" t="s">
        <v>12</v>
      </c>
      <c r="F720">
        <v>3</v>
      </c>
      <c r="G720">
        <v>65.643750000000011</v>
      </c>
      <c r="H720">
        <v>520070.42944999988</v>
      </c>
      <c r="I720">
        <v>32.625000000000007</v>
      </c>
      <c r="J720">
        <v>9</v>
      </c>
      <c r="K720" t="s">
        <v>14</v>
      </c>
      <c r="L720">
        <f>Table15[[#This Row],[maxPHe]]/Table15[[#This Row],[nv]]</f>
        <v>3.6250000000000009</v>
      </c>
      <c r="M720">
        <f>LN(Table15[[#This Row],[maxPress(bar)]])</f>
        <v>13.161719522636272</v>
      </c>
      <c r="N720">
        <f>LN(Table15[[#This Row],[Rs(ao)]])</f>
        <v>0</v>
      </c>
      <c r="O720" s="3">
        <f>LN(Table15[[#This Row],[dens]])</f>
        <v>1.2878542883066384</v>
      </c>
      <c r="P720" s="3">
        <f>1/Table15[[#This Row],[Rs(ao)]]</f>
        <v>1</v>
      </c>
      <c r="Q720" s="3">
        <f>LN(Table15[[#This Row],[1/R]])</f>
        <v>0</v>
      </c>
    </row>
    <row r="721" spans="1:17" hidden="1" x14ac:dyDescent="0.3">
      <c r="A721">
        <v>3</v>
      </c>
      <c r="B721">
        <v>2500</v>
      </c>
      <c r="C721" t="s">
        <v>11</v>
      </c>
      <c r="D721">
        <v>1</v>
      </c>
      <c r="E721" t="s">
        <v>12</v>
      </c>
      <c r="F721">
        <v>4</v>
      </c>
      <c r="G721">
        <v>87.277249999999995</v>
      </c>
      <c r="H721">
        <v>616131.87675000005</v>
      </c>
      <c r="I721">
        <v>30.954999999999998</v>
      </c>
      <c r="J721">
        <v>6</v>
      </c>
      <c r="K721" t="s">
        <v>14</v>
      </c>
      <c r="L721">
        <f>Table15[[#This Row],[maxPHe]]/Table15[[#This Row],[nv]]</f>
        <v>5.1591666666666667</v>
      </c>
      <c r="M721">
        <f>LN(Table15[[#This Row],[maxPress(bar)]])</f>
        <v>13.331216305235715</v>
      </c>
      <c r="N721">
        <f>LN(Table15[[#This Row],[Rs(ao)]])</f>
        <v>0</v>
      </c>
      <c r="O721" s="3">
        <f>LN(Table15[[#This Row],[dens]])</f>
        <v>1.6407750677431405</v>
      </c>
      <c r="P721" s="3">
        <f>1/Table15[[#This Row],[Rs(ao)]]</f>
        <v>1</v>
      </c>
      <c r="Q721" s="3">
        <f>LN(Table15[[#This Row],[1/R]])</f>
        <v>0</v>
      </c>
    </row>
    <row r="722" spans="1:17" hidden="1" x14ac:dyDescent="0.3">
      <c r="A722">
        <v>3</v>
      </c>
      <c r="B722">
        <v>2500</v>
      </c>
      <c r="C722" t="s">
        <v>11</v>
      </c>
      <c r="D722">
        <v>1</v>
      </c>
      <c r="E722" t="s">
        <v>12</v>
      </c>
      <c r="F722">
        <v>5</v>
      </c>
      <c r="G722">
        <v>64.65325</v>
      </c>
      <c r="H722">
        <v>570309.59080000024</v>
      </c>
      <c r="I722">
        <v>32.435000000000002</v>
      </c>
      <c r="J722">
        <v>8</v>
      </c>
      <c r="K722" t="s">
        <v>14</v>
      </c>
      <c r="L722">
        <f>Table15[[#This Row],[maxPHe]]/Table15[[#This Row],[nv]]</f>
        <v>4.0543750000000003</v>
      </c>
      <c r="M722">
        <f>LN(Table15[[#This Row],[maxPress(bar)]])</f>
        <v>13.253934634117025</v>
      </c>
      <c r="N722">
        <f>LN(Table15[[#This Row],[Rs(ao)]])</f>
        <v>0</v>
      </c>
      <c r="O722" s="3">
        <f>LN(Table15[[#This Row],[dens]])</f>
        <v>1.3997965449851828</v>
      </c>
      <c r="P722" s="3">
        <f>1/Table15[[#This Row],[Rs(ao)]]</f>
        <v>1</v>
      </c>
      <c r="Q722" s="3">
        <f>LN(Table15[[#This Row],[1/R]])</f>
        <v>0</v>
      </c>
    </row>
    <row r="723" spans="1:17" hidden="1" x14ac:dyDescent="0.3">
      <c r="A723">
        <v>3</v>
      </c>
      <c r="B723">
        <v>2500</v>
      </c>
      <c r="C723" t="s">
        <v>11</v>
      </c>
      <c r="D723">
        <v>1</v>
      </c>
      <c r="E723" t="s">
        <v>12</v>
      </c>
      <c r="F723">
        <v>6</v>
      </c>
      <c r="G723">
        <v>58.415750000000003</v>
      </c>
      <c r="H723">
        <v>646059.49809999997</v>
      </c>
      <c r="I723">
        <v>26.185000000000009</v>
      </c>
      <c r="J723">
        <v>6</v>
      </c>
      <c r="K723" t="s">
        <v>14</v>
      </c>
      <c r="L723">
        <f>Table15[[#This Row],[maxPHe]]/Table15[[#This Row],[nv]]</f>
        <v>4.3641666666666685</v>
      </c>
      <c r="M723">
        <f>LN(Table15[[#This Row],[maxPress(bar)]])</f>
        <v>13.378646880845562</v>
      </c>
      <c r="N723">
        <f>LN(Table15[[#This Row],[Rs(ao)]])</f>
        <v>0</v>
      </c>
      <c r="O723" s="3">
        <f>LN(Table15[[#This Row],[dens]])</f>
        <v>1.4734272585033965</v>
      </c>
      <c r="P723" s="3">
        <f>1/Table15[[#This Row],[Rs(ao)]]</f>
        <v>1</v>
      </c>
      <c r="Q723" s="3">
        <f>LN(Table15[[#This Row],[1/R]])</f>
        <v>0</v>
      </c>
    </row>
    <row r="724" spans="1:17" hidden="1" x14ac:dyDescent="0.3">
      <c r="A724">
        <v>3</v>
      </c>
      <c r="B724">
        <v>2500</v>
      </c>
      <c r="C724" t="s">
        <v>11</v>
      </c>
      <c r="D724">
        <v>1</v>
      </c>
      <c r="E724" t="s">
        <v>12</v>
      </c>
      <c r="F724">
        <v>7</v>
      </c>
      <c r="G724">
        <v>87.673249999999996</v>
      </c>
      <c r="H724">
        <v>555219.69580000022</v>
      </c>
      <c r="I724">
        <v>41.035000000000011</v>
      </c>
      <c r="J724">
        <v>10</v>
      </c>
      <c r="K724" t="s">
        <v>14</v>
      </c>
      <c r="L724">
        <f>Table15[[#This Row],[maxPHe]]/Table15[[#This Row],[nv]]</f>
        <v>4.1035000000000013</v>
      </c>
      <c r="M724">
        <f>LN(Table15[[#This Row],[maxPress(bar)]])</f>
        <v>13.227119162689597</v>
      </c>
      <c r="N724">
        <f>LN(Table15[[#This Row],[Rs(ao)]])</f>
        <v>0</v>
      </c>
      <c r="O724" s="3">
        <f>LN(Table15[[#This Row],[dens]])</f>
        <v>1.4118402680876296</v>
      </c>
      <c r="P724" s="3">
        <f>1/Table15[[#This Row],[Rs(ao)]]</f>
        <v>1</v>
      </c>
      <c r="Q724" s="3">
        <f>LN(Table15[[#This Row],[1/R]])</f>
        <v>0</v>
      </c>
    </row>
    <row r="725" spans="1:17" hidden="1" x14ac:dyDescent="0.3">
      <c r="A725">
        <v>3</v>
      </c>
      <c r="B725">
        <v>2500</v>
      </c>
      <c r="C725" t="s">
        <v>11</v>
      </c>
      <c r="D725">
        <v>1</v>
      </c>
      <c r="E725" t="s">
        <v>12</v>
      </c>
      <c r="F725">
        <v>8</v>
      </c>
      <c r="G725">
        <v>105.14875000000001</v>
      </c>
      <c r="H725">
        <v>564615.72974999994</v>
      </c>
      <c r="I725">
        <v>42.52500000000002</v>
      </c>
      <c r="J725">
        <v>9</v>
      </c>
      <c r="K725" t="s">
        <v>14</v>
      </c>
      <c r="L725">
        <f>Table15[[#This Row],[maxPHe]]/Table15[[#This Row],[nv]]</f>
        <v>4.7250000000000023</v>
      </c>
      <c r="M725">
        <f>LN(Table15[[#This Row],[maxPress(bar)]])</f>
        <v>13.243900654402816</v>
      </c>
      <c r="N725">
        <f>LN(Table15[[#This Row],[Rs(ao)]])</f>
        <v>0</v>
      </c>
      <c r="O725" s="3">
        <f>LN(Table15[[#This Row],[dens]])</f>
        <v>1.5528675609457065</v>
      </c>
      <c r="P725" s="3">
        <f>1/Table15[[#This Row],[Rs(ao)]]</f>
        <v>1</v>
      </c>
      <c r="Q725" s="3">
        <f>LN(Table15[[#This Row],[1/R]])</f>
        <v>0</v>
      </c>
    </row>
    <row r="726" spans="1:17" hidden="1" x14ac:dyDescent="0.3">
      <c r="A726">
        <v>3</v>
      </c>
      <c r="B726">
        <v>2500</v>
      </c>
      <c r="C726" t="s">
        <v>11</v>
      </c>
      <c r="D726">
        <v>1</v>
      </c>
      <c r="E726" t="s">
        <v>12</v>
      </c>
      <c r="F726">
        <v>9</v>
      </c>
      <c r="G726">
        <v>83.465249999999997</v>
      </c>
      <c r="H726">
        <v>572823.71680000005</v>
      </c>
      <c r="I726">
        <v>38.195</v>
      </c>
      <c r="J726">
        <v>9</v>
      </c>
      <c r="K726" t="s">
        <v>13</v>
      </c>
      <c r="L726">
        <f>Table15[[#This Row],[maxPHe]]/Table15[[#This Row],[nv]]</f>
        <v>4.2438888888888888</v>
      </c>
      <c r="M726">
        <f>LN(Table15[[#This Row],[maxPress(bar)]])</f>
        <v>13.258333298799341</v>
      </c>
      <c r="N726">
        <f>LN(Table15[[#This Row],[Rs(ao)]])</f>
        <v>0</v>
      </c>
      <c r="O726" s="3">
        <f>LN(Table15[[#This Row],[dens]])</f>
        <v>1.4454800396571037</v>
      </c>
      <c r="P726" s="3">
        <f>1/Table15[[#This Row],[Rs(ao)]]</f>
        <v>1</v>
      </c>
      <c r="Q726" s="3">
        <f>LN(Table15[[#This Row],[1/R]])</f>
        <v>0</v>
      </c>
    </row>
    <row r="727" spans="1:17" hidden="1" x14ac:dyDescent="0.3">
      <c r="A727">
        <v>3</v>
      </c>
      <c r="B727">
        <v>2500</v>
      </c>
      <c r="C727" t="s">
        <v>11</v>
      </c>
      <c r="D727">
        <v>2</v>
      </c>
      <c r="E727" t="s">
        <v>12</v>
      </c>
      <c r="F727">
        <v>10</v>
      </c>
      <c r="G727">
        <v>345.44574999999998</v>
      </c>
      <c r="H727">
        <v>323653.14825000003</v>
      </c>
      <c r="I727">
        <v>194.58499999999989</v>
      </c>
      <c r="J727">
        <v>66</v>
      </c>
      <c r="K727" t="s">
        <v>14</v>
      </c>
      <c r="L727">
        <f>Table15[[#This Row],[maxPHe]]/Table15[[#This Row],[nv]]</f>
        <v>2.948257575757574</v>
      </c>
      <c r="M727">
        <f>LN(Table15[[#This Row],[maxPress(bar)]])</f>
        <v>12.687427691255252</v>
      </c>
      <c r="N727">
        <f>LN(Table15[[#This Row],[Rs(ao)]])</f>
        <v>0.69314718055994529</v>
      </c>
      <c r="O727" s="3">
        <f>LN(Table15[[#This Row],[dens]])</f>
        <v>1.0812143435623818</v>
      </c>
      <c r="P727" s="3">
        <f>1/Table15[[#This Row],[Rs(ao)]]</f>
        <v>0.5</v>
      </c>
      <c r="Q727" s="3">
        <f>LN(Table15[[#This Row],[1/R]])</f>
        <v>-0.69314718055994529</v>
      </c>
    </row>
    <row r="728" spans="1:17" hidden="1" x14ac:dyDescent="0.3">
      <c r="A728">
        <v>3</v>
      </c>
      <c r="B728">
        <v>2500</v>
      </c>
      <c r="C728" t="s">
        <v>11</v>
      </c>
      <c r="D728">
        <v>2</v>
      </c>
      <c r="E728" t="s">
        <v>12</v>
      </c>
      <c r="F728">
        <v>11</v>
      </c>
      <c r="G728">
        <v>483.76224999999999</v>
      </c>
      <c r="H728">
        <v>335186.29729999998</v>
      </c>
      <c r="I728">
        <v>227.25499999999991</v>
      </c>
      <c r="J728">
        <v>69</v>
      </c>
      <c r="K728" t="s">
        <v>14</v>
      </c>
      <c r="L728">
        <f>Table15[[#This Row],[maxPHe]]/Table15[[#This Row],[nv]]</f>
        <v>3.2935507246376798</v>
      </c>
      <c r="M728">
        <f>LN(Table15[[#This Row],[maxPress(bar)]])</f>
        <v>12.722441767577878</v>
      </c>
      <c r="N728">
        <f>LN(Table15[[#This Row],[Rs(ao)]])</f>
        <v>0.69314718055994529</v>
      </c>
      <c r="O728" s="3">
        <f>LN(Table15[[#This Row],[dens]])</f>
        <v>1.1919662304185037</v>
      </c>
      <c r="P728" s="3">
        <f>1/Table15[[#This Row],[Rs(ao)]]</f>
        <v>0.5</v>
      </c>
      <c r="Q728" s="3">
        <f>LN(Table15[[#This Row],[1/R]])</f>
        <v>-0.69314718055994529</v>
      </c>
    </row>
    <row r="729" spans="1:17" hidden="1" x14ac:dyDescent="0.3">
      <c r="A729">
        <v>3</v>
      </c>
      <c r="B729">
        <v>2500</v>
      </c>
      <c r="C729" t="s">
        <v>11</v>
      </c>
      <c r="D729">
        <v>2</v>
      </c>
      <c r="E729" t="s">
        <v>12</v>
      </c>
      <c r="F729">
        <v>12</v>
      </c>
      <c r="G729">
        <v>448.31675000000001</v>
      </c>
      <c r="H729">
        <v>335057.46899999998</v>
      </c>
      <c r="I729">
        <v>222.16500000000011</v>
      </c>
      <c r="J729">
        <v>70</v>
      </c>
      <c r="K729" t="s">
        <v>13</v>
      </c>
      <c r="L729">
        <f>Table15[[#This Row],[maxPHe]]/Table15[[#This Row],[nv]]</f>
        <v>3.173785714285716</v>
      </c>
      <c r="M729">
        <f>LN(Table15[[#This Row],[maxPress(bar)]])</f>
        <v>12.722057345348045</v>
      </c>
      <c r="N729">
        <f>LN(Table15[[#This Row],[Rs(ao)]])</f>
        <v>0.69314718055994529</v>
      </c>
      <c r="O729" s="3">
        <f>LN(Table15[[#This Row],[dens]])</f>
        <v>1.1549251069976871</v>
      </c>
      <c r="P729" s="3">
        <f>1/Table15[[#This Row],[Rs(ao)]]</f>
        <v>0.5</v>
      </c>
      <c r="Q729" s="3">
        <f>LN(Table15[[#This Row],[1/R]])</f>
        <v>-0.69314718055994529</v>
      </c>
    </row>
    <row r="730" spans="1:17" hidden="1" x14ac:dyDescent="0.3">
      <c r="A730">
        <v>3</v>
      </c>
      <c r="B730">
        <v>2500</v>
      </c>
      <c r="C730" t="s">
        <v>11</v>
      </c>
      <c r="D730">
        <v>2</v>
      </c>
      <c r="E730" t="s">
        <v>12</v>
      </c>
      <c r="F730">
        <v>13</v>
      </c>
      <c r="G730">
        <v>388.06925000000001</v>
      </c>
      <c r="H730">
        <v>331635.03950000001</v>
      </c>
      <c r="I730">
        <v>205.11500000000001</v>
      </c>
      <c r="J730">
        <v>67</v>
      </c>
      <c r="K730" t="s">
        <v>13</v>
      </c>
      <c r="L730">
        <f>Table15[[#This Row],[maxPHe]]/Table15[[#This Row],[nv]]</f>
        <v>3.0614179104477612</v>
      </c>
      <c r="M730">
        <f>LN(Table15[[#This Row],[maxPress(bar)]])</f>
        <v>12.711790364634272</v>
      </c>
      <c r="N730">
        <f>LN(Table15[[#This Row],[Rs(ao)]])</f>
        <v>0.69314718055994529</v>
      </c>
      <c r="O730" s="3">
        <f>LN(Table15[[#This Row],[dens]])</f>
        <v>1.1188781780692012</v>
      </c>
      <c r="P730" s="3">
        <f>1/Table15[[#This Row],[Rs(ao)]]</f>
        <v>0.5</v>
      </c>
      <c r="Q730" s="3">
        <f>LN(Table15[[#This Row],[1/R]])</f>
        <v>-0.69314718055994529</v>
      </c>
    </row>
    <row r="731" spans="1:17" hidden="1" x14ac:dyDescent="0.3">
      <c r="A731">
        <v>3</v>
      </c>
      <c r="B731">
        <v>2500</v>
      </c>
      <c r="C731" t="s">
        <v>11</v>
      </c>
      <c r="D731">
        <v>2</v>
      </c>
      <c r="E731" t="s">
        <v>12</v>
      </c>
      <c r="F731">
        <v>14</v>
      </c>
      <c r="G731">
        <v>420.99025000000012</v>
      </c>
      <c r="H731">
        <v>330443.85814999993</v>
      </c>
      <c r="I731">
        <v>213.69499999999991</v>
      </c>
      <c r="J731">
        <v>68</v>
      </c>
      <c r="K731" t="s">
        <v>14</v>
      </c>
      <c r="L731">
        <f>Table15[[#This Row],[maxPHe]]/Table15[[#This Row],[nv]]</f>
        <v>3.1425735294117634</v>
      </c>
      <c r="M731">
        <f>LN(Table15[[#This Row],[maxPress(bar)]])</f>
        <v>12.708192054404188</v>
      </c>
      <c r="N731">
        <f>LN(Table15[[#This Row],[Rs(ao)]])</f>
        <v>0.69314718055994529</v>
      </c>
      <c r="O731" s="3">
        <f>LN(Table15[[#This Row],[dens]])</f>
        <v>1.1450420595893591</v>
      </c>
      <c r="P731" s="3">
        <f>1/Table15[[#This Row],[Rs(ao)]]</f>
        <v>0.5</v>
      </c>
      <c r="Q731" s="3">
        <f>LN(Table15[[#This Row],[1/R]])</f>
        <v>-0.69314718055994529</v>
      </c>
    </row>
    <row r="732" spans="1:17" hidden="1" x14ac:dyDescent="0.3">
      <c r="A732">
        <v>3</v>
      </c>
      <c r="B732">
        <v>2500</v>
      </c>
      <c r="C732" t="s">
        <v>11</v>
      </c>
      <c r="D732">
        <v>2</v>
      </c>
      <c r="E732" t="s">
        <v>12</v>
      </c>
      <c r="F732">
        <v>1</v>
      </c>
      <c r="G732">
        <v>232.07925</v>
      </c>
      <c r="H732">
        <v>189211.87085000001</v>
      </c>
      <c r="I732">
        <v>121.91500000000001</v>
      </c>
      <c r="J732">
        <v>66</v>
      </c>
      <c r="K732" t="s">
        <v>15</v>
      </c>
      <c r="L732">
        <f>Table15[[#This Row],[maxPHe]]/Table15[[#This Row],[nv]]</f>
        <v>1.8471969696969699</v>
      </c>
      <c r="M732">
        <f>LN(Table15[[#This Row],[maxPress(bar)]])</f>
        <v>12.150622675967849</v>
      </c>
      <c r="N732">
        <f>LN(Table15[[#This Row],[Rs(ao)]])</f>
        <v>0.69314718055994529</v>
      </c>
      <c r="O732" s="3">
        <f>LN(Table15[[#This Row],[dens]])</f>
        <v>0.61366933857226957</v>
      </c>
      <c r="P732" s="3">
        <f>1/Table15[[#This Row],[Rs(ao)]]</f>
        <v>0.5</v>
      </c>
      <c r="Q732" s="3">
        <f>LN(Table15[[#This Row],[1/R]])</f>
        <v>-0.69314718055994529</v>
      </c>
    </row>
    <row r="733" spans="1:17" hidden="1" x14ac:dyDescent="0.3">
      <c r="A733">
        <v>3</v>
      </c>
      <c r="B733">
        <v>2500</v>
      </c>
      <c r="C733" t="s">
        <v>11</v>
      </c>
      <c r="D733">
        <v>2</v>
      </c>
      <c r="E733" t="s">
        <v>12</v>
      </c>
      <c r="F733">
        <v>2</v>
      </c>
      <c r="G733">
        <v>325.49525000000011</v>
      </c>
      <c r="H733">
        <v>216764.47214999999</v>
      </c>
      <c r="I733">
        <v>142.595</v>
      </c>
      <c r="J733">
        <v>68</v>
      </c>
      <c r="K733" t="s">
        <v>14</v>
      </c>
      <c r="L733">
        <f>Table15[[#This Row],[maxPHe]]/Table15[[#This Row],[nv]]</f>
        <v>2.0969852941176472</v>
      </c>
      <c r="M733">
        <f>LN(Table15[[#This Row],[maxPress(bar)]])</f>
        <v>12.286566661271978</v>
      </c>
      <c r="N733">
        <f>LN(Table15[[#This Row],[Rs(ao)]])</f>
        <v>0.69314718055994529</v>
      </c>
      <c r="O733" s="3">
        <f>LN(Table15[[#This Row],[dens]])</f>
        <v>0.74050073907575908</v>
      </c>
      <c r="P733" s="3">
        <f>1/Table15[[#This Row],[Rs(ao)]]</f>
        <v>0.5</v>
      </c>
      <c r="Q733" s="3">
        <f>LN(Table15[[#This Row],[1/R]])</f>
        <v>-0.69314718055994529</v>
      </c>
    </row>
    <row r="734" spans="1:17" hidden="1" x14ac:dyDescent="0.3">
      <c r="A734">
        <v>3</v>
      </c>
      <c r="B734">
        <v>2500</v>
      </c>
      <c r="C734" t="s">
        <v>11</v>
      </c>
      <c r="D734">
        <v>2</v>
      </c>
      <c r="E734" t="s">
        <v>12</v>
      </c>
      <c r="F734">
        <v>3</v>
      </c>
      <c r="G734">
        <v>287.32675</v>
      </c>
      <c r="H734">
        <v>275733.51199999999</v>
      </c>
      <c r="I734">
        <v>176.96499999999989</v>
      </c>
      <c r="J734">
        <v>70</v>
      </c>
      <c r="K734" t="s">
        <v>14</v>
      </c>
      <c r="L734">
        <f>Table15[[#This Row],[maxPHe]]/Table15[[#This Row],[nv]]</f>
        <v>2.528071428571427</v>
      </c>
      <c r="M734">
        <f>LN(Table15[[#This Row],[maxPress(bar)]])</f>
        <v>12.527190142037034</v>
      </c>
      <c r="N734">
        <f>LN(Table15[[#This Row],[Rs(ao)]])</f>
        <v>0.69314718055994529</v>
      </c>
      <c r="O734" s="3">
        <f>LN(Table15[[#This Row],[dens]])</f>
        <v>0.92745673085832137</v>
      </c>
      <c r="P734" s="3">
        <f>1/Table15[[#This Row],[Rs(ao)]]</f>
        <v>0.5</v>
      </c>
      <c r="Q734" s="3">
        <f>LN(Table15[[#This Row],[1/R]])</f>
        <v>-0.69314718055994529</v>
      </c>
    </row>
    <row r="735" spans="1:17" hidden="1" x14ac:dyDescent="0.3">
      <c r="A735">
        <v>3</v>
      </c>
      <c r="B735">
        <v>2500</v>
      </c>
      <c r="C735" t="s">
        <v>11</v>
      </c>
      <c r="D735">
        <v>2</v>
      </c>
      <c r="E735" t="s">
        <v>12</v>
      </c>
      <c r="F735">
        <v>4</v>
      </c>
      <c r="G735">
        <v>423.66324999999989</v>
      </c>
      <c r="H735">
        <v>318843.36979999999</v>
      </c>
      <c r="I735">
        <v>198.23500000000001</v>
      </c>
      <c r="J735">
        <v>66</v>
      </c>
      <c r="K735" t="s">
        <v>14</v>
      </c>
      <c r="L735">
        <f>Table15[[#This Row],[maxPHe]]/Table15[[#This Row],[nv]]</f>
        <v>3.0035606060606064</v>
      </c>
      <c r="M735">
        <f>LN(Table15[[#This Row],[maxPress(bar)]])</f>
        <v>12.672455257423406</v>
      </c>
      <c r="N735">
        <f>LN(Table15[[#This Row],[Rs(ao)]])</f>
        <v>0.69314718055994529</v>
      </c>
      <c r="O735" s="3">
        <f>LN(Table15[[#This Row],[dens]])</f>
        <v>1.09979845358314</v>
      </c>
      <c r="P735" s="3">
        <f>1/Table15[[#This Row],[Rs(ao)]]</f>
        <v>0.5</v>
      </c>
      <c r="Q735" s="3">
        <f>LN(Table15[[#This Row],[1/R]])</f>
        <v>-0.69314718055994529</v>
      </c>
    </row>
    <row r="736" spans="1:17" hidden="1" x14ac:dyDescent="0.3">
      <c r="A736">
        <v>3</v>
      </c>
      <c r="B736">
        <v>2500</v>
      </c>
      <c r="C736" t="s">
        <v>11</v>
      </c>
      <c r="D736">
        <v>2</v>
      </c>
      <c r="E736" t="s">
        <v>12</v>
      </c>
      <c r="F736">
        <v>5</v>
      </c>
      <c r="G736">
        <v>346.98025000000013</v>
      </c>
      <c r="H736">
        <v>318687.36580000003</v>
      </c>
      <c r="I736">
        <v>198.89500000000001</v>
      </c>
      <c r="J736">
        <v>68</v>
      </c>
      <c r="K736" t="s">
        <v>14</v>
      </c>
      <c r="L736">
        <f>Table15[[#This Row],[maxPHe]]/Table15[[#This Row],[nv]]</f>
        <v>2.9249264705882356</v>
      </c>
      <c r="M736">
        <f>LN(Table15[[#This Row],[maxPress(bar)]])</f>
        <v>12.671965856695246</v>
      </c>
      <c r="N736">
        <f>LN(Table15[[#This Row],[Rs(ao)]])</f>
        <v>0.69314718055994529</v>
      </c>
      <c r="O736" s="3">
        <f>LN(Table15[[#This Row],[dens]])</f>
        <v>1.0732693421074162</v>
      </c>
      <c r="P736" s="3">
        <f>1/Table15[[#This Row],[Rs(ao)]]</f>
        <v>0.5</v>
      </c>
      <c r="Q736" s="3">
        <f>LN(Table15[[#This Row],[1/R]])</f>
        <v>-0.69314718055994529</v>
      </c>
    </row>
    <row r="737" spans="1:17" hidden="1" x14ac:dyDescent="0.3">
      <c r="A737">
        <v>3</v>
      </c>
      <c r="B737">
        <v>2500</v>
      </c>
      <c r="C737" t="s">
        <v>11</v>
      </c>
      <c r="D737">
        <v>2</v>
      </c>
      <c r="E737" t="s">
        <v>12</v>
      </c>
      <c r="F737">
        <v>6</v>
      </c>
      <c r="G737">
        <v>356.63375000000008</v>
      </c>
      <c r="H737">
        <v>324995.37075</v>
      </c>
      <c r="I737">
        <v>198.82499999999999</v>
      </c>
      <c r="J737">
        <v>67</v>
      </c>
      <c r="K737" t="s">
        <v>14</v>
      </c>
      <c r="L737">
        <f>Table15[[#This Row],[maxPHe]]/Table15[[#This Row],[nv]]</f>
        <v>2.9675373134328358</v>
      </c>
      <c r="M737">
        <f>LN(Table15[[#This Row],[maxPress(bar)]])</f>
        <v>12.691566217364276</v>
      </c>
      <c r="N737">
        <f>LN(Table15[[#This Row],[Rs(ao)]])</f>
        <v>0.69314718055994529</v>
      </c>
      <c r="O737" s="3">
        <f>LN(Table15[[#This Row],[dens]])</f>
        <v>1.0877324214522328</v>
      </c>
      <c r="P737" s="3">
        <f>1/Table15[[#This Row],[Rs(ao)]]</f>
        <v>0.5</v>
      </c>
      <c r="Q737" s="3">
        <f>LN(Table15[[#This Row],[1/R]])</f>
        <v>-0.69314718055994529</v>
      </c>
    </row>
    <row r="738" spans="1:17" hidden="1" x14ac:dyDescent="0.3">
      <c r="A738">
        <v>3</v>
      </c>
      <c r="B738">
        <v>2500</v>
      </c>
      <c r="C738" t="s">
        <v>11</v>
      </c>
      <c r="D738">
        <v>2</v>
      </c>
      <c r="E738" t="s">
        <v>12</v>
      </c>
      <c r="F738">
        <v>7</v>
      </c>
      <c r="G738">
        <v>444.45524999999998</v>
      </c>
      <c r="H738">
        <v>329813.12174999999</v>
      </c>
      <c r="I738">
        <v>216.39500000000021</v>
      </c>
      <c r="J738">
        <v>67</v>
      </c>
      <c r="K738" t="s">
        <v>14</v>
      </c>
      <c r="L738">
        <f>Table15[[#This Row],[maxPHe]]/Table15[[#This Row],[nv]]</f>
        <v>3.2297761194029881</v>
      </c>
      <c r="M738">
        <f>LN(Table15[[#This Row],[maxPress(bar)]])</f>
        <v>12.70628147530827</v>
      </c>
      <c r="N738">
        <f>LN(Table15[[#This Row],[Rs(ao)]])</f>
        <v>0.69314718055994529</v>
      </c>
      <c r="O738" s="3">
        <f>LN(Table15[[#This Row],[dens]])</f>
        <v>1.1724128219539847</v>
      </c>
      <c r="P738" s="3">
        <f>1/Table15[[#This Row],[Rs(ao)]]</f>
        <v>0.5</v>
      </c>
      <c r="Q738" s="3">
        <f>LN(Table15[[#This Row],[1/R]])</f>
        <v>-0.69314718055994529</v>
      </c>
    </row>
    <row r="739" spans="1:17" hidden="1" x14ac:dyDescent="0.3">
      <c r="A739">
        <v>3</v>
      </c>
      <c r="B739">
        <v>2500</v>
      </c>
      <c r="C739" t="s">
        <v>11</v>
      </c>
      <c r="D739">
        <v>2</v>
      </c>
      <c r="E739" t="s">
        <v>12</v>
      </c>
      <c r="F739">
        <v>8</v>
      </c>
      <c r="G739">
        <v>410.19824999999997</v>
      </c>
      <c r="H739">
        <v>333384.35389999999</v>
      </c>
      <c r="I739">
        <v>206.535</v>
      </c>
      <c r="J739">
        <v>65</v>
      </c>
      <c r="K739" t="s">
        <v>14</v>
      </c>
      <c r="L739">
        <f>Table15[[#This Row],[maxPHe]]/Table15[[#This Row],[nv]]</f>
        <v>3.1774615384615386</v>
      </c>
      <c r="M739">
        <f>LN(Table15[[#This Row],[maxPress(bar)]])</f>
        <v>12.717051319283417</v>
      </c>
      <c r="N739">
        <f>LN(Table15[[#This Row],[Rs(ao)]])</f>
        <v>0.69314718055994529</v>
      </c>
      <c r="O739" s="3">
        <f>LN(Table15[[#This Row],[dens]])</f>
        <v>1.1560826196688083</v>
      </c>
      <c r="P739" s="3">
        <f>1/Table15[[#This Row],[Rs(ao)]]</f>
        <v>0.5</v>
      </c>
      <c r="Q739" s="3">
        <f>LN(Table15[[#This Row],[1/R]])</f>
        <v>-0.69314718055994529</v>
      </c>
    </row>
    <row r="740" spans="1:17" hidden="1" x14ac:dyDescent="0.3">
      <c r="A740">
        <v>3</v>
      </c>
      <c r="B740">
        <v>2500</v>
      </c>
      <c r="C740" t="s">
        <v>11</v>
      </c>
      <c r="D740">
        <v>2</v>
      </c>
      <c r="E740" t="s">
        <v>12</v>
      </c>
      <c r="F740">
        <v>9</v>
      </c>
      <c r="G740">
        <v>428.56425000000002</v>
      </c>
      <c r="H740">
        <v>340651.59129999997</v>
      </c>
      <c r="I740">
        <v>210.215</v>
      </c>
      <c r="J740">
        <v>65</v>
      </c>
      <c r="K740" t="s">
        <v>13</v>
      </c>
      <c r="L740">
        <f>Table15[[#This Row],[maxPHe]]/Table15[[#This Row],[nv]]</f>
        <v>3.2340769230769233</v>
      </c>
      <c r="M740">
        <f>LN(Table15[[#This Row],[maxPress(bar)]])</f>
        <v>12.738615507554472</v>
      </c>
      <c r="N740">
        <f>LN(Table15[[#This Row],[Rs(ao)]])</f>
        <v>0.69314718055994529</v>
      </c>
      <c r="O740" s="3">
        <f>LN(Table15[[#This Row],[dens]])</f>
        <v>1.1737435466101105</v>
      </c>
      <c r="P740" s="3">
        <f>1/Table15[[#This Row],[Rs(ao)]]</f>
        <v>0.5</v>
      </c>
      <c r="Q740" s="3">
        <f>LN(Table15[[#This Row],[1/R]])</f>
        <v>-0.69314718055994529</v>
      </c>
    </row>
    <row r="741" spans="1:17" x14ac:dyDescent="0.3">
      <c r="A741">
        <v>3</v>
      </c>
      <c r="B741">
        <v>1000</v>
      </c>
      <c r="C741" t="s">
        <v>11</v>
      </c>
      <c r="D741">
        <v>3</v>
      </c>
      <c r="E741" t="s">
        <v>12</v>
      </c>
      <c r="F741">
        <v>17</v>
      </c>
      <c r="G741">
        <v>1536.48525</v>
      </c>
      <c r="H741">
        <v>377104.23310000013</v>
      </c>
      <c r="I741">
        <v>776.79499999999996</v>
      </c>
      <c r="J741">
        <v>224</v>
      </c>
      <c r="K741" t="s">
        <v>14</v>
      </c>
      <c r="L741">
        <f>Table15[[#This Row],[maxPHe]]/Table15[[#This Row],[nv]]</f>
        <v>3.4678348214285712</v>
      </c>
      <c r="M741">
        <f>LN(Table15[[#This Row],[maxPress(bar)]])</f>
        <v>12.840276908587846</v>
      </c>
      <c r="N741">
        <f>LN(Table15[[#This Row],[Rs(ao)]])</f>
        <v>1.0986122886681098</v>
      </c>
      <c r="O741" s="3">
        <f>LN(Table15[[#This Row],[dens]])</f>
        <v>1.2435304284381261</v>
      </c>
      <c r="P741" s="3">
        <f>1/Table15[[#This Row],[Rs(ao)]]</f>
        <v>0.33333333333333331</v>
      </c>
      <c r="Q741" s="3">
        <f>LN(Table15[[#This Row],[1/R]])</f>
        <v>-1.0986122886681098</v>
      </c>
    </row>
    <row r="742" spans="1:17" hidden="1" x14ac:dyDescent="0.3">
      <c r="A742">
        <v>3</v>
      </c>
      <c r="B742">
        <v>1500</v>
      </c>
      <c r="C742" t="s">
        <v>11</v>
      </c>
      <c r="D742">
        <v>1</v>
      </c>
      <c r="E742" t="s">
        <v>12</v>
      </c>
      <c r="F742">
        <v>15</v>
      </c>
      <c r="G742">
        <v>81.435750000000013</v>
      </c>
      <c r="H742">
        <v>684132.98014999996</v>
      </c>
      <c r="I742">
        <v>40.785000000000011</v>
      </c>
      <c r="J742">
        <v>9</v>
      </c>
      <c r="K742" t="s">
        <v>13</v>
      </c>
      <c r="L742">
        <f>Table15[[#This Row],[maxPHe]]/Table15[[#This Row],[nv]]</f>
        <v>4.5316666666666681</v>
      </c>
      <c r="M742">
        <f>LN(Table15[[#This Row],[maxPress(bar)]])</f>
        <v>13.435907593132434</v>
      </c>
      <c r="N742">
        <f>LN(Table15[[#This Row],[Rs(ao)]])</f>
        <v>0</v>
      </c>
      <c r="O742" s="3">
        <f>LN(Table15[[#This Row],[dens]])</f>
        <v>1.5110897894163247</v>
      </c>
      <c r="P742" s="3">
        <f>1/Table15[[#This Row],[Rs(ao)]]</f>
        <v>1</v>
      </c>
      <c r="Q742" s="3">
        <f>LN(Table15[[#This Row],[1/R]])</f>
        <v>0</v>
      </c>
    </row>
    <row r="743" spans="1:17" hidden="1" x14ac:dyDescent="0.3">
      <c r="A743">
        <v>3</v>
      </c>
      <c r="B743">
        <v>2000</v>
      </c>
      <c r="C743" t="s">
        <v>11</v>
      </c>
      <c r="D743">
        <v>3</v>
      </c>
      <c r="E743" t="s">
        <v>12</v>
      </c>
      <c r="F743">
        <v>17</v>
      </c>
      <c r="G743">
        <v>1344.05925</v>
      </c>
      <c r="H743">
        <v>282031.87329999992</v>
      </c>
      <c r="I743">
        <v>669.31500000000017</v>
      </c>
      <c r="J743">
        <v>227</v>
      </c>
      <c r="K743" t="s">
        <v>14</v>
      </c>
      <c r="L743">
        <f>Table15[[#This Row],[maxPHe]]/Table15[[#This Row],[nv]]</f>
        <v>2.9485242290748905</v>
      </c>
      <c r="M743">
        <f>LN(Table15[[#This Row],[maxPress(bar)]])</f>
        <v>12.54977536941983</v>
      </c>
      <c r="N743">
        <f>LN(Table15[[#This Row],[Rs(ao)]])</f>
        <v>1.0986122886681098</v>
      </c>
      <c r="O743" s="3">
        <f>LN(Table15[[#This Row],[dens]])</f>
        <v>1.0813047838487357</v>
      </c>
      <c r="P743" s="3">
        <f>1/Table15[[#This Row],[Rs(ao)]]</f>
        <v>0.33333333333333331</v>
      </c>
      <c r="Q743" s="3">
        <f>LN(Table15[[#This Row],[1/R]])</f>
        <v>-1.0986122886681098</v>
      </c>
    </row>
    <row r="744" spans="1:17" hidden="1" x14ac:dyDescent="0.3">
      <c r="A744">
        <v>3</v>
      </c>
      <c r="B744">
        <v>500</v>
      </c>
      <c r="C744" t="s">
        <v>11</v>
      </c>
      <c r="D744">
        <v>3</v>
      </c>
      <c r="E744" t="s">
        <v>12</v>
      </c>
      <c r="F744">
        <v>17</v>
      </c>
      <c r="G744">
        <v>1845.3467499999999</v>
      </c>
      <c r="H744">
        <v>444049.72895000008</v>
      </c>
      <c r="I744">
        <v>895.56499999999994</v>
      </c>
      <c r="J744">
        <v>226</v>
      </c>
      <c r="K744" t="s">
        <v>14</v>
      </c>
      <c r="L744">
        <f>Table15[[#This Row],[maxPHe]]/Table15[[#This Row],[nv]]</f>
        <v>3.9626769911504423</v>
      </c>
      <c r="M744">
        <f>LN(Table15[[#This Row],[maxPress(bar)]])</f>
        <v>13.003691837282231</v>
      </c>
      <c r="N744">
        <f>LN(Table15[[#This Row],[Rs(ao)]])</f>
        <v>1.0986122886681098</v>
      </c>
      <c r="O744" s="3">
        <f>LN(Table15[[#This Row],[dens]])</f>
        <v>1.3769198047422682</v>
      </c>
      <c r="P744" s="3">
        <f>1/Table15[[#This Row],[Rs(ao)]]</f>
        <v>0.33333333333333331</v>
      </c>
      <c r="Q744" s="3">
        <f>LN(Table15[[#This Row],[1/R]])</f>
        <v>-1.0986122886681098</v>
      </c>
    </row>
    <row r="745" spans="1:17" x14ac:dyDescent="0.3">
      <c r="A745">
        <v>1</v>
      </c>
      <c r="B745">
        <v>1000</v>
      </c>
      <c r="C745" t="s">
        <v>11</v>
      </c>
      <c r="D745">
        <v>3</v>
      </c>
      <c r="E745" t="s">
        <v>12</v>
      </c>
      <c r="F745">
        <v>18</v>
      </c>
      <c r="G745">
        <v>1752.52475</v>
      </c>
      <c r="H745">
        <v>384067.36109999998</v>
      </c>
      <c r="I745">
        <v>820.00500000000011</v>
      </c>
      <c r="J745">
        <v>224</v>
      </c>
      <c r="K745" t="s">
        <v>14</v>
      </c>
      <c r="L745">
        <f>Table15[[#This Row],[maxPHe]]/Table15[[#This Row],[nv]]</f>
        <v>3.6607366071428578</v>
      </c>
      <c r="M745">
        <f>LN(Table15[[#This Row],[maxPress(bar)]])</f>
        <v>12.858573235716907</v>
      </c>
      <c r="N745">
        <f>LN(Table15[[#This Row],[Rs(ao)]])</f>
        <v>1.0986122886681098</v>
      </c>
      <c r="O745" s="3">
        <f>LN(Table15[[#This Row],[dens]])</f>
        <v>1.2976643859456447</v>
      </c>
      <c r="P745" s="3">
        <f>1/Table15[[#This Row],[Rs(ao)]]</f>
        <v>0.33333333333333331</v>
      </c>
      <c r="Q745" s="3">
        <f>LN(Table15[[#This Row],[1/R]])</f>
        <v>-1.0986122886681098</v>
      </c>
    </row>
    <row r="746" spans="1:17" hidden="1" x14ac:dyDescent="0.3">
      <c r="A746">
        <v>1</v>
      </c>
      <c r="B746">
        <v>1500</v>
      </c>
      <c r="C746" t="s">
        <v>11</v>
      </c>
      <c r="D746">
        <v>3</v>
      </c>
      <c r="E746" t="s">
        <v>12</v>
      </c>
      <c r="F746">
        <v>15</v>
      </c>
      <c r="G746">
        <v>1432.7227499999999</v>
      </c>
      <c r="H746">
        <v>321063.15360000002</v>
      </c>
      <c r="I746">
        <v>716.04500000000041</v>
      </c>
      <c r="J746">
        <v>224</v>
      </c>
      <c r="K746" t="s">
        <v>13</v>
      </c>
      <c r="L746">
        <f>Table15[[#This Row],[maxPHe]]/Table15[[#This Row],[nv]]</f>
        <v>3.1966294642857163</v>
      </c>
      <c r="M746">
        <f>LN(Table15[[#This Row],[maxPress(bar)]])</f>
        <v>12.679393122948257</v>
      </c>
      <c r="N746">
        <f>LN(Table15[[#This Row],[Rs(ao)]])</f>
        <v>1.0986122886681098</v>
      </c>
      <c r="O746" s="3">
        <f>LN(Table15[[#This Row],[dens]])</f>
        <v>1.1620969622926918</v>
      </c>
      <c r="P746" s="3">
        <f>1/Table15[[#This Row],[Rs(ao)]]</f>
        <v>0.33333333333333331</v>
      </c>
      <c r="Q746" s="3">
        <f>LN(Table15[[#This Row],[1/R]])</f>
        <v>-1.0986122886681098</v>
      </c>
    </row>
    <row r="747" spans="1:17" hidden="1" x14ac:dyDescent="0.3">
      <c r="A747">
        <v>1</v>
      </c>
      <c r="B747">
        <v>2000</v>
      </c>
      <c r="C747" t="s">
        <v>11</v>
      </c>
      <c r="D747">
        <v>3</v>
      </c>
      <c r="E747" t="s">
        <v>12</v>
      </c>
      <c r="F747">
        <v>18</v>
      </c>
      <c r="G747">
        <v>1419.05925</v>
      </c>
      <c r="H747">
        <v>297183.63075000001</v>
      </c>
      <c r="I747">
        <v>678.31499999999994</v>
      </c>
      <c r="J747">
        <v>223</v>
      </c>
      <c r="K747" t="s">
        <v>14</v>
      </c>
      <c r="L747">
        <f>Table15[[#This Row],[maxPHe]]/Table15[[#This Row],[nv]]</f>
        <v>3.0417713004484304</v>
      </c>
      <c r="M747">
        <f>LN(Table15[[#This Row],[maxPress(bar)]])</f>
        <v>12.602105512078731</v>
      </c>
      <c r="N747">
        <f>LN(Table15[[#This Row],[Rs(ao)]])</f>
        <v>1.0986122886681098</v>
      </c>
      <c r="O747" s="3">
        <f>LN(Table15[[#This Row],[dens]])</f>
        <v>1.1124400103562031</v>
      </c>
      <c r="P747" s="3">
        <f>1/Table15[[#This Row],[Rs(ao)]]</f>
        <v>0.33333333333333331</v>
      </c>
      <c r="Q747" s="3">
        <f>LN(Table15[[#This Row],[1/R]])</f>
        <v>-1.0986122886681098</v>
      </c>
    </row>
    <row r="748" spans="1:17" hidden="1" x14ac:dyDescent="0.3">
      <c r="A748">
        <v>1</v>
      </c>
      <c r="B748">
        <v>2500</v>
      </c>
      <c r="C748" t="s">
        <v>11</v>
      </c>
      <c r="D748">
        <v>3</v>
      </c>
      <c r="E748" t="s">
        <v>12</v>
      </c>
      <c r="F748">
        <v>18</v>
      </c>
      <c r="G748">
        <v>1174.2572500000001</v>
      </c>
      <c r="H748">
        <v>251467.7274</v>
      </c>
      <c r="I748">
        <v>612.35500000000036</v>
      </c>
      <c r="J748">
        <v>230</v>
      </c>
      <c r="K748" t="s">
        <v>14</v>
      </c>
      <c r="L748">
        <f>Table15[[#This Row],[maxPHe]]/Table15[[#This Row],[nv]]</f>
        <v>2.6624130434782622</v>
      </c>
      <c r="M748">
        <f>LN(Table15[[#This Row],[maxPress(bar)]])</f>
        <v>12.435069939811017</v>
      </c>
      <c r="N748">
        <f>LN(Table15[[#This Row],[Rs(ao)]])</f>
        <v>1.0986122886681098</v>
      </c>
      <c r="O748" s="3">
        <f>LN(Table15[[#This Row],[dens]])</f>
        <v>0.97923287077572874</v>
      </c>
      <c r="P748" s="3">
        <f>1/Table15[[#This Row],[Rs(ao)]]</f>
        <v>0.33333333333333331</v>
      </c>
      <c r="Q748" s="3">
        <f>LN(Table15[[#This Row],[1/R]])</f>
        <v>-1.0986122886681098</v>
      </c>
    </row>
    <row r="749" spans="1:17" hidden="1" x14ac:dyDescent="0.3">
      <c r="A749">
        <v>1</v>
      </c>
      <c r="B749">
        <v>500</v>
      </c>
      <c r="C749" t="s">
        <v>11</v>
      </c>
      <c r="D749">
        <v>3</v>
      </c>
      <c r="E749" t="s">
        <v>12</v>
      </c>
      <c r="F749">
        <v>18</v>
      </c>
      <c r="G749">
        <v>1914.9502500000001</v>
      </c>
      <c r="H749">
        <v>448958.85509999993</v>
      </c>
      <c r="I749">
        <v>903.495</v>
      </c>
      <c r="J749">
        <v>223</v>
      </c>
      <c r="K749" t="s">
        <v>13</v>
      </c>
      <c r="L749">
        <f>Table15[[#This Row],[maxPHe]]/Table15[[#This Row],[nv]]</f>
        <v>4.0515470852017934</v>
      </c>
      <c r="M749">
        <f>LN(Table15[[#This Row],[maxPress(bar)]])</f>
        <v>13.014686525777158</v>
      </c>
      <c r="N749">
        <f>LN(Table15[[#This Row],[Rs(ao)]])</f>
        <v>1.0986122886681098</v>
      </c>
      <c r="O749" s="3">
        <f>LN(Table15[[#This Row],[dens]])</f>
        <v>1.3990988045225405</v>
      </c>
      <c r="P749" s="3">
        <f>1/Table15[[#This Row],[Rs(ao)]]</f>
        <v>0.33333333333333331</v>
      </c>
      <c r="Q749" s="3">
        <f>LN(Table15[[#This Row],[1/R]])</f>
        <v>-1.0986122886681098</v>
      </c>
    </row>
    <row r="750" spans="1:17" x14ac:dyDescent="0.3">
      <c r="A750">
        <v>2</v>
      </c>
      <c r="B750">
        <v>1000</v>
      </c>
      <c r="C750" t="s">
        <v>11</v>
      </c>
      <c r="D750">
        <v>3</v>
      </c>
      <c r="E750" t="s">
        <v>12</v>
      </c>
      <c r="F750">
        <v>18</v>
      </c>
      <c r="G750">
        <v>1557.52475</v>
      </c>
      <c r="H750">
        <v>375909.09269999998</v>
      </c>
      <c r="I750">
        <v>785.00499999999954</v>
      </c>
      <c r="J750">
        <v>226</v>
      </c>
      <c r="K750" t="s">
        <v>14</v>
      </c>
      <c r="L750">
        <f>Table15[[#This Row],[maxPHe]]/Table15[[#This Row],[nv]]</f>
        <v>3.4734734513274317</v>
      </c>
      <c r="M750">
        <f>LN(Table15[[#This Row],[maxPress(bar)]])</f>
        <v>12.837102618405765</v>
      </c>
      <c r="N750">
        <f>LN(Table15[[#This Row],[Rs(ao)]])</f>
        <v>1.0986122886681098</v>
      </c>
      <c r="O750" s="3">
        <f>LN(Table15[[#This Row],[dens]])</f>
        <v>1.2451550879165889</v>
      </c>
      <c r="P750" s="3">
        <f>1/Table15[[#This Row],[Rs(ao)]]</f>
        <v>0.33333333333333331</v>
      </c>
      <c r="Q750" s="3">
        <f>LN(Table15[[#This Row],[1/R]])</f>
        <v>-1.0986122886681098</v>
      </c>
    </row>
    <row r="751" spans="1:17" hidden="1" x14ac:dyDescent="0.3">
      <c r="A751">
        <v>2</v>
      </c>
      <c r="B751">
        <v>1500</v>
      </c>
      <c r="C751" t="s">
        <v>11</v>
      </c>
      <c r="D751">
        <v>3</v>
      </c>
      <c r="E751" t="s">
        <v>12</v>
      </c>
      <c r="F751">
        <v>15</v>
      </c>
      <c r="G751">
        <v>1420.84175</v>
      </c>
      <c r="H751">
        <v>328777.70815000002</v>
      </c>
      <c r="I751">
        <v>704.66499999999962</v>
      </c>
      <c r="J751">
        <v>219</v>
      </c>
      <c r="K751" t="s">
        <v>14</v>
      </c>
      <c r="L751">
        <f>Table15[[#This Row],[maxPHe]]/Table15[[#This Row],[nv]]</f>
        <v>3.2176484018264824</v>
      </c>
      <c r="M751">
        <f>LN(Table15[[#This Row],[maxPress(bar)]])</f>
        <v>12.703137142268478</v>
      </c>
      <c r="N751">
        <f>LN(Table15[[#This Row],[Rs(ao)]])</f>
        <v>1.0986122886681098</v>
      </c>
      <c r="O751" s="3">
        <f>LN(Table15[[#This Row],[dens]])</f>
        <v>1.1686507827582904</v>
      </c>
      <c r="P751" s="3">
        <f>1/Table15[[#This Row],[Rs(ao)]]</f>
        <v>0.33333333333333331</v>
      </c>
      <c r="Q751" s="3">
        <f>LN(Table15[[#This Row],[1/R]])</f>
        <v>-1.0986122886681098</v>
      </c>
    </row>
    <row r="752" spans="1:17" hidden="1" x14ac:dyDescent="0.3">
      <c r="A752">
        <v>2</v>
      </c>
      <c r="B752">
        <v>2000</v>
      </c>
      <c r="C752" t="s">
        <v>11</v>
      </c>
      <c r="D752">
        <v>3</v>
      </c>
      <c r="E752" t="s">
        <v>12</v>
      </c>
      <c r="F752">
        <v>18</v>
      </c>
      <c r="G752">
        <v>1301.78225</v>
      </c>
      <c r="H752">
        <v>288139.84720000002</v>
      </c>
      <c r="I752">
        <v>657.85499999999968</v>
      </c>
      <c r="J752">
        <v>225</v>
      </c>
      <c r="K752" t="s">
        <v>14</v>
      </c>
      <c r="L752">
        <f>Table15[[#This Row],[maxPHe]]/Table15[[#This Row],[nv]]</f>
        <v>2.9237999999999986</v>
      </c>
      <c r="M752">
        <f>LN(Table15[[#This Row],[maxPress(bar)]])</f>
        <v>12.571201221817551</v>
      </c>
      <c r="N752">
        <f>LN(Table15[[#This Row],[Rs(ao)]])</f>
        <v>1.0986122886681098</v>
      </c>
      <c r="O752" s="3">
        <f>LN(Table15[[#This Row],[dens]])</f>
        <v>1.0728841400953779</v>
      </c>
      <c r="P752" s="3">
        <f>1/Table15[[#This Row],[Rs(ao)]]</f>
        <v>0.33333333333333331</v>
      </c>
      <c r="Q752" s="3">
        <f>LN(Table15[[#This Row],[1/R]])</f>
        <v>-1.0986122886681098</v>
      </c>
    </row>
    <row r="753" spans="1:17" hidden="1" x14ac:dyDescent="0.3">
      <c r="A753">
        <v>2</v>
      </c>
      <c r="B753">
        <v>2500</v>
      </c>
      <c r="C753" t="s">
        <v>11</v>
      </c>
      <c r="D753">
        <v>3</v>
      </c>
      <c r="E753" t="s">
        <v>12</v>
      </c>
      <c r="F753">
        <v>18</v>
      </c>
      <c r="G753">
        <v>1280.94075</v>
      </c>
      <c r="H753">
        <v>259401.94209999999</v>
      </c>
      <c r="I753">
        <v>630.68499999999983</v>
      </c>
      <c r="J753">
        <v>228</v>
      </c>
      <c r="K753" t="s">
        <v>13</v>
      </c>
      <c r="L753">
        <f>Table15[[#This Row],[maxPHe]]/Table15[[#This Row],[nv]]</f>
        <v>2.7661622807017539</v>
      </c>
      <c r="M753">
        <f>LN(Table15[[#This Row],[maxPress(bar)]])</f>
        <v>12.466134037729283</v>
      </c>
      <c r="N753">
        <f>LN(Table15[[#This Row],[Rs(ao)]])</f>
        <v>1.0986122886681098</v>
      </c>
      <c r="O753" s="3">
        <f>LN(Table15[[#This Row],[dens]])</f>
        <v>1.0174609013341973</v>
      </c>
      <c r="P753" s="3">
        <f>1/Table15[[#This Row],[Rs(ao)]]</f>
        <v>0.33333333333333331</v>
      </c>
      <c r="Q753" s="3">
        <f>LN(Table15[[#This Row],[1/R]])</f>
        <v>-1.0986122886681098</v>
      </c>
    </row>
    <row r="754" spans="1:17" hidden="1" x14ac:dyDescent="0.3">
      <c r="A754">
        <v>2</v>
      </c>
      <c r="B754">
        <v>500</v>
      </c>
      <c r="C754" t="s">
        <v>11</v>
      </c>
      <c r="D754">
        <v>3</v>
      </c>
      <c r="E754" t="s">
        <v>12</v>
      </c>
      <c r="F754">
        <v>18</v>
      </c>
      <c r="G754">
        <v>1770.3467499999999</v>
      </c>
      <c r="H754">
        <v>437662.65429999999</v>
      </c>
      <c r="I754">
        <v>884.56499999999949</v>
      </c>
      <c r="J754">
        <v>228</v>
      </c>
      <c r="K754" t="s">
        <v>14</v>
      </c>
      <c r="L754">
        <f>Table15[[#This Row],[maxPHe]]/Table15[[#This Row],[nv]]</f>
        <v>3.8796710526315765</v>
      </c>
      <c r="M754">
        <f>LN(Table15[[#This Row],[maxPress(bar)]])</f>
        <v>12.989203696943422</v>
      </c>
      <c r="N754">
        <f>LN(Table15[[#This Row],[Rs(ao)]])</f>
        <v>1.0986122886681098</v>
      </c>
      <c r="O754" s="3">
        <f>LN(Table15[[#This Row],[dens]])</f>
        <v>1.3557503697915398</v>
      </c>
      <c r="P754" s="3">
        <f>1/Table15[[#This Row],[Rs(ao)]]</f>
        <v>0.33333333333333331</v>
      </c>
      <c r="Q754" s="3">
        <f>LN(Table15[[#This Row],[1/R]])</f>
        <v>-1.0986122886681098</v>
      </c>
    </row>
    <row r="755" spans="1:17" x14ac:dyDescent="0.3">
      <c r="A755">
        <v>3</v>
      </c>
      <c r="B755">
        <v>1000</v>
      </c>
      <c r="C755" t="s">
        <v>11</v>
      </c>
      <c r="D755">
        <v>3</v>
      </c>
      <c r="E755" t="s">
        <v>12</v>
      </c>
      <c r="F755">
        <v>18</v>
      </c>
      <c r="G755">
        <v>1601.1882499999999</v>
      </c>
      <c r="H755">
        <v>375599.76069999998</v>
      </c>
      <c r="I755">
        <v>791.73500000000035</v>
      </c>
      <c r="J755">
        <v>225</v>
      </c>
      <c r="K755" t="s">
        <v>14</v>
      </c>
      <c r="L755">
        <f>Table15[[#This Row],[maxPHe]]/Table15[[#This Row],[nv]]</f>
        <v>3.5188222222222238</v>
      </c>
      <c r="M755">
        <f>LN(Table15[[#This Row],[maxPress(bar)]])</f>
        <v>12.83627938920209</v>
      </c>
      <c r="N755">
        <f>LN(Table15[[#This Row],[Rs(ao)]])</f>
        <v>1.0986122886681098</v>
      </c>
      <c r="O755" s="3">
        <f>LN(Table15[[#This Row],[dens]])</f>
        <v>1.2581263376606926</v>
      </c>
      <c r="P755" s="3">
        <f>1/Table15[[#This Row],[Rs(ao)]]</f>
        <v>0.33333333333333331</v>
      </c>
      <c r="Q755" s="3">
        <f>LN(Table15[[#This Row],[1/R]])</f>
        <v>-1.0986122886681098</v>
      </c>
    </row>
    <row r="756" spans="1:17" hidden="1" x14ac:dyDescent="0.3">
      <c r="A756">
        <v>3</v>
      </c>
      <c r="B756">
        <v>2000</v>
      </c>
      <c r="C756" t="s">
        <v>11</v>
      </c>
      <c r="D756">
        <v>3</v>
      </c>
      <c r="E756" t="s">
        <v>12</v>
      </c>
      <c r="F756">
        <v>18</v>
      </c>
      <c r="G756">
        <v>1395.69325</v>
      </c>
      <c r="H756">
        <v>289712.51775</v>
      </c>
      <c r="I756">
        <v>679.63499999999965</v>
      </c>
      <c r="J756">
        <v>227</v>
      </c>
      <c r="K756" t="s">
        <v>13</v>
      </c>
      <c r="L756">
        <f>Table15[[#This Row],[maxPHe]]/Table15[[#This Row],[nv]]</f>
        <v>2.9939867841409677</v>
      </c>
      <c r="M756">
        <f>LN(Table15[[#This Row],[maxPress(bar)]])</f>
        <v>12.57664439217845</v>
      </c>
      <c r="N756">
        <f>LN(Table15[[#This Row],[Rs(ao)]])</f>
        <v>1.0986122886681098</v>
      </c>
      <c r="O756" s="3">
        <f>LN(Table15[[#This Row],[dens]])</f>
        <v>1.0966058718731211</v>
      </c>
      <c r="P756" s="3">
        <f>1/Table15[[#This Row],[Rs(ao)]]</f>
        <v>0.33333333333333331</v>
      </c>
      <c r="Q756" s="3">
        <f>LN(Table15[[#This Row],[1/R]])</f>
        <v>-1.0986122886681098</v>
      </c>
    </row>
    <row r="757" spans="1:17" hidden="1" x14ac:dyDescent="0.3">
      <c r="A757">
        <v>3</v>
      </c>
      <c r="B757">
        <v>500</v>
      </c>
      <c r="C757" t="s">
        <v>11</v>
      </c>
      <c r="D757">
        <v>1</v>
      </c>
      <c r="E757" t="s">
        <v>12</v>
      </c>
      <c r="F757">
        <v>10</v>
      </c>
      <c r="G757">
        <v>50.891250000000007</v>
      </c>
      <c r="H757">
        <v>925571.69010000001</v>
      </c>
      <c r="I757">
        <v>33.674999999999969</v>
      </c>
      <c r="J757">
        <v>7</v>
      </c>
      <c r="K757" t="s">
        <v>13</v>
      </c>
      <c r="L757">
        <f>Table15[[#This Row],[maxPHe]]/Table15[[#This Row],[nv]]</f>
        <v>4.8107142857142815</v>
      </c>
      <c r="M757">
        <f>LN(Table15[[#This Row],[maxPress(bar)]])</f>
        <v>13.738166868935778</v>
      </c>
      <c r="N757">
        <f>LN(Table15[[#This Row],[Rs(ao)]])</f>
        <v>0</v>
      </c>
      <c r="O757" s="3">
        <f>LN(Table15[[#This Row],[dens]])</f>
        <v>1.5708455732411135</v>
      </c>
      <c r="P757" s="3">
        <f>1/Table15[[#This Row],[Rs(ao)]]</f>
        <v>1</v>
      </c>
      <c r="Q757" s="3">
        <f>LN(Table15[[#This Row],[1/R]])</f>
        <v>0</v>
      </c>
    </row>
    <row r="758" spans="1:17" hidden="1" x14ac:dyDescent="0.3">
      <c r="A758">
        <v>3</v>
      </c>
      <c r="B758">
        <v>500</v>
      </c>
      <c r="C758" t="s">
        <v>11</v>
      </c>
      <c r="D758">
        <v>1</v>
      </c>
      <c r="E758" t="s">
        <v>12</v>
      </c>
      <c r="F758">
        <v>11</v>
      </c>
      <c r="G758">
        <v>173.06925000000001</v>
      </c>
      <c r="H758">
        <v>844922.41825000022</v>
      </c>
      <c r="I758">
        <v>73.115000000000038</v>
      </c>
      <c r="J758">
        <v>12</v>
      </c>
      <c r="K758" t="s">
        <v>13</v>
      </c>
      <c r="L758">
        <f>Table15[[#This Row],[maxPHe]]/Table15[[#This Row],[nv]]</f>
        <v>6.0929166666666701</v>
      </c>
      <c r="M758">
        <f>LN(Table15[[#This Row],[maxPress(bar)]])</f>
        <v>13.647000089402372</v>
      </c>
      <c r="N758">
        <f>LN(Table15[[#This Row],[Rs(ao)]])</f>
        <v>0</v>
      </c>
      <c r="O758" s="3">
        <f>LN(Table15[[#This Row],[dens]])</f>
        <v>1.8071268942758427</v>
      </c>
      <c r="P758" s="3">
        <f>1/Table15[[#This Row],[Rs(ao)]]</f>
        <v>1</v>
      </c>
      <c r="Q758" s="3">
        <f>LN(Table15[[#This Row],[1/R]])</f>
        <v>0</v>
      </c>
    </row>
    <row r="759" spans="1:17" hidden="1" x14ac:dyDescent="0.3">
      <c r="A759">
        <v>3</v>
      </c>
      <c r="B759">
        <v>500</v>
      </c>
      <c r="C759" t="s">
        <v>11</v>
      </c>
      <c r="D759">
        <v>1</v>
      </c>
      <c r="E759" t="s">
        <v>12</v>
      </c>
      <c r="F759">
        <v>12</v>
      </c>
      <c r="G759">
        <v>73.366250000000008</v>
      </c>
      <c r="H759">
        <v>800400.00854999991</v>
      </c>
      <c r="I759">
        <v>44.175000000000011</v>
      </c>
      <c r="J759">
        <v>9</v>
      </c>
      <c r="K759" t="s">
        <v>13</v>
      </c>
      <c r="L759">
        <f>Table15[[#This Row],[maxPHe]]/Table15[[#This Row],[nv]]</f>
        <v>4.908333333333335</v>
      </c>
      <c r="M759">
        <f>LN(Table15[[#This Row],[maxPress(bar)]])</f>
        <v>13.592866892373873</v>
      </c>
      <c r="N759">
        <f>LN(Table15[[#This Row],[Rs(ao)]])</f>
        <v>0</v>
      </c>
      <c r="O759" s="3">
        <f>LN(Table15[[#This Row],[dens]])</f>
        <v>1.5909344408695409</v>
      </c>
      <c r="P759" s="3">
        <f>1/Table15[[#This Row],[Rs(ao)]]</f>
        <v>1</v>
      </c>
      <c r="Q759" s="3">
        <f>LN(Table15[[#This Row],[1/R]])</f>
        <v>0</v>
      </c>
    </row>
    <row r="760" spans="1:17" hidden="1" x14ac:dyDescent="0.3">
      <c r="A760">
        <v>3</v>
      </c>
      <c r="B760">
        <v>500</v>
      </c>
      <c r="C760" t="s">
        <v>11</v>
      </c>
      <c r="D760">
        <v>1</v>
      </c>
      <c r="E760" t="s">
        <v>12</v>
      </c>
      <c r="F760">
        <v>13</v>
      </c>
      <c r="G760">
        <v>82.326750000000004</v>
      </c>
      <c r="H760">
        <v>881932.84474999981</v>
      </c>
      <c r="I760">
        <v>42.965000000000003</v>
      </c>
      <c r="J760">
        <v>8</v>
      </c>
      <c r="K760" t="s">
        <v>14</v>
      </c>
      <c r="L760">
        <f>Table15[[#This Row],[maxPHe]]/Table15[[#This Row],[nv]]</f>
        <v>5.3706250000000004</v>
      </c>
      <c r="M760">
        <f>LN(Table15[[#This Row],[maxPress(bar)]])</f>
        <v>13.689871192350923</v>
      </c>
      <c r="N760">
        <f>LN(Table15[[#This Row],[Rs(ao)]])</f>
        <v>0</v>
      </c>
      <c r="O760" s="3">
        <f>LN(Table15[[#This Row],[dens]])</f>
        <v>1.6809442890853505</v>
      </c>
      <c r="P760" s="3">
        <f>1/Table15[[#This Row],[Rs(ao)]]</f>
        <v>1</v>
      </c>
      <c r="Q760" s="3">
        <f>LN(Table15[[#This Row],[1/R]])</f>
        <v>0</v>
      </c>
    </row>
    <row r="761" spans="1:17" hidden="1" x14ac:dyDescent="0.3">
      <c r="A761">
        <v>3</v>
      </c>
      <c r="B761">
        <v>500</v>
      </c>
      <c r="C761" t="s">
        <v>11</v>
      </c>
      <c r="D761">
        <v>1</v>
      </c>
      <c r="E761" t="s">
        <v>12</v>
      </c>
      <c r="F761">
        <v>14</v>
      </c>
      <c r="G761">
        <v>84.405749999999998</v>
      </c>
      <c r="H761">
        <v>804924.79584999999</v>
      </c>
      <c r="I761">
        <v>46.384999999999991</v>
      </c>
      <c r="J761">
        <v>9</v>
      </c>
      <c r="K761" t="s">
        <v>13</v>
      </c>
      <c r="L761">
        <f>Table15[[#This Row],[maxPHe]]/Table15[[#This Row],[nv]]</f>
        <v>5.1538888888888881</v>
      </c>
      <c r="M761">
        <f>LN(Table15[[#This Row],[maxPress(bar)]])</f>
        <v>13.59850413073231</v>
      </c>
      <c r="N761">
        <f>LN(Table15[[#This Row],[Rs(ao)]])</f>
        <v>0</v>
      </c>
      <c r="O761" s="3">
        <f>LN(Table15[[#This Row],[dens]])</f>
        <v>1.6397515537690153</v>
      </c>
      <c r="P761" s="3">
        <f>1/Table15[[#This Row],[Rs(ao)]]</f>
        <v>1</v>
      </c>
      <c r="Q761" s="3">
        <f>LN(Table15[[#This Row],[1/R]])</f>
        <v>0</v>
      </c>
    </row>
    <row r="762" spans="1:17" hidden="1" x14ac:dyDescent="0.3">
      <c r="A762">
        <v>3</v>
      </c>
      <c r="B762">
        <v>500</v>
      </c>
      <c r="C762" t="s">
        <v>11</v>
      </c>
      <c r="D762">
        <v>1</v>
      </c>
      <c r="E762" t="s">
        <v>12</v>
      </c>
      <c r="F762">
        <v>15</v>
      </c>
      <c r="G762">
        <v>66.386250000000004</v>
      </c>
      <c r="H762">
        <v>926008.15919999999</v>
      </c>
      <c r="I762">
        <v>36.774999999999977</v>
      </c>
      <c r="J762">
        <v>7</v>
      </c>
      <c r="K762" t="s">
        <v>13</v>
      </c>
      <c r="L762">
        <f>Table15[[#This Row],[maxPHe]]/Table15[[#This Row],[nv]]</f>
        <v>5.2535714285714255</v>
      </c>
      <c r="M762">
        <f>LN(Table15[[#This Row],[maxPress(bar)]])</f>
        <v>13.738638324820599</v>
      </c>
      <c r="N762">
        <f>LN(Table15[[#This Row],[Rs(ao)]])</f>
        <v>0</v>
      </c>
      <c r="O762" s="3">
        <f>LN(Table15[[#This Row],[dens]])</f>
        <v>1.6589081174321874</v>
      </c>
      <c r="P762" s="3">
        <f>1/Table15[[#This Row],[Rs(ao)]]</f>
        <v>1</v>
      </c>
      <c r="Q762" s="3">
        <f>LN(Table15[[#This Row],[1/R]])</f>
        <v>0</v>
      </c>
    </row>
    <row r="763" spans="1:17" hidden="1" x14ac:dyDescent="0.3">
      <c r="A763">
        <v>3</v>
      </c>
      <c r="B763">
        <v>500</v>
      </c>
      <c r="C763" t="s">
        <v>11</v>
      </c>
      <c r="D763">
        <v>1</v>
      </c>
      <c r="E763" t="s">
        <v>12</v>
      </c>
      <c r="F763">
        <v>16</v>
      </c>
      <c r="G763">
        <v>161.08924999999999</v>
      </c>
      <c r="H763">
        <v>854469.57214999979</v>
      </c>
      <c r="I763">
        <v>64.715000000000003</v>
      </c>
      <c r="J763">
        <v>10</v>
      </c>
      <c r="K763" t="s">
        <v>13</v>
      </c>
      <c r="L763">
        <f>Table15[[#This Row],[maxPHe]]/Table15[[#This Row],[nv]]</f>
        <v>6.4715000000000007</v>
      </c>
      <c r="M763">
        <f>LN(Table15[[#This Row],[maxPress(bar)]])</f>
        <v>13.658236171951165</v>
      </c>
      <c r="N763">
        <f>LN(Table15[[#This Row],[Rs(ao)]])</f>
        <v>0</v>
      </c>
      <c r="O763" s="3">
        <f>LN(Table15[[#This Row],[dens]])</f>
        <v>1.8674079209003558</v>
      </c>
      <c r="P763" s="3">
        <f>1/Table15[[#This Row],[Rs(ao)]]</f>
        <v>1</v>
      </c>
      <c r="Q763" s="3">
        <f>LN(Table15[[#This Row],[1/R]])</f>
        <v>0</v>
      </c>
    </row>
    <row r="764" spans="1:17" hidden="1" x14ac:dyDescent="0.3">
      <c r="A764">
        <v>3</v>
      </c>
      <c r="B764">
        <v>500</v>
      </c>
      <c r="C764" t="s">
        <v>11</v>
      </c>
      <c r="D764">
        <v>1</v>
      </c>
      <c r="E764" t="s">
        <v>12</v>
      </c>
      <c r="F764">
        <v>17</v>
      </c>
      <c r="G764">
        <v>121.63375000000001</v>
      </c>
      <c r="H764">
        <v>903906.58464999998</v>
      </c>
      <c r="I764">
        <v>47.824999999999989</v>
      </c>
      <c r="J764">
        <v>7</v>
      </c>
      <c r="K764" t="s">
        <v>13</v>
      </c>
      <c r="L764">
        <f>Table15[[#This Row],[maxPHe]]/Table15[[#This Row],[nv]]</f>
        <v>6.8321428571428555</v>
      </c>
      <c r="M764">
        <f>LN(Table15[[#This Row],[maxPress(bar)]])</f>
        <v>13.714481298470666</v>
      </c>
      <c r="N764">
        <f>LN(Table15[[#This Row],[Rs(ao)]])</f>
        <v>0</v>
      </c>
      <c r="O764" s="3">
        <f>LN(Table15[[#This Row],[dens]])</f>
        <v>1.921638366271003</v>
      </c>
      <c r="P764" s="3">
        <f>1/Table15[[#This Row],[Rs(ao)]]</f>
        <v>1</v>
      </c>
      <c r="Q764" s="3">
        <f>LN(Table15[[#This Row],[1/R]])</f>
        <v>0</v>
      </c>
    </row>
    <row r="765" spans="1:17" hidden="1" x14ac:dyDescent="0.3">
      <c r="A765">
        <v>3</v>
      </c>
      <c r="B765">
        <v>500</v>
      </c>
      <c r="C765" t="s">
        <v>11</v>
      </c>
      <c r="D765">
        <v>1</v>
      </c>
      <c r="E765" t="s">
        <v>12</v>
      </c>
      <c r="F765">
        <v>18</v>
      </c>
      <c r="G765">
        <v>89.851249999999993</v>
      </c>
      <c r="H765">
        <v>909392.23494999995</v>
      </c>
      <c r="I765">
        <v>41.475000000000001</v>
      </c>
      <c r="J765">
        <v>7</v>
      </c>
      <c r="K765" t="s">
        <v>13</v>
      </c>
      <c r="L765">
        <f>Table15[[#This Row],[maxPHe]]/Table15[[#This Row],[nv]]</f>
        <v>5.9249999999999998</v>
      </c>
      <c r="M765">
        <f>LN(Table15[[#This Row],[maxPress(bar)]])</f>
        <v>13.720531781684734</v>
      </c>
      <c r="N765">
        <f>LN(Table15[[#This Row],[Rs(ao)]])</f>
        <v>0</v>
      </c>
      <c r="O765" s="3">
        <f>LN(Table15[[#This Row],[dens]])</f>
        <v>1.7791806870211948</v>
      </c>
      <c r="P765" s="3">
        <f>1/Table15[[#This Row],[Rs(ao)]]</f>
        <v>1</v>
      </c>
      <c r="Q765" s="3">
        <f>LN(Table15[[#This Row],[1/R]])</f>
        <v>0</v>
      </c>
    </row>
    <row r="766" spans="1:17" hidden="1" x14ac:dyDescent="0.3">
      <c r="A766">
        <v>3</v>
      </c>
      <c r="B766">
        <v>500</v>
      </c>
      <c r="C766" t="s">
        <v>11</v>
      </c>
      <c r="D766">
        <v>1</v>
      </c>
      <c r="E766" t="s">
        <v>12</v>
      </c>
      <c r="F766">
        <v>19</v>
      </c>
      <c r="G766">
        <v>189.45525000000001</v>
      </c>
      <c r="H766">
        <v>832671.44980000006</v>
      </c>
      <c r="I766">
        <v>76.395000000000039</v>
      </c>
      <c r="J766">
        <v>12</v>
      </c>
      <c r="K766" t="s">
        <v>14</v>
      </c>
      <c r="L766">
        <f>Table15[[#This Row],[maxPHe]]/Table15[[#This Row],[nv]]</f>
        <v>6.3662500000000035</v>
      </c>
      <c r="M766">
        <f>LN(Table15[[#This Row],[maxPress(bar)]])</f>
        <v>13.632394425338536</v>
      </c>
      <c r="N766">
        <f>LN(Table15[[#This Row],[Rs(ao)]])</f>
        <v>0</v>
      </c>
      <c r="O766" s="3">
        <f>LN(Table15[[#This Row],[dens]])</f>
        <v>1.8510105992166779</v>
      </c>
      <c r="P766" s="3">
        <f>1/Table15[[#This Row],[Rs(ao)]]</f>
        <v>1</v>
      </c>
      <c r="Q766" s="3">
        <f>LN(Table15[[#This Row],[1/R]])</f>
        <v>0</v>
      </c>
    </row>
    <row r="767" spans="1:17" hidden="1" x14ac:dyDescent="0.3">
      <c r="A767">
        <v>3</v>
      </c>
      <c r="B767">
        <v>500</v>
      </c>
      <c r="C767" t="s">
        <v>11</v>
      </c>
      <c r="D767">
        <v>1</v>
      </c>
      <c r="E767" t="s">
        <v>12</v>
      </c>
      <c r="F767">
        <v>1</v>
      </c>
      <c r="G767">
        <v>62.574249999999999</v>
      </c>
      <c r="H767">
        <v>763807.01505000016</v>
      </c>
      <c r="I767">
        <v>28.01499999999999</v>
      </c>
      <c r="J767">
        <v>8</v>
      </c>
      <c r="K767" t="s">
        <v>14</v>
      </c>
      <c r="L767">
        <f>Table15[[#This Row],[maxPHe]]/Table15[[#This Row],[nv]]</f>
        <v>3.5018749999999987</v>
      </c>
      <c r="M767">
        <f>LN(Table15[[#This Row],[maxPress(bar)]])</f>
        <v>13.54607043813829</v>
      </c>
      <c r="N767">
        <f>LN(Table15[[#This Row],[Rs(ao)]])</f>
        <v>0</v>
      </c>
      <c r="O767" s="3">
        <f>LN(Table15[[#This Row],[dens]])</f>
        <v>1.2532985393374116</v>
      </c>
      <c r="P767" s="3">
        <f>1/Table15[[#This Row],[Rs(ao)]]</f>
        <v>1</v>
      </c>
      <c r="Q767" s="3">
        <f>LN(Table15[[#This Row],[1/R]])</f>
        <v>0</v>
      </c>
    </row>
    <row r="768" spans="1:17" hidden="1" x14ac:dyDescent="0.3">
      <c r="A768">
        <v>3</v>
      </c>
      <c r="B768">
        <v>500</v>
      </c>
      <c r="C768" t="s">
        <v>11</v>
      </c>
      <c r="D768">
        <v>1</v>
      </c>
      <c r="E768" t="s">
        <v>12</v>
      </c>
      <c r="F768">
        <v>20</v>
      </c>
      <c r="G768">
        <v>140.84174999999999</v>
      </c>
      <c r="H768">
        <v>839099.54969999986</v>
      </c>
      <c r="I768">
        <v>57.665000000000013</v>
      </c>
      <c r="J768">
        <v>9</v>
      </c>
      <c r="K768" t="s">
        <v>14</v>
      </c>
      <c r="L768">
        <f>Table15[[#This Row],[maxPHe]]/Table15[[#This Row],[nv]]</f>
        <v>6.4072222222222237</v>
      </c>
      <c r="M768">
        <f>LN(Table15[[#This Row],[maxPress(bar)]])</f>
        <v>13.640084631211609</v>
      </c>
      <c r="N768">
        <f>LN(Table15[[#This Row],[Rs(ao)]])</f>
        <v>0</v>
      </c>
      <c r="O768" s="3">
        <f>LN(Table15[[#This Row],[dens]])</f>
        <v>1.857425826341683</v>
      </c>
      <c r="P768" s="3">
        <f>1/Table15[[#This Row],[Rs(ao)]]</f>
        <v>1</v>
      </c>
      <c r="Q768" s="3">
        <f>LN(Table15[[#This Row],[1/R]])</f>
        <v>0</v>
      </c>
    </row>
    <row r="769" spans="1:17" hidden="1" x14ac:dyDescent="0.3">
      <c r="A769">
        <v>3</v>
      </c>
      <c r="B769">
        <v>500</v>
      </c>
      <c r="C769" t="s">
        <v>11</v>
      </c>
      <c r="D769">
        <v>1</v>
      </c>
      <c r="E769" t="s">
        <v>12</v>
      </c>
      <c r="F769">
        <v>2</v>
      </c>
      <c r="G769">
        <v>108.61375</v>
      </c>
      <c r="H769">
        <v>774391.49900000007</v>
      </c>
      <c r="I769">
        <v>39.225000000000023</v>
      </c>
      <c r="J769">
        <v>9</v>
      </c>
      <c r="K769" t="s">
        <v>15</v>
      </c>
      <c r="L769">
        <f>Table15[[#This Row],[maxPHe]]/Table15[[#This Row],[nv]]</f>
        <v>4.3583333333333361</v>
      </c>
      <c r="M769">
        <f>LN(Table15[[#This Row],[maxPress(bar)]])</f>
        <v>13.559832837353259</v>
      </c>
      <c r="N769">
        <f>LN(Table15[[#This Row],[Rs(ao)]])</f>
        <v>0</v>
      </c>
      <c r="O769" s="3">
        <f>LN(Table15[[#This Row],[dens]])</f>
        <v>1.4720897212828776</v>
      </c>
      <c r="P769" s="3">
        <f>1/Table15[[#This Row],[Rs(ao)]]</f>
        <v>1</v>
      </c>
      <c r="Q769" s="3">
        <f>LN(Table15[[#This Row],[1/R]])</f>
        <v>0</v>
      </c>
    </row>
    <row r="770" spans="1:17" hidden="1" x14ac:dyDescent="0.3">
      <c r="A770">
        <v>3</v>
      </c>
      <c r="B770">
        <v>500</v>
      </c>
      <c r="C770" t="s">
        <v>11</v>
      </c>
      <c r="D770">
        <v>1</v>
      </c>
      <c r="E770" t="s">
        <v>12</v>
      </c>
      <c r="F770">
        <v>3</v>
      </c>
      <c r="G770">
        <v>74.702750000000009</v>
      </c>
      <c r="H770">
        <v>833489.19330000016</v>
      </c>
      <c r="I770">
        <v>38.445000000000007</v>
      </c>
      <c r="J770">
        <v>8</v>
      </c>
      <c r="K770" t="s">
        <v>14</v>
      </c>
      <c r="L770">
        <f>Table15[[#This Row],[maxPHe]]/Table15[[#This Row],[nv]]</f>
        <v>4.8056250000000009</v>
      </c>
      <c r="M770">
        <f>LN(Table15[[#This Row],[maxPress(bar)]])</f>
        <v>13.633376015642023</v>
      </c>
      <c r="N770">
        <f>LN(Table15[[#This Row],[Rs(ao)]])</f>
        <v>0</v>
      </c>
      <c r="O770" s="3">
        <f>LN(Table15[[#This Row],[dens]])</f>
        <v>1.5697871068043083</v>
      </c>
      <c r="P770" s="3">
        <f>1/Table15[[#This Row],[Rs(ao)]]</f>
        <v>1</v>
      </c>
      <c r="Q770" s="3">
        <f>LN(Table15[[#This Row],[1/R]])</f>
        <v>0</v>
      </c>
    </row>
    <row r="771" spans="1:17" hidden="1" x14ac:dyDescent="0.3">
      <c r="A771">
        <v>3</v>
      </c>
      <c r="B771">
        <v>500</v>
      </c>
      <c r="C771" t="s">
        <v>11</v>
      </c>
      <c r="D771">
        <v>1</v>
      </c>
      <c r="E771" t="s">
        <v>12</v>
      </c>
      <c r="F771">
        <v>4</v>
      </c>
      <c r="G771">
        <v>141.33674999999999</v>
      </c>
      <c r="H771">
        <v>799901.93780000007</v>
      </c>
      <c r="I771">
        <v>57.765000000000008</v>
      </c>
      <c r="J771">
        <v>10</v>
      </c>
      <c r="K771" t="s">
        <v>14</v>
      </c>
      <c r="L771">
        <f>Table15[[#This Row],[maxPHe]]/Table15[[#This Row],[nv]]</f>
        <v>5.7765000000000004</v>
      </c>
      <c r="M771">
        <f>LN(Table15[[#This Row],[maxPress(bar)]])</f>
        <v>13.592244421386798</v>
      </c>
      <c r="N771">
        <f>LN(Table15[[#This Row],[Rs(ao)]])</f>
        <v>0</v>
      </c>
      <c r="O771" s="3">
        <f>LN(Table15[[#This Row],[dens]])</f>
        <v>1.7537979629409364</v>
      </c>
      <c r="P771" s="3">
        <f>1/Table15[[#This Row],[Rs(ao)]]</f>
        <v>1</v>
      </c>
      <c r="Q771" s="3">
        <f>LN(Table15[[#This Row],[1/R]])</f>
        <v>0</v>
      </c>
    </row>
    <row r="772" spans="1:17" hidden="1" x14ac:dyDescent="0.3">
      <c r="A772">
        <v>3</v>
      </c>
      <c r="B772">
        <v>500</v>
      </c>
      <c r="C772" t="s">
        <v>11</v>
      </c>
      <c r="D772">
        <v>1</v>
      </c>
      <c r="E772" t="s">
        <v>12</v>
      </c>
      <c r="F772">
        <v>5</v>
      </c>
      <c r="G772">
        <v>137.12875</v>
      </c>
      <c r="H772">
        <v>803791.30420000013</v>
      </c>
      <c r="I772">
        <v>56.924999999999997</v>
      </c>
      <c r="J772">
        <v>9</v>
      </c>
      <c r="K772" t="s">
        <v>14</v>
      </c>
      <c r="L772">
        <f>Table15[[#This Row],[maxPHe]]/Table15[[#This Row],[nv]]</f>
        <v>6.3249999999999993</v>
      </c>
      <c r="M772">
        <f>LN(Table15[[#This Row],[maxPress(bar)]])</f>
        <v>13.597094942575943</v>
      </c>
      <c r="N772">
        <f>LN(Table15[[#This Row],[Rs(ao)]])</f>
        <v>0</v>
      </c>
      <c r="O772" s="3">
        <f>LN(Table15[[#This Row],[dens]])</f>
        <v>1.8445100346135839</v>
      </c>
      <c r="P772" s="3">
        <f>1/Table15[[#This Row],[Rs(ao)]]</f>
        <v>1</v>
      </c>
      <c r="Q772" s="3">
        <f>LN(Table15[[#This Row],[1/R]])</f>
        <v>0</v>
      </c>
    </row>
    <row r="773" spans="1:17" hidden="1" x14ac:dyDescent="0.3">
      <c r="A773">
        <v>3</v>
      </c>
      <c r="B773">
        <v>500</v>
      </c>
      <c r="C773" t="s">
        <v>11</v>
      </c>
      <c r="D773">
        <v>1</v>
      </c>
      <c r="E773" t="s">
        <v>12</v>
      </c>
      <c r="F773">
        <v>6</v>
      </c>
      <c r="G773">
        <v>69.504750000000001</v>
      </c>
      <c r="H773">
        <v>863564.55889999995</v>
      </c>
      <c r="I773">
        <v>40.404999999999987</v>
      </c>
      <c r="J773">
        <v>8</v>
      </c>
      <c r="K773" t="s">
        <v>14</v>
      </c>
      <c r="L773">
        <f>Table15[[#This Row],[maxPHe]]/Table15[[#This Row],[nv]]</f>
        <v>5.0506249999999984</v>
      </c>
      <c r="M773">
        <f>LN(Table15[[#This Row],[maxPress(bar)]])</f>
        <v>13.668823937989568</v>
      </c>
      <c r="N773">
        <f>LN(Table15[[#This Row],[Rs(ao)]])</f>
        <v>0</v>
      </c>
      <c r="O773" s="3">
        <f>LN(Table15[[#This Row],[dens]])</f>
        <v>1.6195119980055748</v>
      </c>
      <c r="P773" s="3">
        <f>1/Table15[[#This Row],[Rs(ao)]]</f>
        <v>1</v>
      </c>
      <c r="Q773" s="3">
        <f>LN(Table15[[#This Row],[1/R]])</f>
        <v>0</v>
      </c>
    </row>
    <row r="774" spans="1:17" hidden="1" x14ac:dyDescent="0.3">
      <c r="A774">
        <v>3</v>
      </c>
      <c r="B774">
        <v>500</v>
      </c>
      <c r="C774" t="s">
        <v>11</v>
      </c>
      <c r="D774">
        <v>1</v>
      </c>
      <c r="E774" t="s">
        <v>12</v>
      </c>
      <c r="F774">
        <v>7</v>
      </c>
      <c r="G774">
        <v>116.28725</v>
      </c>
      <c r="H774">
        <v>806141.59455000027</v>
      </c>
      <c r="I774">
        <v>52.755000000000017</v>
      </c>
      <c r="J774">
        <v>9</v>
      </c>
      <c r="K774" t="s">
        <v>14</v>
      </c>
      <c r="L774">
        <f>Table15[[#This Row],[maxPHe]]/Table15[[#This Row],[nv]]</f>
        <v>5.8616666666666681</v>
      </c>
      <c r="M774">
        <f>LN(Table15[[#This Row],[maxPress(bar)]])</f>
        <v>13.600014681679959</v>
      </c>
      <c r="N774">
        <f>LN(Table15[[#This Row],[Rs(ao)]])</f>
        <v>0</v>
      </c>
      <c r="O774" s="3">
        <f>LN(Table15[[#This Row],[dens]])</f>
        <v>1.7684339772578364</v>
      </c>
      <c r="P774" s="3">
        <f>1/Table15[[#This Row],[Rs(ao)]]</f>
        <v>1</v>
      </c>
      <c r="Q774" s="3">
        <f>LN(Table15[[#This Row],[1/R]])</f>
        <v>0</v>
      </c>
    </row>
    <row r="775" spans="1:17" hidden="1" x14ac:dyDescent="0.3">
      <c r="A775">
        <v>3</v>
      </c>
      <c r="B775">
        <v>500</v>
      </c>
      <c r="C775" t="s">
        <v>11</v>
      </c>
      <c r="D775">
        <v>1</v>
      </c>
      <c r="E775" t="s">
        <v>12</v>
      </c>
      <c r="F775">
        <v>8</v>
      </c>
      <c r="G775">
        <v>141.83175</v>
      </c>
      <c r="H775">
        <v>947103.40445000003</v>
      </c>
      <c r="I775">
        <v>48.865000000000009</v>
      </c>
      <c r="J775">
        <v>6</v>
      </c>
      <c r="K775" t="s">
        <v>14</v>
      </c>
      <c r="L775">
        <f>Table15[[#This Row],[maxPHe]]/Table15[[#This Row],[nv]]</f>
        <v>8.1441666666666688</v>
      </c>
      <c r="M775">
        <f>LN(Table15[[#This Row],[maxPress(bar)]])</f>
        <v>13.761163557812315</v>
      </c>
      <c r="N775">
        <f>LN(Table15[[#This Row],[Rs(ao)]])</f>
        <v>0</v>
      </c>
      <c r="O775" s="3">
        <f>LN(Table15[[#This Row],[dens]])</f>
        <v>2.0973019245627444</v>
      </c>
      <c r="P775" s="3">
        <f>1/Table15[[#This Row],[Rs(ao)]]</f>
        <v>1</v>
      </c>
      <c r="Q775" s="3">
        <f>LN(Table15[[#This Row],[1/R]])</f>
        <v>0</v>
      </c>
    </row>
    <row r="776" spans="1:17" hidden="1" x14ac:dyDescent="0.3">
      <c r="A776">
        <v>3</v>
      </c>
      <c r="B776">
        <v>500</v>
      </c>
      <c r="C776" t="s">
        <v>11</v>
      </c>
      <c r="D776">
        <v>1</v>
      </c>
      <c r="E776" t="s">
        <v>12</v>
      </c>
      <c r="F776">
        <v>9</v>
      </c>
      <c r="G776">
        <v>83.910750000000007</v>
      </c>
      <c r="H776">
        <v>869773.47799999989</v>
      </c>
      <c r="I776">
        <v>43.284999999999997</v>
      </c>
      <c r="J776">
        <v>8</v>
      </c>
      <c r="K776" t="s">
        <v>13</v>
      </c>
      <c r="L776">
        <f>Table15[[#This Row],[maxPHe]]/Table15[[#This Row],[nv]]</f>
        <v>5.4106249999999996</v>
      </c>
      <c r="M776">
        <f>LN(Table15[[#This Row],[maxPress(bar)]])</f>
        <v>13.675988086613641</v>
      </c>
      <c r="N776">
        <f>LN(Table15[[#This Row],[Rs(ao)]])</f>
        <v>0</v>
      </c>
      <c r="O776" s="3">
        <f>LN(Table15[[#This Row],[dens]])</f>
        <v>1.6883646129879011</v>
      </c>
      <c r="P776" s="3">
        <f>1/Table15[[#This Row],[Rs(ao)]]</f>
        <v>1</v>
      </c>
      <c r="Q776" s="3">
        <f>LN(Table15[[#This Row],[1/R]])</f>
        <v>0</v>
      </c>
    </row>
    <row r="777" spans="1:17" hidden="1" x14ac:dyDescent="0.3">
      <c r="A777">
        <v>3</v>
      </c>
      <c r="B777">
        <v>500</v>
      </c>
      <c r="C777" t="s">
        <v>11</v>
      </c>
      <c r="D777">
        <v>2</v>
      </c>
      <c r="E777" t="s">
        <v>12</v>
      </c>
      <c r="F777">
        <v>10</v>
      </c>
      <c r="G777">
        <v>648.81175000000007</v>
      </c>
      <c r="H777">
        <v>567778.09254999983</v>
      </c>
      <c r="I777">
        <v>302.26499999999987</v>
      </c>
      <c r="J777">
        <v>65</v>
      </c>
      <c r="K777" t="s">
        <v>13</v>
      </c>
      <c r="L777">
        <f>Table15[[#This Row],[maxPHe]]/Table15[[#This Row],[nv]]</f>
        <v>4.6502307692307676</v>
      </c>
      <c r="M777">
        <f>LN(Table15[[#This Row],[maxPress(bar)]])</f>
        <v>13.249485939236861</v>
      </c>
      <c r="N777">
        <f>LN(Table15[[#This Row],[Rs(ao)]])</f>
        <v>0.69314718055994529</v>
      </c>
      <c r="O777" s="3">
        <f>LN(Table15[[#This Row],[dens]])</f>
        <v>1.5369168461594098</v>
      </c>
      <c r="P777" s="3">
        <f>1/Table15[[#This Row],[Rs(ao)]]</f>
        <v>0.5</v>
      </c>
      <c r="Q777" s="3">
        <f>LN(Table15[[#This Row],[1/R]])</f>
        <v>-0.69314718055994529</v>
      </c>
    </row>
    <row r="778" spans="1:17" hidden="1" x14ac:dyDescent="0.3">
      <c r="A778">
        <v>3</v>
      </c>
      <c r="B778">
        <v>500</v>
      </c>
      <c r="C778" t="s">
        <v>11</v>
      </c>
      <c r="D778">
        <v>2</v>
      </c>
      <c r="E778" t="s">
        <v>12</v>
      </c>
      <c r="F778">
        <v>11</v>
      </c>
      <c r="G778">
        <v>637.62375000000009</v>
      </c>
      <c r="H778">
        <v>570352.51864999998</v>
      </c>
      <c r="I778">
        <v>303.02499999999992</v>
      </c>
      <c r="J778">
        <v>66</v>
      </c>
      <c r="K778" t="s">
        <v>14</v>
      </c>
      <c r="L778">
        <f>Table15[[#This Row],[maxPHe]]/Table15[[#This Row],[nv]]</f>
        <v>4.5912878787878775</v>
      </c>
      <c r="M778">
        <f>LN(Table15[[#This Row],[maxPress(bar)]])</f>
        <v>13.254009902418941</v>
      </c>
      <c r="N778">
        <f>LN(Table15[[#This Row],[Rs(ao)]])</f>
        <v>0.69314718055994529</v>
      </c>
      <c r="O778" s="3">
        <f>LN(Table15[[#This Row],[dens]])</f>
        <v>1.5241605683301498</v>
      </c>
      <c r="P778" s="3">
        <f>1/Table15[[#This Row],[Rs(ao)]]</f>
        <v>0.5</v>
      </c>
      <c r="Q778" s="3">
        <f>LN(Table15[[#This Row],[1/R]])</f>
        <v>-0.69314718055994529</v>
      </c>
    </row>
    <row r="779" spans="1:17" hidden="1" x14ac:dyDescent="0.3">
      <c r="A779">
        <v>3</v>
      </c>
      <c r="B779">
        <v>500</v>
      </c>
      <c r="C779" t="s">
        <v>11</v>
      </c>
      <c r="D779">
        <v>2</v>
      </c>
      <c r="E779" t="s">
        <v>12</v>
      </c>
      <c r="F779">
        <v>12</v>
      </c>
      <c r="G779">
        <v>616.28724999999986</v>
      </c>
      <c r="H779">
        <v>557967.14850000001</v>
      </c>
      <c r="I779">
        <v>300.755</v>
      </c>
      <c r="J779">
        <v>67</v>
      </c>
      <c r="K779" t="s">
        <v>14</v>
      </c>
      <c r="L779">
        <f>Table15[[#This Row],[maxPHe]]/Table15[[#This Row],[nv]]</f>
        <v>4.4888805970149255</v>
      </c>
      <c r="M779">
        <f>LN(Table15[[#This Row],[maxPress(bar)]])</f>
        <v>13.232055365974412</v>
      </c>
      <c r="N779">
        <f>LN(Table15[[#This Row],[Rs(ao)]])</f>
        <v>0.69314718055994529</v>
      </c>
      <c r="O779" s="3">
        <f>LN(Table15[[#This Row],[dens]])</f>
        <v>1.5016033604295336</v>
      </c>
      <c r="P779" s="3">
        <f>1/Table15[[#This Row],[Rs(ao)]]</f>
        <v>0.5</v>
      </c>
      <c r="Q779" s="3">
        <f>LN(Table15[[#This Row],[1/R]])</f>
        <v>-0.69314718055994529</v>
      </c>
    </row>
    <row r="780" spans="1:17" hidden="1" x14ac:dyDescent="0.3">
      <c r="A780">
        <v>3</v>
      </c>
      <c r="B780">
        <v>500</v>
      </c>
      <c r="C780" t="s">
        <v>11</v>
      </c>
      <c r="D780">
        <v>2</v>
      </c>
      <c r="E780" t="s">
        <v>12</v>
      </c>
      <c r="F780">
        <v>13</v>
      </c>
      <c r="G780">
        <v>601.78224999999998</v>
      </c>
      <c r="H780">
        <v>554101.11475000018</v>
      </c>
      <c r="I780">
        <v>302.8549999999999</v>
      </c>
      <c r="J780">
        <v>69</v>
      </c>
      <c r="K780" t="s">
        <v>14</v>
      </c>
      <c r="L780">
        <f>Table15[[#This Row],[maxPHe]]/Table15[[#This Row],[nv]]</f>
        <v>4.3892028985507237</v>
      </c>
      <c r="M780">
        <f>LN(Table15[[#This Row],[maxPress(bar)]])</f>
        <v>13.225102466674388</v>
      </c>
      <c r="N780">
        <f>LN(Table15[[#This Row],[Rs(ao)]])</f>
        <v>0.69314718055994529</v>
      </c>
      <c r="O780" s="3">
        <f>LN(Table15[[#This Row],[dens]])</f>
        <v>1.4791476385167559</v>
      </c>
      <c r="P780" s="3">
        <f>1/Table15[[#This Row],[Rs(ao)]]</f>
        <v>0.5</v>
      </c>
      <c r="Q780" s="3">
        <f>LN(Table15[[#This Row],[1/R]])</f>
        <v>-0.69314718055994529</v>
      </c>
    </row>
    <row r="781" spans="1:17" hidden="1" x14ac:dyDescent="0.3">
      <c r="A781">
        <v>3</v>
      </c>
      <c r="B781">
        <v>500</v>
      </c>
      <c r="C781" t="s">
        <v>11</v>
      </c>
      <c r="D781">
        <v>2</v>
      </c>
      <c r="E781" t="s">
        <v>12</v>
      </c>
      <c r="F781">
        <v>1</v>
      </c>
      <c r="G781">
        <v>328.06925000000001</v>
      </c>
      <c r="H781">
        <v>335576.71990000003</v>
      </c>
      <c r="I781">
        <v>171.11500000000009</v>
      </c>
      <c r="J781">
        <v>66</v>
      </c>
      <c r="K781" t="s">
        <v>15</v>
      </c>
      <c r="L781">
        <f>Table15[[#This Row],[maxPHe]]/Table15[[#This Row],[nv]]</f>
        <v>2.5926515151515166</v>
      </c>
      <c r="M781">
        <f>LN(Table15[[#This Row],[maxPress(bar)]])</f>
        <v>12.723605882575512</v>
      </c>
      <c r="N781">
        <f>LN(Table15[[#This Row],[Rs(ao)]])</f>
        <v>0.69314718055994529</v>
      </c>
      <c r="O781" s="3">
        <f>LN(Table15[[#This Row],[dens]])</f>
        <v>0.95268110305949716</v>
      </c>
      <c r="P781" s="3">
        <f>1/Table15[[#This Row],[Rs(ao)]]</f>
        <v>0.5</v>
      </c>
      <c r="Q781" s="3">
        <f>LN(Table15[[#This Row],[1/R]])</f>
        <v>-0.69314718055994529</v>
      </c>
    </row>
    <row r="782" spans="1:17" hidden="1" x14ac:dyDescent="0.3">
      <c r="A782">
        <v>3</v>
      </c>
      <c r="B782">
        <v>500</v>
      </c>
      <c r="C782" t="s">
        <v>11</v>
      </c>
      <c r="D782">
        <v>2</v>
      </c>
      <c r="E782" t="s">
        <v>12</v>
      </c>
      <c r="F782">
        <v>2</v>
      </c>
      <c r="G782">
        <v>475.74275000000011</v>
      </c>
      <c r="H782">
        <v>395310.9204</v>
      </c>
      <c r="I782">
        <v>201.6449999999999</v>
      </c>
      <c r="J782">
        <v>67</v>
      </c>
      <c r="K782" t="s">
        <v>14</v>
      </c>
      <c r="L782">
        <f>Table15[[#This Row],[maxPHe]]/Table15[[#This Row],[nv]]</f>
        <v>3.0096268656716401</v>
      </c>
      <c r="M782">
        <f>LN(Table15[[#This Row],[maxPress(bar)]])</f>
        <v>12.887427874504006</v>
      </c>
      <c r="N782">
        <f>LN(Table15[[#This Row],[Rs(ao)]])</f>
        <v>0.69314718055994529</v>
      </c>
      <c r="O782" s="3">
        <f>LN(Table15[[#This Row],[dens]])</f>
        <v>1.1018161061833591</v>
      </c>
      <c r="P782" s="3">
        <f>1/Table15[[#This Row],[Rs(ao)]]</f>
        <v>0.5</v>
      </c>
      <c r="Q782" s="3">
        <f>LN(Table15[[#This Row],[1/R]])</f>
        <v>-0.69314718055994529</v>
      </c>
    </row>
    <row r="783" spans="1:17" hidden="1" x14ac:dyDescent="0.3">
      <c r="A783">
        <v>3</v>
      </c>
      <c r="B783">
        <v>500</v>
      </c>
      <c r="C783" t="s">
        <v>11</v>
      </c>
      <c r="D783">
        <v>2</v>
      </c>
      <c r="E783" t="s">
        <v>12</v>
      </c>
      <c r="F783">
        <v>3</v>
      </c>
      <c r="G783">
        <v>530.99025000000006</v>
      </c>
      <c r="H783">
        <v>497484.68894999998</v>
      </c>
      <c r="I783">
        <v>269.69500000000011</v>
      </c>
      <c r="J783">
        <v>69</v>
      </c>
      <c r="K783" t="s">
        <v>14</v>
      </c>
      <c r="L783">
        <f>Table15[[#This Row],[maxPHe]]/Table15[[#This Row],[nv]]</f>
        <v>3.9086231884057985</v>
      </c>
      <c r="M783">
        <f>LN(Table15[[#This Row],[maxPress(bar)]])</f>
        <v>13.117320059127294</v>
      </c>
      <c r="N783">
        <f>LN(Table15[[#This Row],[Rs(ao)]])</f>
        <v>0.69314718055994529</v>
      </c>
      <c r="O783" s="3">
        <f>LN(Table15[[#This Row],[dens]])</f>
        <v>1.3631851862590356</v>
      </c>
      <c r="P783" s="3">
        <f>1/Table15[[#This Row],[Rs(ao)]]</f>
        <v>0.5</v>
      </c>
      <c r="Q783" s="3">
        <f>LN(Table15[[#This Row],[1/R]])</f>
        <v>-0.69314718055994529</v>
      </c>
    </row>
    <row r="784" spans="1:17" hidden="1" x14ac:dyDescent="0.3">
      <c r="A784">
        <v>3</v>
      </c>
      <c r="B784">
        <v>500</v>
      </c>
      <c r="C784" t="s">
        <v>11</v>
      </c>
      <c r="D784">
        <v>2</v>
      </c>
      <c r="E784" t="s">
        <v>12</v>
      </c>
      <c r="F784">
        <v>4</v>
      </c>
      <c r="G784">
        <v>599.45525000000009</v>
      </c>
      <c r="H784">
        <v>520568.12825000013</v>
      </c>
      <c r="I784">
        <v>283.3950000000001</v>
      </c>
      <c r="J784">
        <v>69</v>
      </c>
      <c r="K784" t="s">
        <v>14</v>
      </c>
      <c r="L784">
        <f>Table15[[#This Row],[maxPHe]]/Table15[[#This Row],[nv]]</f>
        <v>4.1071739130434795</v>
      </c>
      <c r="M784">
        <f>LN(Table15[[#This Row],[maxPress(bar)]])</f>
        <v>13.162676048481417</v>
      </c>
      <c r="N784">
        <f>LN(Table15[[#This Row],[Rs(ao)]])</f>
        <v>0.69314718055994529</v>
      </c>
      <c r="O784" s="3">
        <f>LN(Table15[[#This Row],[dens]])</f>
        <v>1.4127351795961318</v>
      </c>
      <c r="P784" s="3">
        <f>1/Table15[[#This Row],[Rs(ao)]]</f>
        <v>0.5</v>
      </c>
      <c r="Q784" s="3">
        <f>LN(Table15[[#This Row],[1/R]])</f>
        <v>-0.69314718055994529</v>
      </c>
    </row>
    <row r="785" spans="1:17" hidden="1" x14ac:dyDescent="0.3">
      <c r="A785">
        <v>3</v>
      </c>
      <c r="B785">
        <v>500</v>
      </c>
      <c r="C785" t="s">
        <v>11</v>
      </c>
      <c r="D785">
        <v>2</v>
      </c>
      <c r="E785" t="s">
        <v>12</v>
      </c>
      <c r="F785">
        <v>5</v>
      </c>
      <c r="G785">
        <v>589.00974999999994</v>
      </c>
      <c r="H785">
        <v>550810.32814999996</v>
      </c>
      <c r="I785">
        <v>293.30500000000018</v>
      </c>
      <c r="J785">
        <v>66</v>
      </c>
      <c r="K785" t="s">
        <v>14</v>
      </c>
      <c r="L785">
        <f>Table15[[#This Row],[maxPHe]]/Table15[[#This Row],[nv]]</f>
        <v>4.4440151515151545</v>
      </c>
      <c r="M785">
        <f>LN(Table15[[#This Row],[maxPress(bar)]])</f>
        <v>13.219145796840937</v>
      </c>
      <c r="N785">
        <f>LN(Table15[[#This Row],[Rs(ao)]])</f>
        <v>0.69314718055994529</v>
      </c>
      <c r="O785" s="3">
        <f>LN(Table15[[#This Row],[dens]])</f>
        <v>1.4915582812034245</v>
      </c>
      <c r="P785" s="3">
        <f>1/Table15[[#This Row],[Rs(ao)]]</f>
        <v>0.5</v>
      </c>
      <c r="Q785" s="3">
        <f>LN(Table15[[#This Row],[1/R]])</f>
        <v>-0.69314718055994529</v>
      </c>
    </row>
    <row r="786" spans="1:17" hidden="1" x14ac:dyDescent="0.3">
      <c r="A786">
        <v>3</v>
      </c>
      <c r="B786">
        <v>500</v>
      </c>
      <c r="C786" t="s">
        <v>11</v>
      </c>
      <c r="D786">
        <v>2</v>
      </c>
      <c r="E786" t="s">
        <v>12</v>
      </c>
      <c r="F786">
        <v>6</v>
      </c>
      <c r="G786">
        <v>605.44575000000009</v>
      </c>
      <c r="H786">
        <v>555452.63609999989</v>
      </c>
      <c r="I786">
        <v>298.58499999999992</v>
      </c>
      <c r="J786">
        <v>67</v>
      </c>
      <c r="K786" t="s">
        <v>14</v>
      </c>
      <c r="L786">
        <f>Table15[[#This Row],[maxPHe]]/Table15[[#This Row],[nv]]</f>
        <v>4.4564925373134319</v>
      </c>
      <c r="M786">
        <f>LN(Table15[[#This Row],[maxPress(bar)]])</f>
        <v>13.227538620880324</v>
      </c>
      <c r="N786">
        <f>LN(Table15[[#This Row],[Rs(ao)]])</f>
        <v>0.69314718055994529</v>
      </c>
      <c r="O786" s="3">
        <f>LN(Table15[[#This Row],[dens]])</f>
        <v>1.4943620300250051</v>
      </c>
      <c r="P786" s="3">
        <f>1/Table15[[#This Row],[Rs(ao)]]</f>
        <v>0.5</v>
      </c>
      <c r="Q786" s="3">
        <f>LN(Table15[[#This Row],[1/R]])</f>
        <v>-0.69314718055994529</v>
      </c>
    </row>
    <row r="787" spans="1:17" hidden="1" x14ac:dyDescent="0.3">
      <c r="A787">
        <v>3</v>
      </c>
      <c r="B787">
        <v>500</v>
      </c>
      <c r="C787" t="s">
        <v>11</v>
      </c>
      <c r="D787">
        <v>2</v>
      </c>
      <c r="E787" t="s">
        <v>12</v>
      </c>
      <c r="F787">
        <v>7</v>
      </c>
      <c r="G787">
        <v>656.23775000000012</v>
      </c>
      <c r="H787">
        <v>570647.54409999994</v>
      </c>
      <c r="I787">
        <v>306.74500000000012</v>
      </c>
      <c r="J787">
        <v>66</v>
      </c>
      <c r="K787" t="s">
        <v>14</v>
      </c>
      <c r="L787">
        <f>Table15[[#This Row],[maxPHe]]/Table15[[#This Row],[nv]]</f>
        <v>4.6476515151515168</v>
      </c>
      <c r="M787">
        <f>LN(Table15[[#This Row],[maxPress(bar)]])</f>
        <v>13.25452703728371</v>
      </c>
      <c r="N787">
        <f>LN(Table15[[#This Row],[Rs(ao)]])</f>
        <v>0.69314718055994529</v>
      </c>
      <c r="O787" s="3">
        <f>LN(Table15[[#This Row],[dens]])</f>
        <v>1.5363620415132502</v>
      </c>
      <c r="P787" s="3">
        <f>1/Table15[[#This Row],[Rs(ao)]]</f>
        <v>0.5</v>
      </c>
      <c r="Q787" s="3">
        <f>LN(Table15[[#This Row],[1/R]])</f>
        <v>-0.69314718055994529</v>
      </c>
    </row>
    <row r="788" spans="1:17" hidden="1" x14ac:dyDescent="0.3">
      <c r="A788">
        <v>3</v>
      </c>
      <c r="B788">
        <v>500</v>
      </c>
      <c r="C788" t="s">
        <v>11</v>
      </c>
      <c r="D788">
        <v>2</v>
      </c>
      <c r="E788" t="s">
        <v>12</v>
      </c>
      <c r="F788">
        <v>8</v>
      </c>
      <c r="G788">
        <v>603.11875000000009</v>
      </c>
      <c r="H788">
        <v>565875.13884999999</v>
      </c>
      <c r="I788">
        <v>296.12500000000011</v>
      </c>
      <c r="J788">
        <v>66</v>
      </c>
      <c r="K788" t="s">
        <v>14</v>
      </c>
      <c r="L788">
        <f>Table15[[#This Row],[maxPHe]]/Table15[[#This Row],[nv]]</f>
        <v>4.4867424242424256</v>
      </c>
      <c r="M788">
        <f>LN(Table15[[#This Row],[maxPress(bar)]])</f>
        <v>13.24612873011044</v>
      </c>
      <c r="N788">
        <f>LN(Table15[[#This Row],[Rs(ao)]])</f>
        <v>0.69314718055994529</v>
      </c>
      <c r="O788" s="3">
        <f>LN(Table15[[#This Row],[dens]])</f>
        <v>1.5011269204525244</v>
      </c>
      <c r="P788" s="3">
        <f>1/Table15[[#This Row],[Rs(ao)]]</f>
        <v>0.5</v>
      </c>
      <c r="Q788" s="3">
        <f>LN(Table15[[#This Row],[1/R]])</f>
        <v>-0.69314718055994529</v>
      </c>
    </row>
    <row r="789" spans="1:17" hidden="1" x14ac:dyDescent="0.3">
      <c r="A789">
        <v>3</v>
      </c>
      <c r="B789">
        <v>500</v>
      </c>
      <c r="C789" t="s">
        <v>11</v>
      </c>
      <c r="D789">
        <v>2</v>
      </c>
      <c r="E789" t="s">
        <v>12</v>
      </c>
      <c r="F789">
        <v>9</v>
      </c>
      <c r="G789">
        <v>644.15825000000007</v>
      </c>
      <c r="H789">
        <v>554908.99245000002</v>
      </c>
      <c r="I789">
        <v>308.33500000000021</v>
      </c>
      <c r="J789">
        <v>68</v>
      </c>
      <c r="K789" t="s">
        <v>13</v>
      </c>
      <c r="L789">
        <f>Table15[[#This Row],[maxPHe]]/Table15[[#This Row],[nv]]</f>
        <v>4.5343382352941211</v>
      </c>
      <c r="M789">
        <f>LN(Table15[[#This Row],[maxPress(bar)]])</f>
        <v>13.226559401715212</v>
      </c>
      <c r="N789">
        <f>LN(Table15[[#This Row],[Rs(ao)]])</f>
        <v>0.69314718055994529</v>
      </c>
      <c r="O789" s="3">
        <f>LN(Table15[[#This Row],[dens]])</f>
        <v>1.5116791490590058</v>
      </c>
      <c r="P789" s="3">
        <f>1/Table15[[#This Row],[Rs(ao)]]</f>
        <v>0.5</v>
      </c>
      <c r="Q789" s="3">
        <f>LN(Table15[[#This Row],[1/R]])</f>
        <v>-0.69314718055994529</v>
      </c>
    </row>
    <row r="790" spans="1:17" hidden="1" x14ac:dyDescent="0.3">
      <c r="A790">
        <v>3</v>
      </c>
      <c r="B790">
        <v>2500</v>
      </c>
      <c r="C790" t="s">
        <v>11</v>
      </c>
      <c r="D790">
        <v>3</v>
      </c>
      <c r="E790" t="s">
        <v>12</v>
      </c>
      <c r="F790">
        <v>18</v>
      </c>
      <c r="G790">
        <v>1020.59425</v>
      </c>
      <c r="H790">
        <v>239895.90160000001</v>
      </c>
      <c r="I790">
        <v>575.6149999999999</v>
      </c>
      <c r="J790">
        <v>226</v>
      </c>
      <c r="K790" t="s">
        <v>13</v>
      </c>
      <c r="L790">
        <f>Table15[[#This Row],[maxPHe]]/Table15[[#This Row],[nv]]</f>
        <v>2.546969026548672</v>
      </c>
      <c r="M790">
        <f>LN(Table15[[#This Row],[maxPress(bar)]])</f>
        <v>12.387960364896946</v>
      </c>
      <c r="N790">
        <f>LN(Table15[[#This Row],[Rs(ao)]])</f>
        <v>1.0986122886681098</v>
      </c>
      <c r="O790" s="3">
        <f>LN(Table15[[#This Row],[dens]])</f>
        <v>0.93490403516510168</v>
      </c>
      <c r="P790" s="3">
        <f>1/Table15[[#This Row],[Rs(ao)]]</f>
        <v>0.33333333333333331</v>
      </c>
      <c r="Q790" s="3">
        <f>LN(Table15[[#This Row],[1/R]])</f>
        <v>-1.0986122886681098</v>
      </c>
    </row>
    <row r="791" spans="1:17" x14ac:dyDescent="0.3">
      <c r="A791">
        <v>1</v>
      </c>
      <c r="B791">
        <v>1000</v>
      </c>
      <c r="C791" t="s">
        <v>11</v>
      </c>
      <c r="D791">
        <v>3</v>
      </c>
      <c r="E791" t="s">
        <v>12</v>
      </c>
      <c r="F791">
        <v>19</v>
      </c>
      <c r="G791">
        <v>1726.08925</v>
      </c>
      <c r="H791">
        <v>385325.68945000012</v>
      </c>
      <c r="I791">
        <v>814.71500000000049</v>
      </c>
      <c r="J791">
        <v>224</v>
      </c>
      <c r="K791" t="s">
        <v>14</v>
      </c>
      <c r="L791">
        <f>Table15[[#This Row],[maxPHe]]/Table15[[#This Row],[nv]]</f>
        <v>3.6371205357142879</v>
      </c>
      <c r="M791">
        <f>LN(Table15[[#This Row],[maxPress(bar)]])</f>
        <v>12.86184420228212</v>
      </c>
      <c r="N791">
        <f>LN(Table15[[#This Row],[Rs(ao)]])</f>
        <v>1.0986122886681098</v>
      </c>
      <c r="O791" s="3">
        <f>LN(Table15[[#This Row],[dens]])</f>
        <v>1.2911923069773468</v>
      </c>
      <c r="P791" s="3">
        <f>1/Table15[[#This Row],[Rs(ao)]]</f>
        <v>0.33333333333333331</v>
      </c>
      <c r="Q791" s="3">
        <f>LN(Table15[[#This Row],[1/R]])</f>
        <v>-1.0986122886681098</v>
      </c>
    </row>
    <row r="792" spans="1:17" hidden="1" x14ac:dyDescent="0.3">
      <c r="A792">
        <v>1</v>
      </c>
      <c r="B792">
        <v>2000</v>
      </c>
      <c r="C792" t="s">
        <v>11</v>
      </c>
      <c r="D792">
        <v>3</v>
      </c>
      <c r="E792" t="s">
        <v>12</v>
      </c>
      <c r="F792">
        <v>19</v>
      </c>
      <c r="G792">
        <v>1378.61375</v>
      </c>
      <c r="H792">
        <v>289498.72495</v>
      </c>
      <c r="I792">
        <v>675.22500000000002</v>
      </c>
      <c r="J792">
        <v>226</v>
      </c>
      <c r="K792" t="s">
        <v>14</v>
      </c>
      <c r="L792">
        <f>Table15[[#This Row],[maxPHe]]/Table15[[#This Row],[nv]]</f>
        <v>2.9877212389380534</v>
      </c>
      <c r="M792">
        <f>LN(Table15[[#This Row],[maxPress(bar)]])</f>
        <v>12.575906171667699</v>
      </c>
      <c r="N792">
        <f>LN(Table15[[#This Row],[Rs(ao)]])</f>
        <v>1.0986122886681098</v>
      </c>
      <c r="O792" s="3">
        <f>LN(Table15[[#This Row],[dens]])</f>
        <v>1.0945109693903645</v>
      </c>
      <c r="P792" s="3">
        <f>1/Table15[[#This Row],[Rs(ao)]]</f>
        <v>0.33333333333333331</v>
      </c>
      <c r="Q792" s="3">
        <f>LN(Table15[[#This Row],[1/R]])</f>
        <v>-1.0986122886681098</v>
      </c>
    </row>
    <row r="793" spans="1:17" hidden="1" x14ac:dyDescent="0.3">
      <c r="A793">
        <v>1</v>
      </c>
      <c r="B793">
        <v>2500</v>
      </c>
      <c r="C793" t="s">
        <v>11</v>
      </c>
      <c r="D793">
        <v>3</v>
      </c>
      <c r="E793" t="s">
        <v>12</v>
      </c>
      <c r="F793">
        <v>19</v>
      </c>
      <c r="G793">
        <v>1092.8217500000001</v>
      </c>
      <c r="H793">
        <v>249068.97115000011</v>
      </c>
      <c r="I793">
        <v>587.0650000000004</v>
      </c>
      <c r="J793">
        <v>224</v>
      </c>
      <c r="K793" t="s">
        <v>14</v>
      </c>
      <c r="L793">
        <f>Table15[[#This Row],[maxPHe]]/Table15[[#This Row],[nv]]</f>
        <v>2.6208258928571446</v>
      </c>
      <c r="M793">
        <f>LN(Table15[[#This Row],[maxPress(bar)]])</f>
        <v>12.425485129661768</v>
      </c>
      <c r="N793">
        <f>LN(Table15[[#This Row],[Rs(ao)]])</f>
        <v>1.0986122886681098</v>
      </c>
      <c r="O793" s="3">
        <f>LN(Table15[[#This Row],[dens]])</f>
        <v>0.96348949438099274</v>
      </c>
      <c r="P793" s="3">
        <f>1/Table15[[#This Row],[Rs(ao)]]</f>
        <v>0.33333333333333331</v>
      </c>
      <c r="Q793" s="3">
        <f>LN(Table15[[#This Row],[1/R]])</f>
        <v>-1.0986122886681098</v>
      </c>
    </row>
    <row r="794" spans="1:17" hidden="1" x14ac:dyDescent="0.3">
      <c r="A794">
        <v>1</v>
      </c>
      <c r="B794">
        <v>500</v>
      </c>
      <c r="C794" t="s">
        <v>11</v>
      </c>
      <c r="D794">
        <v>3</v>
      </c>
      <c r="E794" t="s">
        <v>12</v>
      </c>
      <c r="F794">
        <v>19</v>
      </c>
      <c r="G794">
        <v>1633.31675</v>
      </c>
      <c r="H794">
        <v>436443.00965000002</v>
      </c>
      <c r="I794">
        <v>849.16500000000008</v>
      </c>
      <c r="J794">
        <v>224</v>
      </c>
      <c r="K794" t="s">
        <v>13</v>
      </c>
      <c r="L794">
        <f>Table15[[#This Row],[maxPHe]]/Table15[[#This Row],[nv]]</f>
        <v>3.7909151785714288</v>
      </c>
      <c r="M794">
        <f>LN(Table15[[#This Row],[maxPress(bar)]])</f>
        <v>12.986413083653058</v>
      </c>
      <c r="N794">
        <f>LN(Table15[[#This Row],[Rs(ao)]])</f>
        <v>1.0986122886681098</v>
      </c>
      <c r="O794" s="3">
        <f>LN(Table15[[#This Row],[dens]])</f>
        <v>1.3326074618632664</v>
      </c>
      <c r="P794" s="3">
        <f>1/Table15[[#This Row],[Rs(ao)]]</f>
        <v>0.33333333333333331</v>
      </c>
      <c r="Q794" s="3">
        <f>LN(Table15[[#This Row],[1/R]])</f>
        <v>-1.0986122886681098</v>
      </c>
    </row>
    <row r="795" spans="1:17" x14ac:dyDescent="0.3">
      <c r="A795">
        <v>2</v>
      </c>
      <c r="B795">
        <v>1000</v>
      </c>
      <c r="C795" t="s">
        <v>11</v>
      </c>
      <c r="D795">
        <v>3</v>
      </c>
      <c r="E795" t="s">
        <v>12</v>
      </c>
      <c r="F795">
        <v>19</v>
      </c>
      <c r="G795">
        <v>1653.46525</v>
      </c>
      <c r="H795">
        <v>381049.44184999989</v>
      </c>
      <c r="I795">
        <v>804.19499999999982</v>
      </c>
      <c r="J795">
        <v>226</v>
      </c>
      <c r="K795" t="s">
        <v>14</v>
      </c>
      <c r="L795">
        <f>Table15[[#This Row],[maxPHe]]/Table15[[#This Row],[nv]]</f>
        <v>3.5583849557522118</v>
      </c>
      <c r="M795">
        <f>LN(Table15[[#This Row],[maxPress(bar)]])</f>
        <v>12.850684414324787</v>
      </c>
      <c r="N795">
        <f>LN(Table15[[#This Row],[Rs(ao)]])</f>
        <v>1.0986122886681098</v>
      </c>
      <c r="O795" s="3">
        <f>LN(Table15[[#This Row],[dens]])</f>
        <v>1.2693067778126939</v>
      </c>
      <c r="P795" s="3">
        <f>1/Table15[[#This Row],[Rs(ao)]]</f>
        <v>0.33333333333333331</v>
      </c>
      <c r="Q795" s="3">
        <f>LN(Table15[[#This Row],[1/R]])</f>
        <v>-1.0986122886681098</v>
      </c>
    </row>
    <row r="796" spans="1:17" hidden="1" x14ac:dyDescent="0.3">
      <c r="A796">
        <v>3</v>
      </c>
      <c r="B796">
        <v>1500</v>
      </c>
      <c r="C796" t="s">
        <v>11</v>
      </c>
      <c r="D796">
        <v>3</v>
      </c>
      <c r="E796" t="s">
        <v>12</v>
      </c>
      <c r="F796">
        <v>15</v>
      </c>
      <c r="G796">
        <v>1499.6532500000001</v>
      </c>
      <c r="H796">
        <v>326746.11870000011</v>
      </c>
      <c r="I796">
        <v>734.4349999999996</v>
      </c>
      <c r="J796">
        <v>227</v>
      </c>
      <c r="K796" t="s">
        <v>14</v>
      </c>
      <c r="L796">
        <f>Table15[[#This Row],[maxPHe]]/Table15[[#This Row],[nv]]</f>
        <v>3.2353964757709233</v>
      </c>
      <c r="M796">
        <f>LN(Table15[[#This Row],[maxPress(bar)]])</f>
        <v>12.696938752915536</v>
      </c>
      <c r="N796">
        <f>LN(Table15[[#This Row],[Rs(ao)]])</f>
        <v>1.0986122886681098</v>
      </c>
      <c r="O796" s="3">
        <f>LN(Table15[[#This Row],[dens]])</f>
        <v>1.1741514786413432</v>
      </c>
      <c r="P796" s="3">
        <f>1/Table15[[#This Row],[Rs(ao)]]</f>
        <v>0.33333333333333331</v>
      </c>
      <c r="Q796" s="3">
        <f>LN(Table15[[#This Row],[1/R]])</f>
        <v>-1.0986122886681098</v>
      </c>
    </row>
    <row r="797" spans="1:17" hidden="1" x14ac:dyDescent="0.3">
      <c r="A797">
        <v>2</v>
      </c>
      <c r="B797">
        <v>2000</v>
      </c>
      <c r="C797" t="s">
        <v>11</v>
      </c>
      <c r="D797">
        <v>3</v>
      </c>
      <c r="E797" t="s">
        <v>12</v>
      </c>
      <c r="F797">
        <v>19</v>
      </c>
      <c r="G797">
        <v>1347.92075</v>
      </c>
      <c r="H797">
        <v>287326.92155000009</v>
      </c>
      <c r="I797">
        <v>672.08500000000015</v>
      </c>
      <c r="J797">
        <v>228</v>
      </c>
      <c r="K797" t="s">
        <v>13</v>
      </c>
      <c r="L797">
        <f>Table15[[#This Row],[maxPHe]]/Table15[[#This Row],[nv]]</f>
        <v>2.9477412280701762</v>
      </c>
      <c r="M797">
        <f>LN(Table15[[#This Row],[maxPress(bar)]])</f>
        <v>12.568375945937559</v>
      </c>
      <c r="N797">
        <f>LN(Table15[[#This Row],[Rs(ao)]])</f>
        <v>1.0986122886681098</v>
      </c>
      <c r="O797" s="3">
        <f>LN(Table15[[#This Row],[dens]])</f>
        <v>1.0810391916650026</v>
      </c>
      <c r="P797" s="3">
        <f>1/Table15[[#This Row],[Rs(ao)]]</f>
        <v>0.33333333333333331</v>
      </c>
      <c r="Q797" s="3">
        <f>LN(Table15[[#This Row],[1/R]])</f>
        <v>-1.0986122886681098</v>
      </c>
    </row>
    <row r="798" spans="1:17" hidden="1" x14ac:dyDescent="0.3">
      <c r="A798">
        <v>2</v>
      </c>
      <c r="B798">
        <v>2500</v>
      </c>
      <c r="C798" t="s">
        <v>11</v>
      </c>
      <c r="D798">
        <v>3</v>
      </c>
      <c r="E798" t="s">
        <v>12</v>
      </c>
      <c r="F798">
        <v>19</v>
      </c>
      <c r="G798">
        <v>1194.9502500000001</v>
      </c>
      <c r="H798">
        <v>252825.16380000001</v>
      </c>
      <c r="I798">
        <v>613.49500000000046</v>
      </c>
      <c r="J798">
        <v>228</v>
      </c>
      <c r="K798" t="s">
        <v>13</v>
      </c>
      <c r="L798">
        <f>Table15[[#This Row],[maxPHe]]/Table15[[#This Row],[nv]]</f>
        <v>2.6907675438596512</v>
      </c>
      <c r="M798">
        <f>LN(Table15[[#This Row],[maxPress(bar)]])</f>
        <v>12.440453476649129</v>
      </c>
      <c r="N798">
        <f>LN(Table15[[#This Row],[Rs(ao)]])</f>
        <v>1.0986122886681098</v>
      </c>
      <c r="O798" s="3">
        <f>LN(Table15[[#This Row],[dens]])</f>
        <v>0.9898264852040648</v>
      </c>
      <c r="P798" s="3">
        <f>1/Table15[[#This Row],[Rs(ao)]]</f>
        <v>0.33333333333333331</v>
      </c>
      <c r="Q798" s="3">
        <f>LN(Table15[[#This Row],[1/R]])</f>
        <v>-1.0986122886681098</v>
      </c>
    </row>
    <row r="799" spans="1:17" hidden="1" x14ac:dyDescent="0.3">
      <c r="A799">
        <v>2</v>
      </c>
      <c r="B799">
        <v>500</v>
      </c>
      <c r="C799" t="s">
        <v>11</v>
      </c>
      <c r="D799">
        <v>3</v>
      </c>
      <c r="E799" t="s">
        <v>12</v>
      </c>
      <c r="F799">
        <v>19</v>
      </c>
      <c r="G799">
        <v>1788.46525</v>
      </c>
      <c r="H799">
        <v>433292.45459999988</v>
      </c>
      <c r="I799">
        <v>890.19500000000028</v>
      </c>
      <c r="J799">
        <v>229</v>
      </c>
      <c r="K799" t="s">
        <v>14</v>
      </c>
      <c r="L799">
        <f>Table15[[#This Row],[maxPHe]]/Table15[[#This Row],[nv]]</f>
        <v>3.8873144104803505</v>
      </c>
      <c r="M799">
        <f>LN(Table15[[#This Row],[maxPress(bar)]])</f>
        <v>12.979168193775317</v>
      </c>
      <c r="N799">
        <f>LN(Table15[[#This Row],[Rs(ao)]])</f>
        <v>1.0986122886681098</v>
      </c>
      <c r="O799" s="3">
        <f>LN(Table15[[#This Row],[dens]])</f>
        <v>1.3577185362963959</v>
      </c>
      <c r="P799" s="3">
        <f>1/Table15[[#This Row],[Rs(ao)]]</f>
        <v>0.33333333333333331</v>
      </c>
      <c r="Q799" s="3">
        <f>LN(Table15[[#This Row],[1/R]])</f>
        <v>-1.0986122886681098</v>
      </c>
    </row>
    <row r="800" spans="1:17" x14ac:dyDescent="0.3">
      <c r="A800">
        <v>3</v>
      </c>
      <c r="B800">
        <v>1000</v>
      </c>
      <c r="C800" t="s">
        <v>11</v>
      </c>
      <c r="D800">
        <v>3</v>
      </c>
      <c r="E800" t="s">
        <v>12</v>
      </c>
      <c r="F800">
        <v>19</v>
      </c>
      <c r="G800">
        <v>1618.2672500000001</v>
      </c>
      <c r="H800">
        <v>379742.58829999989</v>
      </c>
      <c r="I800">
        <v>795.15500000000009</v>
      </c>
      <c r="J800">
        <v>225</v>
      </c>
      <c r="K800" t="s">
        <v>13</v>
      </c>
      <c r="L800">
        <f>Table15[[#This Row],[maxPHe]]/Table15[[#This Row],[nv]]</f>
        <v>3.5340222222222226</v>
      </c>
      <c r="M800">
        <f>LN(Table15[[#This Row],[maxPress(bar)]])</f>
        <v>12.847248902953531</v>
      </c>
      <c r="N800">
        <f>LN(Table15[[#This Row],[Rs(ao)]])</f>
        <v>1.0986122886681098</v>
      </c>
      <c r="O800" s="3">
        <f>LN(Table15[[#This Row],[dens]])</f>
        <v>1.2624366619994727</v>
      </c>
      <c r="P800" s="3">
        <f>1/Table15[[#This Row],[Rs(ao)]]</f>
        <v>0.33333333333333331</v>
      </c>
      <c r="Q800" s="3">
        <f>LN(Table15[[#This Row],[1/R]])</f>
        <v>-1.0986122886681098</v>
      </c>
    </row>
    <row r="801" spans="1:17" hidden="1" x14ac:dyDescent="0.3">
      <c r="A801">
        <v>3</v>
      </c>
      <c r="B801">
        <v>2000</v>
      </c>
      <c r="C801" t="s">
        <v>11</v>
      </c>
      <c r="D801">
        <v>3</v>
      </c>
      <c r="E801" t="s">
        <v>12</v>
      </c>
      <c r="F801">
        <v>19</v>
      </c>
      <c r="G801">
        <v>1258.51475</v>
      </c>
      <c r="H801">
        <v>283357.74839999998</v>
      </c>
      <c r="I801">
        <v>648.20499999999981</v>
      </c>
      <c r="J801">
        <v>224</v>
      </c>
      <c r="K801" t="s">
        <v>14</v>
      </c>
      <c r="L801">
        <f>Table15[[#This Row],[maxPHe]]/Table15[[#This Row],[nv]]</f>
        <v>2.8937723214285707</v>
      </c>
      <c r="M801">
        <f>LN(Table15[[#This Row],[maxPress(bar)]])</f>
        <v>12.554465506909427</v>
      </c>
      <c r="N801">
        <f>LN(Table15[[#This Row],[Rs(ao)]])</f>
        <v>1.0986122886681098</v>
      </c>
      <c r="O801" s="3">
        <f>LN(Table15[[#This Row],[dens]])</f>
        <v>1.0625609524912776</v>
      </c>
      <c r="P801" s="3">
        <f>1/Table15[[#This Row],[Rs(ao)]]</f>
        <v>0.33333333333333331</v>
      </c>
      <c r="Q801" s="3">
        <f>LN(Table15[[#This Row],[1/R]])</f>
        <v>-1.0986122886681098</v>
      </c>
    </row>
    <row r="802" spans="1:17" hidden="1" x14ac:dyDescent="0.3">
      <c r="A802">
        <v>4</v>
      </c>
      <c r="B802">
        <v>1500</v>
      </c>
      <c r="C802" t="s">
        <v>11</v>
      </c>
      <c r="D802">
        <v>1</v>
      </c>
      <c r="E802" t="s">
        <v>12</v>
      </c>
      <c r="F802">
        <v>15</v>
      </c>
      <c r="G802">
        <v>57.920749999999998</v>
      </c>
      <c r="H802">
        <v>782121.25770000007</v>
      </c>
      <c r="I802">
        <v>29.08499999999999</v>
      </c>
      <c r="J802">
        <v>6</v>
      </c>
      <c r="K802" t="s">
        <v>13</v>
      </c>
      <c r="L802">
        <f>Table15[[#This Row],[maxPHe]]/Table15[[#This Row],[nv]]</f>
        <v>4.8474999999999984</v>
      </c>
      <c r="M802">
        <f>LN(Table15[[#This Row],[maxPress(bar)]])</f>
        <v>13.569765068504177</v>
      </c>
      <c r="N802">
        <f>LN(Table15[[#This Row],[Rs(ao)]])</f>
        <v>0</v>
      </c>
      <c r="O802" s="3">
        <f>LN(Table15[[#This Row],[dens]])</f>
        <v>1.5784631081346694</v>
      </c>
      <c r="P802" s="3">
        <f>1/Table15[[#This Row],[Rs(ao)]]</f>
        <v>1</v>
      </c>
      <c r="Q802" s="3">
        <f>LN(Table15[[#This Row],[1/R]])</f>
        <v>0</v>
      </c>
    </row>
    <row r="803" spans="1:17" x14ac:dyDescent="0.3">
      <c r="A803">
        <v>2</v>
      </c>
      <c r="B803">
        <v>1000</v>
      </c>
      <c r="C803" t="s">
        <v>11</v>
      </c>
      <c r="D803">
        <v>3</v>
      </c>
      <c r="E803" t="s">
        <v>12</v>
      </c>
      <c r="F803">
        <v>20</v>
      </c>
      <c r="G803">
        <v>1582.0297499999999</v>
      </c>
      <c r="H803">
        <v>373398.31030000001</v>
      </c>
      <c r="I803">
        <v>796.90500000000009</v>
      </c>
      <c r="J803">
        <v>230</v>
      </c>
      <c r="K803" t="s">
        <v>13</v>
      </c>
      <c r="L803">
        <f>Table15[[#This Row],[maxPHe]]/Table15[[#This Row],[nv]]</f>
        <v>3.4648043478260875</v>
      </c>
      <c r="M803">
        <f>LN(Table15[[#This Row],[maxPress(bar)]])</f>
        <v>12.830400984905445</v>
      </c>
      <c r="N803">
        <f>LN(Table15[[#This Row],[Rs(ao)]])</f>
        <v>1.0986122886681098</v>
      </c>
      <c r="O803" s="3">
        <f>LN(Table15[[#This Row],[dens]])</f>
        <v>1.2426561657737865</v>
      </c>
      <c r="P803" s="3">
        <f>1/Table15[[#This Row],[Rs(ao)]]</f>
        <v>0.33333333333333331</v>
      </c>
      <c r="Q803" s="3">
        <f>LN(Table15[[#This Row],[1/R]])</f>
        <v>-1.0986122886681098</v>
      </c>
    </row>
    <row r="804" spans="1:17" hidden="1" x14ac:dyDescent="0.3">
      <c r="A804">
        <v>5</v>
      </c>
      <c r="B804">
        <v>1500</v>
      </c>
      <c r="C804" t="s">
        <v>11</v>
      </c>
      <c r="D804">
        <v>1</v>
      </c>
      <c r="E804" t="s">
        <v>12</v>
      </c>
      <c r="F804">
        <v>15</v>
      </c>
      <c r="G804">
        <v>62.277250000000002</v>
      </c>
      <c r="H804">
        <v>710844.71395</v>
      </c>
      <c r="I804">
        <v>34.954999999999998</v>
      </c>
      <c r="J804">
        <v>8</v>
      </c>
      <c r="K804" t="s">
        <v>13</v>
      </c>
      <c r="L804">
        <f>Table15[[#This Row],[maxPHe]]/Table15[[#This Row],[nv]]</f>
        <v>4.3693749999999998</v>
      </c>
      <c r="M804">
        <f>LN(Table15[[#This Row],[maxPress(bar)]])</f>
        <v>13.474209279797888</v>
      </c>
      <c r="N804">
        <f>LN(Table15[[#This Row],[Rs(ao)]])</f>
        <v>0</v>
      </c>
      <c r="O804" s="3">
        <f>LN(Table15[[#This Row],[dens]])</f>
        <v>1.4746199782841125</v>
      </c>
      <c r="P804" s="3">
        <f>1/Table15[[#This Row],[Rs(ao)]]</f>
        <v>1</v>
      </c>
      <c r="Q804" s="3">
        <f>LN(Table15[[#This Row],[1/R]])</f>
        <v>0</v>
      </c>
    </row>
    <row r="805" spans="1:17" hidden="1" x14ac:dyDescent="0.3">
      <c r="A805">
        <v>2</v>
      </c>
      <c r="B805">
        <v>2000</v>
      </c>
      <c r="C805" t="s">
        <v>11</v>
      </c>
      <c r="D805">
        <v>3</v>
      </c>
      <c r="E805" t="s">
        <v>12</v>
      </c>
      <c r="F805">
        <v>20</v>
      </c>
      <c r="G805">
        <v>1453.46525</v>
      </c>
      <c r="H805">
        <v>296728.13959999988</v>
      </c>
      <c r="I805">
        <v>684.1949999999996</v>
      </c>
      <c r="J805">
        <v>222</v>
      </c>
      <c r="K805" t="s">
        <v>13</v>
      </c>
      <c r="L805">
        <f>Table15[[#This Row],[maxPHe]]/Table15[[#This Row],[nv]]</f>
        <v>3.0819594594594575</v>
      </c>
      <c r="M805">
        <f>LN(Table15[[#This Row],[maxPress(bar)]])</f>
        <v>12.600571643709575</v>
      </c>
      <c r="N805">
        <f>LN(Table15[[#This Row],[Rs(ao)]])</f>
        <v>1.0986122886681098</v>
      </c>
      <c r="O805" s="3">
        <f>LN(Table15[[#This Row],[dens]])</f>
        <v>1.1255655828397866</v>
      </c>
      <c r="P805" s="3">
        <f>1/Table15[[#This Row],[Rs(ao)]]</f>
        <v>0.33333333333333331</v>
      </c>
      <c r="Q805" s="3">
        <f>LN(Table15[[#This Row],[1/R]])</f>
        <v>-1.0986122886681098</v>
      </c>
    </row>
    <row r="806" spans="1:17" hidden="1" x14ac:dyDescent="0.3">
      <c r="A806">
        <v>1</v>
      </c>
      <c r="B806">
        <v>1500</v>
      </c>
      <c r="C806" t="s">
        <v>11</v>
      </c>
      <c r="D806">
        <v>1</v>
      </c>
      <c r="E806" t="s">
        <v>12</v>
      </c>
      <c r="F806">
        <v>16</v>
      </c>
      <c r="G806">
        <v>105.64375</v>
      </c>
      <c r="H806">
        <v>682917.28560000006</v>
      </c>
      <c r="I806">
        <v>45.624999999999993</v>
      </c>
      <c r="J806">
        <v>9</v>
      </c>
      <c r="K806" t="s">
        <v>13</v>
      </c>
      <c r="L806">
        <f>Table15[[#This Row],[maxPHe]]/Table15[[#This Row],[nv]]</f>
        <v>5.0694444444444438</v>
      </c>
      <c r="M806">
        <f>LN(Table15[[#This Row],[maxPress(bar)]])</f>
        <v>13.434129026680381</v>
      </c>
      <c r="N806">
        <f>LN(Table15[[#This Row],[Rs(ao)]])</f>
        <v>0</v>
      </c>
      <c r="O806" s="3">
        <f>LN(Table15[[#This Row],[dens]])</f>
        <v>1.6232312345664361</v>
      </c>
      <c r="P806" s="3">
        <f>1/Table15[[#This Row],[Rs(ao)]]</f>
        <v>1</v>
      </c>
      <c r="Q806" s="3">
        <f>LN(Table15[[#This Row],[1/R]])</f>
        <v>0</v>
      </c>
    </row>
    <row r="807" spans="1:17" x14ac:dyDescent="0.3">
      <c r="A807">
        <v>4</v>
      </c>
      <c r="B807">
        <v>1000</v>
      </c>
      <c r="C807" t="s">
        <v>11</v>
      </c>
      <c r="D807">
        <v>1</v>
      </c>
      <c r="E807" t="s">
        <v>12</v>
      </c>
      <c r="F807">
        <v>10</v>
      </c>
      <c r="G807">
        <v>113.41575</v>
      </c>
      <c r="H807">
        <v>812686.3894499999</v>
      </c>
      <c r="I807">
        <v>44.185000000000016</v>
      </c>
      <c r="J807">
        <v>7</v>
      </c>
      <c r="K807" t="s">
        <v>13</v>
      </c>
      <c r="L807">
        <f>Table15[[#This Row],[maxPHe]]/Table15[[#This Row],[nv]]</f>
        <v>6.3121428571428595</v>
      </c>
      <c r="M807">
        <f>LN(Table15[[#This Row],[maxPress(bar)]])</f>
        <v>13.608100569277322</v>
      </c>
      <c r="N807">
        <f>LN(Table15[[#This Row],[Rs(ao)]])</f>
        <v>0</v>
      </c>
      <c r="O807" s="3">
        <f>LN(Table15[[#This Row],[dens]])</f>
        <v>1.8424752159146549</v>
      </c>
      <c r="P807" s="3">
        <f>1/Table15[[#This Row],[Rs(ao)]]</f>
        <v>1</v>
      </c>
      <c r="Q807" s="3">
        <f>LN(Table15[[#This Row],[1/R]])</f>
        <v>0</v>
      </c>
    </row>
    <row r="808" spans="1:17" x14ac:dyDescent="0.3">
      <c r="A808">
        <v>4</v>
      </c>
      <c r="B808">
        <v>1000</v>
      </c>
      <c r="C808" t="s">
        <v>11</v>
      </c>
      <c r="D808">
        <v>1</v>
      </c>
      <c r="E808" t="s">
        <v>12</v>
      </c>
      <c r="F808">
        <v>11</v>
      </c>
      <c r="G808">
        <v>146.88124999999999</v>
      </c>
      <c r="H808">
        <v>712080.35674999992</v>
      </c>
      <c r="I808">
        <v>60.875000000000028</v>
      </c>
      <c r="J808">
        <v>11</v>
      </c>
      <c r="K808" t="s">
        <v>13</v>
      </c>
      <c r="L808">
        <f>Table15[[#This Row],[maxPHe]]/Table15[[#This Row],[nv]]</f>
        <v>5.5340909090909118</v>
      </c>
      <c r="M808">
        <f>LN(Table15[[#This Row],[maxPress(bar)]])</f>
        <v>13.475946044629767</v>
      </c>
      <c r="N808">
        <f>LN(Table15[[#This Row],[Rs(ao)]])</f>
        <v>0</v>
      </c>
      <c r="O808" s="3">
        <f>LN(Table15[[#This Row],[dens]])</f>
        <v>1.7109273086043839</v>
      </c>
      <c r="P808" s="3">
        <f>1/Table15[[#This Row],[Rs(ao)]]</f>
        <v>1</v>
      </c>
      <c r="Q808" s="3">
        <f>LN(Table15[[#This Row],[1/R]])</f>
        <v>0</v>
      </c>
    </row>
    <row r="809" spans="1:17" x14ac:dyDescent="0.3">
      <c r="A809">
        <v>4</v>
      </c>
      <c r="B809">
        <v>1000</v>
      </c>
      <c r="C809" t="s">
        <v>11</v>
      </c>
      <c r="D809">
        <v>1</v>
      </c>
      <c r="E809" t="s">
        <v>12</v>
      </c>
      <c r="F809">
        <v>12</v>
      </c>
      <c r="G809">
        <v>145.39625000000001</v>
      </c>
      <c r="H809">
        <v>758666.09900000005</v>
      </c>
      <c r="I809">
        <v>55.57499999999996</v>
      </c>
      <c r="J809">
        <v>9</v>
      </c>
      <c r="K809" t="s">
        <v>13</v>
      </c>
      <c r="L809">
        <f>Table15[[#This Row],[maxPHe]]/Table15[[#This Row],[nv]]</f>
        <v>6.1749999999999954</v>
      </c>
      <c r="M809">
        <f>LN(Table15[[#This Row],[maxPress(bar)]])</f>
        <v>13.539317037317439</v>
      </c>
      <c r="N809">
        <f>LN(Table15[[#This Row],[Rs(ao)]])</f>
        <v>0</v>
      </c>
      <c r="O809" s="3">
        <f>LN(Table15[[#This Row],[dens]])</f>
        <v>1.8205088825140401</v>
      </c>
      <c r="P809" s="3">
        <f>1/Table15[[#This Row],[Rs(ao)]]</f>
        <v>1</v>
      </c>
      <c r="Q809" s="3">
        <f>LN(Table15[[#This Row],[1/R]])</f>
        <v>0</v>
      </c>
    </row>
    <row r="810" spans="1:17" x14ac:dyDescent="0.3">
      <c r="A810">
        <v>4</v>
      </c>
      <c r="B810">
        <v>1000</v>
      </c>
      <c r="C810" t="s">
        <v>11</v>
      </c>
      <c r="D810">
        <v>1</v>
      </c>
      <c r="E810" t="s">
        <v>12</v>
      </c>
      <c r="F810">
        <v>13</v>
      </c>
      <c r="G810">
        <v>126.38625</v>
      </c>
      <c r="H810">
        <v>756931.6198499999</v>
      </c>
      <c r="I810">
        <v>51.774999999999999</v>
      </c>
      <c r="J810">
        <v>9</v>
      </c>
      <c r="K810" t="s">
        <v>13</v>
      </c>
      <c r="L810">
        <f>Table15[[#This Row],[maxPHe]]/Table15[[#This Row],[nv]]</f>
        <v>5.7527777777777773</v>
      </c>
      <c r="M810">
        <f>LN(Table15[[#This Row],[maxPress(bar)]])</f>
        <v>13.537028197890404</v>
      </c>
      <c r="N810">
        <f>LN(Table15[[#This Row],[Rs(ao)]])</f>
        <v>0</v>
      </c>
      <c r="O810" s="3">
        <f>LN(Table15[[#This Row],[dens]])</f>
        <v>1.7496828299454283</v>
      </c>
      <c r="P810" s="3">
        <f>1/Table15[[#This Row],[Rs(ao)]]</f>
        <v>1</v>
      </c>
      <c r="Q810" s="3">
        <f>LN(Table15[[#This Row],[1/R]])</f>
        <v>0</v>
      </c>
    </row>
    <row r="811" spans="1:17" x14ac:dyDescent="0.3">
      <c r="A811">
        <v>4</v>
      </c>
      <c r="B811">
        <v>1000</v>
      </c>
      <c r="C811" t="s">
        <v>11</v>
      </c>
      <c r="D811">
        <v>1</v>
      </c>
      <c r="E811" t="s">
        <v>12</v>
      </c>
      <c r="F811">
        <v>14</v>
      </c>
      <c r="G811">
        <v>143.71275</v>
      </c>
      <c r="H811">
        <v>755139.97704999999</v>
      </c>
      <c r="I811">
        <v>55.244999999999997</v>
      </c>
      <c r="J811">
        <v>9</v>
      </c>
      <c r="K811" t="s">
        <v>13</v>
      </c>
      <c r="L811">
        <f>Table15[[#This Row],[maxPHe]]/Table15[[#This Row],[nv]]</f>
        <v>6.1383333333333328</v>
      </c>
      <c r="M811">
        <f>LN(Table15[[#This Row],[maxPress(bar)]])</f>
        <v>13.534658411112918</v>
      </c>
      <c r="N811">
        <f>LN(Table15[[#This Row],[Rs(ao)]])</f>
        <v>0</v>
      </c>
      <c r="O811" s="3">
        <f>LN(Table15[[#This Row],[dens]])</f>
        <v>1.8145532612289188</v>
      </c>
      <c r="P811" s="3">
        <f>1/Table15[[#This Row],[Rs(ao)]]</f>
        <v>1</v>
      </c>
      <c r="Q811" s="3">
        <f>LN(Table15[[#This Row],[1/R]])</f>
        <v>0</v>
      </c>
    </row>
    <row r="812" spans="1:17" x14ac:dyDescent="0.3">
      <c r="A812">
        <v>4</v>
      </c>
      <c r="B812">
        <v>1000</v>
      </c>
      <c r="C812" t="s">
        <v>11</v>
      </c>
      <c r="D812">
        <v>1</v>
      </c>
      <c r="E812" t="s">
        <v>12</v>
      </c>
      <c r="F812">
        <v>15</v>
      </c>
      <c r="G812">
        <v>103.81175</v>
      </c>
      <c r="H812">
        <v>731719.78210000007</v>
      </c>
      <c r="I812">
        <v>47.265000000000043</v>
      </c>
      <c r="J812">
        <v>9</v>
      </c>
      <c r="K812" t="s">
        <v>13</v>
      </c>
      <c r="L812">
        <f>Table15[[#This Row],[maxPHe]]/Table15[[#This Row],[nv]]</f>
        <v>5.2516666666666714</v>
      </c>
      <c r="M812">
        <f>LN(Table15[[#This Row],[maxPress(bar)]])</f>
        <v>13.503152908313686</v>
      </c>
      <c r="N812">
        <f>LN(Table15[[#This Row],[Rs(ao)]])</f>
        <v>0</v>
      </c>
      <c r="O812" s="3">
        <f>LN(Table15[[#This Row],[dens]])</f>
        <v>1.6585454865411291</v>
      </c>
      <c r="P812" s="3">
        <f>1/Table15[[#This Row],[Rs(ao)]]</f>
        <v>1</v>
      </c>
      <c r="Q812" s="3">
        <f>LN(Table15[[#This Row],[1/R]])</f>
        <v>0</v>
      </c>
    </row>
    <row r="813" spans="1:17" x14ac:dyDescent="0.3">
      <c r="A813">
        <v>4</v>
      </c>
      <c r="B813">
        <v>1000</v>
      </c>
      <c r="C813" t="s">
        <v>11</v>
      </c>
      <c r="D813">
        <v>1</v>
      </c>
      <c r="E813" t="s">
        <v>12</v>
      </c>
      <c r="F813">
        <v>16</v>
      </c>
      <c r="G813">
        <v>166.78225</v>
      </c>
      <c r="H813">
        <v>707761.10404999997</v>
      </c>
      <c r="I813">
        <v>62.854999999999997</v>
      </c>
      <c r="J813">
        <v>10</v>
      </c>
      <c r="K813" t="s">
        <v>13</v>
      </c>
      <c r="L813">
        <f>Table15[[#This Row],[maxPHe]]/Table15[[#This Row],[nv]]</f>
        <v>6.2854999999999999</v>
      </c>
      <c r="M813">
        <f>LN(Table15[[#This Row],[maxPress(bar)]])</f>
        <v>13.469861892077493</v>
      </c>
      <c r="N813">
        <f>LN(Table15[[#This Row],[Rs(ao)]])</f>
        <v>0</v>
      </c>
      <c r="O813" s="3">
        <f>LN(Table15[[#This Row],[dens]])</f>
        <v>1.8382453933727487</v>
      </c>
      <c r="P813" s="3">
        <f>1/Table15[[#This Row],[Rs(ao)]]</f>
        <v>1</v>
      </c>
      <c r="Q813" s="3">
        <f>LN(Table15[[#This Row],[1/R]])</f>
        <v>0</v>
      </c>
    </row>
    <row r="814" spans="1:17" x14ac:dyDescent="0.3">
      <c r="A814">
        <v>4</v>
      </c>
      <c r="B814">
        <v>1000</v>
      </c>
      <c r="C814" t="s">
        <v>11</v>
      </c>
      <c r="D814">
        <v>1</v>
      </c>
      <c r="E814" t="s">
        <v>12</v>
      </c>
      <c r="F814">
        <v>17</v>
      </c>
      <c r="G814">
        <v>78.514749999999992</v>
      </c>
      <c r="H814">
        <v>780078.61804999993</v>
      </c>
      <c r="I814">
        <v>40.204999999999977</v>
      </c>
      <c r="J814">
        <v>8</v>
      </c>
      <c r="K814" t="s">
        <v>13</v>
      </c>
      <c r="L814">
        <f>Table15[[#This Row],[maxPHe]]/Table15[[#This Row],[nv]]</f>
        <v>5.0256249999999971</v>
      </c>
      <c r="M814">
        <f>LN(Table15[[#This Row],[maxPress(bar)]])</f>
        <v>13.567149985958359</v>
      </c>
      <c r="N814">
        <f>LN(Table15[[#This Row],[Rs(ao)]])</f>
        <v>0</v>
      </c>
      <c r="O814" s="3">
        <f>LN(Table15[[#This Row],[dens]])</f>
        <v>1.6145498243202758</v>
      </c>
      <c r="P814" s="3">
        <f>1/Table15[[#This Row],[Rs(ao)]]</f>
        <v>1</v>
      </c>
      <c r="Q814" s="3">
        <f>LN(Table15[[#This Row],[1/R]])</f>
        <v>0</v>
      </c>
    </row>
    <row r="815" spans="1:17" x14ac:dyDescent="0.3">
      <c r="A815">
        <v>4</v>
      </c>
      <c r="B815">
        <v>1000</v>
      </c>
      <c r="C815" t="s">
        <v>11</v>
      </c>
      <c r="D815">
        <v>1</v>
      </c>
      <c r="E815" t="s">
        <v>12</v>
      </c>
      <c r="F815">
        <v>18</v>
      </c>
      <c r="G815">
        <v>45.396250000000002</v>
      </c>
      <c r="H815">
        <v>839295.72315000009</v>
      </c>
      <c r="I815">
        <v>30.574999999999999</v>
      </c>
      <c r="J815">
        <v>7</v>
      </c>
      <c r="K815" t="s">
        <v>13</v>
      </c>
      <c r="L815">
        <f>Table15[[#This Row],[maxPHe]]/Table15[[#This Row],[nv]]</f>
        <v>4.3678571428571429</v>
      </c>
      <c r="M815">
        <f>LN(Table15[[#This Row],[maxPress(bar)]])</f>
        <v>13.640318394323396</v>
      </c>
      <c r="N815">
        <f>LN(Table15[[#This Row],[Rs(ao)]])</f>
        <v>0</v>
      </c>
      <c r="O815" s="3">
        <f>LN(Table15[[#This Row],[dens]])</f>
        <v>1.4742725325179227</v>
      </c>
      <c r="P815" s="3">
        <f>1/Table15[[#This Row],[Rs(ao)]]</f>
        <v>1</v>
      </c>
      <c r="Q815" s="3">
        <f>LN(Table15[[#This Row],[1/R]])</f>
        <v>0</v>
      </c>
    </row>
    <row r="816" spans="1:17" x14ac:dyDescent="0.3">
      <c r="A816">
        <v>4</v>
      </c>
      <c r="B816">
        <v>1000</v>
      </c>
      <c r="C816" t="s">
        <v>11</v>
      </c>
      <c r="D816">
        <v>1</v>
      </c>
      <c r="E816" t="s">
        <v>12</v>
      </c>
      <c r="F816">
        <v>19</v>
      </c>
      <c r="G816">
        <v>146.28725</v>
      </c>
      <c r="H816">
        <v>760491.65275000001</v>
      </c>
      <c r="I816">
        <v>58.754999999999967</v>
      </c>
      <c r="J816">
        <v>10</v>
      </c>
      <c r="K816" t="s">
        <v>13</v>
      </c>
      <c r="L816">
        <f>Table15[[#This Row],[maxPHe]]/Table15[[#This Row],[nv]]</f>
        <v>5.8754999999999971</v>
      </c>
      <c r="M816">
        <f>LN(Table15[[#This Row],[maxPress(bar)]])</f>
        <v>13.541720414618618</v>
      </c>
      <c r="N816">
        <f>LN(Table15[[#This Row],[Rs(ao)]])</f>
        <v>0</v>
      </c>
      <c r="O816" s="3">
        <f>LN(Table15[[#This Row],[dens]])</f>
        <v>1.7707911627918582</v>
      </c>
      <c r="P816" s="3">
        <f>1/Table15[[#This Row],[Rs(ao)]]</f>
        <v>1</v>
      </c>
      <c r="Q816" s="3">
        <f>LN(Table15[[#This Row],[1/R]])</f>
        <v>0</v>
      </c>
    </row>
    <row r="817" spans="1:17" x14ac:dyDescent="0.3">
      <c r="A817">
        <v>4</v>
      </c>
      <c r="B817">
        <v>1000</v>
      </c>
      <c r="C817" t="s">
        <v>11</v>
      </c>
      <c r="D817">
        <v>1</v>
      </c>
      <c r="E817" t="s">
        <v>12</v>
      </c>
      <c r="F817">
        <v>1</v>
      </c>
      <c r="G817">
        <v>56.732750000000003</v>
      </c>
      <c r="H817">
        <v>603142.43079999997</v>
      </c>
      <c r="I817">
        <v>27.844999999999999</v>
      </c>
      <c r="J817">
        <v>9</v>
      </c>
      <c r="K817" t="s">
        <v>14</v>
      </c>
      <c r="L817">
        <f>Table15[[#This Row],[maxPHe]]/Table15[[#This Row],[nv]]</f>
        <v>3.0938888888888889</v>
      </c>
      <c r="M817">
        <f>LN(Table15[[#This Row],[maxPress(bar)]])</f>
        <v>13.309908651466058</v>
      </c>
      <c r="N817">
        <f>LN(Table15[[#This Row],[Rs(ao)]])</f>
        <v>0</v>
      </c>
      <c r="O817" s="3">
        <f>LN(Table15[[#This Row],[dens]])</f>
        <v>1.1294288397054126</v>
      </c>
      <c r="P817" s="3">
        <f>1/Table15[[#This Row],[Rs(ao)]]</f>
        <v>1</v>
      </c>
      <c r="Q817" s="3">
        <f>LN(Table15[[#This Row],[1/R]])</f>
        <v>0</v>
      </c>
    </row>
    <row r="818" spans="1:17" x14ac:dyDescent="0.3">
      <c r="A818">
        <v>4</v>
      </c>
      <c r="B818">
        <v>1000</v>
      </c>
      <c r="C818" t="s">
        <v>11</v>
      </c>
      <c r="D818">
        <v>1</v>
      </c>
      <c r="E818" t="s">
        <v>12</v>
      </c>
      <c r="F818">
        <v>20</v>
      </c>
      <c r="G818">
        <v>103.66325000000001</v>
      </c>
      <c r="H818">
        <v>824319.20114999986</v>
      </c>
      <c r="I818">
        <v>42.235000000000021</v>
      </c>
      <c r="J818">
        <v>7</v>
      </c>
      <c r="K818" t="s">
        <v>13</v>
      </c>
      <c r="L818">
        <f>Table15[[#This Row],[maxPHe]]/Table15[[#This Row],[nv]]</f>
        <v>6.0335714285714319</v>
      </c>
      <c r="M818">
        <f>LN(Table15[[#This Row],[maxPress(bar)]])</f>
        <v>13.622313113915741</v>
      </c>
      <c r="N818">
        <f>LN(Table15[[#This Row],[Rs(ao)]])</f>
        <v>0</v>
      </c>
      <c r="O818" s="3">
        <f>LN(Table15[[#This Row],[dens]])</f>
        <v>1.7973391121241473</v>
      </c>
      <c r="P818" s="3">
        <f>1/Table15[[#This Row],[Rs(ao)]]</f>
        <v>1</v>
      </c>
      <c r="Q818" s="3">
        <f>LN(Table15[[#This Row],[1/R]])</f>
        <v>0</v>
      </c>
    </row>
    <row r="819" spans="1:17" x14ac:dyDescent="0.3">
      <c r="A819">
        <v>4</v>
      </c>
      <c r="B819">
        <v>1000</v>
      </c>
      <c r="C819" t="s">
        <v>11</v>
      </c>
      <c r="D819">
        <v>1</v>
      </c>
      <c r="E819" t="s">
        <v>12</v>
      </c>
      <c r="F819">
        <v>2</v>
      </c>
      <c r="G819">
        <v>92.524750000000012</v>
      </c>
      <c r="H819">
        <v>766876.30989999999</v>
      </c>
      <c r="I819">
        <v>31.004999999999999</v>
      </c>
      <c r="J819">
        <v>7</v>
      </c>
      <c r="K819" t="s">
        <v>14</v>
      </c>
      <c r="L819">
        <f>Table15[[#This Row],[maxPHe]]/Table15[[#This Row],[nv]]</f>
        <v>4.4292857142857143</v>
      </c>
      <c r="M819">
        <f>LN(Table15[[#This Row],[maxPress(bar)]])</f>
        <v>13.550080802546914</v>
      </c>
      <c r="N819">
        <f>LN(Table15[[#This Row],[Rs(ao)]])</f>
        <v>0</v>
      </c>
      <c r="O819" s="3">
        <f>LN(Table15[[#This Row],[dens]])</f>
        <v>1.4882383327465281</v>
      </c>
      <c r="P819" s="3">
        <f>1/Table15[[#This Row],[Rs(ao)]]</f>
        <v>1</v>
      </c>
      <c r="Q819" s="3">
        <f>LN(Table15[[#This Row],[1/R]])</f>
        <v>0</v>
      </c>
    </row>
    <row r="820" spans="1:17" x14ac:dyDescent="0.3">
      <c r="A820">
        <v>4</v>
      </c>
      <c r="B820">
        <v>1000</v>
      </c>
      <c r="C820" t="s">
        <v>11</v>
      </c>
      <c r="D820">
        <v>1</v>
      </c>
      <c r="E820" t="s">
        <v>12</v>
      </c>
      <c r="F820">
        <v>3</v>
      </c>
      <c r="G820">
        <v>101.98025</v>
      </c>
      <c r="H820">
        <v>768430.75315</v>
      </c>
      <c r="I820">
        <v>41.895000000000017</v>
      </c>
      <c r="J820">
        <v>8</v>
      </c>
      <c r="K820" t="s">
        <v>14</v>
      </c>
      <c r="L820">
        <f>Table15[[#This Row],[maxPHe]]/Table15[[#This Row],[nv]]</f>
        <v>5.2368750000000022</v>
      </c>
      <c r="M820">
        <f>LN(Table15[[#This Row],[maxPress(bar)]])</f>
        <v>13.552105731394771</v>
      </c>
      <c r="N820">
        <f>LN(Table15[[#This Row],[Rs(ao)]])</f>
        <v>0</v>
      </c>
      <c r="O820" s="3">
        <f>LN(Table15[[#This Row],[dens]])</f>
        <v>1.6557249463854142</v>
      </c>
      <c r="P820" s="3">
        <f>1/Table15[[#This Row],[Rs(ao)]]</f>
        <v>1</v>
      </c>
      <c r="Q820" s="3">
        <f>LN(Table15[[#This Row],[1/R]])</f>
        <v>0</v>
      </c>
    </row>
    <row r="821" spans="1:17" x14ac:dyDescent="0.3">
      <c r="A821">
        <v>4</v>
      </c>
      <c r="B821">
        <v>1000</v>
      </c>
      <c r="C821" t="s">
        <v>11</v>
      </c>
      <c r="D821">
        <v>1</v>
      </c>
      <c r="E821" t="s">
        <v>12</v>
      </c>
      <c r="F821">
        <v>4</v>
      </c>
      <c r="G821">
        <v>163.06925000000001</v>
      </c>
      <c r="H821">
        <v>704644.9118</v>
      </c>
      <c r="I821">
        <v>61.115000000000023</v>
      </c>
      <c r="J821">
        <v>11</v>
      </c>
      <c r="K821" t="s">
        <v>14</v>
      </c>
      <c r="L821">
        <f>Table15[[#This Row],[maxPHe]]/Table15[[#This Row],[nv]]</f>
        <v>5.5559090909090934</v>
      </c>
      <c r="M821">
        <f>LN(Table15[[#This Row],[maxPress(bar)]])</f>
        <v>13.465449283703784</v>
      </c>
      <c r="N821">
        <f>LN(Table15[[#This Row],[Rs(ao)]])</f>
        <v>0</v>
      </c>
      <c r="O821" s="3">
        <f>LN(Table15[[#This Row],[dens]])</f>
        <v>1.7148620624308559</v>
      </c>
      <c r="P821" s="3">
        <f>1/Table15[[#This Row],[Rs(ao)]]</f>
        <v>1</v>
      </c>
      <c r="Q821" s="3">
        <f>LN(Table15[[#This Row],[1/R]])</f>
        <v>0</v>
      </c>
    </row>
    <row r="822" spans="1:17" x14ac:dyDescent="0.3">
      <c r="A822">
        <v>4</v>
      </c>
      <c r="B822">
        <v>1000</v>
      </c>
      <c r="C822" t="s">
        <v>11</v>
      </c>
      <c r="D822">
        <v>1</v>
      </c>
      <c r="E822" t="s">
        <v>12</v>
      </c>
      <c r="F822">
        <v>5</v>
      </c>
      <c r="G822">
        <v>115.14875000000001</v>
      </c>
      <c r="H822">
        <v>808227.97144999995</v>
      </c>
      <c r="I822">
        <v>44.525000000000013</v>
      </c>
      <c r="J822">
        <v>7</v>
      </c>
      <c r="K822" t="s">
        <v>14</v>
      </c>
      <c r="L822">
        <f>Table15[[#This Row],[maxPHe]]/Table15[[#This Row],[nv]]</f>
        <v>6.3607142857142875</v>
      </c>
      <c r="M822">
        <f>LN(Table15[[#This Row],[maxPress(bar)]])</f>
        <v>13.602599440592078</v>
      </c>
      <c r="N822">
        <f>LN(Table15[[#This Row],[Rs(ao)]])</f>
        <v>0</v>
      </c>
      <c r="O822" s="3">
        <f>LN(Table15[[#This Row],[dens]])</f>
        <v>1.8501406801204123</v>
      </c>
      <c r="P822" s="3">
        <f>1/Table15[[#This Row],[Rs(ao)]]</f>
        <v>1</v>
      </c>
      <c r="Q822" s="3">
        <f>LN(Table15[[#This Row],[1/R]])</f>
        <v>0</v>
      </c>
    </row>
    <row r="823" spans="1:17" x14ac:dyDescent="0.3">
      <c r="A823">
        <v>4</v>
      </c>
      <c r="B823">
        <v>1000</v>
      </c>
      <c r="C823" t="s">
        <v>11</v>
      </c>
      <c r="D823">
        <v>1</v>
      </c>
      <c r="E823" t="s">
        <v>12</v>
      </c>
      <c r="F823">
        <v>6</v>
      </c>
      <c r="G823">
        <v>153.01974999999999</v>
      </c>
      <c r="H823">
        <v>778101.92825</v>
      </c>
      <c r="I823">
        <v>57.104999999999997</v>
      </c>
      <c r="J823">
        <v>9</v>
      </c>
      <c r="K823" t="s">
        <v>14</v>
      </c>
      <c r="L823">
        <f>Table15[[#This Row],[maxPHe]]/Table15[[#This Row],[nv]]</f>
        <v>6.3449999999999998</v>
      </c>
      <c r="M823">
        <f>LN(Table15[[#This Row],[maxPress(bar)]])</f>
        <v>13.564612807753859</v>
      </c>
      <c r="N823">
        <f>LN(Table15[[#This Row],[Rs(ao)]])</f>
        <v>0</v>
      </c>
      <c r="O823" s="3">
        <f>LN(Table15[[#This Row],[dens]])</f>
        <v>1.847667101166351</v>
      </c>
      <c r="P823" s="3">
        <f>1/Table15[[#This Row],[Rs(ao)]]</f>
        <v>1</v>
      </c>
      <c r="Q823" s="3">
        <f>LN(Table15[[#This Row],[1/R]])</f>
        <v>0</v>
      </c>
    </row>
    <row r="824" spans="1:17" x14ac:dyDescent="0.3">
      <c r="A824">
        <v>4</v>
      </c>
      <c r="B824">
        <v>1000</v>
      </c>
      <c r="C824" t="s">
        <v>11</v>
      </c>
      <c r="D824">
        <v>1</v>
      </c>
      <c r="E824" t="s">
        <v>12</v>
      </c>
      <c r="F824">
        <v>7</v>
      </c>
      <c r="G824">
        <v>136.48525000000001</v>
      </c>
      <c r="H824">
        <v>774710.17989999987</v>
      </c>
      <c r="I824">
        <v>51.795000000000002</v>
      </c>
      <c r="J824">
        <v>8</v>
      </c>
      <c r="K824" t="s">
        <v>14</v>
      </c>
      <c r="L824">
        <f>Table15[[#This Row],[maxPHe]]/Table15[[#This Row],[nv]]</f>
        <v>6.4743750000000002</v>
      </c>
      <c r="M824">
        <f>LN(Table15[[#This Row],[maxPress(bar)]])</f>
        <v>13.560244276975119</v>
      </c>
      <c r="N824">
        <f>LN(Table15[[#This Row],[Rs(ao)]])</f>
        <v>0</v>
      </c>
      <c r="O824" s="3">
        <f>LN(Table15[[#This Row],[dens]])</f>
        <v>1.8678520778302294</v>
      </c>
      <c r="P824" s="3">
        <f>1/Table15[[#This Row],[Rs(ao)]]</f>
        <v>1</v>
      </c>
      <c r="Q824" s="3">
        <f>LN(Table15[[#This Row],[1/R]])</f>
        <v>0</v>
      </c>
    </row>
    <row r="825" spans="1:17" x14ac:dyDescent="0.3">
      <c r="A825">
        <v>4</v>
      </c>
      <c r="B825">
        <v>1000</v>
      </c>
      <c r="C825" t="s">
        <v>11</v>
      </c>
      <c r="D825">
        <v>1</v>
      </c>
      <c r="E825" t="s">
        <v>12</v>
      </c>
      <c r="F825">
        <v>8</v>
      </c>
      <c r="G825">
        <v>80.297250000000005</v>
      </c>
      <c r="H825">
        <v>799859.44990000024</v>
      </c>
      <c r="I825">
        <v>40.555</v>
      </c>
      <c r="J825">
        <v>8</v>
      </c>
      <c r="K825" t="s">
        <v>14</v>
      </c>
      <c r="L825">
        <f>Table15[[#This Row],[maxPHe]]/Table15[[#This Row],[nv]]</f>
        <v>5.069375</v>
      </c>
      <c r="M825">
        <f>LN(Table15[[#This Row],[maxPress(bar)]])</f>
        <v>13.592191303590186</v>
      </c>
      <c r="N825">
        <f>LN(Table15[[#This Row],[Rs(ao)]])</f>
        <v>0</v>
      </c>
      <c r="O825" s="3">
        <f>LN(Table15[[#This Row],[dens]])</f>
        <v>1.6232175358424721</v>
      </c>
      <c r="P825" s="3">
        <f>1/Table15[[#This Row],[Rs(ao)]]</f>
        <v>1</v>
      </c>
      <c r="Q825" s="3">
        <f>LN(Table15[[#This Row],[1/R]])</f>
        <v>0</v>
      </c>
    </row>
    <row r="826" spans="1:17" x14ac:dyDescent="0.3">
      <c r="A826">
        <v>4</v>
      </c>
      <c r="B826">
        <v>1000</v>
      </c>
      <c r="C826" t="s">
        <v>11</v>
      </c>
      <c r="D826">
        <v>1</v>
      </c>
      <c r="E826" t="s">
        <v>12</v>
      </c>
      <c r="F826">
        <v>9</v>
      </c>
      <c r="G826">
        <v>94.851250000000007</v>
      </c>
      <c r="H826">
        <v>755503.35890000011</v>
      </c>
      <c r="I826">
        <v>45.474999999999973</v>
      </c>
      <c r="J826">
        <v>9</v>
      </c>
      <c r="K826" t="s">
        <v>14</v>
      </c>
      <c r="L826">
        <f>Table15[[#This Row],[maxPHe]]/Table15[[#This Row],[nv]]</f>
        <v>5.0527777777777745</v>
      </c>
      <c r="M826">
        <f>LN(Table15[[#This Row],[maxPress(bar)]])</f>
        <v>13.535139506614897</v>
      </c>
      <c r="N826">
        <f>LN(Table15[[#This Row],[Rs(ao)]])</f>
        <v>0</v>
      </c>
      <c r="O826" s="3">
        <f>LN(Table15[[#This Row],[dens]])</f>
        <v>1.6199381470679659</v>
      </c>
      <c r="P826" s="3">
        <f>1/Table15[[#This Row],[Rs(ao)]]</f>
        <v>1</v>
      </c>
      <c r="Q826" s="3">
        <f>LN(Table15[[#This Row],[1/R]])</f>
        <v>0</v>
      </c>
    </row>
    <row r="827" spans="1:17" hidden="1" x14ac:dyDescent="0.3">
      <c r="A827">
        <v>1</v>
      </c>
      <c r="B827">
        <v>1500</v>
      </c>
      <c r="C827" t="s">
        <v>11</v>
      </c>
      <c r="D827">
        <v>2</v>
      </c>
      <c r="E827" t="s">
        <v>12</v>
      </c>
      <c r="F827">
        <v>16</v>
      </c>
      <c r="G827">
        <v>546.88125000000002</v>
      </c>
      <c r="H827">
        <v>423170.11835</v>
      </c>
      <c r="I827">
        <v>254.875</v>
      </c>
      <c r="J827">
        <v>66</v>
      </c>
      <c r="K827" t="s">
        <v>14</v>
      </c>
      <c r="L827">
        <f>Table15[[#This Row],[maxPHe]]/Table15[[#This Row],[nv]]</f>
        <v>3.8617424242424243</v>
      </c>
      <c r="M827">
        <f>LN(Table15[[#This Row],[maxPress(bar)]])</f>
        <v>12.955529548219507</v>
      </c>
      <c r="N827">
        <f>LN(Table15[[#This Row],[Rs(ao)]])</f>
        <v>0.69314718055994529</v>
      </c>
      <c r="O827" s="3">
        <f>LN(Table15[[#This Row],[dens]])</f>
        <v>1.3511184868681938</v>
      </c>
      <c r="P827" s="3">
        <f>1/Table15[[#This Row],[Rs(ao)]]</f>
        <v>0.5</v>
      </c>
      <c r="Q827" s="3">
        <f>LN(Table15[[#This Row],[1/R]])</f>
        <v>-0.69314718055994529</v>
      </c>
    </row>
    <row r="828" spans="1:17" hidden="1" x14ac:dyDescent="0.3">
      <c r="A828">
        <v>2</v>
      </c>
      <c r="B828">
        <v>1500</v>
      </c>
      <c r="C828" t="s">
        <v>11</v>
      </c>
      <c r="D828">
        <v>1</v>
      </c>
      <c r="E828" t="s">
        <v>12</v>
      </c>
      <c r="F828">
        <v>16</v>
      </c>
      <c r="G828">
        <v>69.603749999999991</v>
      </c>
      <c r="H828">
        <v>662670.2172500001</v>
      </c>
      <c r="I828">
        <v>38.424999999999997</v>
      </c>
      <c r="J828">
        <v>9</v>
      </c>
      <c r="K828" t="s">
        <v>13</v>
      </c>
      <c r="L828">
        <f>Table15[[#This Row],[maxPHe]]/Table15[[#This Row],[nv]]</f>
        <v>4.2694444444444439</v>
      </c>
      <c r="M828">
        <f>LN(Table15[[#This Row],[maxPress(bar)]])</f>
        <v>13.404032735539332</v>
      </c>
      <c r="N828">
        <f>LN(Table15[[#This Row],[Rs(ao)]])</f>
        <v>0</v>
      </c>
      <c r="O828" s="3">
        <f>LN(Table15[[#This Row],[dens]])</f>
        <v>1.4514837120884401</v>
      </c>
      <c r="P828" s="3">
        <f>1/Table15[[#This Row],[Rs(ao)]]</f>
        <v>1</v>
      </c>
      <c r="Q828" s="3">
        <f>LN(Table15[[#This Row],[1/R]])</f>
        <v>0</v>
      </c>
    </row>
    <row r="829" spans="1:17" hidden="1" x14ac:dyDescent="0.3">
      <c r="A829">
        <v>3</v>
      </c>
      <c r="B829">
        <v>1500</v>
      </c>
      <c r="C829" t="s">
        <v>11</v>
      </c>
      <c r="D829">
        <v>1</v>
      </c>
      <c r="E829" t="s">
        <v>12</v>
      </c>
      <c r="F829">
        <v>16</v>
      </c>
      <c r="G829">
        <v>81.831750000000014</v>
      </c>
      <c r="H829">
        <v>658827.54299999995</v>
      </c>
      <c r="I829">
        <v>40.865000000000009</v>
      </c>
      <c r="J829">
        <v>9</v>
      </c>
      <c r="K829" t="s">
        <v>13</v>
      </c>
      <c r="L829">
        <f>Table15[[#This Row],[maxPHe]]/Table15[[#This Row],[nv]]</f>
        <v>4.5405555555555566</v>
      </c>
      <c r="M829">
        <f>LN(Table15[[#This Row],[maxPress(bar)]])</f>
        <v>13.398217084244122</v>
      </c>
      <c r="N829">
        <f>LN(Table15[[#This Row],[Rs(ao)]])</f>
        <v>0</v>
      </c>
      <c r="O829" s="3">
        <f>LN(Table15[[#This Row],[dens]])</f>
        <v>1.513049373631874</v>
      </c>
      <c r="P829" s="3">
        <f>1/Table15[[#This Row],[Rs(ao)]]</f>
        <v>1</v>
      </c>
      <c r="Q829" s="3">
        <f>LN(Table15[[#This Row],[1/R]])</f>
        <v>0</v>
      </c>
    </row>
    <row r="830" spans="1:17" hidden="1" x14ac:dyDescent="0.3">
      <c r="A830">
        <v>1</v>
      </c>
      <c r="B830">
        <v>1500</v>
      </c>
      <c r="C830" t="s">
        <v>11</v>
      </c>
      <c r="D830">
        <v>3</v>
      </c>
      <c r="E830" t="s">
        <v>12</v>
      </c>
      <c r="F830">
        <v>16</v>
      </c>
      <c r="G830">
        <v>1390.79225</v>
      </c>
      <c r="H830">
        <v>323157.73030000011</v>
      </c>
      <c r="I830">
        <v>710.65499999999963</v>
      </c>
      <c r="J830">
        <v>226</v>
      </c>
      <c r="K830" t="s">
        <v>14</v>
      </c>
      <c r="L830">
        <f>Table15[[#This Row],[maxPHe]]/Table15[[#This Row],[nv]]</f>
        <v>3.1444911504424762</v>
      </c>
      <c r="M830">
        <f>LN(Table15[[#This Row],[maxPress(bar)]])</f>
        <v>12.685895812113108</v>
      </c>
      <c r="N830">
        <f>LN(Table15[[#This Row],[Rs(ao)]])</f>
        <v>1.0986122886681098</v>
      </c>
      <c r="O830" s="3">
        <f>LN(Table15[[#This Row],[dens]])</f>
        <v>1.1456520807002677</v>
      </c>
      <c r="P830" s="3">
        <f>1/Table15[[#This Row],[Rs(ao)]]</f>
        <v>0.33333333333333331</v>
      </c>
      <c r="Q830" s="3">
        <f>LN(Table15[[#This Row],[1/R]])</f>
        <v>-1.0986122886681098</v>
      </c>
    </row>
    <row r="831" spans="1:17" hidden="1" x14ac:dyDescent="0.3">
      <c r="A831">
        <v>2</v>
      </c>
      <c r="B831">
        <v>1500</v>
      </c>
      <c r="C831" t="s">
        <v>11</v>
      </c>
      <c r="D831">
        <v>3</v>
      </c>
      <c r="E831" t="s">
        <v>12</v>
      </c>
      <c r="F831">
        <v>16</v>
      </c>
      <c r="G831">
        <v>1405.79225</v>
      </c>
      <c r="H831">
        <v>323943.04375000001</v>
      </c>
      <c r="I831">
        <v>713.65500000000031</v>
      </c>
      <c r="J831">
        <v>226</v>
      </c>
      <c r="K831" t="s">
        <v>14</v>
      </c>
      <c r="L831">
        <f>Table15[[#This Row],[maxPHe]]/Table15[[#This Row],[nv]]</f>
        <v>3.157765486725665</v>
      </c>
      <c r="M831">
        <f>LN(Table15[[#This Row],[maxPress(bar)]])</f>
        <v>12.688322988426375</v>
      </c>
      <c r="N831">
        <f>LN(Table15[[#This Row],[Rs(ao)]])</f>
        <v>1.0986122886681098</v>
      </c>
      <c r="O831" s="3">
        <f>LN(Table15[[#This Row],[dens]])</f>
        <v>1.149864653014498</v>
      </c>
      <c r="P831" s="3">
        <f>1/Table15[[#This Row],[Rs(ao)]]</f>
        <v>0.33333333333333331</v>
      </c>
      <c r="Q831" s="3">
        <f>LN(Table15[[#This Row],[1/R]])</f>
        <v>-1.0986122886681098</v>
      </c>
    </row>
    <row r="832" spans="1:17" hidden="1" x14ac:dyDescent="0.3">
      <c r="A832">
        <v>3</v>
      </c>
      <c r="B832">
        <v>1500</v>
      </c>
      <c r="C832" t="s">
        <v>11</v>
      </c>
      <c r="D832">
        <v>3</v>
      </c>
      <c r="E832" t="s">
        <v>12</v>
      </c>
      <c r="F832">
        <v>16</v>
      </c>
      <c r="G832">
        <v>1398.91075</v>
      </c>
      <c r="H832">
        <v>323582.56945000013</v>
      </c>
      <c r="I832">
        <v>711.28499999999951</v>
      </c>
      <c r="J832">
        <v>225</v>
      </c>
      <c r="K832" t="s">
        <v>14</v>
      </c>
      <c r="L832">
        <f>Table15[[#This Row],[maxPHe]]/Table15[[#This Row],[nv]]</f>
        <v>3.1612666666666644</v>
      </c>
      <c r="M832">
        <f>LN(Table15[[#This Row],[maxPress(bar)]])</f>
        <v>12.687209598222529</v>
      </c>
      <c r="N832">
        <f>LN(Table15[[#This Row],[Rs(ao)]])</f>
        <v>1.0986122886681098</v>
      </c>
      <c r="O832" s="3">
        <f>LN(Table15[[#This Row],[dens]])</f>
        <v>1.15097279116423</v>
      </c>
      <c r="P832" s="3">
        <f>1/Table15[[#This Row],[Rs(ao)]]</f>
        <v>0.33333333333333331</v>
      </c>
      <c r="Q832" s="3">
        <f>LN(Table15[[#This Row],[1/R]])</f>
        <v>-1.0986122886681098</v>
      </c>
    </row>
    <row r="833" spans="1:17" hidden="1" x14ac:dyDescent="0.3">
      <c r="A833">
        <v>4</v>
      </c>
      <c r="B833">
        <v>1500</v>
      </c>
      <c r="C833" t="s">
        <v>11</v>
      </c>
      <c r="D833">
        <v>1</v>
      </c>
      <c r="E833" t="s">
        <v>12</v>
      </c>
      <c r="F833">
        <v>16</v>
      </c>
      <c r="G833">
        <v>107.52475</v>
      </c>
      <c r="H833">
        <v>756769.02175000007</v>
      </c>
      <c r="I833">
        <v>39.005000000000031</v>
      </c>
      <c r="J833">
        <v>6</v>
      </c>
      <c r="K833" t="s">
        <v>13</v>
      </c>
      <c r="L833">
        <f>Table15[[#This Row],[maxPHe]]/Table15[[#This Row],[nv]]</f>
        <v>6.5008333333333388</v>
      </c>
      <c r="M833">
        <f>LN(Table15[[#This Row],[maxPress(bar)]])</f>
        <v>13.536813362676417</v>
      </c>
      <c r="N833">
        <f>LN(Table15[[#This Row],[Rs(ao)]])</f>
        <v>0</v>
      </c>
      <c r="O833" s="3">
        <f>LN(Table15[[#This Row],[dens]])</f>
        <v>1.8719303738122224</v>
      </c>
      <c r="P833" s="3">
        <f>1/Table15[[#This Row],[Rs(ao)]]</f>
        <v>1</v>
      </c>
      <c r="Q833" s="3">
        <f>LN(Table15[[#This Row],[1/R]])</f>
        <v>0</v>
      </c>
    </row>
    <row r="834" spans="1:17" hidden="1" x14ac:dyDescent="0.3">
      <c r="A834">
        <v>5</v>
      </c>
      <c r="B834">
        <v>1500</v>
      </c>
      <c r="C834" t="s">
        <v>11</v>
      </c>
      <c r="D834">
        <v>1</v>
      </c>
      <c r="E834" t="s">
        <v>12</v>
      </c>
      <c r="F834">
        <v>16</v>
      </c>
      <c r="G834">
        <v>82.871250000000003</v>
      </c>
      <c r="H834">
        <v>715696.90620000008</v>
      </c>
      <c r="I834">
        <v>39.075000000000017</v>
      </c>
      <c r="J834">
        <v>8</v>
      </c>
      <c r="K834" t="s">
        <v>13</v>
      </c>
      <c r="L834">
        <f>Table15[[#This Row],[maxPHe]]/Table15[[#This Row],[nv]]</f>
        <v>4.8843750000000021</v>
      </c>
      <c r="M834">
        <f>LN(Table15[[#This Row],[maxPress(bar)]])</f>
        <v>13.481012040956413</v>
      </c>
      <c r="N834">
        <f>LN(Table15[[#This Row],[Rs(ao)]])</f>
        <v>0</v>
      </c>
      <c r="O834" s="3">
        <f>LN(Table15[[#This Row],[dens]])</f>
        <v>1.5860413346277049</v>
      </c>
      <c r="P834" s="3">
        <f>1/Table15[[#This Row],[Rs(ao)]]</f>
        <v>1</v>
      </c>
      <c r="Q834" s="3">
        <f>LN(Table15[[#This Row],[1/R]])</f>
        <v>0</v>
      </c>
    </row>
    <row r="835" spans="1:17" hidden="1" x14ac:dyDescent="0.3">
      <c r="A835">
        <v>1</v>
      </c>
      <c r="B835">
        <v>1500</v>
      </c>
      <c r="C835" t="s">
        <v>11</v>
      </c>
      <c r="D835">
        <v>1</v>
      </c>
      <c r="E835" t="s">
        <v>12</v>
      </c>
      <c r="F835">
        <v>17</v>
      </c>
      <c r="G835">
        <v>120.54474999999999</v>
      </c>
      <c r="H835">
        <v>649719.69070000004</v>
      </c>
      <c r="I835">
        <v>51.604999999999997</v>
      </c>
      <c r="J835">
        <v>10</v>
      </c>
      <c r="K835" t="s">
        <v>13</v>
      </c>
      <c r="L835">
        <f>Table15[[#This Row],[maxPHe]]/Table15[[#This Row],[nv]]</f>
        <v>5.1604999999999999</v>
      </c>
      <c r="M835">
        <f>LN(Table15[[#This Row],[maxPress(bar)]])</f>
        <v>13.384296303781996</v>
      </c>
      <c r="N835">
        <f>LN(Table15[[#This Row],[Rs(ao)]])</f>
        <v>0</v>
      </c>
      <c r="O835" s="3">
        <f>LN(Table15[[#This Row],[dens]])</f>
        <v>1.6410334740238508</v>
      </c>
      <c r="P835" s="3">
        <f>1/Table15[[#This Row],[Rs(ao)]]</f>
        <v>1</v>
      </c>
      <c r="Q835" s="3">
        <f>LN(Table15[[#This Row],[1/R]])</f>
        <v>0</v>
      </c>
    </row>
    <row r="836" spans="1:17" hidden="1" x14ac:dyDescent="0.3">
      <c r="A836">
        <v>2</v>
      </c>
      <c r="B836">
        <v>1500</v>
      </c>
      <c r="C836" t="s">
        <v>11</v>
      </c>
      <c r="D836">
        <v>1</v>
      </c>
      <c r="E836" t="s">
        <v>12</v>
      </c>
      <c r="F836">
        <v>17</v>
      </c>
      <c r="G836">
        <v>99.752249999999989</v>
      </c>
      <c r="H836">
        <v>653228.74744999991</v>
      </c>
      <c r="I836">
        <v>44.45500000000002</v>
      </c>
      <c r="J836">
        <v>9</v>
      </c>
      <c r="K836" t="s">
        <v>13</v>
      </c>
      <c r="L836">
        <f>Table15[[#This Row],[maxPHe]]/Table15[[#This Row],[nv]]</f>
        <v>4.9394444444444465</v>
      </c>
      <c r="M836">
        <f>LN(Table15[[#This Row],[maxPress(bar)]])</f>
        <v>13.389682649290677</v>
      </c>
      <c r="N836">
        <f>LN(Table15[[#This Row],[Rs(ao)]])</f>
        <v>0</v>
      </c>
      <c r="O836" s="3">
        <f>LN(Table15[[#This Row],[dens]])</f>
        <v>1.5972528642368833</v>
      </c>
      <c r="P836" s="3">
        <f>1/Table15[[#This Row],[Rs(ao)]]</f>
        <v>1</v>
      </c>
      <c r="Q836" s="3">
        <f>LN(Table15[[#This Row],[1/R]])</f>
        <v>0</v>
      </c>
    </row>
    <row r="837" spans="1:17" hidden="1" x14ac:dyDescent="0.3">
      <c r="A837">
        <v>2</v>
      </c>
      <c r="B837">
        <v>1500</v>
      </c>
      <c r="C837" t="s">
        <v>11</v>
      </c>
      <c r="D837">
        <v>2</v>
      </c>
      <c r="E837" t="s">
        <v>12</v>
      </c>
      <c r="F837">
        <v>17</v>
      </c>
      <c r="G837">
        <v>485.34674999999999</v>
      </c>
      <c r="H837">
        <v>413686.44030000002</v>
      </c>
      <c r="I837">
        <v>244.56499999999991</v>
      </c>
      <c r="J837">
        <v>67</v>
      </c>
      <c r="K837" t="s">
        <v>13</v>
      </c>
      <c r="L837">
        <f>Table15[[#This Row],[maxPHe]]/Table15[[#This Row],[nv]]</f>
        <v>3.6502238805970135</v>
      </c>
      <c r="M837">
        <f>LN(Table15[[#This Row],[maxPress(bar)]])</f>
        <v>12.932863575262591</v>
      </c>
      <c r="N837">
        <f>LN(Table15[[#This Row],[Rs(ao)]])</f>
        <v>0.69314718055994529</v>
      </c>
      <c r="O837" s="3">
        <f>LN(Table15[[#This Row],[dens]])</f>
        <v>1.2947885028632209</v>
      </c>
      <c r="P837" s="3">
        <f>1/Table15[[#This Row],[Rs(ao)]]</f>
        <v>0.5</v>
      </c>
      <c r="Q837" s="3">
        <f>LN(Table15[[#This Row],[1/R]])</f>
        <v>-0.69314718055994529</v>
      </c>
    </row>
    <row r="838" spans="1:17" hidden="1" x14ac:dyDescent="0.3">
      <c r="A838">
        <v>3</v>
      </c>
      <c r="B838">
        <v>1500</v>
      </c>
      <c r="C838" t="s">
        <v>11</v>
      </c>
      <c r="D838">
        <v>1</v>
      </c>
      <c r="E838" t="s">
        <v>12</v>
      </c>
      <c r="F838">
        <v>17</v>
      </c>
      <c r="G838">
        <v>104.80175</v>
      </c>
      <c r="H838">
        <v>665342.85159999982</v>
      </c>
      <c r="I838">
        <v>45.464999999999968</v>
      </c>
      <c r="J838">
        <v>9</v>
      </c>
      <c r="K838" t="s">
        <v>13</v>
      </c>
      <c r="L838">
        <f>Table15[[#This Row],[maxPHe]]/Table15[[#This Row],[nv]]</f>
        <v>5.0516666666666632</v>
      </c>
      <c r="M838">
        <f>LN(Table15[[#This Row],[maxPress(bar)]])</f>
        <v>13.408057753095131</v>
      </c>
      <c r="N838">
        <f>LN(Table15[[#This Row],[Rs(ao)]])</f>
        <v>0</v>
      </c>
      <c r="O838" s="3">
        <f>LN(Table15[[#This Row],[dens]])</f>
        <v>1.6197182218416561</v>
      </c>
      <c r="P838" s="3">
        <f>1/Table15[[#This Row],[Rs(ao)]]</f>
        <v>1</v>
      </c>
      <c r="Q838" s="3">
        <f>LN(Table15[[#This Row],[1/R]])</f>
        <v>0</v>
      </c>
    </row>
    <row r="839" spans="1:17" hidden="1" x14ac:dyDescent="0.3">
      <c r="A839">
        <v>1</v>
      </c>
      <c r="B839">
        <v>1500</v>
      </c>
      <c r="C839" t="s">
        <v>11</v>
      </c>
      <c r="D839">
        <v>3</v>
      </c>
      <c r="E839" t="s">
        <v>12</v>
      </c>
      <c r="F839">
        <v>17</v>
      </c>
      <c r="G839">
        <v>1364.0097499999999</v>
      </c>
      <c r="H839">
        <v>323015.82890000008</v>
      </c>
      <c r="I839">
        <v>700.30499999999995</v>
      </c>
      <c r="J839">
        <v>223</v>
      </c>
      <c r="K839" t="s">
        <v>14</v>
      </c>
      <c r="L839">
        <f>Table15[[#This Row],[maxPHe]]/Table15[[#This Row],[nv]]</f>
        <v>3.1403811659192824</v>
      </c>
      <c r="M839">
        <f>LN(Table15[[#This Row],[maxPress(bar)]])</f>
        <v>12.685456606886397</v>
      </c>
      <c r="N839">
        <f>LN(Table15[[#This Row],[Rs(ao)]])</f>
        <v>1.0986122886681098</v>
      </c>
      <c r="O839" s="3">
        <f>LN(Table15[[#This Row],[dens]])</f>
        <v>1.1443441829730947</v>
      </c>
      <c r="P839" s="3">
        <f>1/Table15[[#This Row],[Rs(ao)]]</f>
        <v>0.33333333333333331</v>
      </c>
      <c r="Q839" s="3">
        <f>LN(Table15[[#This Row],[1/R]])</f>
        <v>-1.0986122886681098</v>
      </c>
    </row>
    <row r="840" spans="1:17" hidden="1" x14ac:dyDescent="0.3">
      <c r="A840">
        <v>2</v>
      </c>
      <c r="B840">
        <v>1500</v>
      </c>
      <c r="C840" t="s">
        <v>11</v>
      </c>
      <c r="D840">
        <v>3</v>
      </c>
      <c r="E840" t="s">
        <v>12</v>
      </c>
      <c r="F840">
        <v>17</v>
      </c>
      <c r="G840">
        <v>1320.9902500000001</v>
      </c>
      <c r="H840">
        <v>319165.85519999999</v>
      </c>
      <c r="I840">
        <v>688.69500000000028</v>
      </c>
      <c r="J840">
        <v>221</v>
      </c>
      <c r="K840" t="s">
        <v>14</v>
      </c>
      <c r="L840">
        <f>Table15[[#This Row],[maxPHe]]/Table15[[#This Row],[nv]]</f>
        <v>3.1162669683257933</v>
      </c>
      <c r="M840">
        <f>LN(Table15[[#This Row],[maxPress(bar)]])</f>
        <v>12.673466168911288</v>
      </c>
      <c r="N840">
        <f>LN(Table15[[#This Row],[Rs(ao)]])</f>
        <v>1.0986122886681098</v>
      </c>
      <c r="O840" s="3">
        <f>LN(Table15[[#This Row],[dens]])</f>
        <v>1.1366358009513695</v>
      </c>
      <c r="P840" s="3">
        <f>1/Table15[[#This Row],[Rs(ao)]]</f>
        <v>0.33333333333333331</v>
      </c>
      <c r="Q840" s="3">
        <f>LN(Table15[[#This Row],[1/R]])</f>
        <v>-1.0986122886681098</v>
      </c>
    </row>
    <row r="841" spans="1:17" hidden="1" x14ac:dyDescent="0.3">
      <c r="A841">
        <v>3</v>
      </c>
      <c r="B841">
        <v>1500</v>
      </c>
      <c r="C841" t="s">
        <v>11</v>
      </c>
      <c r="D841">
        <v>3</v>
      </c>
      <c r="E841" t="s">
        <v>12</v>
      </c>
      <c r="F841">
        <v>17</v>
      </c>
      <c r="G841">
        <v>1456.1882499999999</v>
      </c>
      <c r="H841">
        <v>325470.64809999999</v>
      </c>
      <c r="I841">
        <v>722.73500000000001</v>
      </c>
      <c r="J841">
        <v>225</v>
      </c>
      <c r="K841" t="s">
        <v>14</v>
      </c>
      <c r="L841">
        <f>Table15[[#This Row],[maxPHe]]/Table15[[#This Row],[nv]]</f>
        <v>3.2121555555555554</v>
      </c>
      <c r="M841">
        <f>LN(Table15[[#This Row],[maxPress(bar)]])</f>
        <v>12.69302756175678</v>
      </c>
      <c r="N841">
        <f>LN(Table15[[#This Row],[Rs(ao)]])</f>
        <v>1.0986122886681098</v>
      </c>
      <c r="O841" s="3">
        <f>LN(Table15[[#This Row],[dens]])</f>
        <v>1.1669422244123291</v>
      </c>
      <c r="P841" s="3">
        <f>1/Table15[[#This Row],[Rs(ao)]]</f>
        <v>0.33333333333333331</v>
      </c>
      <c r="Q841" s="3">
        <f>LN(Table15[[#This Row],[1/R]])</f>
        <v>-1.0986122886681098</v>
      </c>
    </row>
    <row r="842" spans="1:17" hidden="1" x14ac:dyDescent="0.3">
      <c r="A842">
        <v>4</v>
      </c>
      <c r="B842">
        <v>1500</v>
      </c>
      <c r="C842" t="s">
        <v>11</v>
      </c>
      <c r="D842">
        <v>1</v>
      </c>
      <c r="E842" t="s">
        <v>12</v>
      </c>
      <c r="F842">
        <v>17</v>
      </c>
      <c r="G842">
        <v>74.801750000000013</v>
      </c>
      <c r="H842">
        <v>703947.8147499999</v>
      </c>
      <c r="I842">
        <v>37.464999999999982</v>
      </c>
      <c r="J842">
        <v>8</v>
      </c>
      <c r="K842" t="s">
        <v>13</v>
      </c>
      <c r="L842">
        <f>Table15[[#This Row],[maxPHe]]/Table15[[#This Row],[nv]]</f>
        <v>4.6831249999999978</v>
      </c>
      <c r="M842">
        <f>LN(Table15[[#This Row],[maxPress(bar)]])</f>
        <v>13.464459505617086</v>
      </c>
      <c r="N842">
        <f>LN(Table15[[#This Row],[Rs(ao)]])</f>
        <v>0</v>
      </c>
      <c r="O842" s="3">
        <f>LN(Table15[[#This Row],[dens]])</f>
        <v>1.5439656221364377</v>
      </c>
      <c r="P842" s="3">
        <f>1/Table15[[#This Row],[Rs(ao)]]</f>
        <v>1</v>
      </c>
      <c r="Q842" s="3">
        <f>LN(Table15[[#This Row],[1/R]])</f>
        <v>0</v>
      </c>
    </row>
    <row r="843" spans="1:17" hidden="1" x14ac:dyDescent="0.3">
      <c r="A843">
        <v>5</v>
      </c>
      <c r="B843">
        <v>1500</v>
      </c>
      <c r="C843" t="s">
        <v>11</v>
      </c>
      <c r="D843">
        <v>1</v>
      </c>
      <c r="E843" t="s">
        <v>12</v>
      </c>
      <c r="F843">
        <v>17</v>
      </c>
      <c r="G843">
        <v>109.45525000000001</v>
      </c>
      <c r="H843">
        <v>677017.09754999995</v>
      </c>
      <c r="I843">
        <v>46.394999999999989</v>
      </c>
      <c r="J843">
        <v>9</v>
      </c>
      <c r="K843" t="s">
        <v>13</v>
      </c>
      <c r="L843">
        <f>Table15[[#This Row],[maxPHe]]/Table15[[#This Row],[nv]]</f>
        <v>5.1549999999999985</v>
      </c>
      <c r="M843">
        <f>LN(Table15[[#This Row],[maxPress(bar)]])</f>
        <v>13.42545180644996</v>
      </c>
      <c r="N843">
        <f>LN(Table15[[#This Row],[Rs(ao)]])</f>
        <v>0</v>
      </c>
      <c r="O843" s="3">
        <f>LN(Table15[[#This Row],[dens]])</f>
        <v>1.639967117468923</v>
      </c>
      <c r="P843" s="3">
        <f>1/Table15[[#This Row],[Rs(ao)]]</f>
        <v>1</v>
      </c>
      <c r="Q843" s="3">
        <f>LN(Table15[[#This Row],[1/R]])</f>
        <v>0</v>
      </c>
    </row>
    <row r="844" spans="1:17" hidden="1" x14ac:dyDescent="0.3">
      <c r="A844">
        <v>1</v>
      </c>
      <c r="B844">
        <v>1500</v>
      </c>
      <c r="C844" t="s">
        <v>11</v>
      </c>
      <c r="D844">
        <v>1</v>
      </c>
      <c r="E844" t="s">
        <v>12</v>
      </c>
      <c r="F844">
        <v>18</v>
      </c>
      <c r="G844">
        <v>75.841750000000005</v>
      </c>
      <c r="H844">
        <v>724533.50395000016</v>
      </c>
      <c r="I844">
        <v>37.664999999999999</v>
      </c>
      <c r="J844">
        <v>8</v>
      </c>
      <c r="K844" t="s">
        <v>13</v>
      </c>
      <c r="L844">
        <f>Table15[[#This Row],[maxPHe]]/Table15[[#This Row],[nv]]</f>
        <v>4.7081249999999999</v>
      </c>
      <c r="M844">
        <f>LN(Table15[[#This Row],[maxPress(bar)]])</f>
        <v>13.493283283911047</v>
      </c>
      <c r="N844">
        <f>LN(Table15[[#This Row],[Rs(ao)]])</f>
        <v>0</v>
      </c>
      <c r="O844" s="3">
        <f>LN(Table15[[#This Row],[dens]])</f>
        <v>1.549289739597822</v>
      </c>
      <c r="P844" s="3">
        <f>1/Table15[[#This Row],[Rs(ao)]]</f>
        <v>1</v>
      </c>
      <c r="Q844" s="3">
        <f>LN(Table15[[#This Row],[1/R]])</f>
        <v>0</v>
      </c>
    </row>
    <row r="845" spans="1:17" hidden="1" x14ac:dyDescent="0.3">
      <c r="A845">
        <v>1</v>
      </c>
      <c r="B845">
        <v>1500</v>
      </c>
      <c r="C845" t="s">
        <v>11</v>
      </c>
      <c r="D845">
        <v>2</v>
      </c>
      <c r="E845" t="s">
        <v>12</v>
      </c>
      <c r="F845">
        <v>18</v>
      </c>
      <c r="G845">
        <v>610.19825000000003</v>
      </c>
      <c r="H845">
        <v>406802.6284499999</v>
      </c>
      <c r="I845">
        <v>269.53500000000008</v>
      </c>
      <c r="J845">
        <v>67</v>
      </c>
      <c r="K845" t="s">
        <v>14</v>
      </c>
      <c r="L845">
        <f>Table15[[#This Row],[maxPHe]]/Table15[[#This Row],[nv]]</f>
        <v>4.0229104477611957</v>
      </c>
      <c r="M845">
        <f>LN(Table15[[#This Row],[maxPress(bar)]])</f>
        <v>12.916083404418854</v>
      </c>
      <c r="N845">
        <f>LN(Table15[[#This Row],[Rs(ao)]])</f>
        <v>0.69314718055994529</v>
      </c>
      <c r="O845" s="3">
        <f>LN(Table15[[#This Row],[dens]])</f>
        <v>1.392005632655561</v>
      </c>
      <c r="P845" s="3">
        <f>1/Table15[[#This Row],[Rs(ao)]]</f>
        <v>0.5</v>
      </c>
      <c r="Q845" s="3">
        <f>LN(Table15[[#This Row],[1/R]])</f>
        <v>-0.69314718055994529</v>
      </c>
    </row>
    <row r="846" spans="1:17" hidden="1" x14ac:dyDescent="0.3">
      <c r="A846">
        <v>2</v>
      </c>
      <c r="B846">
        <v>1500</v>
      </c>
      <c r="C846" t="s">
        <v>11</v>
      </c>
      <c r="D846">
        <v>1</v>
      </c>
      <c r="E846" t="s">
        <v>12</v>
      </c>
      <c r="F846">
        <v>18</v>
      </c>
      <c r="G846">
        <v>123.16825</v>
      </c>
      <c r="H846">
        <v>694431.07885000005</v>
      </c>
      <c r="I846">
        <v>49.135000000000012</v>
      </c>
      <c r="J846">
        <v>9</v>
      </c>
      <c r="K846" t="s">
        <v>14</v>
      </c>
      <c r="L846">
        <f>Table15[[#This Row],[maxPHe]]/Table15[[#This Row],[nv]]</f>
        <v>5.4594444444444461</v>
      </c>
      <c r="M846">
        <f>LN(Table15[[#This Row],[maxPress(bar)]])</f>
        <v>13.45084819773515</v>
      </c>
      <c r="N846">
        <f>LN(Table15[[#This Row],[Rs(ao)]])</f>
        <v>0</v>
      </c>
      <c r="O846" s="3">
        <f>LN(Table15[[#This Row],[dens]])</f>
        <v>1.6973470344781711</v>
      </c>
      <c r="P846" s="3">
        <f>1/Table15[[#This Row],[Rs(ao)]]</f>
        <v>1</v>
      </c>
      <c r="Q846" s="3">
        <f>LN(Table15[[#This Row],[1/R]])</f>
        <v>0</v>
      </c>
    </row>
    <row r="847" spans="1:17" hidden="1" x14ac:dyDescent="0.3">
      <c r="A847">
        <v>4</v>
      </c>
      <c r="B847">
        <v>2000</v>
      </c>
      <c r="C847" t="s">
        <v>11</v>
      </c>
      <c r="D847">
        <v>1</v>
      </c>
      <c r="E847" t="s">
        <v>12</v>
      </c>
      <c r="F847">
        <v>10</v>
      </c>
      <c r="G847">
        <v>104.40575</v>
      </c>
      <c r="H847">
        <v>581059.34899999993</v>
      </c>
      <c r="I847">
        <v>46.384999999999991</v>
      </c>
      <c r="J847">
        <v>10</v>
      </c>
      <c r="K847" t="s">
        <v>13</v>
      </c>
      <c r="L847">
        <f>Table15[[#This Row],[maxPHe]]/Table15[[#This Row],[nv]]</f>
        <v>4.6384999999999987</v>
      </c>
      <c r="M847">
        <f>LN(Table15[[#This Row],[maxPress(bar)]])</f>
        <v>13.272608180358944</v>
      </c>
      <c r="N847">
        <f>LN(Table15[[#This Row],[Rs(ao)]])</f>
        <v>0</v>
      </c>
      <c r="O847" s="3">
        <f>LN(Table15[[#This Row],[dens]])</f>
        <v>1.5343910381111889</v>
      </c>
      <c r="P847" s="3">
        <f>1/Table15[[#This Row],[Rs(ao)]]</f>
        <v>1</v>
      </c>
      <c r="Q847" s="3">
        <f>LN(Table15[[#This Row],[1/R]])</f>
        <v>0</v>
      </c>
    </row>
    <row r="848" spans="1:17" hidden="1" x14ac:dyDescent="0.3">
      <c r="A848">
        <v>4</v>
      </c>
      <c r="B848">
        <v>2000</v>
      </c>
      <c r="C848" t="s">
        <v>11</v>
      </c>
      <c r="D848">
        <v>1</v>
      </c>
      <c r="E848" t="s">
        <v>12</v>
      </c>
      <c r="F848">
        <v>11</v>
      </c>
      <c r="G848">
        <v>96.633750000000006</v>
      </c>
      <c r="H848">
        <v>619107.44499999995</v>
      </c>
      <c r="I848">
        <v>41.825000000000017</v>
      </c>
      <c r="J848">
        <v>9</v>
      </c>
      <c r="K848" t="s">
        <v>14</v>
      </c>
      <c r="L848">
        <f>Table15[[#This Row],[maxPHe]]/Table15[[#This Row],[nv]]</f>
        <v>4.6472222222222239</v>
      </c>
      <c r="M848">
        <f>LN(Table15[[#This Row],[maxPress(bar)]])</f>
        <v>13.336034114955934</v>
      </c>
      <c r="N848">
        <f>LN(Table15[[#This Row],[Rs(ao)]])</f>
        <v>0</v>
      </c>
      <c r="O848" s="3">
        <f>LN(Table15[[#This Row],[dens]])</f>
        <v>1.5362696695366687</v>
      </c>
      <c r="P848" s="3">
        <f>1/Table15[[#This Row],[Rs(ao)]]</f>
        <v>1</v>
      </c>
      <c r="Q848" s="3">
        <f>LN(Table15[[#This Row],[1/R]])</f>
        <v>0</v>
      </c>
    </row>
    <row r="849" spans="1:17" hidden="1" x14ac:dyDescent="0.3">
      <c r="A849">
        <v>4</v>
      </c>
      <c r="B849">
        <v>2000</v>
      </c>
      <c r="C849" t="s">
        <v>11</v>
      </c>
      <c r="D849">
        <v>1</v>
      </c>
      <c r="E849" t="s">
        <v>12</v>
      </c>
      <c r="F849">
        <v>12</v>
      </c>
      <c r="G849">
        <v>66.485250000000008</v>
      </c>
      <c r="H849">
        <v>622683.84895000013</v>
      </c>
      <c r="I849">
        <v>33.794999999999973</v>
      </c>
      <c r="J849">
        <v>8</v>
      </c>
      <c r="K849" t="s">
        <v>13</v>
      </c>
      <c r="L849">
        <f>Table15[[#This Row],[maxPHe]]/Table15[[#This Row],[nv]]</f>
        <v>4.2243749999999967</v>
      </c>
      <c r="M849">
        <f>LN(Table15[[#This Row],[maxPress(bar)]])</f>
        <v>13.341794203395537</v>
      </c>
      <c r="N849">
        <f>LN(Table15[[#This Row],[Rs(ao)]])</f>
        <v>0</v>
      </c>
      <c r="O849" s="3">
        <f>LN(Table15[[#This Row],[dens]])</f>
        <v>1.4408713208724808</v>
      </c>
      <c r="P849" s="3">
        <f>1/Table15[[#This Row],[Rs(ao)]]</f>
        <v>1</v>
      </c>
      <c r="Q849" s="3">
        <f>LN(Table15[[#This Row],[1/R]])</f>
        <v>0</v>
      </c>
    </row>
    <row r="850" spans="1:17" hidden="1" x14ac:dyDescent="0.3">
      <c r="A850">
        <v>4</v>
      </c>
      <c r="B850">
        <v>2000</v>
      </c>
      <c r="C850" t="s">
        <v>11</v>
      </c>
      <c r="D850">
        <v>1</v>
      </c>
      <c r="E850" t="s">
        <v>12</v>
      </c>
      <c r="F850">
        <v>13</v>
      </c>
      <c r="G850">
        <v>69.801750000000013</v>
      </c>
      <c r="H850">
        <v>694626.09759999986</v>
      </c>
      <c r="I850">
        <v>32.465000000000003</v>
      </c>
      <c r="J850">
        <v>7</v>
      </c>
      <c r="K850" t="s">
        <v>13</v>
      </c>
      <c r="L850">
        <f>Table15[[#This Row],[maxPHe]]/Table15[[#This Row],[nv]]</f>
        <v>4.6378571428571433</v>
      </c>
      <c r="M850">
        <f>LN(Table15[[#This Row],[maxPress(bar)]])</f>
        <v>13.451128990714139</v>
      </c>
      <c r="N850">
        <f>LN(Table15[[#This Row],[Rs(ao)]])</f>
        <v>0</v>
      </c>
      <c r="O850" s="3">
        <f>LN(Table15[[#This Row],[dens]])</f>
        <v>1.5342524369051369</v>
      </c>
      <c r="P850" s="3">
        <f>1/Table15[[#This Row],[Rs(ao)]]</f>
        <v>1</v>
      </c>
      <c r="Q850" s="3">
        <f>LN(Table15[[#This Row],[1/R]])</f>
        <v>0</v>
      </c>
    </row>
    <row r="851" spans="1:17" hidden="1" x14ac:dyDescent="0.3">
      <c r="A851">
        <v>4</v>
      </c>
      <c r="B851">
        <v>2000</v>
      </c>
      <c r="C851" t="s">
        <v>11</v>
      </c>
      <c r="D851">
        <v>1</v>
      </c>
      <c r="E851" t="s">
        <v>12</v>
      </c>
      <c r="F851">
        <v>14</v>
      </c>
      <c r="G851">
        <v>88.910750000000007</v>
      </c>
      <c r="H851">
        <v>611118.64859999996</v>
      </c>
      <c r="I851">
        <v>40.284999999999989</v>
      </c>
      <c r="J851">
        <v>9</v>
      </c>
      <c r="K851" t="s">
        <v>13</v>
      </c>
      <c r="L851">
        <f>Table15[[#This Row],[maxPHe]]/Table15[[#This Row],[nv]]</f>
        <v>4.47611111111111</v>
      </c>
      <c r="M851">
        <f>LN(Table15[[#This Row],[maxPress(bar)]])</f>
        <v>13.323046406863144</v>
      </c>
      <c r="N851">
        <f>LN(Table15[[#This Row],[Rs(ao)]])</f>
        <v>0</v>
      </c>
      <c r="O851" s="3">
        <f>LN(Table15[[#This Row],[dens]])</f>
        <v>1.4987546138929397</v>
      </c>
      <c r="P851" s="3">
        <f>1/Table15[[#This Row],[Rs(ao)]]</f>
        <v>1</v>
      </c>
      <c r="Q851" s="3">
        <f>LN(Table15[[#This Row],[1/R]])</f>
        <v>0</v>
      </c>
    </row>
    <row r="852" spans="1:17" hidden="1" x14ac:dyDescent="0.3">
      <c r="A852">
        <v>4</v>
      </c>
      <c r="B852">
        <v>2000</v>
      </c>
      <c r="C852" t="s">
        <v>11</v>
      </c>
      <c r="D852">
        <v>1</v>
      </c>
      <c r="E852" t="s">
        <v>12</v>
      </c>
      <c r="F852">
        <v>15</v>
      </c>
      <c r="G852">
        <v>104.20775</v>
      </c>
      <c r="H852">
        <v>650333.28834999993</v>
      </c>
      <c r="I852">
        <v>41.345000000000013</v>
      </c>
      <c r="J852">
        <v>8</v>
      </c>
      <c r="K852" t="s">
        <v>13</v>
      </c>
      <c r="L852">
        <f>Table15[[#This Row],[maxPHe]]/Table15[[#This Row],[nv]]</f>
        <v>5.1681250000000016</v>
      </c>
      <c r="M852">
        <f>LN(Table15[[#This Row],[maxPress(bar)]])</f>
        <v>13.38524026176748</v>
      </c>
      <c r="N852">
        <f>LN(Table15[[#This Row],[Rs(ao)]])</f>
        <v>0</v>
      </c>
      <c r="O852" s="3">
        <f>LN(Table15[[#This Row],[dens]])</f>
        <v>1.6425099534942944</v>
      </c>
      <c r="P852" s="3">
        <f>1/Table15[[#This Row],[Rs(ao)]]</f>
        <v>1</v>
      </c>
      <c r="Q852" s="3">
        <f>LN(Table15[[#This Row],[1/R]])</f>
        <v>0</v>
      </c>
    </row>
    <row r="853" spans="1:17" hidden="1" x14ac:dyDescent="0.3">
      <c r="A853">
        <v>4</v>
      </c>
      <c r="B853">
        <v>2000</v>
      </c>
      <c r="C853" t="s">
        <v>11</v>
      </c>
      <c r="D853">
        <v>1</v>
      </c>
      <c r="E853" t="s">
        <v>12</v>
      </c>
      <c r="F853">
        <v>16</v>
      </c>
      <c r="G853">
        <v>89.108750000000015</v>
      </c>
      <c r="H853">
        <v>647226.49179999996</v>
      </c>
      <c r="I853">
        <v>38.325000000000003</v>
      </c>
      <c r="J853">
        <v>8</v>
      </c>
      <c r="K853" t="s">
        <v>14</v>
      </c>
      <c r="L853">
        <f>Table15[[#This Row],[maxPHe]]/Table15[[#This Row],[nv]]</f>
        <v>4.7906250000000004</v>
      </c>
      <c r="M853">
        <f>LN(Table15[[#This Row],[maxPress(bar)]])</f>
        <v>13.380451576830593</v>
      </c>
      <c r="N853">
        <f>LN(Table15[[#This Row],[Rs(ao)]])</f>
        <v>0</v>
      </c>
      <c r="O853" s="3">
        <f>LN(Table15[[#This Row],[dens]])</f>
        <v>1.566660883078042</v>
      </c>
      <c r="P853" s="3">
        <f>1/Table15[[#This Row],[Rs(ao)]]</f>
        <v>1</v>
      </c>
      <c r="Q853" s="3">
        <f>LN(Table15[[#This Row],[1/R]])</f>
        <v>0</v>
      </c>
    </row>
    <row r="854" spans="1:17" hidden="1" x14ac:dyDescent="0.3">
      <c r="A854">
        <v>4</v>
      </c>
      <c r="B854">
        <v>2000</v>
      </c>
      <c r="C854" t="s">
        <v>11</v>
      </c>
      <c r="D854">
        <v>1</v>
      </c>
      <c r="E854" t="s">
        <v>12</v>
      </c>
      <c r="F854">
        <v>17</v>
      </c>
      <c r="G854">
        <v>91.584249999999997</v>
      </c>
      <c r="H854">
        <v>699590.91639999999</v>
      </c>
      <c r="I854">
        <v>33.814999999999969</v>
      </c>
      <c r="J854">
        <v>6</v>
      </c>
      <c r="K854" t="s">
        <v>13</v>
      </c>
      <c r="L854">
        <f>Table15[[#This Row],[maxPHe]]/Table15[[#This Row],[nv]]</f>
        <v>5.6358333333333279</v>
      </c>
      <c r="M854">
        <f>LN(Table15[[#This Row],[maxPress(bar)]])</f>
        <v>13.45825103805144</v>
      </c>
      <c r="N854">
        <f>LN(Table15[[#This Row],[Rs(ao)]])</f>
        <v>0</v>
      </c>
      <c r="O854" s="3">
        <f>LN(Table15[[#This Row],[dens]])</f>
        <v>1.7291450217988473</v>
      </c>
      <c r="P854" s="3">
        <f>1/Table15[[#This Row],[Rs(ao)]]</f>
        <v>1</v>
      </c>
      <c r="Q854" s="3">
        <f>LN(Table15[[#This Row],[1/R]])</f>
        <v>0</v>
      </c>
    </row>
    <row r="855" spans="1:17" hidden="1" x14ac:dyDescent="0.3">
      <c r="A855">
        <v>4</v>
      </c>
      <c r="B855">
        <v>2000</v>
      </c>
      <c r="C855" t="s">
        <v>11</v>
      </c>
      <c r="D855">
        <v>1</v>
      </c>
      <c r="E855" t="s">
        <v>12</v>
      </c>
      <c r="F855">
        <v>18</v>
      </c>
      <c r="G855">
        <v>106.98025</v>
      </c>
      <c r="H855">
        <v>626231.81169999996</v>
      </c>
      <c r="I855">
        <v>43.895000000000017</v>
      </c>
      <c r="J855">
        <v>9</v>
      </c>
      <c r="K855" t="s">
        <v>13</v>
      </c>
      <c r="L855">
        <f>Table15[[#This Row],[maxPHe]]/Table15[[#This Row],[nv]]</f>
        <v>4.8772222222222243</v>
      </c>
      <c r="M855">
        <f>LN(Table15[[#This Row],[maxPress(bar)]])</f>
        <v>13.347475887765837</v>
      </c>
      <c r="N855">
        <f>LN(Table15[[#This Row],[Rs(ao)]])</f>
        <v>0</v>
      </c>
      <c r="O855" s="3">
        <f>LN(Table15[[#This Row],[dens]])</f>
        <v>1.584575841041953</v>
      </c>
      <c r="P855" s="3">
        <f>1/Table15[[#This Row],[Rs(ao)]]</f>
        <v>1</v>
      </c>
      <c r="Q855" s="3">
        <f>LN(Table15[[#This Row],[1/R]])</f>
        <v>0</v>
      </c>
    </row>
    <row r="856" spans="1:17" hidden="1" x14ac:dyDescent="0.3">
      <c r="A856">
        <v>4</v>
      </c>
      <c r="B856">
        <v>2000</v>
      </c>
      <c r="C856" t="s">
        <v>11</v>
      </c>
      <c r="D856">
        <v>1</v>
      </c>
      <c r="E856" t="s">
        <v>12</v>
      </c>
      <c r="F856">
        <v>19</v>
      </c>
      <c r="G856">
        <v>84.207750000000004</v>
      </c>
      <c r="H856">
        <v>610547.56204999995</v>
      </c>
      <c r="I856">
        <v>37.344999999999978</v>
      </c>
      <c r="J856">
        <v>8</v>
      </c>
      <c r="K856" t="s">
        <v>13</v>
      </c>
      <c r="L856">
        <f>Table15[[#This Row],[maxPHe]]/Table15[[#This Row],[nv]]</f>
        <v>4.6681249999999972</v>
      </c>
      <c r="M856">
        <f>LN(Table15[[#This Row],[maxPress(bar)]])</f>
        <v>13.322111476214133</v>
      </c>
      <c r="N856">
        <f>LN(Table15[[#This Row],[Rs(ao)]])</f>
        <v>0</v>
      </c>
      <c r="O856" s="3">
        <f>LN(Table15[[#This Row],[dens]])</f>
        <v>1.5407574921291936</v>
      </c>
      <c r="P856" s="3">
        <f>1/Table15[[#This Row],[Rs(ao)]]</f>
        <v>1</v>
      </c>
      <c r="Q856" s="3">
        <f>LN(Table15[[#This Row],[1/R]])</f>
        <v>0</v>
      </c>
    </row>
    <row r="857" spans="1:17" hidden="1" x14ac:dyDescent="0.3">
      <c r="A857">
        <v>4</v>
      </c>
      <c r="B857">
        <v>2000</v>
      </c>
      <c r="C857" t="s">
        <v>11</v>
      </c>
      <c r="D857">
        <v>1</v>
      </c>
      <c r="E857" t="s">
        <v>12</v>
      </c>
      <c r="F857">
        <v>1</v>
      </c>
      <c r="G857">
        <v>48.019750000000002</v>
      </c>
      <c r="H857">
        <v>518374.64455000003</v>
      </c>
      <c r="I857">
        <v>20.105</v>
      </c>
      <c r="J857">
        <v>7</v>
      </c>
      <c r="K857" t="s">
        <v>15</v>
      </c>
      <c r="L857">
        <f>Table15[[#This Row],[maxPHe]]/Table15[[#This Row],[nv]]</f>
        <v>2.8721428571428573</v>
      </c>
      <c r="M857">
        <f>LN(Table15[[#This Row],[maxPress(bar)]])</f>
        <v>13.158453511847942</v>
      </c>
      <c r="N857">
        <f>LN(Table15[[#This Row],[Rs(ao)]])</f>
        <v>0</v>
      </c>
      <c r="O857" s="3">
        <f>LN(Table15[[#This Row],[dens]])</f>
        <v>1.0550583912939242</v>
      </c>
      <c r="P857" s="3">
        <f>1/Table15[[#This Row],[Rs(ao)]]</f>
        <v>1</v>
      </c>
      <c r="Q857" s="3">
        <f>LN(Table15[[#This Row],[1/R]])</f>
        <v>0</v>
      </c>
    </row>
    <row r="858" spans="1:17" hidden="1" x14ac:dyDescent="0.3">
      <c r="A858">
        <v>4</v>
      </c>
      <c r="B858">
        <v>2000</v>
      </c>
      <c r="C858" t="s">
        <v>11</v>
      </c>
      <c r="D858">
        <v>1</v>
      </c>
      <c r="E858" t="s">
        <v>12</v>
      </c>
      <c r="F858">
        <v>20</v>
      </c>
      <c r="G858">
        <v>81.534750000000003</v>
      </c>
      <c r="H858">
        <v>690426.95514999994</v>
      </c>
      <c r="I858">
        <v>34.805000000000007</v>
      </c>
      <c r="J858">
        <v>7</v>
      </c>
      <c r="K858" t="s">
        <v>13</v>
      </c>
      <c r="L858">
        <f>Table15[[#This Row],[maxPHe]]/Table15[[#This Row],[nv]]</f>
        <v>4.9721428571428579</v>
      </c>
      <c r="M858">
        <f>LN(Table15[[#This Row],[maxPress(bar)]])</f>
        <v>13.445065460790479</v>
      </c>
      <c r="N858">
        <f>LN(Table15[[#This Row],[Rs(ao)]])</f>
        <v>0</v>
      </c>
      <c r="O858" s="3">
        <f>LN(Table15[[#This Row],[dens]])</f>
        <v>1.6038509055653167</v>
      </c>
      <c r="P858" s="3">
        <f>1/Table15[[#This Row],[Rs(ao)]]</f>
        <v>1</v>
      </c>
      <c r="Q858" s="3">
        <f>LN(Table15[[#This Row],[1/R]])</f>
        <v>0</v>
      </c>
    </row>
    <row r="859" spans="1:17" hidden="1" x14ac:dyDescent="0.3">
      <c r="A859">
        <v>4</v>
      </c>
      <c r="B859">
        <v>2000</v>
      </c>
      <c r="C859" t="s">
        <v>11</v>
      </c>
      <c r="D859">
        <v>1</v>
      </c>
      <c r="E859" t="s">
        <v>12</v>
      </c>
      <c r="F859">
        <v>2</v>
      </c>
      <c r="G859">
        <v>80.594250000000002</v>
      </c>
      <c r="H859">
        <v>587597.55505000008</v>
      </c>
      <c r="I859">
        <v>28.614999999999991</v>
      </c>
      <c r="J859">
        <v>8</v>
      </c>
      <c r="K859" t="s">
        <v>14</v>
      </c>
      <c r="L859">
        <f>Table15[[#This Row],[maxPHe]]/Table15[[#This Row],[nv]]</f>
        <v>3.5768749999999989</v>
      </c>
      <c r="M859">
        <f>LN(Table15[[#This Row],[maxPress(bar)]])</f>
        <v>13.283797562364422</v>
      </c>
      <c r="N859">
        <f>LN(Table15[[#This Row],[Rs(ao)]])</f>
        <v>0</v>
      </c>
      <c r="O859" s="3">
        <f>LN(Table15[[#This Row],[dens]])</f>
        <v>1.2744895141812294</v>
      </c>
      <c r="P859" s="3">
        <f>1/Table15[[#This Row],[Rs(ao)]]</f>
        <v>1</v>
      </c>
      <c r="Q859" s="3">
        <f>LN(Table15[[#This Row],[1/R]])</f>
        <v>0</v>
      </c>
    </row>
    <row r="860" spans="1:17" hidden="1" x14ac:dyDescent="0.3">
      <c r="A860">
        <v>4</v>
      </c>
      <c r="B860">
        <v>2000</v>
      </c>
      <c r="C860" t="s">
        <v>11</v>
      </c>
      <c r="D860">
        <v>1</v>
      </c>
      <c r="E860" t="s">
        <v>12</v>
      </c>
      <c r="F860">
        <v>3</v>
      </c>
      <c r="G860">
        <v>67.128749999999997</v>
      </c>
      <c r="H860">
        <v>662935.81134999997</v>
      </c>
      <c r="I860">
        <v>29.925000000000011</v>
      </c>
      <c r="J860">
        <v>7</v>
      </c>
      <c r="K860" t="s">
        <v>14</v>
      </c>
      <c r="L860">
        <f>Table15[[#This Row],[maxPHe]]/Table15[[#This Row],[nv]]</f>
        <v>4.2750000000000012</v>
      </c>
      <c r="M860">
        <f>LN(Table15[[#This Row],[maxPress(bar)]])</f>
        <v>13.404433449021051</v>
      </c>
      <c r="N860">
        <f>LN(Table15[[#This Row],[Rs(ao)]])</f>
        <v>0</v>
      </c>
      <c r="O860" s="3">
        <f>LN(Table15[[#This Row],[dens]])</f>
        <v>1.4527841023887238</v>
      </c>
      <c r="P860" s="3">
        <f>1/Table15[[#This Row],[Rs(ao)]]</f>
        <v>1</v>
      </c>
      <c r="Q860" s="3">
        <f>LN(Table15[[#This Row],[1/R]])</f>
        <v>0</v>
      </c>
    </row>
    <row r="861" spans="1:17" hidden="1" x14ac:dyDescent="0.3">
      <c r="A861">
        <v>4</v>
      </c>
      <c r="B861">
        <v>2000</v>
      </c>
      <c r="C861" t="s">
        <v>11</v>
      </c>
      <c r="D861">
        <v>1</v>
      </c>
      <c r="E861" t="s">
        <v>12</v>
      </c>
      <c r="F861">
        <v>4</v>
      </c>
      <c r="G861">
        <v>75.148750000000021</v>
      </c>
      <c r="H861">
        <v>597667.26960000012</v>
      </c>
      <c r="I861">
        <v>35.525000000000013</v>
      </c>
      <c r="J861">
        <v>9</v>
      </c>
      <c r="K861" t="s">
        <v>14</v>
      </c>
      <c r="L861">
        <f>Table15[[#This Row],[maxPHe]]/Table15[[#This Row],[nv]]</f>
        <v>3.9472222222222237</v>
      </c>
      <c r="M861">
        <f>LN(Table15[[#This Row],[maxPress(bar)]])</f>
        <v>13.300789472730699</v>
      </c>
      <c r="N861">
        <f>LN(Table15[[#This Row],[Rs(ao)]])</f>
        <v>0</v>
      </c>
      <c r="O861" s="3">
        <f>LN(Table15[[#This Row],[dens]])</f>
        <v>1.3730120966469452</v>
      </c>
      <c r="P861" s="3">
        <f>1/Table15[[#This Row],[Rs(ao)]]</f>
        <v>1</v>
      </c>
      <c r="Q861" s="3">
        <f>LN(Table15[[#This Row],[1/R]])</f>
        <v>0</v>
      </c>
    </row>
    <row r="862" spans="1:17" hidden="1" x14ac:dyDescent="0.3">
      <c r="A862">
        <v>4</v>
      </c>
      <c r="B862">
        <v>2000</v>
      </c>
      <c r="C862" t="s">
        <v>11</v>
      </c>
      <c r="D862">
        <v>1</v>
      </c>
      <c r="E862" t="s">
        <v>12</v>
      </c>
      <c r="F862">
        <v>5</v>
      </c>
      <c r="G862">
        <v>60.346750000000007</v>
      </c>
      <c r="H862">
        <v>590591.23834999988</v>
      </c>
      <c r="I862">
        <v>34.564999999999998</v>
      </c>
      <c r="J862">
        <v>9</v>
      </c>
      <c r="K862" t="s">
        <v>14</v>
      </c>
      <c r="L862">
        <f>Table15[[#This Row],[maxPHe]]/Table15[[#This Row],[nv]]</f>
        <v>3.8405555555555555</v>
      </c>
      <c r="M862">
        <f>LN(Table15[[#This Row],[maxPress(bar)]])</f>
        <v>13.288879413014291</v>
      </c>
      <c r="N862">
        <f>LN(Table15[[#This Row],[Rs(ao)]])</f>
        <v>0</v>
      </c>
      <c r="O862" s="3">
        <f>LN(Table15[[#This Row],[dens]])</f>
        <v>1.345617032061009</v>
      </c>
      <c r="P862" s="3">
        <f>1/Table15[[#This Row],[Rs(ao)]]</f>
        <v>1</v>
      </c>
      <c r="Q862" s="3">
        <f>LN(Table15[[#This Row],[1/R]])</f>
        <v>0</v>
      </c>
    </row>
    <row r="863" spans="1:17" hidden="1" x14ac:dyDescent="0.3">
      <c r="A863">
        <v>4</v>
      </c>
      <c r="B863">
        <v>2000</v>
      </c>
      <c r="C863" t="s">
        <v>11</v>
      </c>
      <c r="D863">
        <v>1</v>
      </c>
      <c r="E863" t="s">
        <v>12</v>
      </c>
      <c r="F863">
        <v>6</v>
      </c>
      <c r="G863">
        <v>93.366249999999994</v>
      </c>
      <c r="H863">
        <v>664860.82699999982</v>
      </c>
      <c r="I863">
        <v>37.174999999999983</v>
      </c>
      <c r="J863">
        <v>7</v>
      </c>
      <c r="K863" t="s">
        <v>14</v>
      </c>
      <c r="L863">
        <f>Table15[[#This Row],[maxPHe]]/Table15[[#This Row],[nv]]</f>
        <v>5.3107142857142833</v>
      </c>
      <c r="M863">
        <f>LN(Table15[[#This Row],[maxPress(bar)]])</f>
        <v>13.407333015028543</v>
      </c>
      <c r="N863">
        <f>LN(Table15[[#This Row],[Rs(ao)]])</f>
        <v>0</v>
      </c>
      <c r="O863" s="3">
        <f>LN(Table15[[#This Row],[dens]])</f>
        <v>1.6697263432909051</v>
      </c>
      <c r="P863" s="3">
        <f>1/Table15[[#This Row],[Rs(ao)]]</f>
        <v>1</v>
      </c>
      <c r="Q863" s="3">
        <f>LN(Table15[[#This Row],[1/R]])</f>
        <v>0</v>
      </c>
    </row>
    <row r="864" spans="1:17" hidden="1" x14ac:dyDescent="0.3">
      <c r="A864">
        <v>4</v>
      </c>
      <c r="B864">
        <v>2000</v>
      </c>
      <c r="C864" t="s">
        <v>11</v>
      </c>
      <c r="D864">
        <v>1</v>
      </c>
      <c r="E864" t="s">
        <v>12</v>
      </c>
      <c r="F864">
        <v>7</v>
      </c>
      <c r="G864">
        <v>94.950250000000011</v>
      </c>
      <c r="H864">
        <v>597376.39214999985</v>
      </c>
      <c r="I864">
        <v>44.495000000000019</v>
      </c>
      <c r="J864">
        <v>10</v>
      </c>
      <c r="K864" t="s">
        <v>14</v>
      </c>
      <c r="L864">
        <f>Table15[[#This Row],[maxPHe]]/Table15[[#This Row],[nv]]</f>
        <v>4.4495000000000022</v>
      </c>
      <c r="M864">
        <f>LN(Table15[[#This Row],[maxPress(bar)]])</f>
        <v>13.300302666323443</v>
      </c>
      <c r="N864">
        <f>LN(Table15[[#This Row],[Rs(ao)]])</f>
        <v>0</v>
      </c>
      <c r="O864" s="3">
        <f>LN(Table15[[#This Row],[dens]])</f>
        <v>1.4927917303147804</v>
      </c>
      <c r="P864" s="3">
        <f>1/Table15[[#This Row],[Rs(ao)]]</f>
        <v>1</v>
      </c>
      <c r="Q864" s="3">
        <f>LN(Table15[[#This Row],[1/R]])</f>
        <v>0</v>
      </c>
    </row>
    <row r="865" spans="1:17" hidden="1" x14ac:dyDescent="0.3">
      <c r="A865">
        <v>4</v>
      </c>
      <c r="B865">
        <v>2000</v>
      </c>
      <c r="C865" t="s">
        <v>11</v>
      </c>
      <c r="D865">
        <v>1</v>
      </c>
      <c r="E865" t="s">
        <v>12</v>
      </c>
      <c r="F865">
        <v>8</v>
      </c>
      <c r="G865">
        <v>72.425750000000008</v>
      </c>
      <c r="H865">
        <v>730230.09770000016</v>
      </c>
      <c r="I865">
        <v>29.98500000000001</v>
      </c>
      <c r="J865">
        <v>6</v>
      </c>
      <c r="K865" t="s">
        <v>14</v>
      </c>
      <c r="L865">
        <f>Table15[[#This Row],[maxPHe]]/Table15[[#This Row],[nv]]</f>
        <v>4.9975000000000014</v>
      </c>
      <c r="M865">
        <f>LN(Table15[[#This Row],[maxPress(bar)]])</f>
        <v>13.501114965787524</v>
      </c>
      <c r="N865">
        <f>LN(Table15[[#This Row],[Rs(ao)]])</f>
        <v>0</v>
      </c>
      <c r="O865" s="3">
        <f>LN(Table15[[#This Row],[dens]])</f>
        <v>1.6089377873924184</v>
      </c>
      <c r="P865" s="3">
        <f>1/Table15[[#This Row],[Rs(ao)]]</f>
        <v>1</v>
      </c>
      <c r="Q865" s="3">
        <f>LN(Table15[[#This Row],[1/R]])</f>
        <v>0</v>
      </c>
    </row>
    <row r="866" spans="1:17" hidden="1" x14ac:dyDescent="0.3">
      <c r="A866">
        <v>4</v>
      </c>
      <c r="B866">
        <v>2000</v>
      </c>
      <c r="C866" t="s">
        <v>11</v>
      </c>
      <c r="D866">
        <v>1</v>
      </c>
      <c r="E866" t="s">
        <v>12</v>
      </c>
      <c r="F866">
        <v>9</v>
      </c>
      <c r="G866">
        <v>63.16825</v>
      </c>
      <c r="H866">
        <v>680739.28324999998</v>
      </c>
      <c r="I866">
        <v>31.135000000000002</v>
      </c>
      <c r="J866">
        <v>7</v>
      </c>
      <c r="K866" t="s">
        <v>14</v>
      </c>
      <c r="L866">
        <f>Table15[[#This Row],[maxPHe]]/Table15[[#This Row],[nv]]</f>
        <v>4.447857142857143</v>
      </c>
      <c r="M866">
        <f>LN(Table15[[#This Row],[maxPress(bar)]])</f>
        <v>13.43093466784874</v>
      </c>
      <c r="N866">
        <f>LN(Table15[[#This Row],[Rs(ao)]])</f>
        <v>0</v>
      </c>
      <c r="O866" s="3">
        <f>LN(Table15[[#This Row],[dens]])</f>
        <v>1.4924224392691021</v>
      </c>
      <c r="P866" s="3">
        <f>1/Table15[[#This Row],[Rs(ao)]]</f>
        <v>1</v>
      </c>
      <c r="Q866" s="3">
        <f>LN(Table15[[#This Row],[1/R]])</f>
        <v>0</v>
      </c>
    </row>
    <row r="867" spans="1:17" hidden="1" x14ac:dyDescent="0.3">
      <c r="A867">
        <v>4</v>
      </c>
      <c r="B867">
        <v>2500</v>
      </c>
      <c r="C867" t="s">
        <v>11</v>
      </c>
      <c r="D867">
        <v>1</v>
      </c>
      <c r="E867" t="s">
        <v>12</v>
      </c>
      <c r="F867">
        <v>10</v>
      </c>
      <c r="G867">
        <v>75.891249999999985</v>
      </c>
      <c r="H867">
        <v>613802.65090000012</v>
      </c>
      <c r="I867">
        <v>32.675000000000011</v>
      </c>
      <c r="J867">
        <v>7</v>
      </c>
      <c r="K867" t="s">
        <v>14</v>
      </c>
      <c r="L867">
        <f>Table15[[#This Row],[maxPHe]]/Table15[[#This Row],[nv]]</f>
        <v>4.6678571428571445</v>
      </c>
      <c r="M867">
        <f>LN(Table15[[#This Row],[maxPress(bar)]])</f>
        <v>13.327428739991943</v>
      </c>
      <c r="N867">
        <f>LN(Table15[[#This Row],[Rs(ao)]])</f>
        <v>0</v>
      </c>
      <c r="O867" s="3">
        <f>LN(Table15[[#This Row],[dens]])</f>
        <v>1.5407001104549727</v>
      </c>
      <c r="P867" s="3">
        <f>1/Table15[[#This Row],[Rs(ao)]]</f>
        <v>1</v>
      </c>
      <c r="Q867" s="3">
        <f>LN(Table15[[#This Row],[1/R]])</f>
        <v>0</v>
      </c>
    </row>
    <row r="868" spans="1:17" hidden="1" x14ac:dyDescent="0.3">
      <c r="A868">
        <v>4</v>
      </c>
      <c r="B868">
        <v>2500</v>
      </c>
      <c r="C868" t="s">
        <v>11</v>
      </c>
      <c r="D868">
        <v>1</v>
      </c>
      <c r="E868" t="s">
        <v>12</v>
      </c>
      <c r="F868">
        <v>11</v>
      </c>
      <c r="G868">
        <v>72.970250000000007</v>
      </c>
      <c r="H868">
        <v>635327.02505000005</v>
      </c>
      <c r="I868">
        <v>29.094999999999981</v>
      </c>
      <c r="J868">
        <v>6</v>
      </c>
      <c r="K868" t="s">
        <v>13</v>
      </c>
      <c r="L868">
        <f>Table15[[#This Row],[maxPHe]]/Table15[[#This Row],[nv]]</f>
        <v>4.8491666666666635</v>
      </c>
      <c r="M868">
        <f>LN(Table15[[#This Row],[maxPress(bar)]])</f>
        <v>13.361895145386541</v>
      </c>
      <c r="N868">
        <f>LN(Table15[[#This Row],[Rs(ao)]])</f>
        <v>0</v>
      </c>
      <c r="O868" s="3">
        <f>LN(Table15[[#This Row],[dens]])</f>
        <v>1.5788068688805776</v>
      </c>
      <c r="P868" s="3">
        <f>1/Table15[[#This Row],[Rs(ao)]]</f>
        <v>1</v>
      </c>
      <c r="Q868" s="3">
        <f>LN(Table15[[#This Row],[1/R]])</f>
        <v>0</v>
      </c>
    </row>
    <row r="869" spans="1:17" hidden="1" x14ac:dyDescent="0.3">
      <c r="A869">
        <v>4</v>
      </c>
      <c r="B869">
        <v>2500</v>
      </c>
      <c r="C869" t="s">
        <v>11</v>
      </c>
      <c r="D869">
        <v>1</v>
      </c>
      <c r="E869" t="s">
        <v>12</v>
      </c>
      <c r="F869">
        <v>12</v>
      </c>
      <c r="G869">
        <v>66.633749999999992</v>
      </c>
      <c r="H869">
        <v>519480.70069999999</v>
      </c>
      <c r="I869">
        <v>36.824999999999989</v>
      </c>
      <c r="J869">
        <v>10</v>
      </c>
      <c r="K869" t="s">
        <v>13</v>
      </c>
      <c r="L869">
        <f>Table15[[#This Row],[maxPHe]]/Table15[[#This Row],[nv]]</f>
        <v>3.6824999999999988</v>
      </c>
      <c r="M869">
        <f>LN(Table15[[#This Row],[maxPress(bar)]])</f>
        <v>13.160584939071965</v>
      </c>
      <c r="N869">
        <f>LN(Table15[[#This Row],[Rs(ao)]])</f>
        <v>0</v>
      </c>
      <c r="O869" s="3">
        <f>LN(Table15[[#This Row],[dens]])</f>
        <v>1.303591869354648</v>
      </c>
      <c r="P869" s="3">
        <f>1/Table15[[#This Row],[Rs(ao)]]</f>
        <v>1</v>
      </c>
      <c r="Q869" s="3">
        <f>LN(Table15[[#This Row],[1/R]])</f>
        <v>0</v>
      </c>
    </row>
    <row r="870" spans="1:17" hidden="1" x14ac:dyDescent="0.3">
      <c r="A870">
        <v>4</v>
      </c>
      <c r="B870">
        <v>2500</v>
      </c>
      <c r="C870" t="s">
        <v>11</v>
      </c>
      <c r="D870">
        <v>1</v>
      </c>
      <c r="E870" t="s">
        <v>12</v>
      </c>
      <c r="F870">
        <v>13</v>
      </c>
      <c r="G870">
        <v>69.702749999999995</v>
      </c>
      <c r="H870">
        <v>554575.15730000008</v>
      </c>
      <c r="I870">
        <v>35.445</v>
      </c>
      <c r="J870">
        <v>9</v>
      </c>
      <c r="K870" t="s">
        <v>13</v>
      </c>
      <c r="L870">
        <f>Table15[[#This Row],[maxPHe]]/Table15[[#This Row],[nv]]</f>
        <v>3.9383333333333335</v>
      </c>
      <c r="M870">
        <f>LN(Table15[[#This Row],[maxPress(bar)]])</f>
        <v>13.22595761725502</v>
      </c>
      <c r="N870">
        <f>LN(Table15[[#This Row],[Rs(ao)]])</f>
        <v>0</v>
      </c>
      <c r="O870" s="3">
        <f>LN(Table15[[#This Row],[dens]])</f>
        <v>1.3707576219707616</v>
      </c>
      <c r="P870" s="3">
        <f>1/Table15[[#This Row],[Rs(ao)]]</f>
        <v>1</v>
      </c>
      <c r="Q870" s="3">
        <f>LN(Table15[[#This Row],[1/R]])</f>
        <v>0</v>
      </c>
    </row>
    <row r="871" spans="1:17" hidden="1" x14ac:dyDescent="0.3">
      <c r="A871">
        <v>4</v>
      </c>
      <c r="B871">
        <v>2500</v>
      </c>
      <c r="C871" t="s">
        <v>11</v>
      </c>
      <c r="D871">
        <v>1</v>
      </c>
      <c r="E871" t="s">
        <v>12</v>
      </c>
      <c r="F871">
        <v>14</v>
      </c>
      <c r="G871">
        <v>64.801749999999998</v>
      </c>
      <c r="H871">
        <v>617074.35245000001</v>
      </c>
      <c r="I871">
        <v>30.465000000000011</v>
      </c>
      <c r="J871">
        <v>7</v>
      </c>
      <c r="K871" t="s">
        <v>13</v>
      </c>
      <c r="L871">
        <f>Table15[[#This Row],[maxPHe]]/Table15[[#This Row],[nv]]</f>
        <v>4.3521428571428586</v>
      </c>
      <c r="M871">
        <f>LN(Table15[[#This Row],[maxPress(bar)]])</f>
        <v>13.332744802029156</v>
      </c>
      <c r="N871">
        <f>LN(Table15[[#This Row],[Rs(ao)]])</f>
        <v>0</v>
      </c>
      <c r="O871" s="3">
        <f>LN(Table15[[#This Row],[dens]])</f>
        <v>1.4706683346451448</v>
      </c>
      <c r="P871" s="3">
        <f>1/Table15[[#This Row],[Rs(ao)]]</f>
        <v>1</v>
      </c>
      <c r="Q871" s="3">
        <f>LN(Table15[[#This Row],[1/R]])</f>
        <v>0</v>
      </c>
    </row>
    <row r="872" spans="1:17" hidden="1" x14ac:dyDescent="0.3">
      <c r="A872">
        <v>4</v>
      </c>
      <c r="B872">
        <v>2500</v>
      </c>
      <c r="C872" t="s">
        <v>11</v>
      </c>
      <c r="D872">
        <v>1</v>
      </c>
      <c r="E872" t="s">
        <v>12</v>
      </c>
      <c r="F872">
        <v>15</v>
      </c>
      <c r="G872">
        <v>48.168250000000008</v>
      </c>
      <c r="H872">
        <v>571258.14124999999</v>
      </c>
      <c r="I872">
        <v>27.135000000000002</v>
      </c>
      <c r="J872">
        <v>7</v>
      </c>
      <c r="K872" t="s">
        <v>13</v>
      </c>
      <c r="L872">
        <f>Table15[[#This Row],[maxPHe]]/Table15[[#This Row],[nv]]</f>
        <v>3.8764285714285718</v>
      </c>
      <c r="M872">
        <f>LN(Table15[[#This Row],[maxPress(bar)]])</f>
        <v>13.255596472730137</v>
      </c>
      <c r="N872">
        <f>LN(Table15[[#This Row],[Rs(ao)]])</f>
        <v>0</v>
      </c>
      <c r="O872" s="3">
        <f>LN(Table15[[#This Row],[dens]])</f>
        <v>1.3549142584600549</v>
      </c>
      <c r="P872" s="3">
        <f>1/Table15[[#This Row],[Rs(ao)]]</f>
        <v>1</v>
      </c>
      <c r="Q872" s="3">
        <f>LN(Table15[[#This Row],[1/R]])</f>
        <v>0</v>
      </c>
    </row>
    <row r="873" spans="1:17" hidden="1" x14ac:dyDescent="0.3">
      <c r="A873">
        <v>4</v>
      </c>
      <c r="B873">
        <v>2500</v>
      </c>
      <c r="C873" t="s">
        <v>11</v>
      </c>
      <c r="D873">
        <v>1</v>
      </c>
      <c r="E873" t="s">
        <v>12</v>
      </c>
      <c r="F873">
        <v>16</v>
      </c>
      <c r="G873">
        <v>75.29725000000002</v>
      </c>
      <c r="H873">
        <v>614379.19920000015</v>
      </c>
      <c r="I873">
        <v>32.555000000000007</v>
      </c>
      <c r="J873">
        <v>7</v>
      </c>
      <c r="K873" t="s">
        <v>13</v>
      </c>
      <c r="L873">
        <f>Table15[[#This Row],[maxPHe]]/Table15[[#This Row],[nv]]</f>
        <v>4.6507142857142867</v>
      </c>
      <c r="M873">
        <f>LN(Table15[[#This Row],[maxPress(bar)]])</f>
        <v>13.32836760477374</v>
      </c>
      <c r="N873">
        <f>LN(Table15[[#This Row],[Rs(ao)]])</f>
        <v>0</v>
      </c>
      <c r="O873" s="3">
        <f>LN(Table15[[#This Row],[dens]])</f>
        <v>1.5370208176335123</v>
      </c>
      <c r="P873" s="3">
        <f>1/Table15[[#This Row],[Rs(ao)]]</f>
        <v>1</v>
      </c>
      <c r="Q873" s="3">
        <f>LN(Table15[[#This Row],[1/R]])</f>
        <v>0</v>
      </c>
    </row>
    <row r="874" spans="1:17" hidden="1" x14ac:dyDescent="0.3">
      <c r="A874">
        <v>4</v>
      </c>
      <c r="B874">
        <v>2500</v>
      </c>
      <c r="C874" t="s">
        <v>11</v>
      </c>
      <c r="D874">
        <v>1</v>
      </c>
      <c r="E874" t="s">
        <v>12</v>
      </c>
      <c r="F874">
        <v>17</v>
      </c>
      <c r="G874">
        <v>90.643750000000011</v>
      </c>
      <c r="H874">
        <v>582018.23790000007</v>
      </c>
      <c r="I874">
        <v>39.624999999999993</v>
      </c>
      <c r="J874">
        <v>9</v>
      </c>
      <c r="K874" t="s">
        <v>13</v>
      </c>
      <c r="L874">
        <f>Table15[[#This Row],[maxPHe]]/Table15[[#This Row],[nv]]</f>
        <v>4.4027777777777768</v>
      </c>
      <c r="M874">
        <f>LN(Table15[[#This Row],[maxPress(bar)]])</f>
        <v>13.274257062820531</v>
      </c>
      <c r="N874">
        <f>LN(Table15[[#This Row],[Rs(ao)]])</f>
        <v>0</v>
      </c>
      <c r="O874" s="3">
        <f>LN(Table15[[#This Row],[dens]])</f>
        <v>1.482235654861225</v>
      </c>
      <c r="P874" s="3">
        <f>1/Table15[[#This Row],[Rs(ao)]]</f>
        <v>1</v>
      </c>
      <c r="Q874" s="3">
        <f>LN(Table15[[#This Row],[1/R]])</f>
        <v>0</v>
      </c>
    </row>
    <row r="875" spans="1:17" hidden="1" x14ac:dyDescent="0.3">
      <c r="A875">
        <v>4</v>
      </c>
      <c r="B875">
        <v>2500</v>
      </c>
      <c r="C875" t="s">
        <v>11</v>
      </c>
      <c r="D875">
        <v>1</v>
      </c>
      <c r="E875" t="s">
        <v>12</v>
      </c>
      <c r="F875">
        <v>18</v>
      </c>
      <c r="G875">
        <v>71.336750000000009</v>
      </c>
      <c r="H875">
        <v>614306.79559999995</v>
      </c>
      <c r="I875">
        <v>31.76499999999999</v>
      </c>
      <c r="J875">
        <v>7</v>
      </c>
      <c r="K875" t="s">
        <v>13</v>
      </c>
      <c r="L875">
        <f>Table15[[#This Row],[maxPHe]]/Table15[[#This Row],[nv]]</f>
        <v>4.537857142857141</v>
      </c>
      <c r="M875">
        <f>LN(Table15[[#This Row],[maxPress(bar)]])</f>
        <v>13.328249749438219</v>
      </c>
      <c r="N875">
        <f>LN(Table15[[#This Row],[Rs(ao)]])</f>
        <v>0</v>
      </c>
      <c r="O875" s="3">
        <f>LN(Table15[[#This Row],[dens]])</f>
        <v>1.5124549056631829</v>
      </c>
      <c r="P875" s="3">
        <f>1/Table15[[#This Row],[Rs(ao)]]</f>
        <v>1</v>
      </c>
      <c r="Q875" s="3">
        <f>LN(Table15[[#This Row],[1/R]])</f>
        <v>0</v>
      </c>
    </row>
    <row r="876" spans="1:17" hidden="1" x14ac:dyDescent="0.3">
      <c r="A876">
        <v>4</v>
      </c>
      <c r="B876">
        <v>2500</v>
      </c>
      <c r="C876" t="s">
        <v>11</v>
      </c>
      <c r="D876">
        <v>1</v>
      </c>
      <c r="E876" t="s">
        <v>12</v>
      </c>
      <c r="F876">
        <v>19</v>
      </c>
      <c r="G876">
        <v>57.425750000000008</v>
      </c>
      <c r="H876">
        <v>623991.31330000027</v>
      </c>
      <c r="I876">
        <v>28.984999999999989</v>
      </c>
      <c r="J876">
        <v>7</v>
      </c>
      <c r="K876" t="s">
        <v>13</v>
      </c>
      <c r="L876">
        <f>Table15[[#This Row],[maxPHe]]/Table15[[#This Row],[nv]]</f>
        <v>4.1407142857142842</v>
      </c>
      <c r="M876">
        <f>LN(Table15[[#This Row],[maxPress(bar)]])</f>
        <v>13.343891726261077</v>
      </c>
      <c r="N876">
        <f>LN(Table15[[#This Row],[Rs(ao)]])</f>
        <v>0</v>
      </c>
      <c r="O876" s="3">
        <f>LN(Table15[[#This Row],[dens]])</f>
        <v>1.4208683057363825</v>
      </c>
      <c r="P876" s="3">
        <f>1/Table15[[#This Row],[Rs(ao)]]</f>
        <v>1</v>
      </c>
      <c r="Q876" s="3">
        <f>LN(Table15[[#This Row],[1/R]])</f>
        <v>0</v>
      </c>
    </row>
    <row r="877" spans="1:17" hidden="1" x14ac:dyDescent="0.3">
      <c r="A877">
        <v>4</v>
      </c>
      <c r="B877">
        <v>2500</v>
      </c>
      <c r="C877" t="s">
        <v>11</v>
      </c>
      <c r="D877">
        <v>1</v>
      </c>
      <c r="E877" t="s">
        <v>12</v>
      </c>
      <c r="F877">
        <v>1</v>
      </c>
      <c r="G877">
        <v>50</v>
      </c>
      <c r="H877">
        <v>402261.69504999998</v>
      </c>
      <c r="I877">
        <v>21.5</v>
      </c>
      <c r="J877">
        <v>8</v>
      </c>
      <c r="K877" t="s">
        <v>15</v>
      </c>
      <c r="L877">
        <f>Table15[[#This Row],[maxPHe]]/Table15[[#This Row],[nv]]</f>
        <v>2.6875</v>
      </c>
      <c r="M877">
        <f>LN(Table15[[#This Row],[maxPress(bar)]])</f>
        <v>12.904858138515268</v>
      </c>
      <c r="N877">
        <f>LN(Table15[[#This Row],[Rs(ao)]])</f>
        <v>0</v>
      </c>
      <c r="O877" s="3">
        <f>LN(Table15[[#This Row],[dens]])</f>
        <v>0.98861139345378124</v>
      </c>
      <c r="P877" s="3">
        <f>1/Table15[[#This Row],[Rs(ao)]]</f>
        <v>1</v>
      </c>
      <c r="Q877" s="3">
        <f>LN(Table15[[#This Row],[1/R]])</f>
        <v>0</v>
      </c>
    </row>
    <row r="878" spans="1:17" hidden="1" x14ac:dyDescent="0.3">
      <c r="A878">
        <v>4</v>
      </c>
      <c r="B878">
        <v>2500</v>
      </c>
      <c r="C878" t="s">
        <v>11</v>
      </c>
      <c r="D878">
        <v>1</v>
      </c>
      <c r="E878" t="s">
        <v>12</v>
      </c>
      <c r="F878">
        <v>20</v>
      </c>
      <c r="G878">
        <v>94.059249999999992</v>
      </c>
      <c r="H878">
        <v>539880.61300000001</v>
      </c>
      <c r="I878">
        <v>40.314999999999984</v>
      </c>
      <c r="J878">
        <v>9</v>
      </c>
      <c r="K878" t="s">
        <v>13</v>
      </c>
      <c r="L878">
        <f>Table15[[#This Row],[maxPHe]]/Table15[[#This Row],[nv]]</f>
        <v>4.479444444444443</v>
      </c>
      <c r="M878">
        <f>LN(Table15[[#This Row],[maxPress(bar)]])</f>
        <v>13.199103307060078</v>
      </c>
      <c r="N878">
        <f>LN(Table15[[#This Row],[Rs(ao)]])</f>
        <v>0</v>
      </c>
      <c r="O878" s="3">
        <f>LN(Table15[[#This Row],[dens]])</f>
        <v>1.4994990308007656</v>
      </c>
      <c r="P878" s="3">
        <f>1/Table15[[#This Row],[Rs(ao)]]</f>
        <v>1</v>
      </c>
      <c r="Q878" s="3">
        <f>LN(Table15[[#This Row],[1/R]])</f>
        <v>0</v>
      </c>
    </row>
    <row r="879" spans="1:17" hidden="1" x14ac:dyDescent="0.3">
      <c r="A879">
        <v>4</v>
      </c>
      <c r="B879">
        <v>2500</v>
      </c>
      <c r="C879" t="s">
        <v>11</v>
      </c>
      <c r="D879">
        <v>1</v>
      </c>
      <c r="E879" t="s">
        <v>12</v>
      </c>
      <c r="F879">
        <v>2</v>
      </c>
      <c r="G879">
        <v>42.02975</v>
      </c>
      <c r="H879">
        <v>410371.78055000002</v>
      </c>
      <c r="I879">
        <v>20.905000000000001</v>
      </c>
      <c r="J879">
        <v>9</v>
      </c>
      <c r="K879" t="s">
        <v>14</v>
      </c>
      <c r="L879">
        <f>Table15[[#This Row],[maxPHe]]/Table15[[#This Row],[nv]]</f>
        <v>2.3227777777777781</v>
      </c>
      <c r="M879">
        <f>LN(Table15[[#This Row],[maxPress(bar)]])</f>
        <v>12.924818809631482</v>
      </c>
      <c r="N879">
        <f>LN(Table15[[#This Row],[Rs(ao)]])</f>
        <v>0</v>
      </c>
      <c r="O879" s="3">
        <f>LN(Table15[[#This Row],[dens]])</f>
        <v>0.84276378747230907</v>
      </c>
      <c r="P879" s="3">
        <f>1/Table15[[#This Row],[Rs(ao)]]</f>
        <v>1</v>
      </c>
      <c r="Q879" s="3">
        <f>LN(Table15[[#This Row],[1/R]])</f>
        <v>0</v>
      </c>
    </row>
    <row r="880" spans="1:17" hidden="1" x14ac:dyDescent="0.3">
      <c r="A880">
        <v>4</v>
      </c>
      <c r="B880">
        <v>2500</v>
      </c>
      <c r="C880" t="s">
        <v>11</v>
      </c>
      <c r="D880">
        <v>1</v>
      </c>
      <c r="E880" t="s">
        <v>12</v>
      </c>
      <c r="F880">
        <v>3</v>
      </c>
      <c r="G880">
        <v>60.544750000000001</v>
      </c>
      <c r="H880">
        <v>575573.48864999996</v>
      </c>
      <c r="I880">
        <v>29.605</v>
      </c>
      <c r="J880">
        <v>8</v>
      </c>
      <c r="K880" t="s">
        <v>14</v>
      </c>
      <c r="L880">
        <f>Table15[[#This Row],[maxPHe]]/Table15[[#This Row],[nv]]</f>
        <v>3.7006250000000001</v>
      </c>
      <c r="M880">
        <f>LN(Table15[[#This Row],[maxPress(bar)]])</f>
        <v>13.26312219430015</v>
      </c>
      <c r="N880">
        <f>LN(Table15[[#This Row],[Rs(ao)]])</f>
        <v>0</v>
      </c>
      <c r="O880" s="3">
        <f>LN(Table15[[#This Row],[dens]])</f>
        <v>1.3085017243039034</v>
      </c>
      <c r="P880" s="3">
        <f>1/Table15[[#This Row],[Rs(ao)]]</f>
        <v>1</v>
      </c>
      <c r="Q880" s="3">
        <f>LN(Table15[[#This Row],[1/R]])</f>
        <v>0</v>
      </c>
    </row>
    <row r="881" spans="1:17" hidden="1" x14ac:dyDescent="0.3">
      <c r="A881">
        <v>4</v>
      </c>
      <c r="B881">
        <v>2500</v>
      </c>
      <c r="C881" t="s">
        <v>11</v>
      </c>
      <c r="D881">
        <v>1</v>
      </c>
      <c r="E881" t="s">
        <v>12</v>
      </c>
      <c r="F881">
        <v>4</v>
      </c>
      <c r="G881">
        <v>91.336750000000009</v>
      </c>
      <c r="H881">
        <v>595391.91830000014</v>
      </c>
      <c r="I881">
        <v>35.765000000000008</v>
      </c>
      <c r="J881">
        <v>8</v>
      </c>
      <c r="K881" t="s">
        <v>14</v>
      </c>
      <c r="L881">
        <f>Table15[[#This Row],[maxPHe]]/Table15[[#This Row],[nv]]</f>
        <v>4.470625000000001</v>
      </c>
      <c r="M881">
        <f>LN(Table15[[#This Row],[maxPress(bar)]])</f>
        <v>13.296975153907701</v>
      </c>
      <c r="N881">
        <f>LN(Table15[[#This Row],[Rs(ao)]])</f>
        <v>0</v>
      </c>
      <c r="O881" s="3">
        <f>LN(Table15[[#This Row],[dens]])</f>
        <v>1.4975282198805113</v>
      </c>
      <c r="P881" s="3">
        <f>1/Table15[[#This Row],[Rs(ao)]]</f>
        <v>1</v>
      </c>
      <c r="Q881" s="3">
        <f>LN(Table15[[#This Row],[1/R]])</f>
        <v>0</v>
      </c>
    </row>
    <row r="882" spans="1:17" hidden="1" x14ac:dyDescent="0.3">
      <c r="A882">
        <v>4</v>
      </c>
      <c r="B882">
        <v>2500</v>
      </c>
      <c r="C882" t="s">
        <v>11</v>
      </c>
      <c r="D882">
        <v>1</v>
      </c>
      <c r="E882" t="s">
        <v>12</v>
      </c>
      <c r="F882">
        <v>5</v>
      </c>
      <c r="G882">
        <v>90.792249999999996</v>
      </c>
      <c r="H882">
        <v>589203.74749999982</v>
      </c>
      <c r="I882">
        <v>37.655000000000001</v>
      </c>
      <c r="J882">
        <v>8</v>
      </c>
      <c r="K882" t="s">
        <v>14</v>
      </c>
      <c r="L882">
        <f>Table15[[#This Row],[maxPHe]]/Table15[[#This Row],[nv]]</f>
        <v>4.7068750000000001</v>
      </c>
      <c r="M882">
        <f>LN(Table15[[#This Row],[maxPress(bar)]])</f>
        <v>13.286527323869462</v>
      </c>
      <c r="N882">
        <f>LN(Table15[[#This Row],[Rs(ao)]])</f>
        <v>0</v>
      </c>
      <c r="O882" s="3">
        <f>LN(Table15[[#This Row],[dens]])</f>
        <v>1.5490242058734791</v>
      </c>
      <c r="P882" s="3">
        <f>1/Table15[[#This Row],[Rs(ao)]]</f>
        <v>1</v>
      </c>
      <c r="Q882" s="3">
        <f>LN(Table15[[#This Row],[1/R]])</f>
        <v>0</v>
      </c>
    </row>
    <row r="883" spans="1:17" hidden="1" x14ac:dyDescent="0.3">
      <c r="A883">
        <v>4</v>
      </c>
      <c r="B883">
        <v>2500</v>
      </c>
      <c r="C883" t="s">
        <v>11</v>
      </c>
      <c r="D883">
        <v>1</v>
      </c>
      <c r="E883" t="s">
        <v>12</v>
      </c>
      <c r="F883">
        <v>6</v>
      </c>
      <c r="G883">
        <v>49.900750000000002</v>
      </c>
      <c r="H883">
        <v>651834.48635000014</v>
      </c>
      <c r="I883">
        <v>24.484999999999999</v>
      </c>
      <c r="J883">
        <v>6</v>
      </c>
      <c r="K883" t="s">
        <v>14</v>
      </c>
      <c r="L883">
        <f>Table15[[#This Row],[maxPHe]]/Table15[[#This Row],[nv]]</f>
        <v>4.0808333333333335</v>
      </c>
      <c r="M883">
        <f>LN(Table15[[#This Row],[maxPress(bar)]])</f>
        <v>13.387545953390671</v>
      </c>
      <c r="N883">
        <f>LN(Table15[[#This Row],[Rs(ao)]])</f>
        <v>0</v>
      </c>
      <c r="O883" s="3">
        <f>LN(Table15[[#This Row],[dens]])</f>
        <v>1.4063012159262258</v>
      </c>
      <c r="P883" s="3">
        <f>1/Table15[[#This Row],[Rs(ao)]]</f>
        <v>1</v>
      </c>
      <c r="Q883" s="3">
        <f>LN(Table15[[#This Row],[1/R]])</f>
        <v>0</v>
      </c>
    </row>
    <row r="884" spans="1:17" hidden="1" x14ac:dyDescent="0.3">
      <c r="A884">
        <v>4</v>
      </c>
      <c r="B884">
        <v>2500</v>
      </c>
      <c r="C884" t="s">
        <v>11</v>
      </c>
      <c r="D884">
        <v>1</v>
      </c>
      <c r="E884" t="s">
        <v>12</v>
      </c>
      <c r="F884">
        <v>7</v>
      </c>
      <c r="G884">
        <v>121.28725</v>
      </c>
      <c r="H884">
        <v>530084.57640000002</v>
      </c>
      <c r="I884">
        <v>45.755000000000003</v>
      </c>
      <c r="J884">
        <v>9</v>
      </c>
      <c r="K884" t="s">
        <v>14</v>
      </c>
      <c r="L884">
        <f>Table15[[#This Row],[maxPHe]]/Table15[[#This Row],[nv]]</f>
        <v>5.0838888888888896</v>
      </c>
      <c r="M884">
        <f>LN(Table15[[#This Row],[maxPress(bar)]])</f>
        <v>13.18079185091028</v>
      </c>
      <c r="N884">
        <f>LN(Table15[[#This Row],[Rs(ao)]])</f>
        <v>0</v>
      </c>
      <c r="O884" s="3">
        <f>LN(Table15[[#This Row],[dens]])</f>
        <v>1.6260764980311222</v>
      </c>
      <c r="P884" s="3">
        <f>1/Table15[[#This Row],[Rs(ao)]]</f>
        <v>1</v>
      </c>
      <c r="Q884" s="3">
        <f>LN(Table15[[#This Row],[1/R]])</f>
        <v>0</v>
      </c>
    </row>
    <row r="885" spans="1:17" hidden="1" x14ac:dyDescent="0.3">
      <c r="A885">
        <v>4</v>
      </c>
      <c r="B885">
        <v>2500</v>
      </c>
      <c r="C885" t="s">
        <v>11</v>
      </c>
      <c r="D885">
        <v>1</v>
      </c>
      <c r="E885" t="s">
        <v>12</v>
      </c>
      <c r="F885">
        <v>8</v>
      </c>
      <c r="G885">
        <v>105.24775</v>
      </c>
      <c r="H885">
        <v>595276.96079999988</v>
      </c>
      <c r="I885">
        <v>40.545000000000002</v>
      </c>
      <c r="J885">
        <v>8</v>
      </c>
      <c r="K885" t="s">
        <v>14</v>
      </c>
      <c r="L885">
        <f>Table15[[#This Row],[maxPHe]]/Table15[[#This Row],[nv]]</f>
        <v>5.0681250000000002</v>
      </c>
      <c r="M885">
        <f>LN(Table15[[#This Row],[maxPress(bar)]])</f>
        <v>13.296782056561536</v>
      </c>
      <c r="N885">
        <f>LN(Table15[[#This Row],[Rs(ao)]])</f>
        <v>0</v>
      </c>
      <c r="O885" s="3">
        <f>LN(Table15[[#This Row],[dens]])</f>
        <v>1.6229709267166847</v>
      </c>
      <c r="P885" s="3">
        <f>1/Table15[[#This Row],[Rs(ao)]]</f>
        <v>1</v>
      </c>
      <c r="Q885" s="3">
        <f>LN(Table15[[#This Row],[1/R]])</f>
        <v>0</v>
      </c>
    </row>
    <row r="886" spans="1:17" hidden="1" x14ac:dyDescent="0.3">
      <c r="A886">
        <v>4</v>
      </c>
      <c r="B886">
        <v>2500</v>
      </c>
      <c r="C886" t="s">
        <v>11</v>
      </c>
      <c r="D886">
        <v>1</v>
      </c>
      <c r="E886" t="s">
        <v>12</v>
      </c>
      <c r="F886">
        <v>9</v>
      </c>
      <c r="G886">
        <v>66.28725</v>
      </c>
      <c r="H886">
        <v>598630.45795000007</v>
      </c>
      <c r="I886">
        <v>32.755000000000017</v>
      </c>
      <c r="J886">
        <v>8</v>
      </c>
      <c r="K886" t="s">
        <v>13</v>
      </c>
      <c r="L886">
        <f>Table15[[#This Row],[maxPHe]]/Table15[[#This Row],[nv]]</f>
        <v>4.0943750000000021</v>
      </c>
      <c r="M886">
        <f>LN(Table15[[#This Row],[maxPress(bar)]])</f>
        <v>13.302399755080899</v>
      </c>
      <c r="N886">
        <f>LN(Table15[[#This Row],[Rs(ao)]])</f>
        <v>0</v>
      </c>
      <c r="O886" s="3">
        <f>LN(Table15[[#This Row],[dens]])</f>
        <v>1.4096140805040043</v>
      </c>
      <c r="P886" s="3">
        <f>1/Table15[[#This Row],[Rs(ao)]]</f>
        <v>1</v>
      </c>
      <c r="Q886" s="3">
        <f>LN(Table15[[#This Row],[1/R]])</f>
        <v>0</v>
      </c>
    </row>
    <row r="887" spans="1:17" hidden="1" x14ac:dyDescent="0.3">
      <c r="A887">
        <v>4</v>
      </c>
      <c r="B887">
        <v>500</v>
      </c>
      <c r="C887" t="s">
        <v>11</v>
      </c>
      <c r="D887">
        <v>1</v>
      </c>
      <c r="E887" t="s">
        <v>12</v>
      </c>
      <c r="F887">
        <v>10</v>
      </c>
      <c r="G887">
        <v>40.594250000000002</v>
      </c>
      <c r="H887">
        <v>980589.08345000003</v>
      </c>
      <c r="I887">
        <v>28.614999999999991</v>
      </c>
      <c r="J887">
        <v>6</v>
      </c>
      <c r="K887" t="s">
        <v>13</v>
      </c>
      <c r="L887">
        <f>Table15[[#This Row],[maxPHe]]/Table15[[#This Row],[nv]]</f>
        <v>4.7691666666666652</v>
      </c>
      <c r="M887">
        <f>LN(Table15[[#This Row],[maxPress(bar)]])</f>
        <v>13.795908775616397</v>
      </c>
      <c r="N887">
        <f>LN(Table15[[#This Row],[Rs(ao)]])</f>
        <v>0</v>
      </c>
      <c r="O887" s="3">
        <f>LN(Table15[[#This Row],[dens]])</f>
        <v>1.5621715866330104</v>
      </c>
      <c r="P887" s="3">
        <f>1/Table15[[#This Row],[Rs(ao)]]</f>
        <v>1</v>
      </c>
      <c r="Q887" s="3">
        <f>LN(Table15[[#This Row],[1/R]])</f>
        <v>0</v>
      </c>
    </row>
    <row r="888" spans="1:17" hidden="1" x14ac:dyDescent="0.3">
      <c r="A888">
        <v>4</v>
      </c>
      <c r="B888">
        <v>500</v>
      </c>
      <c r="C888" t="s">
        <v>11</v>
      </c>
      <c r="D888">
        <v>1</v>
      </c>
      <c r="E888" t="s">
        <v>12</v>
      </c>
      <c r="F888">
        <v>11</v>
      </c>
      <c r="G888">
        <v>169.20775</v>
      </c>
      <c r="H888">
        <v>856515.34340000013</v>
      </c>
      <c r="I888">
        <v>66.344999999999956</v>
      </c>
      <c r="J888">
        <v>10</v>
      </c>
      <c r="K888" t="s">
        <v>14</v>
      </c>
      <c r="L888">
        <f>Table15[[#This Row],[maxPHe]]/Table15[[#This Row],[nv]]</f>
        <v>6.6344999999999956</v>
      </c>
      <c r="M888">
        <f>LN(Table15[[#This Row],[maxPress(bar)]])</f>
        <v>13.660627510654741</v>
      </c>
      <c r="N888">
        <f>LN(Table15[[#This Row],[Rs(ao)]])</f>
        <v>0</v>
      </c>
      <c r="O888" s="3">
        <f>LN(Table15[[#This Row],[dens]])</f>
        <v>1.8922833069943534</v>
      </c>
      <c r="P888" s="3">
        <f>1/Table15[[#This Row],[Rs(ao)]]</f>
        <v>1</v>
      </c>
      <c r="Q888" s="3">
        <f>LN(Table15[[#This Row],[1/R]])</f>
        <v>0</v>
      </c>
    </row>
    <row r="889" spans="1:17" hidden="1" x14ac:dyDescent="0.3">
      <c r="A889">
        <v>4</v>
      </c>
      <c r="B889">
        <v>500</v>
      </c>
      <c r="C889" t="s">
        <v>11</v>
      </c>
      <c r="D889">
        <v>1</v>
      </c>
      <c r="E889" t="s">
        <v>12</v>
      </c>
      <c r="F889">
        <v>12</v>
      </c>
      <c r="G889">
        <v>42.227750000000007</v>
      </c>
      <c r="H889">
        <v>813396.53184999991</v>
      </c>
      <c r="I889">
        <v>37.945</v>
      </c>
      <c r="J889">
        <v>9</v>
      </c>
      <c r="K889" t="s">
        <v>13</v>
      </c>
      <c r="L889">
        <f>Table15[[#This Row],[maxPHe]]/Table15[[#This Row],[nv]]</f>
        <v>4.2161111111111111</v>
      </c>
      <c r="M889">
        <f>LN(Table15[[#This Row],[maxPress(bar)]])</f>
        <v>13.608974008676809</v>
      </c>
      <c r="N889">
        <f>LN(Table15[[#This Row],[Rs(ao)]])</f>
        <v>0</v>
      </c>
      <c r="O889" s="3">
        <f>LN(Table15[[#This Row],[dens]])</f>
        <v>1.4389131655196568</v>
      </c>
      <c r="P889" s="3">
        <f>1/Table15[[#This Row],[Rs(ao)]]</f>
        <v>1</v>
      </c>
      <c r="Q889" s="3">
        <f>LN(Table15[[#This Row],[1/R]])</f>
        <v>0</v>
      </c>
    </row>
    <row r="890" spans="1:17" hidden="1" x14ac:dyDescent="0.3">
      <c r="A890">
        <v>4</v>
      </c>
      <c r="B890">
        <v>500</v>
      </c>
      <c r="C890" t="s">
        <v>11</v>
      </c>
      <c r="D890">
        <v>1</v>
      </c>
      <c r="E890" t="s">
        <v>12</v>
      </c>
      <c r="F890">
        <v>13</v>
      </c>
      <c r="G890">
        <v>170.44574999999989</v>
      </c>
      <c r="H890">
        <v>863341.66185000003</v>
      </c>
      <c r="I890">
        <v>63.585000000000008</v>
      </c>
      <c r="J890">
        <v>9</v>
      </c>
      <c r="K890" t="s">
        <v>14</v>
      </c>
      <c r="L890">
        <f>Table15[[#This Row],[maxPHe]]/Table15[[#This Row],[nv]]</f>
        <v>7.0650000000000013</v>
      </c>
      <c r="M890">
        <f>LN(Table15[[#This Row],[maxPress(bar)]])</f>
        <v>13.668565791891581</v>
      </c>
      <c r="N890">
        <f>LN(Table15[[#This Row],[Rs(ao)]])</f>
        <v>0</v>
      </c>
      <c r="O890" s="3">
        <f>LN(Table15[[#This Row],[dens]])</f>
        <v>1.955153016136491</v>
      </c>
      <c r="P890" s="3">
        <f>1/Table15[[#This Row],[Rs(ao)]]</f>
        <v>1</v>
      </c>
      <c r="Q890" s="3">
        <f>LN(Table15[[#This Row],[1/R]])</f>
        <v>0</v>
      </c>
    </row>
    <row r="891" spans="1:17" hidden="1" x14ac:dyDescent="0.3">
      <c r="A891">
        <v>4</v>
      </c>
      <c r="B891">
        <v>500</v>
      </c>
      <c r="C891" t="s">
        <v>11</v>
      </c>
      <c r="D891">
        <v>1</v>
      </c>
      <c r="E891" t="s">
        <v>12</v>
      </c>
      <c r="F891">
        <v>14</v>
      </c>
      <c r="G891">
        <v>145.99025</v>
      </c>
      <c r="H891">
        <v>856161.19545</v>
      </c>
      <c r="I891">
        <v>58.694999999999972</v>
      </c>
      <c r="J891">
        <v>9</v>
      </c>
      <c r="K891" t="s">
        <v>13</v>
      </c>
      <c r="L891">
        <f>Table15[[#This Row],[maxPHe]]/Table15[[#This Row],[nv]]</f>
        <v>6.5216666666666638</v>
      </c>
      <c r="M891">
        <f>LN(Table15[[#This Row],[maxPress(bar)]])</f>
        <v>13.660213949836907</v>
      </c>
      <c r="N891">
        <f>LN(Table15[[#This Row],[Rs(ao)]])</f>
        <v>0</v>
      </c>
      <c r="O891" s="3">
        <f>LN(Table15[[#This Row],[dens]])</f>
        <v>1.8751299669942656</v>
      </c>
      <c r="P891" s="3">
        <f>1/Table15[[#This Row],[Rs(ao)]]</f>
        <v>1</v>
      </c>
      <c r="Q891" s="3">
        <f>LN(Table15[[#This Row],[1/R]])</f>
        <v>0</v>
      </c>
    </row>
    <row r="892" spans="1:17" hidden="1" x14ac:dyDescent="0.3">
      <c r="A892">
        <v>4</v>
      </c>
      <c r="B892">
        <v>500</v>
      </c>
      <c r="C892" t="s">
        <v>11</v>
      </c>
      <c r="D892">
        <v>1</v>
      </c>
      <c r="E892" t="s">
        <v>12</v>
      </c>
      <c r="F892">
        <v>15</v>
      </c>
      <c r="G892">
        <v>167.02975000000001</v>
      </c>
      <c r="H892">
        <v>868044.59499999997</v>
      </c>
      <c r="I892">
        <v>59.904999999999987</v>
      </c>
      <c r="J892">
        <v>8</v>
      </c>
      <c r="K892" t="s">
        <v>13</v>
      </c>
      <c r="L892">
        <f>Table15[[#This Row],[maxPHe]]/Table15[[#This Row],[nv]]</f>
        <v>7.4881249999999984</v>
      </c>
      <c r="M892">
        <f>LN(Table15[[#This Row],[maxPress(bar)]])</f>
        <v>13.673998369050858</v>
      </c>
      <c r="N892">
        <f>LN(Table15[[#This Row],[Rs(ao)]])</f>
        <v>0</v>
      </c>
      <c r="O892" s="3">
        <f>LN(Table15[[#This Row],[dens]])</f>
        <v>2.0133184324120261</v>
      </c>
      <c r="P892" s="3">
        <f>1/Table15[[#This Row],[Rs(ao)]]</f>
        <v>1</v>
      </c>
      <c r="Q892" s="3">
        <f>LN(Table15[[#This Row],[1/R]])</f>
        <v>0</v>
      </c>
    </row>
    <row r="893" spans="1:17" hidden="1" x14ac:dyDescent="0.3">
      <c r="A893">
        <v>4</v>
      </c>
      <c r="B893">
        <v>500</v>
      </c>
      <c r="C893" t="s">
        <v>11</v>
      </c>
      <c r="D893">
        <v>1</v>
      </c>
      <c r="E893" t="s">
        <v>12</v>
      </c>
      <c r="F893">
        <v>16</v>
      </c>
      <c r="G893">
        <v>85.891249999999999</v>
      </c>
      <c r="H893">
        <v>847195.70880000002</v>
      </c>
      <c r="I893">
        <v>46.675000000000018</v>
      </c>
      <c r="J893">
        <v>9</v>
      </c>
      <c r="K893" t="s">
        <v>13</v>
      </c>
      <c r="L893">
        <f>Table15[[#This Row],[maxPHe]]/Table15[[#This Row],[nv]]</f>
        <v>5.1861111111111136</v>
      </c>
      <c r="M893">
        <f>LN(Table15[[#This Row],[maxPress(bar)]])</f>
        <v>13.649687008100699</v>
      </c>
      <c r="N893">
        <f>LN(Table15[[#This Row],[Rs(ao)]])</f>
        <v>0</v>
      </c>
      <c r="O893" s="3">
        <f>LN(Table15[[#This Row],[dens]])</f>
        <v>1.6459841120915675</v>
      </c>
      <c r="P893" s="3">
        <f>1/Table15[[#This Row],[Rs(ao)]]</f>
        <v>1</v>
      </c>
      <c r="Q893" s="3">
        <f>LN(Table15[[#This Row],[1/R]])</f>
        <v>0</v>
      </c>
    </row>
    <row r="894" spans="1:17" hidden="1" x14ac:dyDescent="0.3">
      <c r="A894">
        <v>4</v>
      </c>
      <c r="B894">
        <v>500</v>
      </c>
      <c r="C894" t="s">
        <v>11</v>
      </c>
      <c r="D894">
        <v>1</v>
      </c>
      <c r="E894" t="s">
        <v>12</v>
      </c>
      <c r="F894">
        <v>17</v>
      </c>
      <c r="G894">
        <v>143.81174999999999</v>
      </c>
      <c r="H894">
        <v>874962.73314999987</v>
      </c>
      <c r="I894">
        <v>55.264999999999993</v>
      </c>
      <c r="J894">
        <v>8</v>
      </c>
      <c r="K894" t="s">
        <v>13</v>
      </c>
      <c r="L894">
        <f>Table15[[#This Row],[maxPHe]]/Table15[[#This Row],[nv]]</f>
        <v>6.9081249999999992</v>
      </c>
      <c r="M894">
        <f>LN(Table15[[#This Row],[maxPress(bar)]])</f>
        <v>13.681936573747029</v>
      </c>
      <c r="N894">
        <f>LN(Table15[[#This Row],[Rs(ao)]])</f>
        <v>0</v>
      </c>
      <c r="O894" s="3">
        <f>LN(Table15[[#This Row],[dens]])</f>
        <v>1.9326982550830827</v>
      </c>
      <c r="P894" s="3">
        <f>1/Table15[[#This Row],[Rs(ao)]]</f>
        <v>1</v>
      </c>
      <c r="Q894" s="3">
        <f>LN(Table15[[#This Row],[1/R]])</f>
        <v>0</v>
      </c>
    </row>
    <row r="895" spans="1:17" hidden="1" x14ac:dyDescent="0.3">
      <c r="A895">
        <v>4</v>
      </c>
      <c r="B895">
        <v>500</v>
      </c>
      <c r="C895" t="s">
        <v>11</v>
      </c>
      <c r="D895">
        <v>1</v>
      </c>
      <c r="E895" t="s">
        <v>12</v>
      </c>
      <c r="F895">
        <v>18</v>
      </c>
      <c r="G895">
        <v>69.603749999999991</v>
      </c>
      <c r="H895">
        <v>869291.80115000007</v>
      </c>
      <c r="I895">
        <v>40.42499999999999</v>
      </c>
      <c r="J895">
        <v>8</v>
      </c>
      <c r="K895" t="s">
        <v>13</v>
      </c>
      <c r="L895">
        <f>Table15[[#This Row],[maxPHe]]/Table15[[#This Row],[nv]]</f>
        <v>5.0531249999999988</v>
      </c>
      <c r="M895">
        <f>LN(Table15[[#This Row],[maxPress(bar)]])</f>
        <v>13.675434137468555</v>
      </c>
      <c r="N895">
        <f>LN(Table15[[#This Row],[Rs(ao)]])</f>
        <v>0</v>
      </c>
      <c r="O895" s="3">
        <f>LN(Table15[[#This Row],[dens]])</f>
        <v>1.6200068637833345</v>
      </c>
      <c r="P895" s="3">
        <f>1/Table15[[#This Row],[Rs(ao)]]</f>
        <v>1</v>
      </c>
      <c r="Q895" s="3">
        <f>LN(Table15[[#This Row],[1/R]])</f>
        <v>0</v>
      </c>
    </row>
    <row r="896" spans="1:17" hidden="1" x14ac:dyDescent="0.3">
      <c r="A896">
        <v>4</v>
      </c>
      <c r="B896">
        <v>500</v>
      </c>
      <c r="C896" t="s">
        <v>11</v>
      </c>
      <c r="D896">
        <v>1</v>
      </c>
      <c r="E896" t="s">
        <v>12</v>
      </c>
      <c r="F896">
        <v>19</v>
      </c>
      <c r="G896">
        <v>164.00975</v>
      </c>
      <c r="H896">
        <v>833043.27770000009</v>
      </c>
      <c r="I896">
        <v>65.304999999999993</v>
      </c>
      <c r="J896">
        <v>10</v>
      </c>
      <c r="K896" t="s">
        <v>14</v>
      </c>
      <c r="L896">
        <f>Table15[[#This Row],[maxPHe]]/Table15[[#This Row],[nv]]</f>
        <v>6.5304999999999991</v>
      </c>
      <c r="M896">
        <f>LN(Table15[[#This Row],[maxPress(bar)]])</f>
        <v>13.632840873821024</v>
      </c>
      <c r="N896">
        <f>LN(Table15[[#This Row],[Rs(ao)]])</f>
        <v>0</v>
      </c>
      <c r="O896" s="3">
        <f>LN(Table15[[#This Row],[dens]])</f>
        <v>1.8764835100354387</v>
      </c>
      <c r="P896" s="3">
        <f>1/Table15[[#This Row],[Rs(ao)]]</f>
        <v>1</v>
      </c>
      <c r="Q896" s="3">
        <f>LN(Table15[[#This Row],[1/R]])</f>
        <v>0</v>
      </c>
    </row>
    <row r="897" spans="1:17" hidden="1" x14ac:dyDescent="0.3">
      <c r="A897">
        <v>4</v>
      </c>
      <c r="B897">
        <v>500</v>
      </c>
      <c r="C897" t="s">
        <v>11</v>
      </c>
      <c r="D897">
        <v>1</v>
      </c>
      <c r="E897" t="s">
        <v>12</v>
      </c>
      <c r="F897">
        <v>1</v>
      </c>
      <c r="G897">
        <v>46.584249999999997</v>
      </c>
      <c r="H897">
        <v>619850.5904000001</v>
      </c>
      <c r="I897">
        <v>26.815000000000001</v>
      </c>
      <c r="J897">
        <v>9</v>
      </c>
      <c r="K897" t="s">
        <v>14</v>
      </c>
      <c r="L897">
        <f>Table15[[#This Row],[maxPHe]]/Table15[[#This Row],[nv]]</f>
        <v>2.9794444444444448</v>
      </c>
      <c r="M897">
        <f>LN(Table15[[#This Row],[maxPress(bar)]])</f>
        <v>13.337233744754345</v>
      </c>
      <c r="N897">
        <f>LN(Table15[[#This Row],[Rs(ao)]])</f>
        <v>0</v>
      </c>
      <c r="O897" s="3">
        <f>LN(Table15[[#This Row],[dens]])</f>
        <v>1.0917368550986692</v>
      </c>
      <c r="P897" s="3">
        <f>1/Table15[[#This Row],[Rs(ao)]]</f>
        <v>1</v>
      </c>
      <c r="Q897" s="3">
        <f>LN(Table15[[#This Row],[1/R]])</f>
        <v>0</v>
      </c>
    </row>
    <row r="898" spans="1:17" hidden="1" x14ac:dyDescent="0.3">
      <c r="A898">
        <v>4</v>
      </c>
      <c r="B898">
        <v>500</v>
      </c>
      <c r="C898" t="s">
        <v>11</v>
      </c>
      <c r="D898">
        <v>1</v>
      </c>
      <c r="E898" t="s">
        <v>12</v>
      </c>
      <c r="F898">
        <v>20</v>
      </c>
      <c r="G898">
        <v>73.71275</v>
      </c>
      <c r="H898">
        <v>836049.1764</v>
      </c>
      <c r="I898">
        <v>44.245000000000019</v>
      </c>
      <c r="J898">
        <v>9</v>
      </c>
      <c r="K898" t="s">
        <v>14</v>
      </c>
      <c r="L898">
        <f>Table15[[#This Row],[maxPHe]]/Table15[[#This Row],[nv]]</f>
        <v>4.9161111111111131</v>
      </c>
      <c r="M898">
        <f>LN(Table15[[#This Row],[maxPress(bar)]])</f>
        <v>13.636442713781785</v>
      </c>
      <c r="N898">
        <f>LN(Table15[[#This Row],[Rs(ao)]])</f>
        <v>0</v>
      </c>
      <c r="O898" s="3">
        <f>LN(Table15[[#This Row],[dens]])</f>
        <v>1.5925177933830945</v>
      </c>
      <c r="P898" s="3">
        <f>1/Table15[[#This Row],[Rs(ao)]]</f>
        <v>1</v>
      </c>
      <c r="Q898" s="3">
        <f>LN(Table15[[#This Row],[1/R]])</f>
        <v>0</v>
      </c>
    </row>
    <row r="899" spans="1:17" hidden="1" x14ac:dyDescent="0.3">
      <c r="A899">
        <v>4</v>
      </c>
      <c r="B899">
        <v>500</v>
      </c>
      <c r="C899" t="s">
        <v>11</v>
      </c>
      <c r="D899">
        <v>1</v>
      </c>
      <c r="E899" t="s">
        <v>12</v>
      </c>
      <c r="F899">
        <v>2</v>
      </c>
      <c r="G899">
        <v>118.31675</v>
      </c>
      <c r="H899">
        <v>779729.33614999999</v>
      </c>
      <c r="I899">
        <v>41.165000000000013</v>
      </c>
      <c r="J899">
        <v>9</v>
      </c>
      <c r="K899" t="s">
        <v>15</v>
      </c>
      <c r="L899">
        <f>Table15[[#This Row],[maxPHe]]/Table15[[#This Row],[nv]]</f>
        <v>4.5738888888888907</v>
      </c>
      <c r="M899">
        <f>LN(Table15[[#This Row],[maxPress(bar)]])</f>
        <v>13.566702133509732</v>
      </c>
      <c r="N899">
        <f>LN(Table15[[#This Row],[Rs(ao)]])</f>
        <v>0</v>
      </c>
      <c r="O899" s="3">
        <f>LN(Table15[[#This Row],[dens]])</f>
        <v>1.5203638034141704</v>
      </c>
      <c r="P899" s="3">
        <f>1/Table15[[#This Row],[Rs(ao)]]</f>
        <v>1</v>
      </c>
      <c r="Q899" s="3">
        <f>LN(Table15[[#This Row],[1/R]])</f>
        <v>0</v>
      </c>
    </row>
    <row r="900" spans="1:17" hidden="1" x14ac:dyDescent="0.3">
      <c r="A900">
        <v>4</v>
      </c>
      <c r="B900">
        <v>500</v>
      </c>
      <c r="C900" t="s">
        <v>11</v>
      </c>
      <c r="D900">
        <v>1</v>
      </c>
      <c r="E900" t="s">
        <v>12</v>
      </c>
      <c r="F900">
        <v>3</v>
      </c>
      <c r="G900">
        <v>44.900750000000009</v>
      </c>
      <c r="H900">
        <v>851753.97030000004</v>
      </c>
      <c r="I900">
        <v>32.484999999999999</v>
      </c>
      <c r="J900">
        <v>8</v>
      </c>
      <c r="K900" t="s">
        <v>14</v>
      </c>
      <c r="L900">
        <f>Table15[[#This Row],[maxPHe]]/Table15[[#This Row],[nv]]</f>
        <v>4.0606249999999999</v>
      </c>
      <c r="M900">
        <f>LN(Table15[[#This Row],[maxPress(bar)]])</f>
        <v>13.655052996856639</v>
      </c>
      <c r="N900">
        <f>LN(Table15[[#This Row],[Rs(ao)]])</f>
        <v>0</v>
      </c>
      <c r="O900" s="3">
        <f>LN(Table15[[#This Row],[dens]])</f>
        <v>1.4013369026526583</v>
      </c>
      <c r="P900" s="3">
        <f>1/Table15[[#This Row],[Rs(ao)]]</f>
        <v>1</v>
      </c>
      <c r="Q900" s="3">
        <f>LN(Table15[[#This Row],[1/R]])</f>
        <v>0</v>
      </c>
    </row>
    <row r="901" spans="1:17" hidden="1" x14ac:dyDescent="0.3">
      <c r="A901">
        <v>4</v>
      </c>
      <c r="B901">
        <v>500</v>
      </c>
      <c r="C901" t="s">
        <v>11</v>
      </c>
      <c r="D901">
        <v>1</v>
      </c>
      <c r="E901" t="s">
        <v>12</v>
      </c>
      <c r="F901">
        <v>4</v>
      </c>
      <c r="G901">
        <v>90.792249999999996</v>
      </c>
      <c r="H901">
        <v>937835.91630000016</v>
      </c>
      <c r="I901">
        <v>41.655000000000022</v>
      </c>
      <c r="J901">
        <v>8</v>
      </c>
      <c r="K901" t="s">
        <v>14</v>
      </c>
      <c r="L901">
        <f>Table15[[#This Row],[maxPHe]]/Table15[[#This Row],[nv]]</f>
        <v>5.2068750000000028</v>
      </c>
      <c r="M901">
        <f>LN(Table15[[#This Row],[maxPress(bar)]])</f>
        <v>13.751330283368747</v>
      </c>
      <c r="N901">
        <f>LN(Table15[[#This Row],[Rs(ao)]])</f>
        <v>0</v>
      </c>
      <c r="O901" s="3">
        <f>LN(Table15[[#This Row],[dens]])</f>
        <v>1.6499798677470372</v>
      </c>
      <c r="P901" s="3">
        <f>1/Table15[[#This Row],[Rs(ao)]]</f>
        <v>1</v>
      </c>
      <c r="Q901" s="3">
        <f>LN(Table15[[#This Row],[1/R]])</f>
        <v>0</v>
      </c>
    </row>
    <row r="902" spans="1:17" hidden="1" x14ac:dyDescent="0.3">
      <c r="A902">
        <v>4</v>
      </c>
      <c r="B902">
        <v>500</v>
      </c>
      <c r="C902" t="s">
        <v>11</v>
      </c>
      <c r="D902">
        <v>1</v>
      </c>
      <c r="E902" t="s">
        <v>12</v>
      </c>
      <c r="F902">
        <v>5</v>
      </c>
      <c r="G902">
        <v>66.138749999999987</v>
      </c>
      <c r="H902">
        <v>914345.16084999999</v>
      </c>
      <c r="I902">
        <v>36.724999999999987</v>
      </c>
      <c r="J902">
        <v>7</v>
      </c>
      <c r="K902" t="s">
        <v>14</v>
      </c>
      <c r="L902">
        <f>Table15[[#This Row],[maxPHe]]/Table15[[#This Row],[nv]]</f>
        <v>5.2464285714285692</v>
      </c>
      <c r="M902">
        <f>LN(Table15[[#This Row],[maxPress(bar)]])</f>
        <v>13.725963416840587</v>
      </c>
      <c r="N902">
        <f>LN(Table15[[#This Row],[Rs(ao)]])</f>
        <v>0</v>
      </c>
      <c r="O902" s="3">
        <f>LN(Table15[[#This Row],[dens]])</f>
        <v>1.6575475730046272</v>
      </c>
      <c r="P902" s="3">
        <f>1/Table15[[#This Row],[Rs(ao)]]</f>
        <v>1</v>
      </c>
      <c r="Q902" s="3">
        <f>LN(Table15[[#This Row],[1/R]])</f>
        <v>0</v>
      </c>
    </row>
    <row r="903" spans="1:17" hidden="1" x14ac:dyDescent="0.3">
      <c r="A903">
        <v>4</v>
      </c>
      <c r="B903">
        <v>500</v>
      </c>
      <c r="C903" t="s">
        <v>11</v>
      </c>
      <c r="D903">
        <v>1</v>
      </c>
      <c r="E903" t="s">
        <v>12</v>
      </c>
      <c r="F903">
        <v>6</v>
      </c>
      <c r="G903">
        <v>75.29725000000002</v>
      </c>
      <c r="H903">
        <v>837217.03699999989</v>
      </c>
      <c r="I903">
        <v>44.554999999999993</v>
      </c>
      <c r="J903">
        <v>9</v>
      </c>
      <c r="K903" t="s">
        <v>14</v>
      </c>
      <c r="L903">
        <f>Table15[[#This Row],[maxPHe]]/Table15[[#This Row],[nv]]</f>
        <v>4.9505555555555549</v>
      </c>
      <c r="M903">
        <f>LN(Table15[[#This Row],[maxPress(bar)]])</f>
        <v>13.637838619323034</v>
      </c>
      <c r="N903">
        <f>LN(Table15[[#This Row],[Rs(ao)]])</f>
        <v>0</v>
      </c>
      <c r="O903" s="3">
        <f>LN(Table15[[#This Row],[dens]])</f>
        <v>1.5994998037284636</v>
      </c>
      <c r="P903" s="3">
        <f>1/Table15[[#This Row],[Rs(ao)]]</f>
        <v>1</v>
      </c>
      <c r="Q903" s="3">
        <f>LN(Table15[[#This Row],[1/R]])</f>
        <v>0</v>
      </c>
    </row>
    <row r="904" spans="1:17" hidden="1" x14ac:dyDescent="0.3">
      <c r="A904">
        <v>4</v>
      </c>
      <c r="B904">
        <v>500</v>
      </c>
      <c r="C904" t="s">
        <v>11</v>
      </c>
      <c r="D904">
        <v>1</v>
      </c>
      <c r="E904" t="s">
        <v>12</v>
      </c>
      <c r="F904">
        <v>7</v>
      </c>
      <c r="G904">
        <v>147.72274999999999</v>
      </c>
      <c r="H904">
        <v>828866.36275000009</v>
      </c>
      <c r="I904">
        <v>59.044999999999973</v>
      </c>
      <c r="J904">
        <v>9</v>
      </c>
      <c r="K904" t="s">
        <v>14</v>
      </c>
      <c r="L904">
        <f>Table15[[#This Row],[maxPHe]]/Table15[[#This Row],[nv]]</f>
        <v>6.5605555555555526</v>
      </c>
      <c r="M904">
        <f>LN(Table15[[#This Row],[maxPress(bar)]])</f>
        <v>13.627814218167471</v>
      </c>
      <c r="N904">
        <f>LN(Table15[[#This Row],[Rs(ao)]])</f>
        <v>0</v>
      </c>
      <c r="O904" s="3">
        <f>LN(Table15[[#This Row],[dens]])</f>
        <v>1.8810752877170251</v>
      </c>
      <c r="P904" s="3">
        <f>1/Table15[[#This Row],[Rs(ao)]]</f>
        <v>1</v>
      </c>
      <c r="Q904" s="3">
        <f>LN(Table15[[#This Row],[1/R]])</f>
        <v>0</v>
      </c>
    </row>
    <row r="905" spans="1:17" hidden="1" x14ac:dyDescent="0.3">
      <c r="A905">
        <v>4</v>
      </c>
      <c r="B905">
        <v>500</v>
      </c>
      <c r="C905" t="s">
        <v>11</v>
      </c>
      <c r="D905">
        <v>1</v>
      </c>
      <c r="E905" t="s">
        <v>12</v>
      </c>
      <c r="F905">
        <v>8</v>
      </c>
      <c r="G905">
        <v>57.425750000000008</v>
      </c>
      <c r="H905">
        <v>902893.35725000012</v>
      </c>
      <c r="I905">
        <v>34.984999999999999</v>
      </c>
      <c r="J905">
        <v>7</v>
      </c>
      <c r="K905" t="s">
        <v>14</v>
      </c>
      <c r="L905">
        <f>Table15[[#This Row],[maxPHe]]/Table15[[#This Row],[nv]]</f>
        <v>4.9978571428571428</v>
      </c>
      <c r="M905">
        <f>LN(Table15[[#This Row],[maxPress(bar)]])</f>
        <v>13.713359727141471</v>
      </c>
      <c r="N905">
        <f>LN(Table15[[#This Row],[Rs(ao)]])</f>
        <v>0</v>
      </c>
      <c r="O905" s="3">
        <f>LN(Table15[[#This Row],[dens]])</f>
        <v>1.6090092491425467</v>
      </c>
      <c r="P905" s="3">
        <f>1/Table15[[#This Row],[Rs(ao)]]</f>
        <v>1</v>
      </c>
      <c r="Q905" s="3">
        <f>LN(Table15[[#This Row],[1/R]])</f>
        <v>0</v>
      </c>
    </row>
    <row r="906" spans="1:17" hidden="1" x14ac:dyDescent="0.3">
      <c r="A906">
        <v>4</v>
      </c>
      <c r="B906">
        <v>500</v>
      </c>
      <c r="C906" t="s">
        <v>11</v>
      </c>
      <c r="D906">
        <v>1</v>
      </c>
      <c r="E906" t="s">
        <v>12</v>
      </c>
      <c r="F906">
        <v>9</v>
      </c>
      <c r="G906">
        <v>140.54474999999999</v>
      </c>
      <c r="H906">
        <v>781652.62470000004</v>
      </c>
      <c r="I906">
        <v>63.605000000000011</v>
      </c>
      <c r="J906">
        <v>11</v>
      </c>
      <c r="K906" t="s">
        <v>14</v>
      </c>
      <c r="L906">
        <f>Table15[[#This Row],[maxPHe]]/Table15[[#This Row],[nv]]</f>
        <v>5.7822727272727281</v>
      </c>
      <c r="M906">
        <f>LN(Table15[[#This Row],[maxPress(bar)]])</f>
        <v>13.569165706896589</v>
      </c>
      <c r="N906">
        <f>LN(Table15[[#This Row],[Rs(ao)]])</f>
        <v>0</v>
      </c>
      <c r="O906" s="3">
        <f>LN(Table15[[#This Row],[dens]])</f>
        <v>1.7547968108098038</v>
      </c>
      <c r="P906" s="3">
        <f>1/Table15[[#This Row],[Rs(ao)]]</f>
        <v>1</v>
      </c>
      <c r="Q906" s="3">
        <f>LN(Table15[[#This Row],[1/R]])</f>
        <v>0</v>
      </c>
    </row>
    <row r="907" spans="1:17" x14ac:dyDescent="0.3">
      <c r="A907">
        <v>5</v>
      </c>
      <c r="B907">
        <v>1000</v>
      </c>
      <c r="C907" t="s">
        <v>11</v>
      </c>
      <c r="D907">
        <v>1</v>
      </c>
      <c r="E907" t="s">
        <v>12</v>
      </c>
      <c r="F907">
        <v>10</v>
      </c>
      <c r="G907">
        <v>58.019749999999988</v>
      </c>
      <c r="H907">
        <v>820888.03545000008</v>
      </c>
      <c r="I907">
        <v>33.105000000000011</v>
      </c>
      <c r="J907">
        <v>7</v>
      </c>
      <c r="K907" t="s">
        <v>13</v>
      </c>
      <c r="L907">
        <f>Table15[[#This Row],[maxPHe]]/Table15[[#This Row],[nv]]</f>
        <v>4.7292857142857159</v>
      </c>
      <c r="M907">
        <f>LN(Table15[[#This Row],[maxPress(bar)]])</f>
        <v>13.61814200331237</v>
      </c>
      <c r="N907">
        <f>LN(Table15[[#This Row],[Rs(ao)]])</f>
        <v>0</v>
      </c>
      <c r="O907" s="3">
        <f>LN(Table15[[#This Row],[dens]])</f>
        <v>1.5537741793214965</v>
      </c>
      <c r="P907" s="3">
        <f>1/Table15[[#This Row],[Rs(ao)]]</f>
        <v>1</v>
      </c>
      <c r="Q907" s="3">
        <f>LN(Table15[[#This Row],[1/R]])</f>
        <v>0</v>
      </c>
    </row>
    <row r="908" spans="1:17" x14ac:dyDescent="0.3">
      <c r="A908">
        <v>5</v>
      </c>
      <c r="B908">
        <v>1000</v>
      </c>
      <c r="C908" t="s">
        <v>11</v>
      </c>
      <c r="D908">
        <v>1</v>
      </c>
      <c r="E908" t="s">
        <v>12</v>
      </c>
      <c r="F908">
        <v>11</v>
      </c>
      <c r="G908">
        <v>105.39624999999999</v>
      </c>
      <c r="H908">
        <v>723737.12904999999</v>
      </c>
      <c r="I908">
        <v>47.575000000000003</v>
      </c>
      <c r="J908">
        <v>9</v>
      </c>
      <c r="K908" t="s">
        <v>14</v>
      </c>
      <c r="L908">
        <f>Table15[[#This Row],[maxPHe]]/Table15[[#This Row],[nv]]</f>
        <v>5.2861111111111114</v>
      </c>
      <c r="M908">
        <f>LN(Table15[[#This Row],[maxPress(bar)]])</f>
        <v>13.492183524015182</v>
      </c>
      <c r="N908">
        <f>LN(Table15[[#This Row],[Rs(ao)]])</f>
        <v>0</v>
      </c>
      <c r="O908" s="3">
        <f>LN(Table15[[#This Row],[dens]])</f>
        <v>1.6650828358459939</v>
      </c>
      <c r="P908" s="3">
        <f>1/Table15[[#This Row],[Rs(ao)]]</f>
        <v>1</v>
      </c>
      <c r="Q908" s="3">
        <f>LN(Table15[[#This Row],[1/R]])</f>
        <v>0</v>
      </c>
    </row>
    <row r="909" spans="1:17" x14ac:dyDescent="0.3">
      <c r="A909">
        <v>5</v>
      </c>
      <c r="B909">
        <v>1000</v>
      </c>
      <c r="C909" t="s">
        <v>11</v>
      </c>
      <c r="D909">
        <v>1</v>
      </c>
      <c r="E909" t="s">
        <v>12</v>
      </c>
      <c r="F909">
        <v>12</v>
      </c>
      <c r="G909">
        <v>72.574249999999992</v>
      </c>
      <c r="H909">
        <v>776880.33990000002</v>
      </c>
      <c r="I909">
        <v>39.015000000000029</v>
      </c>
      <c r="J909">
        <v>8</v>
      </c>
      <c r="K909" t="s">
        <v>13</v>
      </c>
      <c r="L909">
        <f>Table15[[#This Row],[maxPHe]]/Table15[[#This Row],[nv]]</f>
        <v>4.8768750000000036</v>
      </c>
      <c r="M909">
        <f>LN(Table15[[#This Row],[maxPress(bar)]])</f>
        <v>13.563041614787448</v>
      </c>
      <c r="N909">
        <f>LN(Table15[[#This Row],[Rs(ao)]])</f>
        <v>0</v>
      </c>
      <c r="O909" s="3">
        <f>LN(Table15[[#This Row],[dens]])</f>
        <v>1.5845046458888894</v>
      </c>
      <c r="P909" s="3">
        <f>1/Table15[[#This Row],[Rs(ao)]]</f>
        <v>1</v>
      </c>
      <c r="Q909" s="3">
        <f>LN(Table15[[#This Row],[1/R]])</f>
        <v>0</v>
      </c>
    </row>
    <row r="910" spans="1:17" x14ac:dyDescent="0.3">
      <c r="A910">
        <v>5</v>
      </c>
      <c r="B910">
        <v>1000</v>
      </c>
      <c r="C910" t="s">
        <v>11</v>
      </c>
      <c r="D910">
        <v>1</v>
      </c>
      <c r="E910" t="s">
        <v>12</v>
      </c>
      <c r="F910">
        <v>13</v>
      </c>
      <c r="G910">
        <v>76.386250000000018</v>
      </c>
      <c r="H910">
        <v>828558.44469999999</v>
      </c>
      <c r="I910">
        <v>36.774999999999977</v>
      </c>
      <c r="J910">
        <v>7</v>
      </c>
      <c r="K910" t="s">
        <v>13</v>
      </c>
      <c r="L910">
        <f>Table15[[#This Row],[maxPHe]]/Table15[[#This Row],[nv]]</f>
        <v>5.2535714285714255</v>
      </c>
      <c r="M910">
        <f>LN(Table15[[#This Row],[maxPress(bar)]])</f>
        <v>13.627442656148901</v>
      </c>
      <c r="N910">
        <f>LN(Table15[[#This Row],[Rs(ao)]])</f>
        <v>0</v>
      </c>
      <c r="O910" s="3">
        <f>LN(Table15[[#This Row],[dens]])</f>
        <v>1.6589081174321874</v>
      </c>
      <c r="P910" s="3">
        <f>1/Table15[[#This Row],[Rs(ao)]]</f>
        <v>1</v>
      </c>
      <c r="Q910" s="3">
        <f>LN(Table15[[#This Row],[1/R]])</f>
        <v>0</v>
      </c>
    </row>
    <row r="911" spans="1:17" x14ac:dyDescent="0.3">
      <c r="A911">
        <v>5</v>
      </c>
      <c r="B911">
        <v>1000</v>
      </c>
      <c r="C911" t="s">
        <v>11</v>
      </c>
      <c r="D911">
        <v>1</v>
      </c>
      <c r="E911" t="s">
        <v>12</v>
      </c>
      <c r="F911">
        <v>14</v>
      </c>
      <c r="G911">
        <v>124.80175</v>
      </c>
      <c r="H911">
        <v>731029.14399999997</v>
      </c>
      <c r="I911">
        <v>54.464999999999982</v>
      </c>
      <c r="J911">
        <v>10</v>
      </c>
      <c r="K911" t="s">
        <v>13</v>
      </c>
      <c r="L911">
        <f>Table15[[#This Row],[maxPHe]]/Table15[[#This Row],[nv]]</f>
        <v>5.4464999999999986</v>
      </c>
      <c r="M911">
        <f>LN(Table15[[#This Row],[maxPress(bar)]])</f>
        <v>13.502208606610232</v>
      </c>
      <c r="N911">
        <f>LN(Table15[[#This Row],[Rs(ao)]])</f>
        <v>0</v>
      </c>
      <c r="O911" s="3">
        <f>LN(Table15[[#This Row],[dens]])</f>
        <v>1.6949732005403628</v>
      </c>
      <c r="P911" s="3">
        <f>1/Table15[[#This Row],[Rs(ao)]]</f>
        <v>1</v>
      </c>
      <c r="Q911" s="3">
        <f>LN(Table15[[#This Row],[1/R]])</f>
        <v>0</v>
      </c>
    </row>
    <row r="912" spans="1:17" x14ac:dyDescent="0.3">
      <c r="A912">
        <v>5</v>
      </c>
      <c r="B912">
        <v>1000</v>
      </c>
      <c r="C912" t="s">
        <v>11</v>
      </c>
      <c r="D912">
        <v>1</v>
      </c>
      <c r="E912" t="s">
        <v>12</v>
      </c>
      <c r="F912">
        <v>15</v>
      </c>
      <c r="G912">
        <v>95.891250000000014</v>
      </c>
      <c r="H912">
        <v>775283.66290000011</v>
      </c>
      <c r="I912">
        <v>43.675000000000011</v>
      </c>
      <c r="J912">
        <v>8</v>
      </c>
      <c r="K912" t="s">
        <v>13</v>
      </c>
      <c r="L912">
        <f>Table15[[#This Row],[maxPHe]]/Table15[[#This Row],[nv]]</f>
        <v>5.4593750000000014</v>
      </c>
      <c r="M912">
        <f>LN(Table15[[#This Row],[maxPress(bar)]])</f>
        <v>13.560984258012894</v>
      </c>
      <c r="N912">
        <f>LN(Table15[[#This Row],[Rs(ao)]])</f>
        <v>0</v>
      </c>
      <c r="O912" s="3">
        <f>LN(Table15[[#This Row],[dens]])</f>
        <v>1.6973343143402846</v>
      </c>
      <c r="P912" s="3">
        <f>1/Table15[[#This Row],[Rs(ao)]]</f>
        <v>1</v>
      </c>
      <c r="Q912" s="3">
        <f>LN(Table15[[#This Row],[1/R]])</f>
        <v>0</v>
      </c>
    </row>
    <row r="913" spans="1:17" x14ac:dyDescent="0.3">
      <c r="A913">
        <v>5</v>
      </c>
      <c r="B913">
        <v>1000</v>
      </c>
      <c r="C913" t="s">
        <v>11</v>
      </c>
      <c r="D913">
        <v>1</v>
      </c>
      <c r="E913" t="s">
        <v>12</v>
      </c>
      <c r="F913">
        <v>16</v>
      </c>
      <c r="G913">
        <v>148.46525</v>
      </c>
      <c r="H913">
        <v>748569.70905000006</v>
      </c>
      <c r="I913">
        <v>59.194999999999958</v>
      </c>
      <c r="J913">
        <v>10</v>
      </c>
      <c r="K913" t="s">
        <v>13</v>
      </c>
      <c r="L913">
        <f>Table15[[#This Row],[maxPHe]]/Table15[[#This Row],[nv]]</f>
        <v>5.9194999999999958</v>
      </c>
      <c r="M913">
        <f>LN(Table15[[#This Row],[maxPress(bar)]])</f>
        <v>13.525919610168662</v>
      </c>
      <c r="N913">
        <f>LN(Table15[[#This Row],[Rs(ao)]])</f>
        <v>0</v>
      </c>
      <c r="O913" s="3">
        <f>LN(Table15[[#This Row],[dens]])</f>
        <v>1.7782519858695531</v>
      </c>
      <c r="P913" s="3">
        <f>1/Table15[[#This Row],[Rs(ao)]]</f>
        <v>1</v>
      </c>
      <c r="Q913" s="3">
        <f>LN(Table15[[#This Row],[1/R]])</f>
        <v>0</v>
      </c>
    </row>
    <row r="914" spans="1:17" x14ac:dyDescent="0.3">
      <c r="A914">
        <v>5</v>
      </c>
      <c r="B914">
        <v>1000</v>
      </c>
      <c r="C914" t="s">
        <v>11</v>
      </c>
      <c r="D914">
        <v>1</v>
      </c>
      <c r="E914" t="s">
        <v>12</v>
      </c>
      <c r="F914">
        <v>17</v>
      </c>
      <c r="G914">
        <v>95.44574999999999</v>
      </c>
      <c r="H914">
        <v>747923.96255000017</v>
      </c>
      <c r="I914">
        <v>45.584999999999987</v>
      </c>
      <c r="J914">
        <v>9</v>
      </c>
      <c r="K914" t="s">
        <v>13</v>
      </c>
      <c r="L914">
        <f>Table15[[#This Row],[maxPHe]]/Table15[[#This Row],[nv]]</f>
        <v>5.0649999999999986</v>
      </c>
      <c r="M914">
        <f>LN(Table15[[#This Row],[maxPress(bar)]])</f>
        <v>13.525056597444541</v>
      </c>
      <c r="N914">
        <f>LN(Table15[[#This Row],[Rs(ao)]])</f>
        <v>0</v>
      </c>
      <c r="O914" s="3">
        <f>LN(Table15[[#This Row],[dens]])</f>
        <v>1.6223541377006465</v>
      </c>
      <c r="P914" s="3">
        <f>1/Table15[[#This Row],[Rs(ao)]]</f>
        <v>1</v>
      </c>
      <c r="Q914" s="3">
        <f>LN(Table15[[#This Row],[1/R]])</f>
        <v>0</v>
      </c>
    </row>
    <row r="915" spans="1:17" x14ac:dyDescent="0.3">
      <c r="A915">
        <v>5</v>
      </c>
      <c r="B915">
        <v>1000</v>
      </c>
      <c r="C915" t="s">
        <v>11</v>
      </c>
      <c r="D915">
        <v>1</v>
      </c>
      <c r="E915" t="s">
        <v>12</v>
      </c>
      <c r="F915">
        <v>18</v>
      </c>
      <c r="G915">
        <v>153.46525</v>
      </c>
      <c r="H915">
        <v>761744.4683500001</v>
      </c>
      <c r="I915">
        <v>57.194999999999993</v>
      </c>
      <c r="J915">
        <v>9</v>
      </c>
      <c r="K915" t="s">
        <v>13</v>
      </c>
      <c r="L915">
        <f>Table15[[#This Row],[maxPHe]]/Table15[[#This Row],[nv]]</f>
        <v>6.3549999999999995</v>
      </c>
      <c r="M915">
        <f>LN(Table15[[#This Row],[maxPress(bar)]])</f>
        <v>13.543366435055917</v>
      </c>
      <c r="N915">
        <f>LN(Table15[[#This Row],[Rs(ao)]])</f>
        <v>0</v>
      </c>
      <c r="O915" s="3">
        <f>LN(Table15[[#This Row],[dens]])</f>
        <v>1.8492419046414172</v>
      </c>
      <c r="P915" s="3">
        <f>1/Table15[[#This Row],[Rs(ao)]]</f>
        <v>1</v>
      </c>
      <c r="Q915" s="3">
        <f>LN(Table15[[#This Row],[1/R]])</f>
        <v>0</v>
      </c>
    </row>
    <row r="916" spans="1:17" x14ac:dyDescent="0.3">
      <c r="A916">
        <v>5</v>
      </c>
      <c r="B916">
        <v>1000</v>
      </c>
      <c r="C916" t="s">
        <v>11</v>
      </c>
      <c r="D916">
        <v>1</v>
      </c>
      <c r="E916" t="s">
        <v>12</v>
      </c>
      <c r="F916">
        <v>19</v>
      </c>
      <c r="G916">
        <v>135.19825</v>
      </c>
      <c r="H916">
        <v>751072.35025000002</v>
      </c>
      <c r="I916">
        <v>53.535000000000011</v>
      </c>
      <c r="J916">
        <v>9</v>
      </c>
      <c r="K916" t="s">
        <v>13</v>
      </c>
      <c r="L916">
        <f>Table15[[#This Row],[maxPHe]]/Table15[[#This Row],[nv]]</f>
        <v>5.9483333333333341</v>
      </c>
      <c r="M916">
        <f>LN(Table15[[#This Row],[maxPress(bar)]])</f>
        <v>13.529257264654614</v>
      </c>
      <c r="N916">
        <f>LN(Table15[[#This Row],[Rs(ao)]])</f>
        <v>0</v>
      </c>
      <c r="O916" s="3">
        <f>LN(Table15[[#This Row],[dens]])</f>
        <v>1.7831110682740141</v>
      </c>
      <c r="P916" s="3">
        <f>1/Table15[[#This Row],[Rs(ao)]]</f>
        <v>1</v>
      </c>
      <c r="Q916" s="3">
        <f>LN(Table15[[#This Row],[1/R]])</f>
        <v>0</v>
      </c>
    </row>
    <row r="917" spans="1:17" x14ac:dyDescent="0.3">
      <c r="A917">
        <v>5</v>
      </c>
      <c r="B917">
        <v>1000</v>
      </c>
      <c r="C917" t="s">
        <v>11</v>
      </c>
      <c r="D917">
        <v>1</v>
      </c>
      <c r="E917" t="s">
        <v>12</v>
      </c>
      <c r="F917">
        <v>1</v>
      </c>
      <c r="G917">
        <v>59.405749999999998</v>
      </c>
      <c r="H917">
        <v>570571.19865000003</v>
      </c>
      <c r="I917">
        <v>26.385000000000009</v>
      </c>
      <c r="J917">
        <v>8</v>
      </c>
      <c r="K917" t="s">
        <v>15</v>
      </c>
      <c r="L917">
        <f>Table15[[#This Row],[maxPHe]]/Table15[[#This Row],[nv]]</f>
        <v>3.2981250000000011</v>
      </c>
      <c r="M917">
        <f>LN(Table15[[#This Row],[maxPress(bar)]])</f>
        <v>13.254393240935553</v>
      </c>
      <c r="N917">
        <f>LN(Table15[[#This Row],[Rs(ao)]])</f>
        <v>0</v>
      </c>
      <c r="O917" s="3">
        <f>LN(Table15[[#This Row],[dens]])</f>
        <v>1.1933541251777955</v>
      </c>
      <c r="P917" s="3">
        <f>1/Table15[[#This Row],[Rs(ao)]]</f>
        <v>1</v>
      </c>
      <c r="Q917" s="3">
        <f>LN(Table15[[#This Row],[1/R]])</f>
        <v>0</v>
      </c>
    </row>
    <row r="918" spans="1:17" x14ac:dyDescent="0.3">
      <c r="A918">
        <v>5</v>
      </c>
      <c r="B918">
        <v>1000</v>
      </c>
      <c r="C918" t="s">
        <v>11</v>
      </c>
      <c r="D918">
        <v>1</v>
      </c>
      <c r="E918" t="s">
        <v>12</v>
      </c>
      <c r="F918">
        <v>20</v>
      </c>
      <c r="G918">
        <v>106.43575</v>
      </c>
      <c r="H918">
        <v>758406.1902999999</v>
      </c>
      <c r="I918">
        <v>47.784999999999989</v>
      </c>
      <c r="J918">
        <v>9</v>
      </c>
      <c r="K918" t="s">
        <v>13</v>
      </c>
      <c r="L918">
        <f>Table15[[#This Row],[maxPHe]]/Table15[[#This Row],[nv]]</f>
        <v>5.3094444444444431</v>
      </c>
      <c r="M918">
        <f>LN(Table15[[#This Row],[maxPress(bar)]])</f>
        <v>13.538974392205038</v>
      </c>
      <c r="N918">
        <f>LN(Table15[[#This Row],[Rs(ao)]])</f>
        <v>0</v>
      </c>
      <c r="O918" s="3">
        <f>LN(Table15[[#This Row],[dens]])</f>
        <v>1.6694872053819234</v>
      </c>
      <c r="P918" s="3">
        <f>1/Table15[[#This Row],[Rs(ao)]]</f>
        <v>1</v>
      </c>
      <c r="Q918" s="3">
        <f>LN(Table15[[#This Row],[1/R]])</f>
        <v>0</v>
      </c>
    </row>
    <row r="919" spans="1:17" x14ac:dyDescent="0.3">
      <c r="A919">
        <v>5</v>
      </c>
      <c r="B919">
        <v>1000</v>
      </c>
      <c r="C919" t="s">
        <v>11</v>
      </c>
      <c r="D919">
        <v>1</v>
      </c>
      <c r="E919" t="s">
        <v>12</v>
      </c>
      <c r="F919">
        <v>2</v>
      </c>
      <c r="G919">
        <v>84.851249999999993</v>
      </c>
      <c r="H919">
        <v>571022.91495000012</v>
      </c>
      <c r="I919">
        <v>34.47499999999998</v>
      </c>
      <c r="J919">
        <v>10</v>
      </c>
      <c r="K919" t="s">
        <v>14</v>
      </c>
      <c r="L919">
        <f>Table15[[#This Row],[maxPHe]]/Table15[[#This Row],[nv]]</f>
        <v>3.447499999999998</v>
      </c>
      <c r="M919">
        <f>LN(Table15[[#This Row],[maxPress(bar)]])</f>
        <v>13.255184619093855</v>
      </c>
      <c r="N919">
        <f>LN(Table15[[#This Row],[Rs(ao)]])</f>
        <v>0</v>
      </c>
      <c r="O919" s="3">
        <f>LN(Table15[[#This Row],[dens]])</f>
        <v>1.2376493306853193</v>
      </c>
      <c r="P919" s="3">
        <f>1/Table15[[#This Row],[Rs(ao)]]</f>
        <v>1</v>
      </c>
      <c r="Q919" s="3">
        <f>LN(Table15[[#This Row],[1/R]])</f>
        <v>0</v>
      </c>
    </row>
    <row r="920" spans="1:17" x14ac:dyDescent="0.3">
      <c r="A920">
        <v>5</v>
      </c>
      <c r="B920">
        <v>1000</v>
      </c>
      <c r="C920" t="s">
        <v>11</v>
      </c>
      <c r="D920">
        <v>1</v>
      </c>
      <c r="E920" t="s">
        <v>12</v>
      </c>
      <c r="F920">
        <v>3</v>
      </c>
      <c r="G920">
        <v>101.48524999999999</v>
      </c>
      <c r="H920">
        <v>737926.65175000019</v>
      </c>
      <c r="I920">
        <v>44.79499999999998</v>
      </c>
      <c r="J920">
        <v>9</v>
      </c>
      <c r="K920" t="s">
        <v>14</v>
      </c>
      <c r="L920">
        <f>Table15[[#This Row],[maxPHe]]/Table15[[#This Row],[nv]]</f>
        <v>4.9772222222222204</v>
      </c>
      <c r="M920">
        <f>LN(Table15[[#This Row],[maxPress(bar)]])</f>
        <v>13.51159971077068</v>
      </c>
      <c r="N920">
        <f>LN(Table15[[#This Row],[Rs(ao)]])</f>
        <v>0</v>
      </c>
      <c r="O920" s="3">
        <f>LN(Table15[[#This Row],[dens]])</f>
        <v>1.6048719487133221</v>
      </c>
      <c r="P920" s="3">
        <f>1/Table15[[#This Row],[Rs(ao)]]</f>
        <v>1</v>
      </c>
      <c r="Q920" s="3">
        <f>LN(Table15[[#This Row],[1/R]])</f>
        <v>0</v>
      </c>
    </row>
    <row r="921" spans="1:17" x14ac:dyDescent="0.3">
      <c r="A921">
        <v>5</v>
      </c>
      <c r="B921">
        <v>1000</v>
      </c>
      <c r="C921" t="s">
        <v>11</v>
      </c>
      <c r="D921">
        <v>1</v>
      </c>
      <c r="E921" t="s">
        <v>12</v>
      </c>
      <c r="F921">
        <v>4</v>
      </c>
      <c r="G921">
        <v>153.56424999999999</v>
      </c>
      <c r="H921">
        <v>767851.52760000015</v>
      </c>
      <c r="I921">
        <v>55.215000000000003</v>
      </c>
      <c r="J921">
        <v>9</v>
      </c>
      <c r="K921" t="s">
        <v>14</v>
      </c>
      <c r="L921">
        <f>Table15[[#This Row],[maxPHe]]/Table15[[#This Row],[nv]]</f>
        <v>6.1350000000000007</v>
      </c>
      <c r="M921">
        <f>LN(Table15[[#This Row],[maxPress(bar)]])</f>
        <v>13.551351670002925</v>
      </c>
      <c r="N921">
        <f>LN(Table15[[#This Row],[Rs(ao)]])</f>
        <v>0</v>
      </c>
      <c r="O921" s="3">
        <f>LN(Table15[[#This Row],[dens]])</f>
        <v>1.814010078162875</v>
      </c>
      <c r="P921" s="3">
        <f>1/Table15[[#This Row],[Rs(ao)]]</f>
        <v>1</v>
      </c>
      <c r="Q921" s="3">
        <f>LN(Table15[[#This Row],[1/R]])</f>
        <v>0</v>
      </c>
    </row>
    <row r="922" spans="1:17" x14ac:dyDescent="0.3">
      <c r="A922">
        <v>5</v>
      </c>
      <c r="B922">
        <v>1000</v>
      </c>
      <c r="C922" t="s">
        <v>11</v>
      </c>
      <c r="D922">
        <v>1</v>
      </c>
      <c r="E922" t="s">
        <v>12</v>
      </c>
      <c r="F922">
        <v>5</v>
      </c>
      <c r="G922">
        <v>73.366250000000008</v>
      </c>
      <c r="H922">
        <v>730630.23375000013</v>
      </c>
      <c r="I922">
        <v>41.175000000000011</v>
      </c>
      <c r="J922">
        <v>9</v>
      </c>
      <c r="K922" t="s">
        <v>14</v>
      </c>
      <c r="L922">
        <f>Table15[[#This Row],[maxPHe]]/Table15[[#This Row],[nv]]</f>
        <v>4.5750000000000011</v>
      </c>
      <c r="M922">
        <f>LN(Table15[[#This Row],[maxPress(bar)]])</f>
        <v>13.501662774570324</v>
      </c>
      <c r="N922">
        <f>LN(Table15[[#This Row],[Rs(ao)]])</f>
        <v>0</v>
      </c>
      <c r="O922" s="3">
        <f>LN(Table15[[#This Row],[dens]])</f>
        <v>1.5206066987274849</v>
      </c>
      <c r="P922" s="3">
        <f>1/Table15[[#This Row],[Rs(ao)]]</f>
        <v>1</v>
      </c>
      <c r="Q922" s="3">
        <f>LN(Table15[[#This Row],[1/R]])</f>
        <v>0</v>
      </c>
    </row>
    <row r="923" spans="1:17" x14ac:dyDescent="0.3">
      <c r="A923">
        <v>5</v>
      </c>
      <c r="B923">
        <v>1000</v>
      </c>
      <c r="C923" t="s">
        <v>11</v>
      </c>
      <c r="D923">
        <v>1</v>
      </c>
      <c r="E923" t="s">
        <v>12</v>
      </c>
      <c r="F923">
        <v>6</v>
      </c>
      <c r="G923">
        <v>106.03975</v>
      </c>
      <c r="H923">
        <v>719550.68380000012</v>
      </c>
      <c r="I923">
        <v>47.704999999999991</v>
      </c>
      <c r="J923">
        <v>9</v>
      </c>
      <c r="K923" t="s">
        <v>13</v>
      </c>
      <c r="L923">
        <f>Table15[[#This Row],[maxPHe]]/Table15[[#This Row],[nv]]</f>
        <v>5.3005555555555546</v>
      </c>
      <c r="M923">
        <f>LN(Table15[[#This Row],[maxPress(bar)]])</f>
        <v>13.486382245914038</v>
      </c>
      <c r="N923">
        <f>LN(Table15[[#This Row],[Rs(ao)]])</f>
        <v>0</v>
      </c>
      <c r="O923" s="3">
        <f>LN(Table15[[#This Row],[dens]])</f>
        <v>1.6678116368675897</v>
      </c>
      <c r="P923" s="3">
        <f>1/Table15[[#This Row],[Rs(ao)]]</f>
        <v>1</v>
      </c>
      <c r="Q923" s="3">
        <f>LN(Table15[[#This Row],[1/R]])</f>
        <v>0</v>
      </c>
    </row>
    <row r="924" spans="1:17" x14ac:dyDescent="0.3">
      <c r="A924">
        <v>5</v>
      </c>
      <c r="B924">
        <v>1000</v>
      </c>
      <c r="C924" t="s">
        <v>11</v>
      </c>
      <c r="D924">
        <v>1</v>
      </c>
      <c r="E924" t="s">
        <v>12</v>
      </c>
      <c r="F924">
        <v>7</v>
      </c>
      <c r="G924">
        <v>118.81175</v>
      </c>
      <c r="H924">
        <v>768305.74085000006</v>
      </c>
      <c r="I924">
        <v>50.265000000000008</v>
      </c>
      <c r="J924">
        <v>9</v>
      </c>
      <c r="K924" t="s">
        <v>14</v>
      </c>
      <c r="L924">
        <f>Table15[[#This Row],[maxPHe]]/Table15[[#This Row],[nv]]</f>
        <v>5.5850000000000009</v>
      </c>
      <c r="M924">
        <f>LN(Table15[[#This Row],[maxPress(bar)]])</f>
        <v>13.551943032974107</v>
      </c>
      <c r="N924">
        <f>LN(Table15[[#This Row],[Rs(ao)]])</f>
        <v>0</v>
      </c>
      <c r="O924" s="3">
        <f>LN(Table15[[#This Row],[dens]])</f>
        <v>1.7200844325211642</v>
      </c>
      <c r="P924" s="3">
        <f>1/Table15[[#This Row],[Rs(ao)]]</f>
        <v>1</v>
      </c>
      <c r="Q924" s="3">
        <f>LN(Table15[[#This Row],[1/R]])</f>
        <v>0</v>
      </c>
    </row>
    <row r="925" spans="1:17" x14ac:dyDescent="0.3">
      <c r="A925">
        <v>5</v>
      </c>
      <c r="B925">
        <v>1000</v>
      </c>
      <c r="C925" t="s">
        <v>11</v>
      </c>
      <c r="D925">
        <v>1</v>
      </c>
      <c r="E925" t="s">
        <v>12</v>
      </c>
      <c r="F925">
        <v>8</v>
      </c>
      <c r="G925">
        <v>56.732750000000003</v>
      </c>
      <c r="H925">
        <v>831548.51910000015</v>
      </c>
      <c r="I925">
        <v>32.845000000000013</v>
      </c>
      <c r="J925">
        <v>7</v>
      </c>
      <c r="K925" t="s">
        <v>14</v>
      </c>
      <c r="L925">
        <f>Table15[[#This Row],[maxPHe]]/Table15[[#This Row],[nv]]</f>
        <v>4.6921428571428594</v>
      </c>
      <c r="M925">
        <f>LN(Table15[[#This Row],[maxPress(bar)]])</f>
        <v>13.631044927205593</v>
      </c>
      <c r="N925">
        <f>LN(Table15[[#This Row],[Rs(ao)]])</f>
        <v>0</v>
      </c>
      <c r="O925" s="3">
        <f>LN(Table15[[#This Row],[dens]])</f>
        <v>1.5458893772891233</v>
      </c>
      <c r="P925" s="3">
        <f>1/Table15[[#This Row],[Rs(ao)]]</f>
        <v>1</v>
      </c>
      <c r="Q925" s="3">
        <f>LN(Table15[[#This Row],[1/R]])</f>
        <v>0</v>
      </c>
    </row>
    <row r="926" spans="1:17" x14ac:dyDescent="0.3">
      <c r="A926">
        <v>5</v>
      </c>
      <c r="B926">
        <v>1000</v>
      </c>
      <c r="C926" t="s">
        <v>11</v>
      </c>
      <c r="D926">
        <v>1</v>
      </c>
      <c r="E926" t="s">
        <v>12</v>
      </c>
      <c r="F926">
        <v>9</v>
      </c>
      <c r="G926">
        <v>109.35625</v>
      </c>
      <c r="H926">
        <v>658466.66830000002</v>
      </c>
      <c r="I926">
        <v>53.375000000000021</v>
      </c>
      <c r="J926">
        <v>11</v>
      </c>
      <c r="K926" t="s">
        <v>13</v>
      </c>
      <c r="L926">
        <f>Table15[[#This Row],[maxPHe]]/Table15[[#This Row],[nv]]</f>
        <v>4.8522727272727293</v>
      </c>
      <c r="M926">
        <f>LN(Table15[[#This Row],[maxPress(bar)]])</f>
        <v>13.397669181268565</v>
      </c>
      <c r="N926">
        <f>LN(Table15[[#This Row],[Rs(ao)]])</f>
        <v>0</v>
      </c>
      <c r="O926" s="3">
        <f>LN(Table15[[#This Row],[dens]])</f>
        <v>1.5794471987504184</v>
      </c>
      <c r="P926" s="3">
        <f>1/Table15[[#This Row],[Rs(ao)]]</f>
        <v>1</v>
      </c>
      <c r="Q926" s="3">
        <f>LN(Table15[[#This Row],[1/R]])</f>
        <v>0</v>
      </c>
    </row>
    <row r="927" spans="1:17" hidden="1" x14ac:dyDescent="0.3">
      <c r="A927">
        <v>2</v>
      </c>
      <c r="B927">
        <v>1500</v>
      </c>
      <c r="C927" t="s">
        <v>11</v>
      </c>
      <c r="D927">
        <v>2</v>
      </c>
      <c r="E927" t="s">
        <v>12</v>
      </c>
      <c r="F927">
        <v>18</v>
      </c>
      <c r="G927">
        <v>418.51474999999999</v>
      </c>
      <c r="H927">
        <v>410389.3995</v>
      </c>
      <c r="I927">
        <v>225.20500000000001</v>
      </c>
      <c r="J927">
        <v>64</v>
      </c>
      <c r="K927" t="s">
        <v>13</v>
      </c>
      <c r="L927">
        <f>Table15[[#This Row],[maxPHe]]/Table15[[#This Row],[nv]]</f>
        <v>3.5188281250000002</v>
      </c>
      <c r="M927">
        <f>LN(Table15[[#This Row],[maxPress(bar)]])</f>
        <v>12.924861742826742</v>
      </c>
      <c r="N927">
        <f>LN(Table15[[#This Row],[Rs(ao)]])</f>
        <v>0.69314718055994529</v>
      </c>
      <c r="O927" s="3">
        <f>LN(Table15[[#This Row],[dens]])</f>
        <v>1.2581280151460705</v>
      </c>
      <c r="P927" s="3">
        <f>1/Table15[[#This Row],[Rs(ao)]]</f>
        <v>0.5</v>
      </c>
      <c r="Q927" s="3">
        <f>LN(Table15[[#This Row],[1/R]])</f>
        <v>-0.69314718055994529</v>
      </c>
    </row>
    <row r="928" spans="1:17" hidden="1" x14ac:dyDescent="0.3">
      <c r="A928">
        <v>3</v>
      </c>
      <c r="B928">
        <v>1500</v>
      </c>
      <c r="C928" t="s">
        <v>11</v>
      </c>
      <c r="D928">
        <v>1</v>
      </c>
      <c r="E928" t="s">
        <v>12</v>
      </c>
      <c r="F928">
        <v>18</v>
      </c>
      <c r="G928">
        <v>80.940750000000008</v>
      </c>
      <c r="H928">
        <v>704094.29715000011</v>
      </c>
      <c r="I928">
        <v>38.685000000000031</v>
      </c>
      <c r="J928">
        <v>8</v>
      </c>
      <c r="K928" t="s">
        <v>14</v>
      </c>
      <c r="L928">
        <f>Table15[[#This Row],[maxPHe]]/Table15[[#This Row],[nv]]</f>
        <v>4.8356250000000038</v>
      </c>
      <c r="M928">
        <f>LN(Table15[[#This Row],[maxPress(bar)]])</f>
        <v>13.464667570985714</v>
      </c>
      <c r="N928">
        <f>LN(Table15[[#This Row],[Rs(ao)]])</f>
        <v>0</v>
      </c>
      <c r="O928" s="3">
        <f>LN(Table15[[#This Row],[dens]])</f>
        <v>1.5760103863215826</v>
      </c>
      <c r="P928" s="3">
        <f>1/Table15[[#This Row],[Rs(ao)]]</f>
        <v>1</v>
      </c>
      <c r="Q928" s="3">
        <f>LN(Table15[[#This Row],[1/R]])</f>
        <v>0</v>
      </c>
    </row>
    <row r="929" spans="1:17" hidden="1" x14ac:dyDescent="0.3">
      <c r="A929">
        <v>1</v>
      </c>
      <c r="B929">
        <v>1500</v>
      </c>
      <c r="C929" t="s">
        <v>11</v>
      </c>
      <c r="D929">
        <v>3</v>
      </c>
      <c r="E929" t="s">
        <v>12</v>
      </c>
      <c r="F929">
        <v>18</v>
      </c>
      <c r="G929">
        <v>1476.7327499999999</v>
      </c>
      <c r="H929">
        <v>327989.86450000003</v>
      </c>
      <c r="I929">
        <v>727.84499999999991</v>
      </c>
      <c r="J929">
        <v>226</v>
      </c>
      <c r="K929" t="s">
        <v>14</v>
      </c>
      <c r="L929">
        <f>Table15[[#This Row],[maxPHe]]/Table15[[#This Row],[nv]]</f>
        <v>3.2205530973451322</v>
      </c>
      <c r="M929">
        <f>LN(Table15[[#This Row],[maxPress(bar)]])</f>
        <v>12.700737985974204</v>
      </c>
      <c r="N929">
        <f>LN(Table15[[#This Row],[Rs(ao)]])</f>
        <v>1.0986122886681098</v>
      </c>
      <c r="O929" s="3">
        <f>LN(Table15[[#This Row],[dens]])</f>
        <v>1.1695531141674915</v>
      </c>
      <c r="P929" s="3">
        <f>1/Table15[[#This Row],[Rs(ao)]]</f>
        <v>0.33333333333333331</v>
      </c>
      <c r="Q929" s="3">
        <f>LN(Table15[[#This Row],[1/R]])</f>
        <v>-1.0986122886681098</v>
      </c>
    </row>
    <row r="930" spans="1:17" hidden="1" x14ac:dyDescent="0.3">
      <c r="A930">
        <v>2</v>
      </c>
      <c r="B930">
        <v>1500</v>
      </c>
      <c r="C930" t="s">
        <v>11</v>
      </c>
      <c r="D930">
        <v>3</v>
      </c>
      <c r="E930" t="s">
        <v>12</v>
      </c>
      <c r="F930">
        <v>18</v>
      </c>
      <c r="G930">
        <v>1432.22775</v>
      </c>
      <c r="H930">
        <v>324378.54955</v>
      </c>
      <c r="I930">
        <v>720.94500000000005</v>
      </c>
      <c r="J930">
        <v>227</v>
      </c>
      <c r="K930" t="s">
        <v>13</v>
      </c>
      <c r="L930">
        <f>Table15[[#This Row],[maxPHe]]/Table15[[#This Row],[nv]]</f>
        <v>3.1759691629955951</v>
      </c>
      <c r="M930">
        <f>LN(Table15[[#This Row],[maxPress(bar)]])</f>
        <v>12.68966647557845</v>
      </c>
      <c r="N930">
        <f>LN(Table15[[#This Row],[Rs(ao)]])</f>
        <v>1.0986122886681098</v>
      </c>
      <c r="O930" s="3">
        <f>LN(Table15[[#This Row],[dens]])</f>
        <v>1.1556128339534943</v>
      </c>
      <c r="P930" s="3">
        <f>1/Table15[[#This Row],[Rs(ao)]]</f>
        <v>0.33333333333333331</v>
      </c>
      <c r="Q930" s="3">
        <f>LN(Table15[[#This Row],[1/R]])</f>
        <v>-1.0986122886681098</v>
      </c>
    </row>
    <row r="931" spans="1:17" hidden="1" x14ac:dyDescent="0.3">
      <c r="A931">
        <v>4</v>
      </c>
      <c r="B931">
        <v>1500</v>
      </c>
      <c r="C931" t="s">
        <v>11</v>
      </c>
      <c r="D931">
        <v>1</v>
      </c>
      <c r="E931" t="s">
        <v>12</v>
      </c>
      <c r="F931">
        <v>18</v>
      </c>
      <c r="G931">
        <v>71.386250000000004</v>
      </c>
      <c r="H931">
        <v>798503.45424999995</v>
      </c>
      <c r="I931">
        <v>31.774999999999991</v>
      </c>
      <c r="J931">
        <v>6</v>
      </c>
      <c r="K931" t="s">
        <v>13</v>
      </c>
      <c r="L931">
        <f>Table15[[#This Row],[maxPHe]]/Table15[[#This Row],[nv]]</f>
        <v>5.2958333333333316</v>
      </c>
      <c r="M931">
        <f>LN(Table15[[#This Row],[maxPress(bar)]])</f>
        <v>13.590494572551455</v>
      </c>
      <c r="N931">
        <f>LN(Table15[[#This Row],[Rs(ao)]])</f>
        <v>0</v>
      </c>
      <c r="O931" s="3">
        <f>LN(Table15[[#This Row],[dens]])</f>
        <v>1.6669203478474623</v>
      </c>
      <c r="P931" s="3">
        <f>1/Table15[[#This Row],[Rs(ao)]]</f>
        <v>1</v>
      </c>
      <c r="Q931" s="3">
        <f>LN(Table15[[#This Row],[1/R]])</f>
        <v>0</v>
      </c>
    </row>
    <row r="932" spans="1:17" hidden="1" x14ac:dyDescent="0.3">
      <c r="A932">
        <v>5</v>
      </c>
      <c r="B932">
        <v>1500</v>
      </c>
      <c r="C932" t="s">
        <v>11</v>
      </c>
      <c r="D932">
        <v>1</v>
      </c>
      <c r="E932" t="s">
        <v>12</v>
      </c>
      <c r="F932">
        <v>18</v>
      </c>
      <c r="G932">
        <v>60.940750000000008</v>
      </c>
      <c r="H932">
        <v>785700.62770000019</v>
      </c>
      <c r="I932">
        <v>29.684999999999999</v>
      </c>
      <c r="J932">
        <v>6</v>
      </c>
      <c r="K932" t="s">
        <v>13</v>
      </c>
      <c r="L932">
        <f>Table15[[#This Row],[maxPHe]]/Table15[[#This Row],[nv]]</f>
        <v>4.9474999999999998</v>
      </c>
      <c r="M932">
        <f>LN(Table15[[#This Row],[maxPress(bar)]])</f>
        <v>13.574331118069029</v>
      </c>
      <c r="N932">
        <f>LN(Table15[[#This Row],[Rs(ao)]])</f>
        <v>0</v>
      </c>
      <c r="O932" s="3">
        <f>LN(Table15[[#This Row],[dens]])</f>
        <v>1.5988823984945837</v>
      </c>
      <c r="P932" s="3">
        <f>1/Table15[[#This Row],[Rs(ao)]]</f>
        <v>1</v>
      </c>
      <c r="Q932" s="3">
        <f>LN(Table15[[#This Row],[1/R]])</f>
        <v>0</v>
      </c>
    </row>
    <row r="933" spans="1:17" hidden="1" x14ac:dyDescent="0.3">
      <c r="A933">
        <v>1</v>
      </c>
      <c r="B933">
        <v>1500</v>
      </c>
      <c r="C933" t="s">
        <v>11</v>
      </c>
      <c r="D933">
        <v>1</v>
      </c>
      <c r="E933" t="s">
        <v>12</v>
      </c>
      <c r="F933">
        <v>19</v>
      </c>
      <c r="G933">
        <v>121.98025</v>
      </c>
      <c r="H933">
        <v>652944.18764999975</v>
      </c>
      <c r="I933">
        <v>51.895000000000003</v>
      </c>
      <c r="J933">
        <v>10</v>
      </c>
      <c r="K933" t="s">
        <v>14</v>
      </c>
      <c r="L933">
        <f>Table15[[#This Row],[maxPHe]]/Table15[[#This Row],[nv]]</f>
        <v>5.1895000000000007</v>
      </c>
      <c r="M933">
        <f>LN(Table15[[#This Row],[maxPress(bar)]])</f>
        <v>13.389246933931929</v>
      </c>
      <c r="N933">
        <f>LN(Table15[[#This Row],[Rs(ao)]])</f>
        <v>0</v>
      </c>
      <c r="O933" s="3">
        <f>LN(Table15[[#This Row],[dens]])</f>
        <v>1.6466373534232068</v>
      </c>
      <c r="P933" s="3">
        <f>1/Table15[[#This Row],[Rs(ao)]]</f>
        <v>1</v>
      </c>
      <c r="Q933" s="3">
        <f>LN(Table15[[#This Row],[1/R]])</f>
        <v>0</v>
      </c>
    </row>
    <row r="934" spans="1:17" hidden="1" x14ac:dyDescent="0.3">
      <c r="A934">
        <v>2</v>
      </c>
      <c r="B934">
        <v>1500</v>
      </c>
      <c r="C934" t="s">
        <v>11</v>
      </c>
      <c r="D934">
        <v>1</v>
      </c>
      <c r="E934" t="s">
        <v>12</v>
      </c>
      <c r="F934">
        <v>19</v>
      </c>
      <c r="G934">
        <v>113.71275</v>
      </c>
      <c r="H934">
        <v>677762.88134999981</v>
      </c>
      <c r="I934">
        <v>47.245000000000033</v>
      </c>
      <c r="J934">
        <v>9</v>
      </c>
      <c r="K934" t="s">
        <v>13</v>
      </c>
      <c r="L934">
        <f>Table15[[#This Row],[maxPHe]]/Table15[[#This Row],[nv]]</f>
        <v>5.2494444444444479</v>
      </c>
      <c r="M934">
        <f>LN(Table15[[#This Row],[maxPress(bar)]])</f>
        <v>13.426552773229727</v>
      </c>
      <c r="N934">
        <f>LN(Table15[[#This Row],[Rs(ao)]])</f>
        <v>0</v>
      </c>
      <c r="O934" s="3">
        <f>LN(Table15[[#This Row],[dens]])</f>
        <v>1.6581222508983706</v>
      </c>
      <c r="P934" s="3">
        <f>1/Table15[[#This Row],[Rs(ao)]]</f>
        <v>1</v>
      </c>
      <c r="Q934" s="3">
        <f>LN(Table15[[#This Row],[1/R]])</f>
        <v>0</v>
      </c>
    </row>
    <row r="935" spans="1:17" hidden="1" x14ac:dyDescent="0.3">
      <c r="A935">
        <v>3</v>
      </c>
      <c r="B935">
        <v>1500</v>
      </c>
      <c r="C935" t="s">
        <v>11</v>
      </c>
      <c r="D935">
        <v>1</v>
      </c>
      <c r="E935" t="s">
        <v>12</v>
      </c>
      <c r="F935">
        <v>19</v>
      </c>
      <c r="G935">
        <v>107.42574999999999</v>
      </c>
      <c r="H935">
        <v>662947.37579999981</v>
      </c>
      <c r="I935">
        <v>45.984999999999992</v>
      </c>
      <c r="J935">
        <v>9</v>
      </c>
      <c r="K935" t="s">
        <v>13</v>
      </c>
      <c r="L935">
        <f>Table15[[#This Row],[maxPHe]]/Table15[[#This Row],[nv]]</f>
        <v>5.1094444444444438</v>
      </c>
      <c r="M935">
        <f>LN(Table15[[#This Row],[maxPress(bar)]])</f>
        <v>13.404450893167128</v>
      </c>
      <c r="N935">
        <f>LN(Table15[[#This Row],[Rs(ao)]])</f>
        <v>0</v>
      </c>
      <c r="O935" s="3">
        <f>LN(Table15[[#This Row],[dens]])</f>
        <v>1.6310906790184414</v>
      </c>
      <c r="P935" s="3">
        <f>1/Table15[[#This Row],[Rs(ao)]]</f>
        <v>1</v>
      </c>
      <c r="Q935" s="3">
        <f>LN(Table15[[#This Row],[1/R]])</f>
        <v>0</v>
      </c>
    </row>
    <row r="936" spans="1:17" hidden="1" x14ac:dyDescent="0.3">
      <c r="A936">
        <v>2</v>
      </c>
      <c r="B936">
        <v>1500</v>
      </c>
      <c r="C936" t="s">
        <v>11</v>
      </c>
      <c r="D936">
        <v>3</v>
      </c>
      <c r="E936" t="s">
        <v>12</v>
      </c>
      <c r="F936">
        <v>19</v>
      </c>
      <c r="G936">
        <v>1374.0097499999999</v>
      </c>
      <c r="H936">
        <v>321546.03600000002</v>
      </c>
      <c r="I936">
        <v>706.30499999999972</v>
      </c>
      <c r="J936">
        <v>225</v>
      </c>
      <c r="K936" t="s">
        <v>14</v>
      </c>
      <c r="L936">
        <f>Table15[[#This Row],[maxPHe]]/Table15[[#This Row],[nv]]</f>
        <v>3.1391333333333322</v>
      </c>
      <c r="M936">
        <f>LN(Table15[[#This Row],[maxPress(bar)]])</f>
        <v>12.680896003699742</v>
      </c>
      <c r="N936">
        <f>LN(Table15[[#This Row],[Rs(ao)]])</f>
        <v>1.0986122886681098</v>
      </c>
      <c r="O936" s="3">
        <f>LN(Table15[[#This Row],[dens]])</f>
        <v>1.1439467533302383</v>
      </c>
      <c r="P936" s="3">
        <f>1/Table15[[#This Row],[Rs(ao)]]</f>
        <v>0.33333333333333331</v>
      </c>
      <c r="Q936" s="3">
        <f>LN(Table15[[#This Row],[1/R]])</f>
        <v>-1.0986122886681098</v>
      </c>
    </row>
    <row r="937" spans="1:17" hidden="1" x14ac:dyDescent="0.3">
      <c r="A937">
        <v>4</v>
      </c>
      <c r="B937">
        <v>1500</v>
      </c>
      <c r="C937" t="s">
        <v>11</v>
      </c>
      <c r="D937">
        <v>1</v>
      </c>
      <c r="E937" t="s">
        <v>12</v>
      </c>
      <c r="F937">
        <v>19</v>
      </c>
      <c r="G937">
        <v>79.108750000000001</v>
      </c>
      <c r="H937">
        <v>689512.94234999979</v>
      </c>
      <c r="I937">
        <v>38.325000000000003</v>
      </c>
      <c r="J937">
        <v>8</v>
      </c>
      <c r="K937" t="s">
        <v>13</v>
      </c>
      <c r="L937">
        <f>Table15[[#This Row],[maxPHe]]/Table15[[#This Row],[nv]]</f>
        <v>4.7906250000000004</v>
      </c>
      <c r="M937">
        <f>LN(Table15[[#This Row],[maxPress(bar)]])</f>
        <v>13.443740746670219</v>
      </c>
      <c r="N937">
        <f>LN(Table15[[#This Row],[Rs(ao)]])</f>
        <v>0</v>
      </c>
      <c r="O937" s="3">
        <f>LN(Table15[[#This Row],[dens]])</f>
        <v>1.566660883078042</v>
      </c>
      <c r="P937" s="3">
        <f>1/Table15[[#This Row],[Rs(ao)]]</f>
        <v>1</v>
      </c>
      <c r="Q937" s="3">
        <f>LN(Table15[[#This Row],[1/R]])</f>
        <v>0</v>
      </c>
    </row>
    <row r="938" spans="1:17" hidden="1" x14ac:dyDescent="0.3">
      <c r="A938">
        <v>5</v>
      </c>
      <c r="B938">
        <v>1500</v>
      </c>
      <c r="C938" t="s">
        <v>11</v>
      </c>
      <c r="D938">
        <v>1</v>
      </c>
      <c r="E938" t="s">
        <v>12</v>
      </c>
      <c r="F938">
        <v>19</v>
      </c>
      <c r="G938">
        <v>65.396250000000009</v>
      </c>
      <c r="H938">
        <v>787383.98025000026</v>
      </c>
      <c r="I938">
        <v>30.574999999999999</v>
      </c>
      <c r="J938">
        <v>6</v>
      </c>
      <c r="K938" t="s">
        <v>13</v>
      </c>
      <c r="L938">
        <f>Table15[[#This Row],[maxPHe]]/Table15[[#This Row],[nv]]</f>
        <v>5.0958333333333332</v>
      </c>
      <c r="M938">
        <f>LN(Table15[[#This Row],[maxPress(bar)]])</f>
        <v>13.576471312161619</v>
      </c>
      <c r="N938">
        <f>LN(Table15[[#This Row],[Rs(ao)]])</f>
        <v>0</v>
      </c>
      <c r="O938" s="3">
        <f>LN(Table15[[#This Row],[dens]])</f>
        <v>1.6284232123451809</v>
      </c>
      <c r="P938" s="3">
        <f>1/Table15[[#This Row],[Rs(ao)]]</f>
        <v>1</v>
      </c>
      <c r="Q938" s="3">
        <f>LN(Table15[[#This Row],[1/R]])</f>
        <v>0</v>
      </c>
    </row>
    <row r="939" spans="1:17" hidden="1" x14ac:dyDescent="0.3">
      <c r="A939">
        <v>1</v>
      </c>
      <c r="B939">
        <v>1500</v>
      </c>
      <c r="C939" t="s">
        <v>11</v>
      </c>
      <c r="D939">
        <v>1</v>
      </c>
      <c r="E939" t="s">
        <v>12</v>
      </c>
      <c r="F939">
        <v>20</v>
      </c>
      <c r="G939">
        <v>77.376249999999999</v>
      </c>
      <c r="H939">
        <v>705847.62155000004</v>
      </c>
      <c r="I939">
        <v>37.975000000000001</v>
      </c>
      <c r="J939">
        <v>8</v>
      </c>
      <c r="K939" t="s">
        <v>13</v>
      </c>
      <c r="L939">
        <f>Table15[[#This Row],[maxPHe]]/Table15[[#This Row],[nv]]</f>
        <v>4.7468750000000002</v>
      </c>
      <c r="M939">
        <f>LN(Table15[[#This Row],[maxPress(bar)]])</f>
        <v>13.467154659681395</v>
      </c>
      <c r="N939">
        <f>LN(Table15[[#This Row],[Rs(ao)]])</f>
        <v>0</v>
      </c>
      <c r="O939" s="3">
        <f>LN(Table15[[#This Row],[dens]])</f>
        <v>1.5574865068020007</v>
      </c>
      <c r="P939" s="3">
        <f>1/Table15[[#This Row],[Rs(ao)]]</f>
        <v>1</v>
      </c>
      <c r="Q939" s="3">
        <f>LN(Table15[[#This Row],[1/R]])</f>
        <v>0</v>
      </c>
    </row>
    <row r="940" spans="1:17" hidden="1" x14ac:dyDescent="0.3">
      <c r="A940">
        <v>2</v>
      </c>
      <c r="B940">
        <v>1500</v>
      </c>
      <c r="C940" t="s">
        <v>11</v>
      </c>
      <c r="D940">
        <v>1</v>
      </c>
      <c r="E940" t="s">
        <v>12</v>
      </c>
      <c r="F940">
        <v>20</v>
      </c>
      <c r="G940">
        <v>66.732749999999996</v>
      </c>
      <c r="H940">
        <v>703958.65795000014</v>
      </c>
      <c r="I940">
        <v>35.845000000000013</v>
      </c>
      <c r="J940">
        <v>8</v>
      </c>
      <c r="K940" t="s">
        <v>13</v>
      </c>
      <c r="L940">
        <f>Table15[[#This Row],[maxPHe]]/Table15[[#This Row],[nv]]</f>
        <v>4.4806250000000016</v>
      </c>
      <c r="M940">
        <f>LN(Table15[[#This Row],[maxPress(bar)]])</f>
        <v>13.464474908912988</v>
      </c>
      <c r="N940">
        <f>LN(Table15[[#This Row],[Rs(ao)]])</f>
        <v>0</v>
      </c>
      <c r="O940" s="3">
        <f>LN(Table15[[#This Row],[dens]])</f>
        <v>1.4997625456249999</v>
      </c>
      <c r="P940" s="3">
        <f>1/Table15[[#This Row],[Rs(ao)]]</f>
        <v>1</v>
      </c>
      <c r="Q940" s="3">
        <f>LN(Table15[[#This Row],[1/R]])</f>
        <v>0</v>
      </c>
    </row>
    <row r="941" spans="1:17" hidden="1" x14ac:dyDescent="0.3">
      <c r="A941">
        <v>3</v>
      </c>
      <c r="B941">
        <v>1500</v>
      </c>
      <c r="C941" t="s">
        <v>11</v>
      </c>
      <c r="D941">
        <v>1</v>
      </c>
      <c r="E941" t="s">
        <v>12</v>
      </c>
      <c r="F941">
        <v>20</v>
      </c>
      <c r="G941">
        <v>80.445750000000018</v>
      </c>
      <c r="H941">
        <v>707433.73534999997</v>
      </c>
      <c r="I941">
        <v>38.585000000000022</v>
      </c>
      <c r="J941">
        <v>8</v>
      </c>
      <c r="K941" t="s">
        <v>13</v>
      </c>
      <c r="L941">
        <f>Table15[[#This Row],[maxPHe]]/Table15[[#This Row],[nv]]</f>
        <v>4.8231250000000028</v>
      </c>
      <c r="M941">
        <f>LN(Table15[[#This Row],[maxPress(bar)]])</f>
        <v>13.469399243830447</v>
      </c>
      <c r="N941">
        <f>LN(Table15[[#This Row],[Rs(ao)]])</f>
        <v>0</v>
      </c>
      <c r="O941" s="3">
        <f>LN(Table15[[#This Row],[dens]])</f>
        <v>1.5734220582297309</v>
      </c>
      <c r="P941" s="3">
        <f>1/Table15[[#This Row],[Rs(ao)]]</f>
        <v>1</v>
      </c>
      <c r="Q941" s="3">
        <f>LN(Table15[[#This Row],[1/R]])</f>
        <v>0</v>
      </c>
    </row>
    <row r="942" spans="1:17" hidden="1" x14ac:dyDescent="0.3">
      <c r="A942">
        <v>1</v>
      </c>
      <c r="B942">
        <v>1500</v>
      </c>
      <c r="C942" t="s">
        <v>11</v>
      </c>
      <c r="D942">
        <v>3</v>
      </c>
      <c r="E942" t="s">
        <v>12</v>
      </c>
      <c r="F942">
        <v>20</v>
      </c>
      <c r="G942">
        <v>1409.2572500000001</v>
      </c>
      <c r="H942">
        <v>326872.91875000001</v>
      </c>
      <c r="I942">
        <v>706.35499999999968</v>
      </c>
      <c r="J942">
        <v>221</v>
      </c>
      <c r="K942" t="s">
        <v>14</v>
      </c>
      <c r="L942">
        <f>Table15[[#This Row],[maxPHe]]/Table15[[#This Row],[nv]]</f>
        <v>3.1961764705882336</v>
      </c>
      <c r="M942">
        <f>LN(Table15[[#This Row],[maxPress(bar)]])</f>
        <v>12.697326746668244</v>
      </c>
      <c r="N942">
        <f>LN(Table15[[#This Row],[Rs(ao)]])</f>
        <v>1.0986122886681098</v>
      </c>
      <c r="O942" s="3">
        <f>LN(Table15[[#This Row],[dens]])</f>
        <v>1.1619552424585984</v>
      </c>
      <c r="P942" s="3">
        <f>1/Table15[[#This Row],[Rs(ao)]]</f>
        <v>0.33333333333333331</v>
      </c>
      <c r="Q942" s="3">
        <f>LN(Table15[[#This Row],[1/R]])</f>
        <v>-1.0986122886681098</v>
      </c>
    </row>
    <row r="943" spans="1:17" hidden="1" x14ac:dyDescent="0.3">
      <c r="A943">
        <v>2</v>
      </c>
      <c r="B943">
        <v>1500</v>
      </c>
      <c r="C943" t="s">
        <v>11</v>
      </c>
      <c r="D943">
        <v>3</v>
      </c>
      <c r="E943" t="s">
        <v>12</v>
      </c>
      <c r="F943">
        <v>20</v>
      </c>
      <c r="G943">
        <v>1459.8512499999999</v>
      </c>
      <c r="H943">
        <v>321431.61335000012</v>
      </c>
      <c r="I943">
        <v>733.4749999999998</v>
      </c>
      <c r="J943">
        <v>231</v>
      </c>
      <c r="K943" t="s">
        <v>14</v>
      </c>
      <c r="L943">
        <f>Table15[[#This Row],[maxPHe]]/Table15[[#This Row],[nv]]</f>
        <v>3.1752164502164493</v>
      </c>
      <c r="M943">
        <f>LN(Table15[[#This Row],[maxPress(bar)]])</f>
        <v>12.680540088836064</v>
      </c>
      <c r="N943">
        <f>LN(Table15[[#This Row],[Rs(ao)]])</f>
        <v>1.0986122886681098</v>
      </c>
      <c r="O943" s="3">
        <f>LN(Table15[[#This Row],[dens]])</f>
        <v>1.1553758033174808</v>
      </c>
      <c r="P943" s="3">
        <f>1/Table15[[#This Row],[Rs(ao)]]</f>
        <v>0.33333333333333331</v>
      </c>
      <c r="Q943" s="3">
        <f>LN(Table15[[#This Row],[1/R]])</f>
        <v>-1.0986122886681098</v>
      </c>
    </row>
    <row r="944" spans="1:17" hidden="1" x14ac:dyDescent="0.3">
      <c r="A944">
        <v>3</v>
      </c>
      <c r="B944">
        <v>1500</v>
      </c>
      <c r="C944" t="s">
        <v>11</v>
      </c>
      <c r="D944">
        <v>3</v>
      </c>
      <c r="E944" t="s">
        <v>12</v>
      </c>
      <c r="F944">
        <v>20</v>
      </c>
      <c r="G944">
        <v>1471.08925</v>
      </c>
      <c r="H944">
        <v>327100.64539999998</v>
      </c>
      <c r="I944">
        <v>730.7149999999998</v>
      </c>
      <c r="J944">
        <v>228</v>
      </c>
      <c r="K944" t="s">
        <v>14</v>
      </c>
      <c r="L944">
        <f>Table15[[#This Row],[maxPHe]]/Table15[[#This Row],[nv]]</f>
        <v>3.204890350877192</v>
      </c>
      <c r="M944">
        <f>LN(Table15[[#This Row],[maxPress(bar)]])</f>
        <v>12.698023186621441</v>
      </c>
      <c r="N944">
        <f>LN(Table15[[#This Row],[Rs(ao)]])</f>
        <v>1.0986122886681098</v>
      </c>
      <c r="O944" s="3">
        <f>LN(Table15[[#This Row],[dens]])</f>
        <v>1.1646778778926012</v>
      </c>
      <c r="P944" s="3">
        <f>1/Table15[[#This Row],[Rs(ao)]]</f>
        <v>0.33333333333333331</v>
      </c>
      <c r="Q944" s="3">
        <f>LN(Table15[[#This Row],[1/R]])</f>
        <v>-1.0986122886681098</v>
      </c>
    </row>
    <row r="945" spans="1:17" hidden="1" x14ac:dyDescent="0.3">
      <c r="A945">
        <v>4</v>
      </c>
      <c r="B945">
        <v>1500</v>
      </c>
      <c r="C945" t="s">
        <v>11</v>
      </c>
      <c r="D945">
        <v>1</v>
      </c>
      <c r="E945" t="s">
        <v>12</v>
      </c>
      <c r="F945">
        <v>20</v>
      </c>
      <c r="G945">
        <v>89.158249999999995</v>
      </c>
      <c r="H945">
        <v>682937.47659999994</v>
      </c>
      <c r="I945">
        <v>42.335000000000022</v>
      </c>
      <c r="J945">
        <v>9</v>
      </c>
      <c r="K945" t="s">
        <v>13</v>
      </c>
      <c r="L945">
        <f>Table15[[#This Row],[maxPHe]]/Table15[[#This Row],[nv]]</f>
        <v>4.7038888888888915</v>
      </c>
      <c r="M945">
        <f>LN(Table15[[#This Row],[maxPress(bar)]])</f>
        <v>13.43415859204935</v>
      </c>
      <c r="N945">
        <f>LN(Table15[[#This Row],[Rs(ao)]])</f>
        <v>0</v>
      </c>
      <c r="O945" s="3">
        <f>LN(Table15[[#This Row],[dens]])</f>
        <v>1.5483895897580218</v>
      </c>
      <c r="P945" s="3">
        <f>1/Table15[[#This Row],[Rs(ao)]]</f>
        <v>1</v>
      </c>
      <c r="Q945" s="3">
        <f>LN(Table15[[#This Row],[1/R]])</f>
        <v>0</v>
      </c>
    </row>
    <row r="946" spans="1:17" hidden="1" x14ac:dyDescent="0.3">
      <c r="A946">
        <v>5</v>
      </c>
      <c r="B946">
        <v>1500</v>
      </c>
      <c r="C946" t="s">
        <v>11</v>
      </c>
      <c r="D946">
        <v>1</v>
      </c>
      <c r="E946" t="s">
        <v>12</v>
      </c>
      <c r="F946">
        <v>20</v>
      </c>
      <c r="G946">
        <v>98.514750000000021</v>
      </c>
      <c r="H946">
        <v>711372.75899999985</v>
      </c>
      <c r="I946">
        <v>42.205000000000027</v>
      </c>
      <c r="J946">
        <v>8</v>
      </c>
      <c r="K946" t="s">
        <v>13</v>
      </c>
      <c r="L946">
        <f>Table15[[#This Row],[maxPHe]]/Table15[[#This Row],[nv]]</f>
        <v>5.2756250000000033</v>
      </c>
      <c r="M946">
        <f>LN(Table15[[#This Row],[maxPress(bar)]])</f>
        <v>13.474951845663247</v>
      </c>
      <c r="N946">
        <f>LN(Table15[[#This Row],[Rs(ao)]])</f>
        <v>0</v>
      </c>
      <c r="O946" s="3">
        <f>LN(Table15[[#This Row],[dens]])</f>
        <v>1.663097155755848</v>
      </c>
      <c r="P946" s="3">
        <f>1/Table15[[#This Row],[Rs(ao)]]</f>
        <v>1</v>
      </c>
      <c r="Q946" s="3">
        <f>LN(Table15[[#This Row],[1/R]])</f>
        <v>0</v>
      </c>
    </row>
    <row r="947" spans="1:17" hidden="1" x14ac:dyDescent="0.3">
      <c r="A947">
        <v>5</v>
      </c>
      <c r="B947">
        <v>2000</v>
      </c>
      <c r="C947" t="s">
        <v>11</v>
      </c>
      <c r="D947">
        <v>1</v>
      </c>
      <c r="E947" t="s">
        <v>12</v>
      </c>
      <c r="F947">
        <v>10</v>
      </c>
      <c r="G947">
        <v>74.059249999999992</v>
      </c>
      <c r="H947">
        <v>663690.49305000005</v>
      </c>
      <c r="I947">
        <v>35.314999999999998</v>
      </c>
      <c r="J947">
        <v>8</v>
      </c>
      <c r="K947" t="s">
        <v>14</v>
      </c>
      <c r="L947">
        <f>Table15[[#This Row],[maxPHe]]/Table15[[#This Row],[nv]]</f>
        <v>4.4143749999999997</v>
      </c>
      <c r="M947">
        <f>LN(Table15[[#This Row],[maxPress(bar)]])</f>
        <v>13.40557119486388</v>
      </c>
      <c r="N947">
        <f>LN(Table15[[#This Row],[Rs(ao)]])</f>
        <v>0</v>
      </c>
      <c r="O947" s="3">
        <f>LN(Table15[[#This Row],[dens]])</f>
        <v>1.4848662611810497</v>
      </c>
      <c r="P947" s="3">
        <f>1/Table15[[#This Row],[Rs(ao)]]</f>
        <v>1</v>
      </c>
      <c r="Q947" s="3">
        <f>LN(Table15[[#This Row],[1/R]])</f>
        <v>0</v>
      </c>
    </row>
    <row r="948" spans="1:17" hidden="1" x14ac:dyDescent="0.3">
      <c r="A948">
        <v>5</v>
      </c>
      <c r="B948">
        <v>2000</v>
      </c>
      <c r="C948" t="s">
        <v>11</v>
      </c>
      <c r="D948">
        <v>1</v>
      </c>
      <c r="E948" t="s">
        <v>12</v>
      </c>
      <c r="F948">
        <v>11</v>
      </c>
      <c r="G948">
        <v>72.178249999999991</v>
      </c>
      <c r="H948">
        <v>611405.0591500001</v>
      </c>
      <c r="I948">
        <v>36.934999999999988</v>
      </c>
      <c r="J948">
        <v>9</v>
      </c>
      <c r="K948" t="s">
        <v>14</v>
      </c>
      <c r="L948">
        <f>Table15[[#This Row],[maxPHe]]/Table15[[#This Row],[nv]]</f>
        <v>4.1038888888888874</v>
      </c>
      <c r="M948">
        <f>LN(Table15[[#This Row],[maxPress(bar)]])</f>
        <v>13.323514963102053</v>
      </c>
      <c r="N948">
        <f>LN(Table15[[#This Row],[Rs(ao)]])</f>
        <v>0</v>
      </c>
      <c r="O948" s="3">
        <f>LN(Table15[[#This Row],[dens]])</f>
        <v>1.4119350336444814</v>
      </c>
      <c r="P948" s="3">
        <f>1/Table15[[#This Row],[Rs(ao)]]</f>
        <v>1</v>
      </c>
      <c r="Q948" s="3">
        <f>LN(Table15[[#This Row],[1/R]])</f>
        <v>0</v>
      </c>
    </row>
    <row r="949" spans="1:17" hidden="1" x14ac:dyDescent="0.3">
      <c r="A949">
        <v>5</v>
      </c>
      <c r="B949">
        <v>2000</v>
      </c>
      <c r="C949" t="s">
        <v>11</v>
      </c>
      <c r="D949">
        <v>1</v>
      </c>
      <c r="E949" t="s">
        <v>12</v>
      </c>
      <c r="F949">
        <v>12</v>
      </c>
      <c r="G949">
        <v>87.871249999999989</v>
      </c>
      <c r="H949">
        <v>572065.82270000002</v>
      </c>
      <c r="I949">
        <v>43.075000000000003</v>
      </c>
      <c r="J949">
        <v>10</v>
      </c>
      <c r="K949" t="s">
        <v>14</v>
      </c>
      <c r="L949">
        <f>Table15[[#This Row],[maxPHe]]/Table15[[#This Row],[nv]]</f>
        <v>4.3075000000000001</v>
      </c>
      <c r="M949">
        <f>LN(Table15[[#This Row],[maxPress(bar)]])</f>
        <v>13.257009338391706</v>
      </c>
      <c r="N949">
        <f>LN(Table15[[#This Row],[Rs(ao)]])</f>
        <v>0</v>
      </c>
      <c r="O949" s="3">
        <f>LN(Table15[[#This Row],[dens]])</f>
        <v>1.4603576894199477</v>
      </c>
      <c r="P949" s="3">
        <f>1/Table15[[#This Row],[Rs(ao)]]</f>
        <v>1</v>
      </c>
      <c r="Q949" s="3">
        <f>LN(Table15[[#This Row],[1/R]])</f>
        <v>0</v>
      </c>
    </row>
    <row r="950" spans="1:17" hidden="1" x14ac:dyDescent="0.3">
      <c r="A950">
        <v>5</v>
      </c>
      <c r="B950">
        <v>2000</v>
      </c>
      <c r="C950" t="s">
        <v>11</v>
      </c>
      <c r="D950">
        <v>1</v>
      </c>
      <c r="E950" t="s">
        <v>12</v>
      </c>
      <c r="F950">
        <v>13</v>
      </c>
      <c r="G950">
        <v>47.623750000000001</v>
      </c>
      <c r="H950">
        <v>722475.76674999984</v>
      </c>
      <c r="I950">
        <v>25.024999999999991</v>
      </c>
      <c r="J950">
        <v>6</v>
      </c>
      <c r="K950" t="s">
        <v>13</v>
      </c>
      <c r="L950">
        <f>Table15[[#This Row],[maxPHe]]/Table15[[#This Row],[nv]]</f>
        <v>4.1708333333333316</v>
      </c>
      <c r="M950">
        <f>LN(Table15[[#This Row],[maxPress(bar)]])</f>
        <v>13.490439157575768</v>
      </c>
      <c r="N950">
        <f>LN(Table15[[#This Row],[Rs(ao)]])</f>
        <v>0</v>
      </c>
      <c r="O950" s="3">
        <f>LN(Table15[[#This Row],[dens]])</f>
        <v>1.4281158559732288</v>
      </c>
      <c r="P950" s="3">
        <f>1/Table15[[#This Row],[Rs(ao)]]</f>
        <v>1</v>
      </c>
      <c r="Q950" s="3">
        <f>LN(Table15[[#This Row],[1/R]])</f>
        <v>0</v>
      </c>
    </row>
    <row r="951" spans="1:17" hidden="1" x14ac:dyDescent="0.3">
      <c r="A951">
        <v>5</v>
      </c>
      <c r="B951">
        <v>2000</v>
      </c>
      <c r="C951" t="s">
        <v>11</v>
      </c>
      <c r="D951">
        <v>1</v>
      </c>
      <c r="E951" t="s">
        <v>12</v>
      </c>
      <c r="F951">
        <v>14</v>
      </c>
      <c r="G951">
        <v>78.564249999999987</v>
      </c>
      <c r="H951">
        <v>665647.96789999993</v>
      </c>
      <c r="I951">
        <v>36.215000000000018</v>
      </c>
      <c r="J951">
        <v>8</v>
      </c>
      <c r="K951" t="s">
        <v>13</v>
      </c>
      <c r="L951">
        <f>Table15[[#This Row],[maxPHe]]/Table15[[#This Row],[nv]]</f>
        <v>4.5268750000000022</v>
      </c>
      <c r="M951">
        <f>LN(Table15[[#This Row],[maxPress(bar)]])</f>
        <v>13.408516233049875</v>
      </c>
      <c r="N951">
        <f>LN(Table15[[#This Row],[Rs(ao)]])</f>
        <v>0</v>
      </c>
      <c r="O951" s="3">
        <f>LN(Table15[[#This Row],[dens]])</f>
        <v>1.5100318559674539</v>
      </c>
      <c r="P951" s="3">
        <f>1/Table15[[#This Row],[Rs(ao)]]</f>
        <v>1</v>
      </c>
      <c r="Q951" s="3">
        <f>LN(Table15[[#This Row],[1/R]])</f>
        <v>0</v>
      </c>
    </row>
    <row r="952" spans="1:17" hidden="1" x14ac:dyDescent="0.3">
      <c r="A952">
        <v>5</v>
      </c>
      <c r="B952">
        <v>2000</v>
      </c>
      <c r="C952" t="s">
        <v>11</v>
      </c>
      <c r="D952">
        <v>1</v>
      </c>
      <c r="E952" t="s">
        <v>12</v>
      </c>
      <c r="F952">
        <v>15</v>
      </c>
      <c r="G952">
        <v>93.267250000000004</v>
      </c>
      <c r="H952">
        <v>617000.50679999986</v>
      </c>
      <c r="I952">
        <v>41.155000000000008</v>
      </c>
      <c r="J952">
        <v>9</v>
      </c>
      <c r="K952" t="s">
        <v>13</v>
      </c>
      <c r="L952">
        <f>Table15[[#This Row],[maxPHe]]/Table15[[#This Row],[nv]]</f>
        <v>4.5727777777777785</v>
      </c>
      <c r="M952">
        <f>LN(Table15[[#This Row],[maxPress(bar)]])</f>
        <v>13.332625124281028</v>
      </c>
      <c r="N952">
        <f>LN(Table15[[#This Row],[Rs(ao)]])</f>
        <v>0</v>
      </c>
      <c r="O952" s="3">
        <f>LN(Table15[[#This Row],[dens]])</f>
        <v>1.5201208490883882</v>
      </c>
      <c r="P952" s="3">
        <f>1/Table15[[#This Row],[Rs(ao)]]</f>
        <v>1</v>
      </c>
      <c r="Q952" s="3">
        <f>LN(Table15[[#This Row],[1/R]])</f>
        <v>0</v>
      </c>
    </row>
    <row r="953" spans="1:17" hidden="1" x14ac:dyDescent="0.3">
      <c r="A953">
        <v>5</v>
      </c>
      <c r="B953">
        <v>2000</v>
      </c>
      <c r="C953" t="s">
        <v>11</v>
      </c>
      <c r="D953">
        <v>1</v>
      </c>
      <c r="E953" t="s">
        <v>12</v>
      </c>
      <c r="F953">
        <v>16</v>
      </c>
      <c r="G953">
        <v>75.198250000000002</v>
      </c>
      <c r="H953">
        <v>628964.78815000015</v>
      </c>
      <c r="I953">
        <v>35.534999999999997</v>
      </c>
      <c r="J953">
        <v>8</v>
      </c>
      <c r="K953" t="s">
        <v>13</v>
      </c>
      <c r="L953">
        <f>Table15[[#This Row],[maxPHe]]/Table15[[#This Row],[nv]]</f>
        <v>4.4418749999999996</v>
      </c>
      <c r="M953">
        <f>LN(Table15[[#This Row],[maxPress(bar)]])</f>
        <v>13.351830553431975</v>
      </c>
      <c r="N953">
        <f>LN(Table15[[#This Row],[Rs(ao)]])</f>
        <v>0</v>
      </c>
      <c r="O953" s="3">
        <f>LN(Table15[[#This Row],[dens]])</f>
        <v>1.4910765845990224</v>
      </c>
      <c r="P953" s="3">
        <f>1/Table15[[#This Row],[Rs(ao)]]</f>
        <v>1</v>
      </c>
      <c r="Q953" s="3">
        <f>LN(Table15[[#This Row],[1/R]])</f>
        <v>0</v>
      </c>
    </row>
    <row r="954" spans="1:17" hidden="1" x14ac:dyDescent="0.3">
      <c r="A954">
        <v>5</v>
      </c>
      <c r="B954">
        <v>2000</v>
      </c>
      <c r="C954" t="s">
        <v>11</v>
      </c>
      <c r="D954">
        <v>1</v>
      </c>
      <c r="E954" t="s">
        <v>12</v>
      </c>
      <c r="F954">
        <v>17</v>
      </c>
      <c r="G954">
        <v>168.71275</v>
      </c>
      <c r="H954">
        <v>546146.69360000012</v>
      </c>
      <c r="I954">
        <v>61.245000000000033</v>
      </c>
      <c r="J954">
        <v>11</v>
      </c>
      <c r="K954" t="s">
        <v>13</v>
      </c>
      <c r="L954">
        <f>Table15[[#This Row],[maxPHe]]/Table15[[#This Row],[nv]]</f>
        <v>5.567727272727276</v>
      </c>
      <c r="M954">
        <f>LN(Table15[[#This Row],[maxPress(bar)]])</f>
        <v>13.210642888238899</v>
      </c>
      <c r="N954">
        <f>LN(Table15[[#This Row],[Rs(ao)]])</f>
        <v>0</v>
      </c>
      <c r="O954" s="3">
        <f>LN(Table15[[#This Row],[dens]])</f>
        <v>1.7169869406412788</v>
      </c>
      <c r="P954" s="3">
        <f>1/Table15[[#This Row],[Rs(ao)]]</f>
        <v>1</v>
      </c>
      <c r="Q954" s="3">
        <f>LN(Table15[[#This Row],[1/R]])</f>
        <v>0</v>
      </c>
    </row>
    <row r="955" spans="1:17" hidden="1" x14ac:dyDescent="0.3">
      <c r="A955">
        <v>5</v>
      </c>
      <c r="B955">
        <v>2000</v>
      </c>
      <c r="C955" t="s">
        <v>11</v>
      </c>
      <c r="D955">
        <v>1</v>
      </c>
      <c r="E955" t="s">
        <v>12</v>
      </c>
      <c r="F955">
        <v>18</v>
      </c>
      <c r="G955">
        <v>91.980250000000012</v>
      </c>
      <c r="H955">
        <v>647100.69169999997</v>
      </c>
      <c r="I955">
        <v>38.895000000000032</v>
      </c>
      <c r="J955">
        <v>8</v>
      </c>
      <c r="K955" t="s">
        <v>13</v>
      </c>
      <c r="L955">
        <f>Table15[[#This Row],[maxPHe]]/Table15[[#This Row],[nv]]</f>
        <v>4.8618750000000039</v>
      </c>
      <c r="M955">
        <f>LN(Table15[[#This Row],[maxPress(bar)]])</f>
        <v>13.380257189967672</v>
      </c>
      <c r="N955">
        <f>LN(Table15[[#This Row],[Rs(ao)]])</f>
        <v>0</v>
      </c>
      <c r="O955" s="3">
        <f>LN(Table15[[#This Row],[dens]])</f>
        <v>1.5814241659789023</v>
      </c>
      <c r="P955" s="3">
        <f>1/Table15[[#This Row],[Rs(ao)]]</f>
        <v>1</v>
      </c>
      <c r="Q955" s="3">
        <f>LN(Table15[[#This Row],[1/R]])</f>
        <v>0</v>
      </c>
    </row>
    <row r="956" spans="1:17" hidden="1" x14ac:dyDescent="0.3">
      <c r="A956">
        <v>5</v>
      </c>
      <c r="B956">
        <v>2000</v>
      </c>
      <c r="C956" t="s">
        <v>11</v>
      </c>
      <c r="D956">
        <v>1</v>
      </c>
      <c r="E956" t="s">
        <v>12</v>
      </c>
      <c r="F956">
        <v>19</v>
      </c>
      <c r="G956">
        <v>93.118749999999991</v>
      </c>
      <c r="H956">
        <v>629873.47774999996</v>
      </c>
      <c r="I956">
        <v>41.125000000000007</v>
      </c>
      <c r="J956">
        <v>9</v>
      </c>
      <c r="K956" t="s">
        <v>13</v>
      </c>
      <c r="L956">
        <f>Table15[[#This Row],[maxPHe]]/Table15[[#This Row],[nv]]</f>
        <v>4.5694444444444455</v>
      </c>
      <c r="M956">
        <f>LN(Table15[[#This Row],[maxPress(bar)]])</f>
        <v>13.353274249230624</v>
      </c>
      <c r="N956">
        <f>LN(Table15[[#This Row],[Rs(ao)]])</f>
        <v>0</v>
      </c>
      <c r="O956" s="3">
        <f>LN(Table15[[#This Row],[dens]])</f>
        <v>1.5193916317493168</v>
      </c>
      <c r="P956" s="3">
        <f>1/Table15[[#This Row],[Rs(ao)]]</f>
        <v>1</v>
      </c>
      <c r="Q956" s="3">
        <f>LN(Table15[[#This Row],[1/R]])</f>
        <v>0</v>
      </c>
    </row>
    <row r="957" spans="1:17" hidden="1" x14ac:dyDescent="0.3">
      <c r="A957">
        <v>5</v>
      </c>
      <c r="B957">
        <v>2000</v>
      </c>
      <c r="C957" t="s">
        <v>11</v>
      </c>
      <c r="D957">
        <v>1</v>
      </c>
      <c r="E957" t="s">
        <v>12</v>
      </c>
      <c r="F957">
        <v>1</v>
      </c>
      <c r="G957">
        <v>45.297249999999998</v>
      </c>
      <c r="H957">
        <v>419435.11625000008</v>
      </c>
      <c r="I957">
        <v>21.555</v>
      </c>
      <c r="J957">
        <v>8</v>
      </c>
      <c r="K957" t="s">
        <v>14</v>
      </c>
      <c r="L957">
        <f>Table15[[#This Row],[maxPHe]]/Table15[[#This Row],[nv]]</f>
        <v>2.694375</v>
      </c>
      <c r="M957">
        <f>LN(Table15[[#This Row],[maxPress(bar)]])</f>
        <v>12.94666412367777</v>
      </c>
      <c r="N957">
        <f>LN(Table15[[#This Row],[Rs(ao)]])</f>
        <v>0</v>
      </c>
      <c r="O957" s="3">
        <f>LN(Table15[[#This Row],[dens]])</f>
        <v>0.99116626651926198</v>
      </c>
      <c r="P957" s="3">
        <f>1/Table15[[#This Row],[Rs(ao)]]</f>
        <v>1</v>
      </c>
      <c r="Q957" s="3">
        <f>LN(Table15[[#This Row],[1/R]])</f>
        <v>0</v>
      </c>
    </row>
    <row r="958" spans="1:17" hidden="1" x14ac:dyDescent="0.3">
      <c r="A958">
        <v>5</v>
      </c>
      <c r="B958">
        <v>2000</v>
      </c>
      <c r="C958" t="s">
        <v>11</v>
      </c>
      <c r="D958">
        <v>1</v>
      </c>
      <c r="E958" t="s">
        <v>12</v>
      </c>
      <c r="F958">
        <v>20</v>
      </c>
      <c r="G958">
        <v>114.50475</v>
      </c>
      <c r="H958">
        <v>556879.54260000004</v>
      </c>
      <c r="I958">
        <v>50.405000000000022</v>
      </c>
      <c r="J958">
        <v>11</v>
      </c>
      <c r="K958" t="s">
        <v>13</v>
      </c>
      <c r="L958">
        <f>Table15[[#This Row],[maxPHe]]/Table15[[#This Row],[nv]]</f>
        <v>4.5822727272727297</v>
      </c>
      <c r="M958">
        <f>LN(Table15[[#This Row],[maxPress(bar)]])</f>
        <v>13.230104234480338</v>
      </c>
      <c r="N958">
        <f>LN(Table15[[#This Row],[Rs(ao)]])</f>
        <v>0</v>
      </c>
      <c r="O958" s="3">
        <f>LN(Table15[[#This Row],[dens]])</f>
        <v>1.5221951037075347</v>
      </c>
      <c r="P958" s="3">
        <f>1/Table15[[#This Row],[Rs(ao)]]</f>
        <v>1</v>
      </c>
      <c r="Q958" s="3">
        <f>LN(Table15[[#This Row],[1/R]])</f>
        <v>0</v>
      </c>
    </row>
    <row r="959" spans="1:17" hidden="1" x14ac:dyDescent="0.3">
      <c r="A959">
        <v>5</v>
      </c>
      <c r="B959">
        <v>2000</v>
      </c>
      <c r="C959" t="s">
        <v>11</v>
      </c>
      <c r="D959">
        <v>1</v>
      </c>
      <c r="E959" t="s">
        <v>12</v>
      </c>
      <c r="F959">
        <v>2</v>
      </c>
      <c r="G959">
        <v>107.32675</v>
      </c>
      <c r="H959">
        <v>562333.91949999996</v>
      </c>
      <c r="I959">
        <v>34.965000000000003</v>
      </c>
      <c r="J959">
        <v>9</v>
      </c>
      <c r="K959" t="s">
        <v>15</v>
      </c>
      <c r="L959">
        <f>Table15[[#This Row],[maxPHe]]/Table15[[#This Row],[nv]]</f>
        <v>3.8850000000000002</v>
      </c>
      <c r="M959">
        <f>LN(Table15[[#This Row],[maxPress(bar)]])</f>
        <v>13.239851115242381</v>
      </c>
      <c r="N959">
        <f>LN(Table15[[#This Row],[Rs(ao)]])</f>
        <v>0</v>
      </c>
      <c r="O959" s="3">
        <f>LN(Table15[[#This Row],[dens]])</f>
        <v>1.3571229838196108</v>
      </c>
      <c r="P959" s="3">
        <f>1/Table15[[#This Row],[Rs(ao)]]</f>
        <v>1</v>
      </c>
      <c r="Q959" s="3">
        <f>LN(Table15[[#This Row],[1/R]])</f>
        <v>0</v>
      </c>
    </row>
    <row r="960" spans="1:17" hidden="1" x14ac:dyDescent="0.3">
      <c r="A960">
        <v>5</v>
      </c>
      <c r="B960">
        <v>2000</v>
      </c>
      <c r="C960" t="s">
        <v>11</v>
      </c>
      <c r="D960">
        <v>1</v>
      </c>
      <c r="E960" t="s">
        <v>12</v>
      </c>
      <c r="F960">
        <v>3</v>
      </c>
      <c r="G960">
        <v>64.603750000000005</v>
      </c>
      <c r="H960">
        <v>587699.88860000006</v>
      </c>
      <c r="I960">
        <v>33.425000000000011</v>
      </c>
      <c r="J960">
        <v>9</v>
      </c>
      <c r="K960" t="s">
        <v>14</v>
      </c>
      <c r="L960">
        <f>Table15[[#This Row],[maxPHe]]/Table15[[#This Row],[nv]]</f>
        <v>3.7138888888888903</v>
      </c>
      <c r="M960">
        <f>LN(Table15[[#This Row],[maxPress(bar)]])</f>
        <v>13.28397170304823</v>
      </c>
      <c r="N960">
        <f>LN(Table15[[#This Row],[Rs(ao)]])</f>
        <v>0</v>
      </c>
      <c r="O960" s="3">
        <f>LN(Table15[[#This Row],[dens]])</f>
        <v>1.312079545651788</v>
      </c>
      <c r="P960" s="3">
        <f>1/Table15[[#This Row],[Rs(ao)]]</f>
        <v>1</v>
      </c>
      <c r="Q960" s="3">
        <f>LN(Table15[[#This Row],[1/R]])</f>
        <v>0</v>
      </c>
    </row>
    <row r="961" spans="1:17" hidden="1" x14ac:dyDescent="0.3">
      <c r="A961">
        <v>5</v>
      </c>
      <c r="B961">
        <v>2000</v>
      </c>
      <c r="C961" t="s">
        <v>11</v>
      </c>
      <c r="D961">
        <v>1</v>
      </c>
      <c r="E961" t="s">
        <v>12</v>
      </c>
      <c r="F961">
        <v>4</v>
      </c>
      <c r="G961">
        <v>120.39624999999999</v>
      </c>
      <c r="H961">
        <v>548090.20675000001</v>
      </c>
      <c r="I961">
        <v>46.57500000000001</v>
      </c>
      <c r="J961">
        <v>10</v>
      </c>
      <c r="K961" t="s">
        <v>14</v>
      </c>
      <c r="L961">
        <f>Table15[[#This Row],[maxPHe]]/Table15[[#This Row],[nv]]</f>
        <v>4.6575000000000006</v>
      </c>
      <c r="M961">
        <f>LN(Table15[[#This Row],[maxPress(bar)]])</f>
        <v>13.214195163240936</v>
      </c>
      <c r="N961">
        <f>LN(Table15[[#This Row],[Rs(ao)]])</f>
        <v>0</v>
      </c>
      <c r="O961" s="3">
        <f>LN(Table15[[#This Row],[dens]])</f>
        <v>1.5384788234936067</v>
      </c>
      <c r="P961" s="3">
        <f>1/Table15[[#This Row],[Rs(ao)]]</f>
        <v>1</v>
      </c>
      <c r="Q961" s="3">
        <f>LN(Table15[[#This Row],[1/R]])</f>
        <v>0</v>
      </c>
    </row>
    <row r="962" spans="1:17" hidden="1" x14ac:dyDescent="0.3">
      <c r="A962">
        <v>5</v>
      </c>
      <c r="B962">
        <v>2000</v>
      </c>
      <c r="C962" t="s">
        <v>11</v>
      </c>
      <c r="D962">
        <v>1</v>
      </c>
      <c r="E962" t="s">
        <v>12</v>
      </c>
      <c r="F962">
        <v>5</v>
      </c>
      <c r="G962">
        <v>80.544750000000022</v>
      </c>
      <c r="H962">
        <v>607885.30839999986</v>
      </c>
      <c r="I962">
        <v>38.605000000000032</v>
      </c>
      <c r="J962">
        <v>9</v>
      </c>
      <c r="K962" t="s">
        <v>14</v>
      </c>
      <c r="L962">
        <f>Table15[[#This Row],[maxPHe]]/Table15[[#This Row],[nv]]</f>
        <v>4.2894444444444479</v>
      </c>
      <c r="M962">
        <f>LN(Table15[[#This Row],[maxPress(bar)]])</f>
        <v>13.317741505654013</v>
      </c>
      <c r="N962">
        <f>LN(Table15[[#This Row],[Rs(ao)]])</f>
        <v>0</v>
      </c>
      <c r="O962" s="3">
        <f>LN(Table15[[#This Row],[dens]])</f>
        <v>1.4561572244245606</v>
      </c>
      <c r="P962" s="3">
        <f>1/Table15[[#This Row],[Rs(ao)]]</f>
        <v>1</v>
      </c>
      <c r="Q962" s="3">
        <f>LN(Table15[[#This Row],[1/R]])</f>
        <v>0</v>
      </c>
    </row>
    <row r="963" spans="1:17" hidden="1" x14ac:dyDescent="0.3">
      <c r="A963">
        <v>5</v>
      </c>
      <c r="B963">
        <v>2000</v>
      </c>
      <c r="C963" t="s">
        <v>11</v>
      </c>
      <c r="D963">
        <v>1</v>
      </c>
      <c r="E963" t="s">
        <v>12</v>
      </c>
      <c r="F963">
        <v>6</v>
      </c>
      <c r="G963">
        <v>85.396249999999995</v>
      </c>
      <c r="H963">
        <v>652394.50615000003</v>
      </c>
      <c r="I963">
        <v>37.575000000000003</v>
      </c>
      <c r="J963">
        <v>8</v>
      </c>
      <c r="K963" t="s">
        <v>14</v>
      </c>
      <c r="L963">
        <f>Table15[[#This Row],[maxPHe]]/Table15[[#This Row],[nv]]</f>
        <v>4.6968750000000004</v>
      </c>
      <c r="M963">
        <f>LN(Table15[[#This Row],[maxPress(bar)]])</f>
        <v>13.38840472870948</v>
      </c>
      <c r="N963">
        <f>LN(Table15[[#This Row],[Rs(ao)]])</f>
        <v>0</v>
      </c>
      <c r="O963" s="3">
        <f>LN(Table15[[#This Row],[dens]])</f>
        <v>1.5468973939592023</v>
      </c>
      <c r="P963" s="3">
        <f>1/Table15[[#This Row],[Rs(ao)]]</f>
        <v>1</v>
      </c>
      <c r="Q963" s="3">
        <f>LN(Table15[[#This Row],[1/R]])</f>
        <v>0</v>
      </c>
    </row>
    <row r="964" spans="1:17" hidden="1" x14ac:dyDescent="0.3">
      <c r="A964">
        <v>5</v>
      </c>
      <c r="B964">
        <v>2000</v>
      </c>
      <c r="C964" t="s">
        <v>11</v>
      </c>
      <c r="D964">
        <v>1</v>
      </c>
      <c r="E964" t="s">
        <v>12</v>
      </c>
      <c r="F964">
        <v>7</v>
      </c>
      <c r="G964">
        <v>100.94074999999999</v>
      </c>
      <c r="H964">
        <v>648781.34884999983</v>
      </c>
      <c r="I964">
        <v>40.685000000000009</v>
      </c>
      <c r="J964">
        <v>8</v>
      </c>
      <c r="K964" t="s">
        <v>14</v>
      </c>
      <c r="L964">
        <f>Table15[[#This Row],[maxPHe]]/Table15[[#This Row],[nv]]</f>
        <v>5.0856250000000012</v>
      </c>
      <c r="M964">
        <f>LN(Table15[[#This Row],[maxPress(bar)]])</f>
        <v>13.382851034221551</v>
      </c>
      <c r="N964">
        <f>LN(Table15[[#This Row],[Rs(ao)]])</f>
        <v>0</v>
      </c>
      <c r="O964" s="3">
        <f>LN(Table15[[#This Row],[dens]])</f>
        <v>1.6264179324687849</v>
      </c>
      <c r="P964" s="3">
        <f>1/Table15[[#This Row],[Rs(ao)]]</f>
        <v>1</v>
      </c>
      <c r="Q964" s="3">
        <f>LN(Table15[[#This Row],[1/R]])</f>
        <v>0</v>
      </c>
    </row>
    <row r="965" spans="1:17" hidden="1" x14ac:dyDescent="0.3">
      <c r="A965">
        <v>5</v>
      </c>
      <c r="B965">
        <v>2000</v>
      </c>
      <c r="C965" t="s">
        <v>11</v>
      </c>
      <c r="D965">
        <v>1</v>
      </c>
      <c r="E965" t="s">
        <v>12</v>
      </c>
      <c r="F965">
        <v>8</v>
      </c>
      <c r="G965">
        <v>69.158249999999995</v>
      </c>
      <c r="H965">
        <v>622490.50905000023</v>
      </c>
      <c r="I965">
        <v>34.33499999999998</v>
      </c>
      <c r="J965">
        <v>8</v>
      </c>
      <c r="K965" t="s">
        <v>14</v>
      </c>
      <c r="L965">
        <f>Table15[[#This Row],[maxPHe]]/Table15[[#This Row],[nv]]</f>
        <v>4.2918749999999974</v>
      </c>
      <c r="M965">
        <f>LN(Table15[[#This Row],[maxPress(bar)]])</f>
        <v>13.341483660698747</v>
      </c>
      <c r="N965">
        <f>LN(Table15[[#This Row],[Rs(ao)]])</f>
        <v>0</v>
      </c>
      <c r="O965" s="3">
        <f>LN(Table15[[#This Row],[dens]])</f>
        <v>1.4567237003928031</v>
      </c>
      <c r="P965" s="3">
        <f>1/Table15[[#This Row],[Rs(ao)]]</f>
        <v>1</v>
      </c>
      <c r="Q965" s="3">
        <f>LN(Table15[[#This Row],[1/R]])</f>
        <v>0</v>
      </c>
    </row>
    <row r="966" spans="1:17" hidden="1" x14ac:dyDescent="0.3">
      <c r="A966">
        <v>5</v>
      </c>
      <c r="B966">
        <v>2000</v>
      </c>
      <c r="C966" t="s">
        <v>11</v>
      </c>
      <c r="D966">
        <v>1</v>
      </c>
      <c r="E966" t="s">
        <v>12</v>
      </c>
      <c r="F966">
        <v>9</v>
      </c>
      <c r="G966">
        <v>85.891249999999999</v>
      </c>
      <c r="H966">
        <v>637361.02995</v>
      </c>
      <c r="I966">
        <v>37.674999999999997</v>
      </c>
      <c r="J966">
        <v>8</v>
      </c>
      <c r="K966" t="s">
        <v>14</v>
      </c>
      <c r="L966">
        <f>Table15[[#This Row],[maxPHe]]/Table15[[#This Row],[nv]]</f>
        <v>4.7093749999999996</v>
      </c>
      <c r="M966">
        <f>LN(Table15[[#This Row],[maxPress(bar)]])</f>
        <v>13.365091540015664</v>
      </c>
      <c r="N966">
        <f>LN(Table15[[#This Row],[Rs(ao)]])</f>
        <v>0</v>
      </c>
      <c r="O966" s="3">
        <f>LN(Table15[[#This Row],[dens]])</f>
        <v>1.5495552028327231</v>
      </c>
      <c r="P966" s="3">
        <f>1/Table15[[#This Row],[Rs(ao)]]</f>
        <v>1</v>
      </c>
      <c r="Q966" s="3">
        <f>LN(Table15[[#This Row],[1/R]])</f>
        <v>0</v>
      </c>
    </row>
    <row r="967" spans="1:17" hidden="1" x14ac:dyDescent="0.3">
      <c r="A967">
        <v>5</v>
      </c>
      <c r="B967">
        <v>2500</v>
      </c>
      <c r="C967" t="s">
        <v>11</v>
      </c>
      <c r="D967">
        <v>1</v>
      </c>
      <c r="E967" t="s">
        <v>12</v>
      </c>
      <c r="F967">
        <v>10</v>
      </c>
      <c r="G967">
        <v>53.910749999999993</v>
      </c>
      <c r="H967">
        <v>558108.06165000005</v>
      </c>
      <c r="I967">
        <v>30.285000000000011</v>
      </c>
      <c r="J967">
        <v>8</v>
      </c>
      <c r="K967" t="s">
        <v>14</v>
      </c>
      <c r="L967">
        <f>Table15[[#This Row],[maxPHe]]/Table15[[#This Row],[nv]]</f>
        <v>3.7856250000000014</v>
      </c>
      <c r="M967">
        <f>LN(Table15[[#This Row],[maxPress(bar)]])</f>
        <v>13.232307881484957</v>
      </c>
      <c r="N967">
        <f>LN(Table15[[#This Row],[Rs(ao)]])</f>
        <v>0</v>
      </c>
      <c r="O967" s="3">
        <f>LN(Table15[[#This Row],[dens]])</f>
        <v>1.3312109987530749</v>
      </c>
      <c r="P967" s="3">
        <f>1/Table15[[#This Row],[Rs(ao)]]</f>
        <v>1</v>
      </c>
      <c r="Q967" s="3">
        <f>LN(Table15[[#This Row],[1/R]])</f>
        <v>0</v>
      </c>
    </row>
    <row r="968" spans="1:17" hidden="1" x14ac:dyDescent="0.3">
      <c r="A968">
        <v>5</v>
      </c>
      <c r="B968">
        <v>2500</v>
      </c>
      <c r="C968" t="s">
        <v>11</v>
      </c>
      <c r="D968">
        <v>1</v>
      </c>
      <c r="E968" t="s">
        <v>12</v>
      </c>
      <c r="F968">
        <v>11</v>
      </c>
      <c r="G968">
        <v>84.306750000000008</v>
      </c>
      <c r="H968">
        <v>573928.49465000012</v>
      </c>
      <c r="I968">
        <v>38.365000000000009</v>
      </c>
      <c r="J968">
        <v>9</v>
      </c>
      <c r="K968" t="s">
        <v>13</v>
      </c>
      <c r="L968">
        <f>Table15[[#This Row],[maxPHe]]/Table15[[#This Row],[nv]]</f>
        <v>4.2627777777777789</v>
      </c>
      <c r="M968">
        <f>LN(Table15[[#This Row],[maxPress(bar)]])</f>
        <v>13.260260093761257</v>
      </c>
      <c r="N968">
        <f>LN(Table15[[#This Row],[Rs(ao)]])</f>
        <v>0</v>
      </c>
      <c r="O968" s="3">
        <f>LN(Table15[[#This Row],[dens]])</f>
        <v>1.4499210082934095</v>
      </c>
      <c r="P968" s="3">
        <f>1/Table15[[#This Row],[Rs(ao)]]</f>
        <v>1</v>
      </c>
      <c r="Q968" s="3">
        <f>LN(Table15[[#This Row],[1/R]])</f>
        <v>0</v>
      </c>
    </row>
    <row r="969" spans="1:17" hidden="1" x14ac:dyDescent="0.3">
      <c r="A969">
        <v>5</v>
      </c>
      <c r="B969">
        <v>2500</v>
      </c>
      <c r="C969" t="s">
        <v>11</v>
      </c>
      <c r="D969">
        <v>1</v>
      </c>
      <c r="E969" t="s">
        <v>12</v>
      </c>
      <c r="F969">
        <v>12</v>
      </c>
      <c r="G969">
        <v>64.702749999999995</v>
      </c>
      <c r="H969">
        <v>631233.42410000006</v>
      </c>
      <c r="I969">
        <v>30.445000000000011</v>
      </c>
      <c r="J969">
        <v>7</v>
      </c>
      <c r="K969" t="s">
        <v>13</v>
      </c>
      <c r="L969">
        <f>Table15[[#This Row],[maxPHe]]/Table15[[#This Row],[nv]]</f>
        <v>4.349285714285716</v>
      </c>
      <c r="M969">
        <f>LN(Table15[[#This Row],[maxPress(bar)]])</f>
        <v>13.355431000375452</v>
      </c>
      <c r="N969">
        <f>LN(Table15[[#This Row],[Rs(ao)]])</f>
        <v>0</v>
      </c>
      <c r="O969" s="3">
        <f>LN(Table15[[#This Row],[dens]])</f>
        <v>1.4700116280052244</v>
      </c>
      <c r="P969" s="3">
        <f>1/Table15[[#This Row],[Rs(ao)]]</f>
        <v>1</v>
      </c>
      <c r="Q969" s="3">
        <f>LN(Table15[[#This Row],[1/R]])</f>
        <v>0</v>
      </c>
    </row>
    <row r="970" spans="1:17" hidden="1" x14ac:dyDescent="0.3">
      <c r="A970">
        <v>5</v>
      </c>
      <c r="B970">
        <v>2500</v>
      </c>
      <c r="C970" t="s">
        <v>11</v>
      </c>
      <c r="D970">
        <v>1</v>
      </c>
      <c r="E970" t="s">
        <v>12</v>
      </c>
      <c r="F970">
        <v>13</v>
      </c>
      <c r="G970">
        <v>95.148750000000007</v>
      </c>
      <c r="H970">
        <v>582205.04219999979</v>
      </c>
      <c r="I970">
        <v>38.525000000000013</v>
      </c>
      <c r="J970">
        <v>8</v>
      </c>
      <c r="K970" t="s">
        <v>13</v>
      </c>
      <c r="L970">
        <f>Table15[[#This Row],[maxPHe]]/Table15[[#This Row],[nv]]</f>
        <v>4.8156250000000016</v>
      </c>
      <c r="M970">
        <f>LN(Table15[[#This Row],[maxPress(bar)]])</f>
        <v>13.274577970853889</v>
      </c>
      <c r="N970">
        <f>LN(Table15[[#This Row],[Rs(ao)]])</f>
        <v>0</v>
      </c>
      <c r="O970" s="3">
        <f>LN(Table15[[#This Row],[dens]])</f>
        <v>1.5718658395263438</v>
      </c>
      <c r="P970" s="3">
        <f>1/Table15[[#This Row],[Rs(ao)]]</f>
        <v>1</v>
      </c>
      <c r="Q970" s="3">
        <f>LN(Table15[[#This Row],[1/R]])</f>
        <v>0</v>
      </c>
    </row>
    <row r="971" spans="1:17" hidden="1" x14ac:dyDescent="0.3">
      <c r="A971">
        <v>5</v>
      </c>
      <c r="B971">
        <v>2500</v>
      </c>
      <c r="C971" t="s">
        <v>11</v>
      </c>
      <c r="D971">
        <v>1</v>
      </c>
      <c r="E971" t="s">
        <v>12</v>
      </c>
      <c r="F971">
        <v>14</v>
      </c>
      <c r="G971">
        <v>82.722750000000019</v>
      </c>
      <c r="H971">
        <v>540781.32020000007</v>
      </c>
      <c r="I971">
        <v>40.044999999999987</v>
      </c>
      <c r="J971">
        <v>10</v>
      </c>
      <c r="K971" t="s">
        <v>13</v>
      </c>
      <c r="L971">
        <f>Table15[[#This Row],[maxPHe]]/Table15[[#This Row],[nv]]</f>
        <v>4.0044999999999984</v>
      </c>
      <c r="M971">
        <f>LN(Table15[[#This Row],[maxPress(bar)]])</f>
        <v>13.20077026206404</v>
      </c>
      <c r="N971">
        <f>LN(Table15[[#This Row],[Rs(ao)]])</f>
        <v>0</v>
      </c>
      <c r="O971" s="3">
        <f>LN(Table15[[#This Row],[dens]])</f>
        <v>1.3874187287815996</v>
      </c>
      <c r="P971" s="3">
        <f>1/Table15[[#This Row],[Rs(ao)]]</f>
        <v>1</v>
      </c>
      <c r="Q971" s="3">
        <f>LN(Table15[[#This Row],[1/R]])</f>
        <v>0</v>
      </c>
    </row>
    <row r="972" spans="1:17" hidden="1" x14ac:dyDescent="0.3">
      <c r="A972">
        <v>5</v>
      </c>
      <c r="B972">
        <v>2500</v>
      </c>
      <c r="C972" t="s">
        <v>11</v>
      </c>
      <c r="D972">
        <v>1</v>
      </c>
      <c r="E972" t="s">
        <v>12</v>
      </c>
      <c r="F972">
        <v>15</v>
      </c>
      <c r="G972">
        <v>71.336750000000009</v>
      </c>
      <c r="H972">
        <v>554713.52120000019</v>
      </c>
      <c r="I972">
        <v>35.765000000000008</v>
      </c>
      <c r="J972">
        <v>9</v>
      </c>
      <c r="K972" t="s">
        <v>13</v>
      </c>
      <c r="L972">
        <f>Table15[[#This Row],[maxPHe]]/Table15[[#This Row],[nv]]</f>
        <v>3.9738888888888897</v>
      </c>
      <c r="M972">
        <f>LN(Table15[[#This Row],[maxPress(bar)]])</f>
        <v>13.226207081444819</v>
      </c>
      <c r="N972">
        <f>LN(Table15[[#This Row],[Rs(ao)]])</f>
        <v>0</v>
      </c>
      <c r="O972" s="3">
        <f>LN(Table15[[#This Row],[dens]])</f>
        <v>1.379745184224128</v>
      </c>
      <c r="P972" s="3">
        <f>1/Table15[[#This Row],[Rs(ao)]]</f>
        <v>1</v>
      </c>
      <c r="Q972" s="3">
        <f>LN(Table15[[#This Row],[1/R]])</f>
        <v>0</v>
      </c>
    </row>
    <row r="973" spans="1:17" hidden="1" x14ac:dyDescent="0.3">
      <c r="A973">
        <v>5</v>
      </c>
      <c r="B973">
        <v>2500</v>
      </c>
      <c r="C973" t="s">
        <v>11</v>
      </c>
      <c r="D973">
        <v>1</v>
      </c>
      <c r="E973" t="s">
        <v>12</v>
      </c>
      <c r="F973">
        <v>16</v>
      </c>
      <c r="G973">
        <v>79.356250000000003</v>
      </c>
      <c r="H973">
        <v>603713.85304999992</v>
      </c>
      <c r="I973">
        <v>35.375</v>
      </c>
      <c r="J973">
        <v>8</v>
      </c>
      <c r="K973" t="s">
        <v>13</v>
      </c>
      <c r="L973">
        <f>Table15[[#This Row],[maxPHe]]/Table15[[#This Row],[nv]]</f>
        <v>4.421875</v>
      </c>
      <c r="M973">
        <f>LN(Table15[[#This Row],[maxPress(bar)]])</f>
        <v>13.310855611431958</v>
      </c>
      <c r="N973">
        <f>LN(Table15[[#This Row],[Rs(ao)]])</f>
        <v>0</v>
      </c>
      <c r="O973" s="3">
        <f>LN(Table15[[#This Row],[dens]])</f>
        <v>1.4865638142835658</v>
      </c>
      <c r="P973" s="3">
        <f>1/Table15[[#This Row],[Rs(ao)]]</f>
        <v>1</v>
      </c>
      <c r="Q973" s="3">
        <f>LN(Table15[[#This Row],[1/R]])</f>
        <v>0</v>
      </c>
    </row>
    <row r="974" spans="1:17" hidden="1" x14ac:dyDescent="0.3">
      <c r="A974">
        <v>5</v>
      </c>
      <c r="B974">
        <v>2500</v>
      </c>
      <c r="C974" t="s">
        <v>11</v>
      </c>
      <c r="D974">
        <v>1</v>
      </c>
      <c r="E974" t="s">
        <v>12</v>
      </c>
      <c r="F974">
        <v>17</v>
      </c>
      <c r="G974">
        <v>108.81175</v>
      </c>
      <c r="H974">
        <v>527561.88234999997</v>
      </c>
      <c r="I974">
        <v>47.265000000000043</v>
      </c>
      <c r="J974">
        <v>11</v>
      </c>
      <c r="K974" t="s">
        <v>13</v>
      </c>
      <c r="L974">
        <f>Table15[[#This Row],[maxPHe]]/Table15[[#This Row],[nv]]</f>
        <v>4.2968181818181854</v>
      </c>
      <c r="M974">
        <f>LN(Table15[[#This Row],[maxPress(bar)]])</f>
        <v>13.176021449963633</v>
      </c>
      <c r="N974">
        <f>LN(Table15[[#This Row],[Rs(ao)]])</f>
        <v>0</v>
      </c>
      <c r="O974" s="3">
        <f>LN(Table15[[#This Row],[dens]])</f>
        <v>1.457874791078978</v>
      </c>
      <c r="P974" s="3">
        <f>1/Table15[[#This Row],[Rs(ao)]]</f>
        <v>1</v>
      </c>
      <c r="Q974" s="3">
        <f>LN(Table15[[#This Row],[1/R]])</f>
        <v>0</v>
      </c>
    </row>
    <row r="975" spans="1:17" hidden="1" x14ac:dyDescent="0.3">
      <c r="A975">
        <v>5</v>
      </c>
      <c r="B975">
        <v>2500</v>
      </c>
      <c r="C975" t="s">
        <v>11</v>
      </c>
      <c r="D975">
        <v>1</v>
      </c>
      <c r="E975" t="s">
        <v>12</v>
      </c>
      <c r="F975">
        <v>18</v>
      </c>
      <c r="G975">
        <v>47.722749999999998</v>
      </c>
      <c r="H975">
        <v>607359.35750000004</v>
      </c>
      <c r="I975">
        <v>27.045000000000002</v>
      </c>
      <c r="J975">
        <v>7</v>
      </c>
      <c r="K975" t="s">
        <v>13</v>
      </c>
      <c r="L975">
        <f>Table15[[#This Row],[maxPHe]]/Table15[[#This Row],[nv]]</f>
        <v>3.8635714285714289</v>
      </c>
      <c r="M975">
        <f>LN(Table15[[#This Row],[maxPress(bar)]])</f>
        <v>13.316875917106131</v>
      </c>
      <c r="N975">
        <f>LN(Table15[[#This Row],[Rs(ao)]])</f>
        <v>0</v>
      </c>
      <c r="O975" s="3">
        <f>LN(Table15[[#This Row],[dens]])</f>
        <v>1.3515919962680771</v>
      </c>
      <c r="P975" s="3">
        <f>1/Table15[[#This Row],[Rs(ao)]]</f>
        <v>1</v>
      </c>
      <c r="Q975" s="3">
        <f>LN(Table15[[#This Row],[1/R]])</f>
        <v>0</v>
      </c>
    </row>
    <row r="976" spans="1:17" hidden="1" x14ac:dyDescent="0.3">
      <c r="A976">
        <v>5</v>
      </c>
      <c r="B976">
        <v>2500</v>
      </c>
      <c r="C976" t="s">
        <v>11</v>
      </c>
      <c r="D976">
        <v>1</v>
      </c>
      <c r="E976" t="s">
        <v>12</v>
      </c>
      <c r="F976">
        <v>19</v>
      </c>
      <c r="G976">
        <v>83.514750000000006</v>
      </c>
      <c r="H976">
        <v>578980.41480000003</v>
      </c>
      <c r="I976">
        <v>38.204999999999998</v>
      </c>
      <c r="J976">
        <v>9</v>
      </c>
      <c r="K976" t="s">
        <v>13</v>
      </c>
      <c r="L976">
        <f>Table15[[#This Row],[maxPHe]]/Table15[[#This Row],[nv]]</f>
        <v>4.2450000000000001</v>
      </c>
      <c r="M976">
        <f>LN(Table15[[#This Row],[maxPress(bar)]])</f>
        <v>13.269023930076287</v>
      </c>
      <c r="N976">
        <f>LN(Table15[[#This Row],[Rs(ao)]])</f>
        <v>0</v>
      </c>
      <c r="O976" s="3">
        <f>LN(Table15[[#This Row],[dens]])</f>
        <v>1.4457418197633107</v>
      </c>
      <c r="P976" s="3">
        <f>1/Table15[[#This Row],[Rs(ao)]]</f>
        <v>1</v>
      </c>
      <c r="Q976" s="3">
        <f>LN(Table15[[#This Row],[1/R]])</f>
        <v>0</v>
      </c>
    </row>
    <row r="977" spans="1:17" hidden="1" x14ac:dyDescent="0.3">
      <c r="A977">
        <v>5</v>
      </c>
      <c r="B977">
        <v>2500</v>
      </c>
      <c r="C977" t="s">
        <v>11</v>
      </c>
      <c r="D977">
        <v>1</v>
      </c>
      <c r="E977" t="s">
        <v>12</v>
      </c>
      <c r="F977">
        <v>1</v>
      </c>
      <c r="G977">
        <v>24.108750000000001</v>
      </c>
      <c r="H977">
        <v>459465.93125000002</v>
      </c>
      <c r="I977">
        <v>15.324999999999999</v>
      </c>
      <c r="J977">
        <v>7</v>
      </c>
      <c r="K977" t="s">
        <v>15</v>
      </c>
      <c r="L977">
        <f>Table15[[#This Row],[maxPHe]]/Table15[[#This Row],[nv]]</f>
        <v>2.1892857142857141</v>
      </c>
      <c r="M977">
        <f>LN(Table15[[#This Row],[maxPress(bar)]])</f>
        <v>13.037820074938828</v>
      </c>
      <c r="N977">
        <f>LN(Table15[[#This Row],[Rs(ao)]])</f>
        <v>0</v>
      </c>
      <c r="O977" s="3">
        <f>LN(Table15[[#This Row],[dens]])</f>
        <v>0.78357533276696167</v>
      </c>
      <c r="P977" s="3">
        <f>1/Table15[[#This Row],[Rs(ao)]]</f>
        <v>1</v>
      </c>
      <c r="Q977" s="3">
        <f>LN(Table15[[#This Row],[1/R]])</f>
        <v>0</v>
      </c>
    </row>
    <row r="978" spans="1:17" hidden="1" x14ac:dyDescent="0.3">
      <c r="A978">
        <v>5</v>
      </c>
      <c r="B978">
        <v>2500</v>
      </c>
      <c r="C978" t="s">
        <v>11</v>
      </c>
      <c r="D978">
        <v>1</v>
      </c>
      <c r="E978" t="s">
        <v>12</v>
      </c>
      <c r="F978">
        <v>20</v>
      </c>
      <c r="G978">
        <v>106.43575</v>
      </c>
      <c r="H978">
        <v>519864.65389999992</v>
      </c>
      <c r="I978">
        <v>44.784999999999982</v>
      </c>
      <c r="J978">
        <v>10</v>
      </c>
      <c r="K978" t="s">
        <v>13</v>
      </c>
      <c r="L978">
        <f>Table15[[#This Row],[maxPHe]]/Table15[[#This Row],[nv]]</f>
        <v>4.4784999999999986</v>
      </c>
      <c r="M978">
        <f>LN(Table15[[#This Row],[maxPress(bar)]])</f>
        <v>13.161323775717102</v>
      </c>
      <c r="N978">
        <f>LN(Table15[[#This Row],[Rs(ao)]])</f>
        <v>0</v>
      </c>
      <c r="O978" s="3">
        <f>LN(Table15[[#This Row],[dens]])</f>
        <v>1.4992881689331126</v>
      </c>
      <c r="P978" s="3">
        <f>1/Table15[[#This Row],[Rs(ao)]]</f>
        <v>1</v>
      </c>
      <c r="Q978" s="3">
        <f>LN(Table15[[#This Row],[1/R]])</f>
        <v>0</v>
      </c>
    </row>
    <row r="979" spans="1:17" hidden="1" x14ac:dyDescent="0.3">
      <c r="A979">
        <v>5</v>
      </c>
      <c r="B979">
        <v>2500</v>
      </c>
      <c r="C979" t="s">
        <v>11</v>
      </c>
      <c r="D979">
        <v>1</v>
      </c>
      <c r="E979" t="s">
        <v>12</v>
      </c>
      <c r="F979">
        <v>2</v>
      </c>
      <c r="G979">
        <v>61.881250000000009</v>
      </c>
      <c r="H979">
        <v>497104.27850000001</v>
      </c>
      <c r="I979">
        <v>23.875</v>
      </c>
      <c r="J979">
        <v>8</v>
      </c>
      <c r="K979" t="s">
        <v>14</v>
      </c>
      <c r="L979">
        <f>Table15[[#This Row],[maxPHe]]/Table15[[#This Row],[nv]]</f>
        <v>2.984375</v>
      </c>
      <c r="M979">
        <f>LN(Table15[[#This Row],[maxPress(bar)]])</f>
        <v>13.116555098965861</v>
      </c>
      <c r="N979">
        <f>LN(Table15[[#This Row],[Rs(ao)]])</f>
        <v>0</v>
      </c>
      <c r="O979" s="3">
        <f>LN(Table15[[#This Row],[dens]])</f>
        <v>1.0933903446869579</v>
      </c>
      <c r="P979" s="3">
        <f>1/Table15[[#This Row],[Rs(ao)]]</f>
        <v>1</v>
      </c>
      <c r="Q979" s="3">
        <f>LN(Table15[[#This Row],[1/R]])</f>
        <v>0</v>
      </c>
    </row>
    <row r="980" spans="1:17" hidden="1" x14ac:dyDescent="0.3">
      <c r="A980">
        <v>5</v>
      </c>
      <c r="B980">
        <v>2500</v>
      </c>
      <c r="C980" t="s">
        <v>11</v>
      </c>
      <c r="D980">
        <v>1</v>
      </c>
      <c r="E980" t="s">
        <v>12</v>
      </c>
      <c r="F980">
        <v>3</v>
      </c>
      <c r="G980">
        <v>56.732750000000003</v>
      </c>
      <c r="H980">
        <v>553414.24124999996</v>
      </c>
      <c r="I980">
        <v>28.844999999999992</v>
      </c>
      <c r="J980">
        <v>8</v>
      </c>
      <c r="K980" t="s">
        <v>15</v>
      </c>
      <c r="L980">
        <f>Table15[[#This Row],[maxPHe]]/Table15[[#This Row],[nv]]</f>
        <v>3.605624999999999</v>
      </c>
      <c r="M980">
        <f>LN(Table15[[#This Row],[maxPress(bar)]])</f>
        <v>13.223862080102148</v>
      </c>
      <c r="N980">
        <f>LN(Table15[[#This Row],[Rs(ao)]])</f>
        <v>0</v>
      </c>
      <c r="O980" s="3">
        <f>LN(Table15[[#This Row],[dens]])</f>
        <v>1.2824951260290165</v>
      </c>
      <c r="P980" s="3">
        <f>1/Table15[[#This Row],[Rs(ao)]]</f>
        <v>1</v>
      </c>
      <c r="Q980" s="3">
        <f>LN(Table15[[#This Row],[1/R]])</f>
        <v>0</v>
      </c>
    </row>
    <row r="981" spans="1:17" hidden="1" x14ac:dyDescent="0.3">
      <c r="A981">
        <v>5</v>
      </c>
      <c r="B981">
        <v>2500</v>
      </c>
      <c r="C981" t="s">
        <v>11</v>
      </c>
      <c r="D981">
        <v>1</v>
      </c>
      <c r="E981" t="s">
        <v>12</v>
      </c>
      <c r="F981">
        <v>4</v>
      </c>
      <c r="G981">
        <v>87.326750000000018</v>
      </c>
      <c r="H981">
        <v>607860.02060000005</v>
      </c>
      <c r="I981">
        <v>34.965000000000003</v>
      </c>
      <c r="J981">
        <v>8</v>
      </c>
      <c r="K981" t="s">
        <v>14</v>
      </c>
      <c r="L981">
        <f>Table15[[#This Row],[maxPHe]]/Table15[[#This Row],[nv]]</f>
        <v>4.3706250000000004</v>
      </c>
      <c r="M981">
        <f>LN(Table15[[#This Row],[maxPress(bar)]])</f>
        <v>13.31769990516516</v>
      </c>
      <c r="N981">
        <f>LN(Table15[[#This Row],[Rs(ao)]])</f>
        <v>0</v>
      </c>
      <c r="O981" s="3">
        <f>LN(Table15[[#This Row],[dens]])</f>
        <v>1.4749060194759944</v>
      </c>
      <c r="P981" s="3">
        <f>1/Table15[[#This Row],[Rs(ao)]]</f>
        <v>1</v>
      </c>
      <c r="Q981" s="3">
        <f>LN(Table15[[#This Row],[1/R]])</f>
        <v>0</v>
      </c>
    </row>
    <row r="982" spans="1:17" hidden="1" x14ac:dyDescent="0.3">
      <c r="A982">
        <v>5</v>
      </c>
      <c r="B982">
        <v>2500</v>
      </c>
      <c r="C982" t="s">
        <v>11</v>
      </c>
      <c r="D982">
        <v>1</v>
      </c>
      <c r="E982" t="s">
        <v>12</v>
      </c>
      <c r="F982">
        <v>5</v>
      </c>
      <c r="G982">
        <v>88.217750000000009</v>
      </c>
      <c r="H982">
        <v>591515.77285000007</v>
      </c>
      <c r="I982">
        <v>37.144999999999982</v>
      </c>
      <c r="J982">
        <v>8</v>
      </c>
      <c r="K982" t="s">
        <v>14</v>
      </c>
      <c r="L982">
        <f>Table15[[#This Row],[maxPHe]]/Table15[[#This Row],[nv]]</f>
        <v>4.6431249999999977</v>
      </c>
      <c r="M982">
        <f>LN(Table15[[#This Row],[maxPress(bar)]])</f>
        <v>13.290443627894586</v>
      </c>
      <c r="N982">
        <f>LN(Table15[[#This Row],[Rs(ao)]])</f>
        <v>0</v>
      </c>
      <c r="O982" s="3">
        <f>LN(Table15[[#This Row],[dens]])</f>
        <v>1.5353876309239332</v>
      </c>
      <c r="P982" s="3">
        <f>1/Table15[[#This Row],[Rs(ao)]]</f>
        <v>1</v>
      </c>
      <c r="Q982" s="3">
        <f>LN(Table15[[#This Row],[1/R]])</f>
        <v>0</v>
      </c>
    </row>
    <row r="983" spans="1:17" hidden="1" x14ac:dyDescent="0.3">
      <c r="A983">
        <v>5</v>
      </c>
      <c r="B983">
        <v>2500</v>
      </c>
      <c r="C983" t="s">
        <v>11</v>
      </c>
      <c r="D983">
        <v>1</v>
      </c>
      <c r="E983" t="s">
        <v>12</v>
      </c>
      <c r="F983">
        <v>6</v>
      </c>
      <c r="G983">
        <v>55.297249999999998</v>
      </c>
      <c r="H983">
        <v>677487.86739999999</v>
      </c>
      <c r="I983">
        <v>25.555</v>
      </c>
      <c r="J983">
        <v>6</v>
      </c>
      <c r="K983" t="s">
        <v>14</v>
      </c>
      <c r="L983">
        <f>Table15[[#This Row],[maxPHe]]/Table15[[#This Row],[nv]]</f>
        <v>4.2591666666666663</v>
      </c>
      <c r="M983">
        <f>LN(Table15[[#This Row],[maxPress(bar)]])</f>
        <v>13.426146923678965</v>
      </c>
      <c r="N983">
        <f>LN(Table15[[#This Row],[Rs(ao)]])</f>
        <v>0</v>
      </c>
      <c r="O983" s="3">
        <f>LN(Table15[[#This Row],[dens]])</f>
        <v>1.4490735229921878</v>
      </c>
      <c r="P983" s="3">
        <f>1/Table15[[#This Row],[Rs(ao)]]</f>
        <v>1</v>
      </c>
      <c r="Q983" s="3">
        <f>LN(Table15[[#This Row],[1/R]])</f>
        <v>0</v>
      </c>
    </row>
    <row r="984" spans="1:17" hidden="1" x14ac:dyDescent="0.3">
      <c r="A984">
        <v>5</v>
      </c>
      <c r="B984">
        <v>2500</v>
      </c>
      <c r="C984" t="s">
        <v>11</v>
      </c>
      <c r="D984">
        <v>1</v>
      </c>
      <c r="E984" t="s">
        <v>12</v>
      </c>
      <c r="F984">
        <v>7</v>
      </c>
      <c r="G984">
        <v>58.16825</v>
      </c>
      <c r="H984">
        <v>577276.74884999997</v>
      </c>
      <c r="I984">
        <v>31.135000000000002</v>
      </c>
      <c r="J984">
        <v>8</v>
      </c>
      <c r="K984" t="s">
        <v>14</v>
      </c>
      <c r="L984">
        <f>Table15[[#This Row],[maxPHe]]/Table15[[#This Row],[nv]]</f>
        <v>3.8918750000000002</v>
      </c>
      <c r="M984">
        <f>LN(Table15[[#This Row],[maxPress(bar)]])</f>
        <v>13.266077064558049</v>
      </c>
      <c r="N984">
        <f>LN(Table15[[#This Row],[Rs(ao)]])</f>
        <v>0</v>
      </c>
      <c r="O984" s="3">
        <f>LN(Table15[[#This Row],[dens]])</f>
        <v>1.3588910466445794</v>
      </c>
      <c r="P984" s="3">
        <f>1/Table15[[#This Row],[Rs(ao)]]</f>
        <v>1</v>
      </c>
      <c r="Q984" s="3">
        <f>LN(Table15[[#This Row],[1/R]])</f>
        <v>0</v>
      </c>
    </row>
    <row r="985" spans="1:17" hidden="1" x14ac:dyDescent="0.3">
      <c r="A985">
        <v>5</v>
      </c>
      <c r="B985">
        <v>2500</v>
      </c>
      <c r="C985" t="s">
        <v>11</v>
      </c>
      <c r="D985">
        <v>1</v>
      </c>
      <c r="E985" t="s">
        <v>12</v>
      </c>
      <c r="F985">
        <v>8</v>
      </c>
      <c r="G985">
        <v>68.465249999999997</v>
      </c>
      <c r="H985">
        <v>636871.00760000013</v>
      </c>
      <c r="I985">
        <v>31.195</v>
      </c>
      <c r="J985">
        <v>7</v>
      </c>
      <c r="K985" t="s">
        <v>14</v>
      </c>
      <c r="L985">
        <f>Table15[[#This Row],[maxPHe]]/Table15[[#This Row],[nv]]</f>
        <v>4.4564285714285718</v>
      </c>
      <c r="M985">
        <f>LN(Table15[[#This Row],[maxPress(bar)]])</f>
        <v>13.364322414205425</v>
      </c>
      <c r="N985">
        <f>LN(Table15[[#This Row],[Rs(ao)]])</f>
        <v>0</v>
      </c>
      <c r="O985" s="3">
        <f>LN(Table15[[#This Row],[dens]])</f>
        <v>1.4943476765074364</v>
      </c>
      <c r="P985" s="3">
        <f>1/Table15[[#This Row],[Rs(ao)]]</f>
        <v>1</v>
      </c>
      <c r="Q985" s="3">
        <f>LN(Table15[[#This Row],[1/R]])</f>
        <v>0</v>
      </c>
    </row>
    <row r="986" spans="1:17" hidden="1" x14ac:dyDescent="0.3">
      <c r="A986">
        <v>5</v>
      </c>
      <c r="B986">
        <v>2500</v>
      </c>
      <c r="C986" t="s">
        <v>11</v>
      </c>
      <c r="D986">
        <v>1</v>
      </c>
      <c r="E986" t="s">
        <v>12</v>
      </c>
      <c r="F986">
        <v>9</v>
      </c>
      <c r="G986">
        <v>69.306750000000008</v>
      </c>
      <c r="H986">
        <v>548702.94105000002</v>
      </c>
      <c r="I986">
        <v>35.365000000000002</v>
      </c>
      <c r="J986">
        <v>9</v>
      </c>
      <c r="K986" t="s">
        <v>13</v>
      </c>
      <c r="L986">
        <f>Table15[[#This Row],[maxPHe]]/Table15[[#This Row],[nv]]</f>
        <v>3.9294444444444445</v>
      </c>
      <c r="M986">
        <f>LN(Table15[[#This Row],[maxPress(bar)]])</f>
        <v>13.215312483065507</v>
      </c>
      <c r="N986">
        <f>LN(Table15[[#This Row],[Rs(ao)]])</f>
        <v>0</v>
      </c>
      <c r="O986" s="3">
        <f>LN(Table15[[#This Row],[dens]])</f>
        <v>1.3684980531517339</v>
      </c>
      <c r="P986" s="3">
        <f>1/Table15[[#This Row],[Rs(ao)]]</f>
        <v>1</v>
      </c>
      <c r="Q986" s="3">
        <f>LN(Table15[[#This Row],[1/R]])</f>
        <v>0</v>
      </c>
    </row>
    <row r="987" spans="1:17" hidden="1" x14ac:dyDescent="0.3">
      <c r="A987">
        <v>5</v>
      </c>
      <c r="B987">
        <v>500</v>
      </c>
      <c r="C987" t="s">
        <v>11</v>
      </c>
      <c r="D987">
        <v>1</v>
      </c>
      <c r="E987" t="s">
        <v>12</v>
      </c>
      <c r="F987">
        <v>10</v>
      </c>
      <c r="G987">
        <v>56.485250000000008</v>
      </c>
      <c r="H987">
        <v>986235.76755000022</v>
      </c>
      <c r="I987">
        <v>31.794999999999991</v>
      </c>
      <c r="J987">
        <v>6</v>
      </c>
      <c r="K987" t="s">
        <v>13</v>
      </c>
      <c r="L987">
        <f>Table15[[#This Row],[maxPHe]]/Table15[[#This Row],[nv]]</f>
        <v>5.2991666666666655</v>
      </c>
      <c r="M987">
        <f>LN(Table15[[#This Row],[maxPress(bar)]])</f>
        <v>13.80165072016357</v>
      </c>
      <c r="N987">
        <f>LN(Table15[[#This Row],[Rs(ao)]])</f>
        <v>0</v>
      </c>
      <c r="O987" s="3">
        <f>LN(Table15[[#This Row],[dens]])</f>
        <v>1.6675495754913159</v>
      </c>
      <c r="P987" s="3">
        <f>1/Table15[[#This Row],[Rs(ao)]]</f>
        <v>1</v>
      </c>
      <c r="Q987" s="3">
        <f>LN(Table15[[#This Row],[1/R]])</f>
        <v>0</v>
      </c>
    </row>
    <row r="988" spans="1:17" hidden="1" x14ac:dyDescent="0.3">
      <c r="A988">
        <v>5</v>
      </c>
      <c r="B988">
        <v>500</v>
      </c>
      <c r="C988" t="s">
        <v>11</v>
      </c>
      <c r="D988">
        <v>1</v>
      </c>
      <c r="E988" t="s">
        <v>12</v>
      </c>
      <c r="F988">
        <v>11</v>
      </c>
      <c r="G988">
        <v>142.42574999999999</v>
      </c>
      <c r="H988">
        <v>801866.63454999996</v>
      </c>
      <c r="I988">
        <v>63.985000000000028</v>
      </c>
      <c r="J988">
        <v>11</v>
      </c>
      <c r="K988" t="s">
        <v>14</v>
      </c>
      <c r="L988">
        <f>Table15[[#This Row],[maxPHe]]/Table15[[#This Row],[nv]]</f>
        <v>5.8168181818181841</v>
      </c>
      <c r="M988">
        <f>LN(Table15[[#This Row],[maxPress(bar)]])</f>
        <v>13.594697581935968</v>
      </c>
      <c r="N988">
        <f>LN(Table15[[#This Row],[Rs(ao)]])</f>
        <v>0</v>
      </c>
      <c r="O988" s="3">
        <f>LN(Table15[[#This Row],[dens]])</f>
        <v>1.7607534080911891</v>
      </c>
      <c r="P988" s="3">
        <f>1/Table15[[#This Row],[Rs(ao)]]</f>
        <v>1</v>
      </c>
      <c r="Q988" s="3">
        <f>LN(Table15[[#This Row],[1/R]])</f>
        <v>0</v>
      </c>
    </row>
    <row r="989" spans="1:17" hidden="1" x14ac:dyDescent="0.3">
      <c r="A989">
        <v>5</v>
      </c>
      <c r="B989">
        <v>500</v>
      </c>
      <c r="C989" t="s">
        <v>11</v>
      </c>
      <c r="D989">
        <v>1</v>
      </c>
      <c r="E989" t="s">
        <v>12</v>
      </c>
      <c r="F989">
        <v>12</v>
      </c>
      <c r="G989">
        <v>117.02975000000001</v>
      </c>
      <c r="H989">
        <v>836828.0368</v>
      </c>
      <c r="I989">
        <v>49.905000000000022</v>
      </c>
      <c r="J989">
        <v>8</v>
      </c>
      <c r="K989" t="s">
        <v>13</v>
      </c>
      <c r="L989">
        <f>Table15[[#This Row],[maxPHe]]/Table15[[#This Row],[nv]]</f>
        <v>6.2381250000000028</v>
      </c>
      <c r="M989">
        <f>LN(Table15[[#This Row],[maxPress(bar)]])</f>
        <v>13.637373876511637</v>
      </c>
      <c r="N989">
        <f>LN(Table15[[#This Row],[Rs(ao)]])</f>
        <v>0</v>
      </c>
      <c r="O989" s="3">
        <f>LN(Table15[[#This Row],[dens]])</f>
        <v>1.8306796564587142</v>
      </c>
      <c r="P989" s="3">
        <f>1/Table15[[#This Row],[Rs(ao)]]</f>
        <v>1</v>
      </c>
      <c r="Q989" s="3">
        <f>LN(Table15[[#This Row],[1/R]])</f>
        <v>0</v>
      </c>
    </row>
    <row r="990" spans="1:17" hidden="1" x14ac:dyDescent="0.3">
      <c r="A990">
        <v>5</v>
      </c>
      <c r="B990">
        <v>500</v>
      </c>
      <c r="C990" t="s">
        <v>11</v>
      </c>
      <c r="D990">
        <v>1</v>
      </c>
      <c r="E990" t="s">
        <v>12</v>
      </c>
      <c r="F990">
        <v>13</v>
      </c>
      <c r="G990">
        <v>134.30674999999999</v>
      </c>
      <c r="H990">
        <v>825989.50470000005</v>
      </c>
      <c r="I990">
        <v>56.364999999999981</v>
      </c>
      <c r="J990">
        <v>9</v>
      </c>
      <c r="K990" t="s">
        <v>13</v>
      </c>
      <c r="L990">
        <f>Table15[[#This Row],[maxPHe]]/Table15[[#This Row],[nv]]</f>
        <v>6.2627777777777753</v>
      </c>
      <c r="M990">
        <f>LN(Table15[[#This Row],[maxPress(bar)]])</f>
        <v>13.624337346248057</v>
      </c>
      <c r="N990">
        <f>LN(Table15[[#This Row],[Rs(ao)]])</f>
        <v>0</v>
      </c>
      <c r="O990" s="3">
        <f>LN(Table15[[#This Row],[dens]])</f>
        <v>1.8346238211602748</v>
      </c>
      <c r="P990" s="3">
        <f>1/Table15[[#This Row],[Rs(ao)]]</f>
        <v>1</v>
      </c>
      <c r="Q990" s="3">
        <f>LN(Table15[[#This Row],[1/R]])</f>
        <v>0</v>
      </c>
    </row>
    <row r="991" spans="1:17" hidden="1" x14ac:dyDescent="0.3">
      <c r="A991">
        <v>5</v>
      </c>
      <c r="B991">
        <v>500</v>
      </c>
      <c r="C991" t="s">
        <v>11</v>
      </c>
      <c r="D991">
        <v>1</v>
      </c>
      <c r="E991" t="s">
        <v>12</v>
      </c>
      <c r="F991">
        <v>14</v>
      </c>
      <c r="G991">
        <v>128.71275</v>
      </c>
      <c r="H991">
        <v>951719.30580000009</v>
      </c>
      <c r="I991">
        <v>46.24499999999999</v>
      </c>
      <c r="J991">
        <v>6</v>
      </c>
      <c r="K991" t="s">
        <v>13</v>
      </c>
      <c r="L991">
        <f>Table15[[#This Row],[maxPHe]]/Table15[[#This Row],[nv]]</f>
        <v>7.7074999999999987</v>
      </c>
      <c r="M991">
        <f>LN(Table15[[#This Row],[maxPress(bar)]])</f>
        <v>13.766025423448886</v>
      </c>
      <c r="N991">
        <f>LN(Table15[[#This Row],[Rs(ao)]])</f>
        <v>0</v>
      </c>
      <c r="O991" s="3">
        <f>LN(Table15[[#This Row],[dens]])</f>
        <v>2.0421938807781683</v>
      </c>
      <c r="P991" s="3">
        <f>1/Table15[[#This Row],[Rs(ao)]]</f>
        <v>1</v>
      </c>
      <c r="Q991" s="3">
        <f>LN(Table15[[#This Row],[1/R]])</f>
        <v>0</v>
      </c>
    </row>
    <row r="992" spans="1:17" hidden="1" x14ac:dyDescent="0.3">
      <c r="A992">
        <v>5</v>
      </c>
      <c r="B992">
        <v>500</v>
      </c>
      <c r="C992" t="s">
        <v>11</v>
      </c>
      <c r="D992">
        <v>1</v>
      </c>
      <c r="E992" t="s">
        <v>12</v>
      </c>
      <c r="F992">
        <v>15</v>
      </c>
      <c r="G992">
        <v>82.079249999999988</v>
      </c>
      <c r="H992">
        <v>907982.79630000005</v>
      </c>
      <c r="I992">
        <v>39.914999999999978</v>
      </c>
      <c r="J992">
        <v>7</v>
      </c>
      <c r="K992" t="s">
        <v>13</v>
      </c>
      <c r="L992">
        <f>Table15[[#This Row],[maxPHe]]/Table15[[#This Row],[nv]]</f>
        <v>5.7021428571428538</v>
      </c>
      <c r="M992">
        <f>LN(Table15[[#This Row],[maxPress(bar)]])</f>
        <v>13.718980710597769</v>
      </c>
      <c r="N992">
        <f>LN(Table15[[#This Row],[Rs(ao)]])</f>
        <v>0</v>
      </c>
      <c r="O992" s="3">
        <f>LN(Table15[[#This Row],[dens]])</f>
        <v>1.7408420440424484</v>
      </c>
      <c r="P992" s="3">
        <f>1/Table15[[#This Row],[Rs(ao)]]</f>
        <v>1</v>
      </c>
      <c r="Q992" s="3">
        <f>LN(Table15[[#This Row],[1/R]])</f>
        <v>0</v>
      </c>
    </row>
    <row r="993" spans="1:17" hidden="1" x14ac:dyDescent="0.3">
      <c r="A993">
        <v>5</v>
      </c>
      <c r="B993">
        <v>500</v>
      </c>
      <c r="C993" t="s">
        <v>11</v>
      </c>
      <c r="D993">
        <v>1</v>
      </c>
      <c r="E993" t="s">
        <v>12</v>
      </c>
      <c r="F993">
        <v>16</v>
      </c>
      <c r="G993">
        <v>170.54474999999999</v>
      </c>
      <c r="H993">
        <v>836491.08044999989</v>
      </c>
      <c r="I993">
        <v>66.605000000000032</v>
      </c>
      <c r="J993">
        <v>10</v>
      </c>
      <c r="K993" t="s">
        <v>13</v>
      </c>
      <c r="L993">
        <f>Table15[[#This Row],[maxPHe]]/Table15[[#This Row],[nv]]</f>
        <v>6.6605000000000034</v>
      </c>
      <c r="M993">
        <f>LN(Table15[[#This Row],[maxPress(bar)]])</f>
        <v>13.636971136411342</v>
      </c>
      <c r="N993">
        <f>LN(Table15[[#This Row],[Rs(ao)]])</f>
        <v>0</v>
      </c>
      <c r="O993" s="3">
        <f>LN(Table15[[#This Row],[dens]])</f>
        <v>1.896194556809381</v>
      </c>
      <c r="P993" s="3">
        <f>1/Table15[[#This Row],[Rs(ao)]]</f>
        <v>1</v>
      </c>
      <c r="Q993" s="3">
        <f>LN(Table15[[#This Row],[1/R]])</f>
        <v>0</v>
      </c>
    </row>
    <row r="994" spans="1:17" hidden="1" x14ac:dyDescent="0.3">
      <c r="A994">
        <v>5</v>
      </c>
      <c r="B994">
        <v>500</v>
      </c>
      <c r="C994" t="s">
        <v>11</v>
      </c>
      <c r="D994">
        <v>1</v>
      </c>
      <c r="E994" t="s">
        <v>12</v>
      </c>
      <c r="F994">
        <v>17</v>
      </c>
      <c r="G994">
        <v>55.643749999999997</v>
      </c>
      <c r="H994">
        <v>864907.39540000015</v>
      </c>
      <c r="I994">
        <v>37.625</v>
      </c>
      <c r="J994">
        <v>8</v>
      </c>
      <c r="K994" t="s">
        <v>13</v>
      </c>
      <c r="L994">
        <f>Table15[[#This Row],[maxPHe]]/Table15[[#This Row],[nv]]</f>
        <v>4.703125</v>
      </c>
      <c r="M994">
        <f>LN(Table15[[#This Row],[maxPress(bar)]])</f>
        <v>13.670377722841931</v>
      </c>
      <c r="N994">
        <f>LN(Table15[[#This Row],[Rs(ao)]])</f>
        <v>0</v>
      </c>
      <c r="O994" s="3">
        <f>LN(Table15[[#This Row],[dens]])</f>
        <v>1.5482271813892039</v>
      </c>
      <c r="P994" s="3">
        <f>1/Table15[[#This Row],[Rs(ao)]]</f>
        <v>1</v>
      </c>
      <c r="Q994" s="3">
        <f>LN(Table15[[#This Row],[1/R]])</f>
        <v>0</v>
      </c>
    </row>
    <row r="995" spans="1:17" hidden="1" x14ac:dyDescent="0.3">
      <c r="A995">
        <v>5</v>
      </c>
      <c r="B995">
        <v>500</v>
      </c>
      <c r="C995" t="s">
        <v>11</v>
      </c>
      <c r="D995">
        <v>1</v>
      </c>
      <c r="E995" t="s">
        <v>12</v>
      </c>
      <c r="F995">
        <v>18</v>
      </c>
      <c r="G995">
        <v>80.148750000000007</v>
      </c>
      <c r="H995">
        <v>805171.3737</v>
      </c>
      <c r="I995">
        <v>45.524999999999977</v>
      </c>
      <c r="J995">
        <v>9</v>
      </c>
      <c r="K995" t="s">
        <v>13</v>
      </c>
      <c r="L995">
        <f>Table15[[#This Row],[maxPHe]]/Table15[[#This Row],[nv]]</f>
        <v>5.0583333333333309</v>
      </c>
      <c r="M995">
        <f>LN(Table15[[#This Row],[maxPress(bar)]])</f>
        <v>13.598810420327418</v>
      </c>
      <c r="N995">
        <f>LN(Table15[[#This Row],[Rs(ao)]])</f>
        <v>0</v>
      </c>
      <c r="O995" s="3">
        <f>LN(Table15[[#This Row],[dens]])</f>
        <v>1.6210370482774519</v>
      </c>
      <c r="P995" s="3">
        <f>1/Table15[[#This Row],[Rs(ao)]]</f>
        <v>1</v>
      </c>
      <c r="Q995" s="3">
        <f>LN(Table15[[#This Row],[1/R]])</f>
        <v>0</v>
      </c>
    </row>
    <row r="996" spans="1:17" hidden="1" x14ac:dyDescent="0.3">
      <c r="A996">
        <v>5</v>
      </c>
      <c r="B996">
        <v>500</v>
      </c>
      <c r="C996" t="s">
        <v>11</v>
      </c>
      <c r="D996">
        <v>1</v>
      </c>
      <c r="E996" t="s">
        <v>12</v>
      </c>
      <c r="F996">
        <v>19</v>
      </c>
      <c r="G996">
        <v>177.47524999999999</v>
      </c>
      <c r="H996">
        <v>895529.63985000004</v>
      </c>
      <c r="I996">
        <v>61.994999999999983</v>
      </c>
      <c r="J996">
        <v>8</v>
      </c>
      <c r="K996" t="s">
        <v>13</v>
      </c>
      <c r="L996">
        <f>Table15[[#This Row],[maxPHe]]/Table15[[#This Row],[nv]]</f>
        <v>7.7493749999999979</v>
      </c>
      <c r="M996">
        <f>LN(Table15[[#This Row],[maxPress(bar)]])</f>
        <v>13.705170598595121</v>
      </c>
      <c r="N996">
        <f>LN(Table15[[#This Row],[Rs(ao)]])</f>
        <v>0</v>
      </c>
      <c r="O996" s="3">
        <f>LN(Table15[[#This Row],[dens]])</f>
        <v>2.0476121949519692</v>
      </c>
      <c r="P996" s="3">
        <f>1/Table15[[#This Row],[Rs(ao)]]</f>
        <v>1</v>
      </c>
      <c r="Q996" s="3">
        <f>LN(Table15[[#This Row],[1/R]])</f>
        <v>0</v>
      </c>
    </row>
    <row r="997" spans="1:17" hidden="1" x14ac:dyDescent="0.3">
      <c r="A997">
        <v>5</v>
      </c>
      <c r="B997">
        <v>500</v>
      </c>
      <c r="C997" t="s">
        <v>11</v>
      </c>
      <c r="D997">
        <v>1</v>
      </c>
      <c r="E997" t="s">
        <v>12</v>
      </c>
      <c r="F997">
        <v>1</v>
      </c>
      <c r="G997">
        <v>65.297250000000005</v>
      </c>
      <c r="H997">
        <v>620696.35490000003</v>
      </c>
      <c r="I997">
        <v>30.555</v>
      </c>
      <c r="J997">
        <v>9</v>
      </c>
      <c r="K997" t="s">
        <v>14</v>
      </c>
      <c r="L997">
        <f>Table15[[#This Row],[maxPHe]]/Table15[[#This Row],[nv]]</f>
        <v>3.395</v>
      </c>
      <c r="M997">
        <f>LN(Table15[[#This Row],[maxPress(bar)]])</f>
        <v>13.338597279821265</v>
      </c>
      <c r="N997">
        <f>LN(Table15[[#This Row],[Rs(ao)]])</f>
        <v>0</v>
      </c>
      <c r="O997" s="3">
        <f>LN(Table15[[#This Row],[dens]])</f>
        <v>1.2223037610106595</v>
      </c>
      <c r="P997" s="3">
        <f>1/Table15[[#This Row],[Rs(ao)]]</f>
        <v>1</v>
      </c>
      <c r="Q997" s="3">
        <f>LN(Table15[[#This Row],[1/R]])</f>
        <v>0</v>
      </c>
    </row>
    <row r="998" spans="1:17" hidden="1" x14ac:dyDescent="0.3">
      <c r="A998">
        <v>5</v>
      </c>
      <c r="B998">
        <v>500</v>
      </c>
      <c r="C998" t="s">
        <v>11</v>
      </c>
      <c r="D998">
        <v>1</v>
      </c>
      <c r="E998" t="s">
        <v>12</v>
      </c>
      <c r="F998">
        <v>20</v>
      </c>
      <c r="G998">
        <v>55.891250000000007</v>
      </c>
      <c r="H998">
        <v>821162.64840000018</v>
      </c>
      <c r="I998">
        <v>40.674999999999997</v>
      </c>
      <c r="J998">
        <v>9</v>
      </c>
      <c r="K998" t="s">
        <v>13</v>
      </c>
      <c r="L998">
        <f>Table15[[#This Row],[maxPHe]]/Table15[[#This Row],[nv]]</f>
        <v>4.5194444444444439</v>
      </c>
      <c r="M998">
        <f>LN(Table15[[#This Row],[maxPress(bar)]])</f>
        <v>13.618476478922972</v>
      </c>
      <c r="N998">
        <f>LN(Table15[[#This Row],[Rs(ao)]])</f>
        <v>0</v>
      </c>
      <c r="O998" s="3">
        <f>LN(Table15[[#This Row],[dens]])</f>
        <v>1.508389075768882</v>
      </c>
      <c r="P998" s="3">
        <f>1/Table15[[#This Row],[Rs(ao)]]</f>
        <v>1</v>
      </c>
      <c r="Q998" s="3">
        <f>LN(Table15[[#This Row],[1/R]])</f>
        <v>0</v>
      </c>
    </row>
    <row r="999" spans="1:17" hidden="1" x14ac:dyDescent="0.3">
      <c r="A999">
        <v>5</v>
      </c>
      <c r="B999">
        <v>500</v>
      </c>
      <c r="C999" t="s">
        <v>11</v>
      </c>
      <c r="D999">
        <v>1</v>
      </c>
      <c r="E999" t="s">
        <v>12</v>
      </c>
      <c r="F999">
        <v>2</v>
      </c>
      <c r="G999">
        <v>104.95025</v>
      </c>
      <c r="H999">
        <v>781562.03204999992</v>
      </c>
      <c r="I999">
        <v>38.494999999999997</v>
      </c>
      <c r="J999">
        <v>9</v>
      </c>
      <c r="K999" t="s">
        <v>14</v>
      </c>
      <c r="L999">
        <f>Table15[[#This Row],[maxPHe]]/Table15[[#This Row],[nv]]</f>
        <v>4.277222222222222</v>
      </c>
      <c r="M999">
        <f>LN(Table15[[#This Row],[maxPress(bar)]])</f>
        <v>13.569049801317391</v>
      </c>
      <c r="N999">
        <f>LN(Table15[[#This Row],[Rs(ao)]])</f>
        <v>0</v>
      </c>
      <c r="O999" s="3">
        <f>LN(Table15[[#This Row],[dens]])</f>
        <v>1.4533037853937933</v>
      </c>
      <c r="P999" s="3">
        <f>1/Table15[[#This Row],[Rs(ao)]]</f>
        <v>1</v>
      </c>
      <c r="Q999" s="3">
        <f>LN(Table15[[#This Row],[1/R]])</f>
        <v>0</v>
      </c>
    </row>
    <row r="1000" spans="1:17" hidden="1" x14ac:dyDescent="0.3">
      <c r="A1000">
        <v>5</v>
      </c>
      <c r="B1000">
        <v>500</v>
      </c>
      <c r="C1000" t="s">
        <v>11</v>
      </c>
      <c r="D1000">
        <v>1</v>
      </c>
      <c r="E1000" t="s">
        <v>12</v>
      </c>
      <c r="F1000">
        <v>3</v>
      </c>
      <c r="G1000">
        <v>89.900750000000002</v>
      </c>
      <c r="H1000">
        <v>892617.73010000016</v>
      </c>
      <c r="I1000">
        <v>39.485000000000028</v>
      </c>
      <c r="J1000">
        <v>7</v>
      </c>
      <c r="K1000" t="s">
        <v>14</v>
      </c>
      <c r="L1000">
        <f>Table15[[#This Row],[maxPHe]]/Table15[[#This Row],[nv]]</f>
        <v>5.6407142857142896</v>
      </c>
      <c r="M1000">
        <f>LN(Table15[[#This Row],[maxPress(bar)]])</f>
        <v>13.701913694412699</v>
      </c>
      <c r="N1000">
        <f>LN(Table15[[#This Row],[Rs(ao)]])</f>
        <v>0</v>
      </c>
      <c r="O1000" s="3">
        <f>LN(Table15[[#This Row],[dens]])</f>
        <v>1.7300107038942316</v>
      </c>
      <c r="P1000" s="3">
        <f>1/Table15[[#This Row],[Rs(ao)]]</f>
        <v>1</v>
      </c>
      <c r="Q1000" s="3">
        <f>LN(Table15[[#This Row],[1/R]])</f>
        <v>0</v>
      </c>
    </row>
    <row r="1001" spans="1:17" hidden="1" x14ac:dyDescent="0.3">
      <c r="A1001">
        <v>5</v>
      </c>
      <c r="B1001">
        <v>500</v>
      </c>
      <c r="C1001" t="s">
        <v>11</v>
      </c>
      <c r="D1001">
        <v>1</v>
      </c>
      <c r="E1001" t="s">
        <v>12</v>
      </c>
      <c r="F1001">
        <v>4</v>
      </c>
      <c r="G1001">
        <v>72.326750000000004</v>
      </c>
      <c r="H1001">
        <v>864720.95754999993</v>
      </c>
      <c r="I1001">
        <v>37.965000000000003</v>
      </c>
      <c r="J1001">
        <v>8</v>
      </c>
      <c r="K1001" t="s">
        <v>14</v>
      </c>
      <c r="L1001">
        <f>Table15[[#This Row],[maxPHe]]/Table15[[#This Row],[nv]]</f>
        <v>4.7456250000000004</v>
      </c>
      <c r="M1001">
        <f>LN(Table15[[#This Row],[maxPress(bar)]])</f>
        <v>13.670162141442141</v>
      </c>
      <c r="N1001">
        <f>LN(Table15[[#This Row],[Rs(ao)]])</f>
        <v>0</v>
      </c>
      <c r="O1001" s="3">
        <f>LN(Table15[[#This Row],[dens]])</f>
        <v>1.5572231409853612</v>
      </c>
      <c r="P1001" s="3">
        <f>1/Table15[[#This Row],[Rs(ao)]]</f>
        <v>1</v>
      </c>
      <c r="Q1001" s="3">
        <f>LN(Table15[[#This Row],[1/R]])</f>
        <v>0</v>
      </c>
    </row>
    <row r="1002" spans="1:17" hidden="1" x14ac:dyDescent="0.3">
      <c r="A1002">
        <v>5</v>
      </c>
      <c r="B1002">
        <v>500</v>
      </c>
      <c r="C1002" t="s">
        <v>11</v>
      </c>
      <c r="D1002">
        <v>1</v>
      </c>
      <c r="E1002" t="s">
        <v>12</v>
      </c>
      <c r="F1002">
        <v>5</v>
      </c>
      <c r="G1002">
        <v>65.495249999999999</v>
      </c>
      <c r="H1002">
        <v>915846.005</v>
      </c>
      <c r="I1002">
        <v>36.594999999999978</v>
      </c>
      <c r="J1002">
        <v>7</v>
      </c>
      <c r="K1002" t="s">
        <v>14</v>
      </c>
      <c r="L1002">
        <f>Table15[[#This Row],[maxPHe]]/Table15[[#This Row],[nv]]</f>
        <v>5.2278571428571396</v>
      </c>
      <c r="M1002">
        <f>LN(Table15[[#This Row],[maxPress(bar)]])</f>
        <v>13.727603512710825</v>
      </c>
      <c r="N1002">
        <f>LN(Table15[[#This Row],[Rs(ao)]])</f>
        <v>0</v>
      </c>
      <c r="O1002" s="3">
        <f>LN(Table15[[#This Row],[dens]])</f>
        <v>1.6540014699978765</v>
      </c>
      <c r="P1002" s="3">
        <f>1/Table15[[#This Row],[Rs(ao)]]</f>
        <v>1</v>
      </c>
      <c r="Q1002" s="3">
        <f>LN(Table15[[#This Row],[1/R]])</f>
        <v>0</v>
      </c>
    </row>
    <row r="1003" spans="1:17" hidden="1" x14ac:dyDescent="0.3">
      <c r="A1003">
        <v>5</v>
      </c>
      <c r="B1003">
        <v>500</v>
      </c>
      <c r="C1003" t="s">
        <v>11</v>
      </c>
      <c r="D1003">
        <v>1</v>
      </c>
      <c r="E1003" t="s">
        <v>12</v>
      </c>
      <c r="F1003">
        <v>6</v>
      </c>
      <c r="G1003">
        <v>70.495249999999984</v>
      </c>
      <c r="H1003">
        <v>904633.88809999998</v>
      </c>
      <c r="I1003">
        <v>37.594999999999999</v>
      </c>
      <c r="J1003">
        <v>7</v>
      </c>
      <c r="K1003" t="s">
        <v>14</v>
      </c>
      <c r="L1003">
        <f>Table15[[#This Row],[maxPHe]]/Table15[[#This Row],[nv]]</f>
        <v>5.3707142857142856</v>
      </c>
      <c r="M1003">
        <f>LN(Table15[[#This Row],[maxPress(bar)]])</f>
        <v>13.71528559729634</v>
      </c>
      <c r="N1003">
        <f>LN(Table15[[#This Row],[Rs(ao)]])</f>
        <v>0</v>
      </c>
      <c r="O1003" s="3">
        <f>LN(Table15[[#This Row],[dens]])</f>
        <v>1.6809609137746768</v>
      </c>
      <c r="P1003" s="3">
        <f>1/Table15[[#This Row],[Rs(ao)]]</f>
        <v>1</v>
      </c>
      <c r="Q1003" s="3">
        <f>LN(Table15[[#This Row],[1/R]])</f>
        <v>0</v>
      </c>
    </row>
    <row r="1004" spans="1:17" hidden="1" x14ac:dyDescent="0.3">
      <c r="A1004">
        <v>5</v>
      </c>
      <c r="B1004">
        <v>500</v>
      </c>
      <c r="C1004" t="s">
        <v>11</v>
      </c>
      <c r="D1004">
        <v>1</v>
      </c>
      <c r="E1004" t="s">
        <v>12</v>
      </c>
      <c r="F1004">
        <v>7</v>
      </c>
      <c r="G1004">
        <v>43.613750000000003</v>
      </c>
      <c r="H1004">
        <v>850317.60744999989</v>
      </c>
      <c r="I1004">
        <v>35.224999999999987</v>
      </c>
      <c r="J1004">
        <v>8</v>
      </c>
      <c r="K1004" t="s">
        <v>14</v>
      </c>
      <c r="L1004">
        <f>Table15[[#This Row],[maxPHe]]/Table15[[#This Row],[nv]]</f>
        <v>4.4031249999999984</v>
      </c>
      <c r="M1004">
        <f>LN(Table15[[#This Row],[maxPress(bar)]])</f>
        <v>13.653365214498075</v>
      </c>
      <c r="N1004">
        <f>LN(Table15[[#This Row],[Rs(ao)]])</f>
        <v>0</v>
      </c>
      <c r="O1004" s="3">
        <f>LN(Table15[[#This Row],[dens]])</f>
        <v>1.4823145161049076</v>
      </c>
      <c r="P1004" s="3">
        <f>1/Table15[[#This Row],[Rs(ao)]]</f>
        <v>1</v>
      </c>
      <c r="Q1004" s="3">
        <f>LN(Table15[[#This Row],[1/R]])</f>
        <v>0</v>
      </c>
    </row>
    <row r="1005" spans="1:17" hidden="1" x14ac:dyDescent="0.3">
      <c r="A1005">
        <v>5</v>
      </c>
      <c r="B1005">
        <v>500</v>
      </c>
      <c r="C1005" t="s">
        <v>11</v>
      </c>
      <c r="D1005">
        <v>1</v>
      </c>
      <c r="E1005" t="s">
        <v>12</v>
      </c>
      <c r="F1005">
        <v>8</v>
      </c>
      <c r="G1005">
        <v>86.782250000000005</v>
      </c>
      <c r="H1005">
        <v>864102.60355000012</v>
      </c>
      <c r="I1005">
        <v>43.855000000000018</v>
      </c>
      <c r="J1005">
        <v>8</v>
      </c>
      <c r="K1005" t="s">
        <v>14</v>
      </c>
      <c r="L1005">
        <f>Table15[[#This Row],[maxPHe]]/Table15[[#This Row],[nv]]</f>
        <v>5.4818750000000023</v>
      </c>
      <c r="M1005">
        <f>LN(Table15[[#This Row],[maxPress(bar)]])</f>
        <v>13.669446794844278</v>
      </c>
      <c r="N1005">
        <f>LN(Table15[[#This Row],[Rs(ao)]])</f>
        <v>0</v>
      </c>
      <c r="O1005" s="3">
        <f>LN(Table15[[#This Row],[dens]])</f>
        <v>1.7014471957235093</v>
      </c>
      <c r="P1005" s="3">
        <f>1/Table15[[#This Row],[Rs(ao)]]</f>
        <v>1</v>
      </c>
      <c r="Q1005" s="3">
        <f>LN(Table15[[#This Row],[1/R]])</f>
        <v>0</v>
      </c>
    </row>
    <row r="1006" spans="1:17" hidden="1" x14ac:dyDescent="0.3">
      <c r="A1006">
        <v>5</v>
      </c>
      <c r="B1006">
        <v>500</v>
      </c>
      <c r="C1006" t="s">
        <v>11</v>
      </c>
      <c r="D1006">
        <v>1</v>
      </c>
      <c r="E1006" t="s">
        <v>12</v>
      </c>
      <c r="F1006">
        <v>9</v>
      </c>
      <c r="G1006">
        <v>40.891249999999999</v>
      </c>
      <c r="H1006">
        <v>973760.64715000009</v>
      </c>
      <c r="I1006">
        <v>28.67499999999999</v>
      </c>
      <c r="J1006">
        <v>6</v>
      </c>
      <c r="K1006" t="s">
        <v>14</v>
      </c>
      <c r="L1006">
        <f>Table15[[#This Row],[maxPHe]]/Table15[[#This Row],[nv]]</f>
        <v>4.779166666666665</v>
      </c>
      <c r="M1006">
        <f>LN(Table15[[#This Row],[maxPress(bar)]])</f>
        <v>13.788920810279333</v>
      </c>
      <c r="N1006">
        <f>LN(Table15[[#This Row],[Rs(ao)]])</f>
        <v>0</v>
      </c>
      <c r="O1006" s="3">
        <f>LN(Table15[[#This Row],[dens]])</f>
        <v>1.564266193787379</v>
      </c>
      <c r="P1006" s="3">
        <f>1/Table15[[#This Row],[Rs(ao)]]</f>
        <v>1</v>
      </c>
      <c r="Q1006" s="3">
        <f>LN(Table15[[#This Row],[1/R]])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D08C-95BD-44C5-8694-27803062BC30}">
  <dimension ref="A1:C17"/>
  <sheetViews>
    <sheetView workbookViewId="0">
      <selection activeCell="J1" sqref="J1"/>
    </sheetView>
  </sheetViews>
  <sheetFormatPr defaultRowHeight="14.4" x14ac:dyDescent="0.3"/>
  <cols>
    <col min="1" max="1" width="4.77734375" customWidth="1"/>
    <col min="2" max="2" width="6.109375" customWidth="1"/>
  </cols>
  <sheetData>
    <row r="1" spans="1:3" ht="403.2" customHeight="1" x14ac:dyDescent="0.3"/>
    <row r="2" spans="1:3" x14ac:dyDescent="0.3">
      <c r="A2" t="s">
        <v>33</v>
      </c>
      <c r="B2" t="s">
        <v>34</v>
      </c>
      <c r="C2" t="s">
        <v>35</v>
      </c>
    </row>
    <row r="3" spans="1:3" hidden="1" x14ac:dyDescent="0.3">
      <c r="A3">
        <v>3</v>
      </c>
      <c r="B3">
        <v>500</v>
      </c>
      <c r="C3" s="4">
        <v>1.6966664900000001E-3</v>
      </c>
    </row>
    <row r="4" spans="1:3" hidden="1" x14ac:dyDescent="0.3">
      <c r="A4">
        <v>3</v>
      </c>
      <c r="B4">
        <v>1000</v>
      </c>
      <c r="C4" s="4">
        <v>8.6817375899999997E-4</v>
      </c>
    </row>
    <row r="5" spans="1:3" x14ac:dyDescent="0.3">
      <c r="A5">
        <v>3</v>
      </c>
      <c r="B5">
        <v>1500</v>
      </c>
      <c r="C5" s="4">
        <v>5.7005089000000003E-4</v>
      </c>
    </row>
    <row r="6" spans="1:3" hidden="1" x14ac:dyDescent="0.3">
      <c r="A6">
        <v>3</v>
      </c>
      <c r="B6">
        <v>2000</v>
      </c>
      <c r="C6" s="4">
        <v>4.1931750699999998E-4</v>
      </c>
    </row>
    <row r="7" spans="1:3" hidden="1" x14ac:dyDescent="0.3">
      <c r="A7">
        <v>3</v>
      </c>
      <c r="B7">
        <v>2500</v>
      </c>
      <c r="C7" s="4">
        <v>3.1747198300000003E-4</v>
      </c>
    </row>
    <row r="8" spans="1:3" hidden="1" x14ac:dyDescent="0.3">
      <c r="A8">
        <v>2</v>
      </c>
      <c r="B8">
        <v>500</v>
      </c>
      <c r="C8" s="4">
        <v>1.9088239700000001E-3</v>
      </c>
    </row>
    <row r="9" spans="1:3" hidden="1" x14ac:dyDescent="0.3">
      <c r="A9">
        <v>2</v>
      </c>
      <c r="B9">
        <v>1000</v>
      </c>
      <c r="C9" s="4">
        <v>9.9410813999999993E-4</v>
      </c>
    </row>
    <row r="10" spans="1:3" x14ac:dyDescent="0.3">
      <c r="A10">
        <v>2</v>
      </c>
      <c r="B10">
        <v>1500</v>
      </c>
      <c r="C10" s="4">
        <v>6.7357277400000005E-4</v>
      </c>
    </row>
    <row r="11" spans="1:3" hidden="1" x14ac:dyDescent="0.3">
      <c r="A11">
        <v>2</v>
      </c>
      <c r="B11">
        <v>2000</v>
      </c>
      <c r="C11" s="4">
        <v>4.9832702200000004E-4</v>
      </c>
    </row>
    <row r="12" spans="1:3" hidden="1" x14ac:dyDescent="0.3">
      <c r="A12">
        <v>2</v>
      </c>
      <c r="B12">
        <v>2500</v>
      </c>
      <c r="C12" s="4">
        <v>3.5902797000000002E-4</v>
      </c>
    </row>
    <row r="13" spans="1:3" hidden="1" x14ac:dyDescent="0.3">
      <c r="A13">
        <v>1</v>
      </c>
      <c r="B13">
        <v>500</v>
      </c>
      <c r="C13" s="4">
        <v>1.87676518E-3</v>
      </c>
    </row>
    <row r="14" spans="1:3" hidden="1" x14ac:dyDescent="0.3">
      <c r="A14">
        <v>1</v>
      </c>
      <c r="B14">
        <v>1000</v>
      </c>
      <c r="C14" s="4">
        <v>1.17081874E-3</v>
      </c>
    </row>
    <row r="15" spans="1:3" x14ac:dyDescent="0.3">
      <c r="A15">
        <v>1</v>
      </c>
      <c r="B15">
        <v>1500</v>
      </c>
      <c r="C15" s="4">
        <v>8.2350270700000004E-4</v>
      </c>
    </row>
    <row r="16" spans="1:3" hidden="1" x14ac:dyDescent="0.3">
      <c r="A16">
        <v>1</v>
      </c>
      <c r="B16">
        <v>2000</v>
      </c>
      <c r="C16" s="4">
        <v>5.8602343999999995E-4</v>
      </c>
    </row>
    <row r="17" spans="1:3" hidden="1" x14ac:dyDescent="0.3">
      <c r="A17">
        <v>1</v>
      </c>
      <c r="B17">
        <v>2500</v>
      </c>
      <c r="C17" s="4">
        <v>4.9129701499999996E-4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temp</vt:lpstr>
      <vt:lpstr>radius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Lee</cp:lastModifiedBy>
  <dcterms:created xsi:type="dcterms:W3CDTF">2020-07-15T16:05:46Z</dcterms:created>
  <dcterms:modified xsi:type="dcterms:W3CDTF">2020-08-05T00:37:53Z</dcterms:modified>
</cp:coreProperties>
</file>