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경남제약\26년\반기\"/>
    </mc:Choice>
  </mc:AlternateContent>
  <xr:revisionPtr revIDLastSave="0" documentId="13_ncr:1_{E55CFCC2-7EB6-4610-BB38-99DA6AFEEAB0}" xr6:coauthVersionLast="47" xr6:coauthVersionMax="47" xr10:uidLastSave="{00000000-0000-0000-0000-000000000000}"/>
  <bookViews>
    <workbookView xWindow="-110" yWindow="-110" windowWidth="25820" windowHeight="16220" firstSheet="4" activeTab="21" xr2:uid="{1FDDDA00-5092-44D0-AC7B-0AAFC3370EFF}"/>
  </bookViews>
  <sheets>
    <sheet name="기본사항" sheetId="1" r:id="rId1"/>
    <sheet name="목차" sheetId="2" r:id="rId2"/>
    <sheet name="회사담당자" sheetId="3" r:id="rId3"/>
    <sheet name="세부assign" sheetId="4" r:id="rId4"/>
    <sheet name="데이터개요_계정별" sheetId="5" r:id="rId5"/>
    <sheet name="4600_투자부동산" sheetId="6" r:id="rId6"/>
    <sheet name="4600_투자부동산_회계처리" sheetId="7" r:id="rId7"/>
    <sheet name="4600_투자부동산_매각예정자산대체" sheetId="35" r:id="rId8"/>
    <sheet name="4600_투자부동산_증가" sheetId="8" r:id="rId9"/>
    <sheet name="4600_투자부동산_감소" sheetId="9" r:id="rId10"/>
    <sheet name="4600_투자부동산명세" sheetId="10" r:id="rId11"/>
    <sheet name="4600_투자부동산_감가상각비" sheetId="39" r:id="rId12"/>
    <sheet name="4600_투자부동산_적격지출" sheetId="36" r:id="rId13"/>
    <sheet name="4600_투자부동산_대상이자비용" sheetId="37" r:id="rId14"/>
    <sheet name="4600_투자부동산_차입원가자본화" sheetId="38" r:id="rId15"/>
    <sheet name="4600_투자부동산_주석" sheetId="11" r:id="rId16"/>
    <sheet name="4700_유형자산" sheetId="12" r:id="rId17"/>
    <sheet name="4700_유형자산_회계처리" sheetId="13" r:id="rId18"/>
    <sheet name="4700_유형자산_분석적검토" sheetId="34" r:id="rId19"/>
    <sheet name="4700_유형자산_증가" sheetId="14" r:id="rId20"/>
    <sheet name="4700_유형자산_감소" sheetId="15" r:id="rId21"/>
    <sheet name="4700_유형자산_주석" sheetId="16" r:id="rId22"/>
    <sheet name="4800_무형자산" sheetId="17" r:id="rId23"/>
    <sheet name="4800_무형자산_증감" sheetId="18" r:id="rId24"/>
    <sheet name="4800_무형자산_주석" sheetId="19" r:id="rId25"/>
    <sheet name="4970_보증금" sheetId="20" r:id="rId26"/>
    <sheet name="4970_보증금_증감" sheetId="21" r:id="rId27"/>
    <sheet name="5300_기타유동부채" sheetId="22" r:id="rId28"/>
    <sheet name="5300_기타유동부채_총계정원장" sheetId="23" r:id="rId29"/>
    <sheet name="5400_퇴직급여부채" sheetId="24" r:id="rId30"/>
    <sheet name="5400_퇴직금규정" sheetId="33" r:id="rId31"/>
    <sheet name="5400_퇴직급여_분석적검토" sheetId="32" r:id="rId32"/>
    <sheet name="5400_퇴직급여충당부채_증감" sheetId="25" r:id="rId33"/>
    <sheet name="5400_퇴직연금예치금_증감" sheetId="30" r:id="rId34"/>
    <sheet name="5400_퇴사자" sheetId="31" r:id="rId35"/>
    <sheet name="5400_급여" sheetId="26" r:id="rId36"/>
    <sheet name="5400_퇴충주석" sheetId="40" r:id="rId37"/>
    <sheet name="5600_기타비유동부채" sheetId="27" r:id="rId38"/>
    <sheet name="4750_리스" sheetId="28" r:id="rId39"/>
    <sheet name="4750_리스_주석" sheetId="29" r:id="rId40"/>
  </sheets>
  <definedNames>
    <definedName name="_" hidden="1">#REF!</definedName>
    <definedName name="_______________________________A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A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D8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D8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KA1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KA1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US3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US3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Z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Z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A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A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D8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D8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KA1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KA1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US3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US3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Z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Z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A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A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D8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D8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KA1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KA1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US3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US3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Z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Z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A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A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D8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D8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KA1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KA1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US3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US3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Z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Z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A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A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D8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D8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KA1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KA1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US3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US3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Z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Z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A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A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D8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D8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KA1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KA1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US3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US3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Z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Z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A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A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D8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D8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KA1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KA1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US3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US3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Z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Z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A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A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D8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D8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KA1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KA1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PL98" hidden="1">#REF!</definedName>
    <definedName name="______________pl99" hidden="1">#REF!</definedName>
    <definedName name="______________US3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US3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Z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Z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PL98" hidden="1">#REF!</definedName>
    <definedName name="_____________pl99" hidden="1">#REF!</definedName>
    <definedName name="____________A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A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D8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D8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jyr6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_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__KA1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KA1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PL98" hidden="1">#REF!</definedName>
    <definedName name="____________pl99" hidden="1">#REF!</definedName>
    <definedName name="____________US3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US3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Z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Z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A9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_A9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_jyr6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A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A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D6" localSheetId="7" hidden="1">{"'표지'!$B$5"}</definedName>
    <definedName name="__________D6" localSheetId="6" hidden="1">{"'표지'!$B$5"}</definedName>
    <definedName name="__________D6" hidden="1">{"'표지'!$B$5"}</definedName>
    <definedName name="__________D8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D8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h1" localSheetId="7" hidden="1">{"'표지'!$B$5"}</definedName>
    <definedName name="__________h1" localSheetId="6" hidden="1">{"'표지'!$B$5"}</definedName>
    <definedName name="__________h1" hidden="1">{"'표지'!$B$5"}</definedName>
    <definedName name="__________h2" localSheetId="7" hidden="1">{"'표지'!$B$5"}</definedName>
    <definedName name="__________h2" localSheetId="6" hidden="1">{"'표지'!$B$5"}</definedName>
    <definedName name="__________h2" hidden="1">{"'표지'!$B$5"}</definedName>
    <definedName name="__________h3" localSheetId="7" hidden="1">{"'표지'!$B$5"}</definedName>
    <definedName name="__________h3" localSheetId="6" hidden="1">{"'표지'!$B$5"}</definedName>
    <definedName name="__________h3" hidden="1">{"'표지'!$B$5"}</definedName>
    <definedName name="__________h4" localSheetId="7" hidden="1">{"'표지'!$B$5"}</definedName>
    <definedName name="__________h4" localSheetId="6" hidden="1">{"'표지'!$B$5"}</definedName>
    <definedName name="__________h4" hidden="1">{"'표지'!$B$5"}</definedName>
    <definedName name="__________h5" localSheetId="7" hidden="1">{"'표지'!$B$5"}</definedName>
    <definedName name="__________h5" localSheetId="6" hidden="1">{"'표지'!$B$5"}</definedName>
    <definedName name="__________h5" hidden="1">{"'표지'!$B$5"}</definedName>
    <definedName name="__________j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j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jyr6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KA1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KA1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PL98" hidden="1">#REF!</definedName>
    <definedName name="__________pl99" hidden="1">#REF!</definedName>
    <definedName name="__________US3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US3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Z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Z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A9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A9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fa2" localSheetId="7" hidden="1">{"'Sheet1'!$A$1:$H$36"}</definedName>
    <definedName name="_________fa2" localSheetId="6" hidden="1">{"'Sheet1'!$A$1:$H$36"}</definedName>
    <definedName name="_________fa2" hidden="1">{"'Sheet1'!$A$1:$H$36"}</definedName>
    <definedName name="_________H922" localSheetId="7" hidden="1">{"'Sheet1'!$A$1:$H$36"}</definedName>
    <definedName name="_________H922" localSheetId="6" hidden="1">{"'Sheet1'!$A$1:$H$36"}</definedName>
    <definedName name="_________H922" hidden="1">{"'Sheet1'!$A$1:$H$36"}</definedName>
    <definedName name="_________H930" localSheetId="7" hidden="1">{"'Sheet1'!$A$1:$H$36"}</definedName>
    <definedName name="_________H930" localSheetId="6" hidden="1">{"'Sheet1'!$A$1:$H$36"}</definedName>
    <definedName name="_________H930" hidden="1">{"'Sheet1'!$A$1:$H$36"}</definedName>
    <definedName name="_________HGP1010" localSheetId="7" hidden="1">{"'Sheet1'!$A$1:$H$36"}</definedName>
    <definedName name="_________HGP1010" localSheetId="6" hidden="1">{"'Sheet1'!$A$1:$H$36"}</definedName>
    <definedName name="_________HGP1010" hidden="1">{"'Sheet1'!$A$1:$H$36"}</definedName>
    <definedName name="_________jyr6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NPS2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NPS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PGR003" localSheetId="7" hidden="1">{"'status'!$B$2:$H$15"}</definedName>
    <definedName name="_________PGR003" localSheetId="6" hidden="1">{"'status'!$B$2:$H$15"}</definedName>
    <definedName name="_________PGR003" hidden="1">{"'status'!$B$2:$H$15"}</definedName>
    <definedName name="_________PL98" hidden="1">#REF!</definedName>
    <definedName name="_________pl99" hidden="1">#REF!</definedName>
    <definedName name="_________PRR001" localSheetId="7" hidden="1">{"'status'!$B$2:$H$15"}</definedName>
    <definedName name="_________PRR001" localSheetId="6" hidden="1">{"'status'!$B$2:$H$15"}</definedName>
    <definedName name="_________PRR001" hidden="1">{"'status'!$B$2:$H$15"}</definedName>
    <definedName name="_________PRR002" localSheetId="7" hidden="1">{"'status'!$B$2:$H$15"}</definedName>
    <definedName name="_________PRR002" localSheetId="6" hidden="1">{"'status'!$B$2:$H$15"}</definedName>
    <definedName name="_________PRR002" hidden="1">{"'status'!$B$2:$H$15"}</definedName>
    <definedName name="_________PRR18" localSheetId="7" hidden="1">{"'status'!$B$2:$H$15"}</definedName>
    <definedName name="_________PRR18" localSheetId="6" hidden="1">{"'status'!$B$2:$H$15"}</definedName>
    <definedName name="_________PRR18" hidden="1">{"'status'!$B$2:$H$15"}</definedName>
    <definedName name="_________PRR5" localSheetId="7" hidden="1">{"'status'!$B$2:$H$15"}</definedName>
    <definedName name="_________PRR5" localSheetId="6" hidden="1">{"'status'!$B$2:$H$15"}</definedName>
    <definedName name="_________PRR5" hidden="1">{"'status'!$B$2:$H$15"}</definedName>
    <definedName name="_________PRR6" localSheetId="7" hidden="1">{"'status'!$B$2:$H$15"}</definedName>
    <definedName name="_________PRR6" localSheetId="6" hidden="1">{"'status'!$B$2:$H$15"}</definedName>
    <definedName name="_________PRR6" hidden="1">{"'status'!$B$2:$H$15"}</definedName>
    <definedName name="_________TEL3" localSheetId="7" hidden="1">{"'tel2'!$B$29:$J$45","'tel2'!$A$5:$G$19","'tel2'!$B$50:$F$57","'tel2'!$B$105:$G$110","'tel2'!$B$63:$H$85","'tel2'!$B$14:$G$18","'tel2'!$B$29:$C$29"}</definedName>
    <definedName name="_________TEL3" localSheetId="6" hidden="1">{"'tel2'!$B$29:$J$45","'tel2'!$A$5:$G$19","'tel2'!$B$50:$F$57","'tel2'!$B$105:$G$110","'tel2'!$B$63:$H$85","'tel2'!$B$14:$G$18","'tel2'!$B$29:$C$29"}</definedName>
    <definedName name="_________TEL3" hidden="1">{"'tel2'!$B$29:$J$45","'tel2'!$A$5:$G$19","'tel2'!$B$50:$F$57","'tel2'!$B$105:$G$110","'tel2'!$B$63:$H$85","'tel2'!$B$14:$G$18","'tel2'!$B$29:$C$29"}</definedName>
    <definedName name="_________ths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ths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가나" hidden="1">#REF!</definedName>
    <definedName name="________A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A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A9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A9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D8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D8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fa2" localSheetId="7" hidden="1">{"'Sheet1'!$A$1:$H$36"}</definedName>
    <definedName name="________fa2" localSheetId="6" hidden="1">{"'Sheet1'!$A$1:$H$36"}</definedName>
    <definedName name="________fa2" hidden="1">{"'Sheet1'!$A$1:$H$36"}</definedName>
    <definedName name="________FY01" localSheetId="7" hidden="1">{"'Sheet1'!$A$1:$D$15"}</definedName>
    <definedName name="________FY01" localSheetId="6" hidden="1">{"'Sheet1'!$A$1:$D$15"}</definedName>
    <definedName name="________FY01" hidden="1">{"'Sheet1'!$A$1:$D$15"}</definedName>
    <definedName name="________H922" localSheetId="7" hidden="1">{"'Sheet1'!$A$1:$H$36"}</definedName>
    <definedName name="________H922" localSheetId="6" hidden="1">{"'Sheet1'!$A$1:$H$36"}</definedName>
    <definedName name="________H922" hidden="1">{"'Sheet1'!$A$1:$H$36"}</definedName>
    <definedName name="________H930" localSheetId="7" hidden="1">{"'Sheet1'!$A$1:$H$36"}</definedName>
    <definedName name="________H930" localSheetId="6" hidden="1">{"'Sheet1'!$A$1:$H$36"}</definedName>
    <definedName name="________H930" hidden="1">{"'Sheet1'!$A$1:$H$36"}</definedName>
    <definedName name="________HGP1010" localSheetId="7" hidden="1">{"'Sheet1'!$A$1:$H$36"}</definedName>
    <definedName name="________HGP1010" localSheetId="6" hidden="1">{"'Sheet1'!$A$1:$H$36"}</definedName>
    <definedName name="________HGP1010" hidden="1">{"'Sheet1'!$A$1:$H$36"}</definedName>
    <definedName name="________jyr6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KA1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KA1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KEY1" hidden="1">#REF!</definedName>
    <definedName name="________NPS2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PS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PGR003" localSheetId="7" hidden="1">{"'status'!$B$2:$H$15"}</definedName>
    <definedName name="________PGR003" localSheetId="6" hidden="1">{"'status'!$B$2:$H$15"}</definedName>
    <definedName name="________PGR003" hidden="1">{"'status'!$B$2:$H$15"}</definedName>
    <definedName name="________PL98" hidden="1">#REF!</definedName>
    <definedName name="________pl99" hidden="1">#REF!</definedName>
    <definedName name="________PRR001" localSheetId="7" hidden="1">{"'status'!$B$2:$H$15"}</definedName>
    <definedName name="________PRR001" localSheetId="6" hidden="1">{"'status'!$B$2:$H$15"}</definedName>
    <definedName name="________PRR001" hidden="1">{"'status'!$B$2:$H$15"}</definedName>
    <definedName name="________PRR002" localSheetId="7" hidden="1">{"'status'!$B$2:$H$15"}</definedName>
    <definedName name="________PRR002" localSheetId="6" hidden="1">{"'status'!$B$2:$H$15"}</definedName>
    <definedName name="________PRR002" hidden="1">{"'status'!$B$2:$H$15"}</definedName>
    <definedName name="________PRR18" localSheetId="7" hidden="1">{"'status'!$B$2:$H$15"}</definedName>
    <definedName name="________PRR18" localSheetId="6" hidden="1">{"'status'!$B$2:$H$15"}</definedName>
    <definedName name="________PRR18" hidden="1">{"'status'!$B$2:$H$15"}</definedName>
    <definedName name="________PRR5" localSheetId="7" hidden="1">{"'status'!$B$2:$H$15"}</definedName>
    <definedName name="________PRR5" localSheetId="6" hidden="1">{"'status'!$B$2:$H$15"}</definedName>
    <definedName name="________PRR5" hidden="1">{"'status'!$B$2:$H$15"}</definedName>
    <definedName name="________PRR6" localSheetId="7" hidden="1">{"'status'!$B$2:$H$15"}</definedName>
    <definedName name="________PRR6" localSheetId="6" hidden="1">{"'status'!$B$2:$H$15"}</definedName>
    <definedName name="________PRR6" hidden="1">{"'status'!$B$2:$H$15"}</definedName>
    <definedName name="________TEL3" localSheetId="7" hidden="1">{"'tel2'!$B$29:$J$45","'tel2'!$A$5:$G$19","'tel2'!$B$50:$F$57","'tel2'!$B$105:$G$110","'tel2'!$B$63:$H$85","'tel2'!$B$14:$G$18","'tel2'!$B$29:$C$29"}</definedName>
    <definedName name="________TEL3" localSheetId="6" hidden="1">{"'tel2'!$B$29:$J$45","'tel2'!$A$5:$G$19","'tel2'!$B$50:$F$57","'tel2'!$B$105:$G$110","'tel2'!$B$63:$H$85","'tel2'!$B$14:$G$18","'tel2'!$B$29:$C$29"}</definedName>
    <definedName name="________TEL3" hidden="1">{"'tel2'!$B$29:$J$45","'tel2'!$A$5:$G$19","'tel2'!$B$50:$F$57","'tel2'!$B$105:$G$110","'tel2'!$B$63:$H$85","'tel2'!$B$14:$G$18","'tel2'!$B$29:$C$29"}</definedName>
    <definedName name="________ths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ths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US3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US3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Z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Z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9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A9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D8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D8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j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j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jyr6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KA1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KA1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KEY1" hidden="1">#REF!</definedName>
    <definedName name="_______NPS2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PS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PL7" localSheetId="7" hidden="1">{#N/A,#N/A,TRUE,"대 차 대 조 표"}</definedName>
    <definedName name="_______PL7" localSheetId="6" hidden="1">{#N/A,#N/A,TRUE,"대 차 대 조 표"}</definedName>
    <definedName name="_______PL7" hidden="1">{#N/A,#N/A,TRUE,"대 차 대 조 표"}</definedName>
    <definedName name="_______PL98" hidden="1">#REF!</definedName>
    <definedName name="_______pl99" hidden="1">#REF!</definedName>
    <definedName name="_______re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3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4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4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SSS1" hidden="1">#N/A</definedName>
    <definedName name="_______TEL3" localSheetId="7" hidden="1">{"'tel2'!$B$29:$J$45","'tel2'!$A$5:$G$19","'tel2'!$B$50:$F$57","'tel2'!$B$105:$G$110","'tel2'!$B$63:$H$85","'tel2'!$B$14:$G$18","'tel2'!$B$29:$C$29"}</definedName>
    <definedName name="_______TEL3" localSheetId="6" hidden="1">{"'tel2'!$B$29:$J$45","'tel2'!$A$5:$G$19","'tel2'!$B$50:$F$57","'tel2'!$B$105:$G$110","'tel2'!$B$63:$H$85","'tel2'!$B$14:$G$18","'tel2'!$B$29:$C$29"}</definedName>
    <definedName name="_______TEL3" hidden="1">{"'tel2'!$B$29:$J$45","'tel2'!$A$5:$G$19","'tel2'!$B$50:$F$57","'tel2'!$B$105:$G$110","'tel2'!$B$63:$H$85","'tel2'!$B$14:$G$18","'tel2'!$B$29:$C$29"}</definedName>
    <definedName name="_______ths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ths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US3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US3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Z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Z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9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A9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D8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D8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fa2" localSheetId="7" hidden="1">{"'Sheet1'!$A$1:$H$36"}</definedName>
    <definedName name="______fa2" localSheetId="6" hidden="1">{"'Sheet1'!$A$1:$H$36"}</definedName>
    <definedName name="______fa2" hidden="1">{"'Sheet1'!$A$1:$H$36"}</definedName>
    <definedName name="______FAB6" hidden="1">#REF!</definedName>
    <definedName name="______FY01" localSheetId="7" hidden="1">{"'Sheet1'!$A$1:$D$15"}</definedName>
    <definedName name="______FY01" localSheetId="6" hidden="1">{"'Sheet1'!$A$1:$D$15"}</definedName>
    <definedName name="______FY01" hidden="1">{"'Sheet1'!$A$1:$D$15"}</definedName>
    <definedName name="______H922" localSheetId="7" hidden="1">{"'Sheet1'!$A$1:$H$36"}</definedName>
    <definedName name="______H922" localSheetId="6" hidden="1">{"'Sheet1'!$A$1:$H$36"}</definedName>
    <definedName name="______H922" hidden="1">{"'Sheet1'!$A$1:$H$36"}</definedName>
    <definedName name="______H930" localSheetId="7" hidden="1">{"'Sheet1'!$A$1:$H$36"}</definedName>
    <definedName name="______H930" localSheetId="6" hidden="1">{"'Sheet1'!$A$1:$H$36"}</definedName>
    <definedName name="______H930" hidden="1">{"'Sheet1'!$A$1:$H$36"}</definedName>
    <definedName name="______HGP1010" localSheetId="7" hidden="1">{"'Sheet1'!$A$1:$H$36"}</definedName>
    <definedName name="______HGP1010" localSheetId="6" hidden="1">{"'Sheet1'!$A$1:$H$36"}</definedName>
    <definedName name="______HGP1010" hidden="1">{"'Sheet1'!$A$1:$H$36"}</definedName>
    <definedName name="______j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j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jyr6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KA1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KA1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KEY1" hidden="1">#REF!</definedName>
    <definedName name="______NPS2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NPS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PGR003" localSheetId="7" hidden="1">{"'status'!$B$2:$H$15"}</definedName>
    <definedName name="______PGR003" localSheetId="6" hidden="1">{"'status'!$B$2:$H$15"}</definedName>
    <definedName name="______PGR003" hidden="1">{"'status'!$B$2:$H$15"}</definedName>
    <definedName name="______PL7" localSheetId="7" hidden="1">{#N/A,#N/A,TRUE,"대 차 대 조 표"}</definedName>
    <definedName name="______PL7" localSheetId="6" hidden="1">{#N/A,#N/A,TRUE,"대 차 대 조 표"}</definedName>
    <definedName name="______PL7" hidden="1">{#N/A,#N/A,TRUE,"대 차 대 조 표"}</definedName>
    <definedName name="______PL98" hidden="1">#REF!</definedName>
    <definedName name="______pl99" hidden="1">#REF!</definedName>
    <definedName name="______PRR001" localSheetId="7" hidden="1">{"'status'!$B$2:$H$15"}</definedName>
    <definedName name="______PRR001" localSheetId="6" hidden="1">{"'status'!$B$2:$H$15"}</definedName>
    <definedName name="______PRR001" hidden="1">{"'status'!$B$2:$H$15"}</definedName>
    <definedName name="______PRR002" localSheetId="7" hidden="1">{"'status'!$B$2:$H$15"}</definedName>
    <definedName name="______PRR002" localSheetId="6" hidden="1">{"'status'!$B$2:$H$15"}</definedName>
    <definedName name="______PRR002" hidden="1">{"'status'!$B$2:$H$15"}</definedName>
    <definedName name="______PRR18" localSheetId="7" hidden="1">{"'status'!$B$2:$H$15"}</definedName>
    <definedName name="______PRR18" localSheetId="6" hidden="1">{"'status'!$B$2:$H$15"}</definedName>
    <definedName name="______PRR18" hidden="1">{"'status'!$B$2:$H$15"}</definedName>
    <definedName name="______PRR5" localSheetId="7" hidden="1">{"'status'!$B$2:$H$15"}</definedName>
    <definedName name="______PRR5" localSheetId="6" hidden="1">{"'status'!$B$2:$H$15"}</definedName>
    <definedName name="______PRR5" hidden="1">{"'status'!$B$2:$H$15"}</definedName>
    <definedName name="______PRR6" localSheetId="7" hidden="1">{"'status'!$B$2:$H$15"}</definedName>
    <definedName name="______PRR6" localSheetId="6" hidden="1">{"'status'!$B$2:$H$15"}</definedName>
    <definedName name="______PRR6" hidden="1">{"'status'!$B$2:$H$15"}</definedName>
    <definedName name="______re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3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4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4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SSS1" hidden="1">#REF!</definedName>
    <definedName name="______TEL3" localSheetId="7" hidden="1">{"'tel2'!$B$29:$J$45","'tel2'!$A$5:$G$19","'tel2'!$B$50:$F$57","'tel2'!$B$105:$G$110","'tel2'!$B$63:$H$85","'tel2'!$B$14:$G$18","'tel2'!$B$29:$C$29"}</definedName>
    <definedName name="______TEL3" localSheetId="6" hidden="1">{"'tel2'!$B$29:$J$45","'tel2'!$A$5:$G$19","'tel2'!$B$50:$F$57","'tel2'!$B$105:$G$110","'tel2'!$B$63:$H$85","'tel2'!$B$14:$G$18","'tel2'!$B$29:$C$29"}</definedName>
    <definedName name="______TEL3" hidden="1">{"'tel2'!$B$29:$J$45","'tel2'!$A$5:$G$19","'tel2'!$B$50:$F$57","'tel2'!$B$105:$G$110","'tel2'!$B$63:$H$85","'tel2'!$B$14:$G$18","'tel2'!$B$29:$C$29"}</definedName>
    <definedName name="______ths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ths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US3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US3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Z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Z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9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A9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Bp2" localSheetId="7" hidden="1">{#N/A,#N/A,FALSE,"BS";#N/A,#N/A,FALSE,"PL";#N/A,#N/A,FALSE,"처분";#N/A,#N/A,FALSE,"현금";#N/A,#N/A,FALSE,"매출";#N/A,#N/A,FALSE,"원가";#N/A,#N/A,FALSE,"경영"}</definedName>
    <definedName name="_____Bp2" localSheetId="6" hidden="1">{#N/A,#N/A,FALSE,"BS";#N/A,#N/A,FALSE,"PL";#N/A,#N/A,FALSE,"처분";#N/A,#N/A,FALSE,"현금";#N/A,#N/A,FALSE,"매출";#N/A,#N/A,FALSE,"원가";#N/A,#N/A,FALSE,"경영"}</definedName>
    <definedName name="_____Bp2" hidden="1">{#N/A,#N/A,FALSE,"BS";#N/A,#N/A,FALSE,"PL";#N/A,#N/A,FALSE,"처분";#N/A,#N/A,FALSE,"현금";#N/A,#N/A,FALSE,"매출";#N/A,#N/A,FALSE,"원가";#N/A,#N/A,FALSE,"경영"}</definedName>
    <definedName name="_____D8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D8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fa2" localSheetId="7" hidden="1">{"'Sheet1'!$A$1:$H$36"}</definedName>
    <definedName name="_____fa2" localSheetId="6" hidden="1">{"'Sheet1'!$A$1:$H$36"}</definedName>
    <definedName name="_____fa2" hidden="1">{"'Sheet1'!$A$1:$H$36"}</definedName>
    <definedName name="_____FAB6" hidden="1">#REF!</definedName>
    <definedName name="_____FY01" localSheetId="7" hidden="1">{"'Sheet1'!$A$1:$D$15"}</definedName>
    <definedName name="_____FY01" localSheetId="6" hidden="1">{"'Sheet1'!$A$1:$D$15"}</definedName>
    <definedName name="_____FY01" hidden="1">{"'Sheet1'!$A$1:$D$15"}</definedName>
    <definedName name="_____H922" localSheetId="7" hidden="1">{"'Sheet1'!$A$1:$H$36"}</definedName>
    <definedName name="_____H922" localSheetId="6" hidden="1">{"'Sheet1'!$A$1:$H$36"}</definedName>
    <definedName name="_____H922" hidden="1">{"'Sheet1'!$A$1:$H$36"}</definedName>
    <definedName name="_____H930" localSheetId="7" hidden="1">{"'Sheet1'!$A$1:$H$36"}</definedName>
    <definedName name="_____H930" localSheetId="6" hidden="1">{"'Sheet1'!$A$1:$H$36"}</definedName>
    <definedName name="_____H930" hidden="1">{"'Sheet1'!$A$1:$H$36"}</definedName>
    <definedName name="_____HGP1010" localSheetId="7" hidden="1">{"'Sheet1'!$A$1:$H$36"}</definedName>
    <definedName name="_____HGP1010" localSheetId="6" hidden="1">{"'Sheet1'!$A$1:$H$36"}</definedName>
    <definedName name="_____HGP1010" hidden="1">{"'Sheet1'!$A$1:$H$36"}</definedName>
    <definedName name="_____j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j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jyr6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KA1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KA1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KEY1" hidden="1">#REF!</definedName>
    <definedName name="_____KTM10" localSheetId="7" hidden="1">{#N/A,#N/A,FALSE,"현장 NCR 분석";#N/A,#N/A,FALSE,"현장품질감사";#N/A,#N/A,FALSE,"현장품질감사"}</definedName>
    <definedName name="_____KTM10" localSheetId="6" hidden="1">{#N/A,#N/A,FALSE,"현장 NCR 분석";#N/A,#N/A,FALSE,"현장품질감사";#N/A,#N/A,FALSE,"현장품질감사"}</definedName>
    <definedName name="_____KTM10" hidden="1">{#N/A,#N/A,FALSE,"현장 NCR 분석";#N/A,#N/A,FALSE,"현장품질감사";#N/A,#N/A,FALSE,"현장품질감사"}</definedName>
    <definedName name="_____L2" localSheetId="7" hidden="1">{#N/A,#N/A,FALSE,"보험현황";#N/A,#N/A,FALSE,"보험현황"}</definedName>
    <definedName name="_____L2" localSheetId="6" hidden="1">{#N/A,#N/A,FALSE,"보험현황";#N/A,#N/A,FALSE,"보험현황"}</definedName>
    <definedName name="_____L2" hidden="1">{#N/A,#N/A,FALSE,"보험현황";#N/A,#N/A,FALSE,"보험현황"}</definedName>
    <definedName name="_____NPS2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NPS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PGR003" localSheetId="7" hidden="1">{"'status'!$B$2:$H$15"}</definedName>
    <definedName name="_____PGR003" localSheetId="6" hidden="1">{"'status'!$B$2:$H$15"}</definedName>
    <definedName name="_____PGR003" hidden="1">{"'status'!$B$2:$H$15"}</definedName>
    <definedName name="_____PL98" hidden="1">#REF!</definedName>
    <definedName name="_____pl99" hidden="1">#REF!</definedName>
    <definedName name="_____PRR001" localSheetId="7" hidden="1">{"'status'!$B$2:$H$15"}</definedName>
    <definedName name="_____PRR001" localSheetId="6" hidden="1">{"'status'!$B$2:$H$15"}</definedName>
    <definedName name="_____PRR001" hidden="1">{"'status'!$B$2:$H$15"}</definedName>
    <definedName name="_____PRR002" localSheetId="7" hidden="1">{"'status'!$B$2:$H$15"}</definedName>
    <definedName name="_____PRR002" localSheetId="6" hidden="1">{"'status'!$B$2:$H$15"}</definedName>
    <definedName name="_____PRR002" hidden="1">{"'status'!$B$2:$H$15"}</definedName>
    <definedName name="_____PRR18" localSheetId="7" hidden="1">{"'status'!$B$2:$H$15"}</definedName>
    <definedName name="_____PRR18" localSheetId="6" hidden="1">{"'status'!$B$2:$H$15"}</definedName>
    <definedName name="_____PRR18" hidden="1">{"'status'!$B$2:$H$15"}</definedName>
    <definedName name="_____PRR5" localSheetId="7" hidden="1">{"'status'!$B$2:$H$15"}</definedName>
    <definedName name="_____PRR5" localSheetId="6" hidden="1">{"'status'!$B$2:$H$15"}</definedName>
    <definedName name="_____PRR5" hidden="1">{"'status'!$B$2:$H$15"}</definedName>
    <definedName name="_____PRR6" localSheetId="7" hidden="1">{"'status'!$B$2:$H$15"}</definedName>
    <definedName name="_____PRR6" localSheetId="6" hidden="1">{"'status'!$B$2:$H$15"}</definedName>
    <definedName name="_____PRR6" hidden="1">{"'status'!$B$2:$H$15"}</definedName>
    <definedName name="_____s1" localSheetId="7" hidden="1">{#N/A,#N/A,FALSE,"UNIT";#N/A,#N/A,FALSE,"UNIT";#N/A,#N/A,FALSE,"계정"}</definedName>
    <definedName name="_____s1" localSheetId="6" hidden="1">{#N/A,#N/A,FALSE,"UNIT";#N/A,#N/A,FALSE,"UNIT";#N/A,#N/A,FALSE,"계정"}</definedName>
    <definedName name="_____s1" hidden="1">{#N/A,#N/A,FALSE,"UNIT";#N/A,#N/A,FALSE,"UNIT";#N/A,#N/A,FALSE,"계정"}</definedName>
    <definedName name="_____s10" localSheetId="7" hidden="1">{#N/A,#N/A,FALSE,"UNIT";#N/A,#N/A,FALSE,"UNIT";#N/A,#N/A,FALSE,"계정"}</definedName>
    <definedName name="_____s10" localSheetId="6" hidden="1">{#N/A,#N/A,FALSE,"UNIT";#N/A,#N/A,FALSE,"UNIT";#N/A,#N/A,FALSE,"계정"}</definedName>
    <definedName name="_____s10" hidden="1">{#N/A,#N/A,FALSE,"UNIT";#N/A,#N/A,FALSE,"UNIT";#N/A,#N/A,FALSE,"계정"}</definedName>
    <definedName name="_____s11" localSheetId="7" hidden="1">{#N/A,#N/A,FALSE,"UNIT";#N/A,#N/A,FALSE,"UNIT";#N/A,#N/A,FALSE,"계정"}</definedName>
    <definedName name="_____s11" localSheetId="6" hidden="1">{#N/A,#N/A,FALSE,"UNIT";#N/A,#N/A,FALSE,"UNIT";#N/A,#N/A,FALSE,"계정"}</definedName>
    <definedName name="_____s11" hidden="1">{#N/A,#N/A,FALSE,"UNIT";#N/A,#N/A,FALSE,"UNIT";#N/A,#N/A,FALSE,"계정"}</definedName>
    <definedName name="_____s12" localSheetId="7" hidden="1">{#N/A,#N/A,FALSE,"UNIT";#N/A,#N/A,FALSE,"UNIT";#N/A,#N/A,FALSE,"계정"}</definedName>
    <definedName name="_____s12" localSheetId="6" hidden="1">{#N/A,#N/A,FALSE,"UNIT";#N/A,#N/A,FALSE,"UNIT";#N/A,#N/A,FALSE,"계정"}</definedName>
    <definedName name="_____s12" hidden="1">{#N/A,#N/A,FALSE,"UNIT";#N/A,#N/A,FALSE,"UNIT";#N/A,#N/A,FALSE,"계정"}</definedName>
    <definedName name="_____s13" localSheetId="7" hidden="1">{#N/A,#N/A,FALSE,"UNIT";#N/A,#N/A,FALSE,"UNIT";#N/A,#N/A,FALSE,"계정"}</definedName>
    <definedName name="_____s13" localSheetId="6" hidden="1">{#N/A,#N/A,FALSE,"UNIT";#N/A,#N/A,FALSE,"UNIT";#N/A,#N/A,FALSE,"계정"}</definedName>
    <definedName name="_____s13" hidden="1">{#N/A,#N/A,FALSE,"UNIT";#N/A,#N/A,FALSE,"UNIT";#N/A,#N/A,FALSE,"계정"}</definedName>
    <definedName name="_____s14" localSheetId="7" hidden="1">{#N/A,#N/A,FALSE,"UNIT";#N/A,#N/A,FALSE,"UNIT";#N/A,#N/A,FALSE,"계정"}</definedName>
    <definedName name="_____s14" localSheetId="6" hidden="1">{#N/A,#N/A,FALSE,"UNIT";#N/A,#N/A,FALSE,"UNIT";#N/A,#N/A,FALSE,"계정"}</definedName>
    <definedName name="_____s14" hidden="1">{#N/A,#N/A,FALSE,"UNIT";#N/A,#N/A,FALSE,"UNIT";#N/A,#N/A,FALSE,"계정"}</definedName>
    <definedName name="_____s16" localSheetId="7" hidden="1">{#N/A,#N/A,FALSE,"UNIT";#N/A,#N/A,FALSE,"UNIT";#N/A,#N/A,FALSE,"계정"}</definedName>
    <definedName name="_____s16" localSheetId="6" hidden="1">{#N/A,#N/A,FALSE,"UNIT";#N/A,#N/A,FALSE,"UNIT";#N/A,#N/A,FALSE,"계정"}</definedName>
    <definedName name="_____s16" hidden="1">{#N/A,#N/A,FALSE,"UNIT";#N/A,#N/A,FALSE,"UNIT";#N/A,#N/A,FALSE,"계정"}</definedName>
    <definedName name="_____s17" localSheetId="7" hidden="1">{#N/A,#N/A,FALSE,"UNIT";#N/A,#N/A,FALSE,"UNIT";#N/A,#N/A,FALSE,"계정"}</definedName>
    <definedName name="_____s17" localSheetId="6" hidden="1">{#N/A,#N/A,FALSE,"UNIT";#N/A,#N/A,FALSE,"UNIT";#N/A,#N/A,FALSE,"계정"}</definedName>
    <definedName name="_____s17" hidden="1">{#N/A,#N/A,FALSE,"UNIT";#N/A,#N/A,FALSE,"UNIT";#N/A,#N/A,FALSE,"계정"}</definedName>
    <definedName name="_____s2" localSheetId="7" hidden="1">{#N/A,#N/A,FALSE,"UNIT";#N/A,#N/A,FALSE,"UNIT";#N/A,#N/A,FALSE,"계정"}</definedName>
    <definedName name="_____s2" localSheetId="6" hidden="1">{#N/A,#N/A,FALSE,"UNIT";#N/A,#N/A,FALSE,"UNIT";#N/A,#N/A,FALSE,"계정"}</definedName>
    <definedName name="_____s2" hidden="1">{#N/A,#N/A,FALSE,"UNIT";#N/A,#N/A,FALSE,"UNIT";#N/A,#N/A,FALSE,"계정"}</definedName>
    <definedName name="_____s3" localSheetId="7" hidden="1">{#N/A,#N/A,FALSE,"UNIT";#N/A,#N/A,FALSE,"UNIT";#N/A,#N/A,FALSE,"계정"}</definedName>
    <definedName name="_____s3" localSheetId="6" hidden="1">{#N/A,#N/A,FALSE,"UNIT";#N/A,#N/A,FALSE,"UNIT";#N/A,#N/A,FALSE,"계정"}</definedName>
    <definedName name="_____s3" hidden="1">{#N/A,#N/A,FALSE,"UNIT";#N/A,#N/A,FALSE,"UNIT";#N/A,#N/A,FALSE,"계정"}</definedName>
    <definedName name="_____s4" localSheetId="7" hidden="1">{#N/A,#N/A,FALSE,"UNIT";#N/A,#N/A,FALSE,"UNIT";#N/A,#N/A,FALSE,"계정"}</definedName>
    <definedName name="_____s4" localSheetId="6" hidden="1">{#N/A,#N/A,FALSE,"UNIT";#N/A,#N/A,FALSE,"UNIT";#N/A,#N/A,FALSE,"계정"}</definedName>
    <definedName name="_____s4" hidden="1">{#N/A,#N/A,FALSE,"UNIT";#N/A,#N/A,FALSE,"UNIT";#N/A,#N/A,FALSE,"계정"}</definedName>
    <definedName name="_____s5" localSheetId="7" hidden="1">{#N/A,#N/A,FALSE,"UNIT";#N/A,#N/A,FALSE,"UNIT";#N/A,#N/A,FALSE,"계정"}</definedName>
    <definedName name="_____s5" localSheetId="6" hidden="1">{#N/A,#N/A,FALSE,"UNIT";#N/A,#N/A,FALSE,"UNIT";#N/A,#N/A,FALSE,"계정"}</definedName>
    <definedName name="_____s5" hidden="1">{#N/A,#N/A,FALSE,"UNIT";#N/A,#N/A,FALSE,"UNIT";#N/A,#N/A,FALSE,"계정"}</definedName>
    <definedName name="_____s6" localSheetId="7" hidden="1">{#N/A,#N/A,FALSE,"UNIT";#N/A,#N/A,FALSE,"UNIT";#N/A,#N/A,FALSE,"계정"}</definedName>
    <definedName name="_____s6" localSheetId="6" hidden="1">{#N/A,#N/A,FALSE,"UNIT";#N/A,#N/A,FALSE,"UNIT";#N/A,#N/A,FALSE,"계정"}</definedName>
    <definedName name="_____s6" hidden="1">{#N/A,#N/A,FALSE,"UNIT";#N/A,#N/A,FALSE,"UNIT";#N/A,#N/A,FALSE,"계정"}</definedName>
    <definedName name="_____s9" localSheetId="7" hidden="1">{#N/A,#N/A,FALSE,"UNIT";#N/A,#N/A,FALSE,"UNIT";#N/A,#N/A,FALSE,"계정"}</definedName>
    <definedName name="_____s9" localSheetId="6" hidden="1">{#N/A,#N/A,FALSE,"UNIT";#N/A,#N/A,FALSE,"UNIT";#N/A,#N/A,FALSE,"계정"}</definedName>
    <definedName name="_____s9" hidden="1">{#N/A,#N/A,FALSE,"UNIT";#N/A,#N/A,FALSE,"UNIT";#N/A,#N/A,FALSE,"계정"}</definedName>
    <definedName name="_____SSS1" hidden="1">#REF!</definedName>
    <definedName name="_____t9" localSheetId="7" hidden="1">{#N/A,#N/A,FALSE,"UNIT";#N/A,#N/A,FALSE,"UNIT";#N/A,#N/A,FALSE,"계정"}</definedName>
    <definedName name="_____t9" localSheetId="6" hidden="1">{#N/A,#N/A,FALSE,"UNIT";#N/A,#N/A,FALSE,"UNIT";#N/A,#N/A,FALSE,"계정"}</definedName>
    <definedName name="_____t9" hidden="1">{#N/A,#N/A,FALSE,"UNIT";#N/A,#N/A,FALSE,"UNIT";#N/A,#N/A,FALSE,"계정"}</definedName>
    <definedName name="_____TEL3" localSheetId="7" hidden="1">{"'tel2'!$B$29:$J$45","'tel2'!$A$5:$G$19","'tel2'!$B$50:$F$57","'tel2'!$B$105:$G$110","'tel2'!$B$63:$H$85","'tel2'!$B$14:$G$18","'tel2'!$B$29:$C$29"}</definedName>
    <definedName name="_____TEL3" localSheetId="6" hidden="1">{"'tel2'!$B$29:$J$45","'tel2'!$A$5:$G$19","'tel2'!$B$50:$F$57","'tel2'!$B$105:$G$110","'tel2'!$B$63:$H$85","'tel2'!$B$14:$G$18","'tel2'!$B$29:$C$29"}</definedName>
    <definedName name="_____TEL3" hidden="1">{"'tel2'!$B$29:$J$45","'tel2'!$A$5:$G$19","'tel2'!$B$50:$F$57","'tel2'!$B$105:$G$110","'tel2'!$B$63:$H$85","'tel2'!$B$14:$G$18","'tel2'!$B$29:$C$29"}</definedName>
    <definedName name="_____ths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ths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US3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US3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Z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Z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9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A9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ARC2" hidden="1">{"'Desktop Inventory 현황'!$B$2:$O$35"}</definedName>
    <definedName name="____Bp2" localSheetId="7" hidden="1">{#N/A,#N/A,FALSE,"BS";#N/A,#N/A,FALSE,"PL";#N/A,#N/A,FALSE,"처분";#N/A,#N/A,FALSE,"현금";#N/A,#N/A,FALSE,"매출";#N/A,#N/A,FALSE,"원가";#N/A,#N/A,FALSE,"경영"}</definedName>
    <definedName name="____Bp2" localSheetId="6" hidden="1">{#N/A,#N/A,FALSE,"BS";#N/A,#N/A,FALSE,"PL";#N/A,#N/A,FALSE,"처분";#N/A,#N/A,FALSE,"현금";#N/A,#N/A,FALSE,"매출";#N/A,#N/A,FALSE,"원가";#N/A,#N/A,FALSE,"경영"}</definedName>
    <definedName name="____Bp2" hidden="1">{#N/A,#N/A,FALSE,"BS";#N/A,#N/A,FALSE,"PL";#N/A,#N/A,FALSE,"처분";#N/A,#N/A,FALSE,"현금";#N/A,#N/A,FALSE,"매출";#N/A,#N/A,FALSE,"원가";#N/A,#N/A,FALSE,"경영"}</definedName>
    <definedName name="____D8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D8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FAB6" hidden="1">#REF!</definedName>
    <definedName name="____FY01" localSheetId="7" hidden="1">{"'Sheet1'!$A$1:$D$15"}</definedName>
    <definedName name="____FY01" localSheetId="6" hidden="1">{"'Sheet1'!$A$1:$D$15"}</definedName>
    <definedName name="____FY01" hidden="1">{"'Sheet1'!$A$1:$D$15"}</definedName>
    <definedName name="____H922" hidden="1">{"'Sheet1'!$A$1:$H$36"}</definedName>
    <definedName name="____H930" hidden="1">{"'Sheet1'!$A$1:$H$36"}</definedName>
    <definedName name="____HGP1010" hidden="1">{"'Sheet1'!$A$1:$H$36"}</definedName>
    <definedName name="____htt1" localSheetId="7" hidden="1">{"'표지'!$B$5"}</definedName>
    <definedName name="____htt1" localSheetId="6" hidden="1">{"'표지'!$B$5"}</definedName>
    <definedName name="____htt1" hidden="1">{"'표지'!$B$5"}</definedName>
    <definedName name="____j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j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jyr6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A1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KA1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KEY1" hidden="1">#REF!</definedName>
    <definedName name="____KTM10" localSheetId="7" hidden="1">{#N/A,#N/A,FALSE,"현장 NCR 분석";#N/A,#N/A,FALSE,"현장품질감사";#N/A,#N/A,FALSE,"현장품질감사"}</definedName>
    <definedName name="____KTM10" localSheetId="6" hidden="1">{#N/A,#N/A,FALSE,"현장 NCR 분석";#N/A,#N/A,FALSE,"현장품질감사";#N/A,#N/A,FALSE,"현장품질감사"}</definedName>
    <definedName name="____KTM10" hidden="1">{#N/A,#N/A,FALSE,"현장 NCR 분석";#N/A,#N/A,FALSE,"현장품질감사";#N/A,#N/A,FALSE,"현장품질감사"}</definedName>
    <definedName name="____L2" localSheetId="7" hidden="1">{#N/A,#N/A,FALSE,"보험현황";#N/A,#N/A,FALSE,"보험현황"}</definedName>
    <definedName name="____L2" localSheetId="6" hidden="1">{#N/A,#N/A,FALSE,"보험현황";#N/A,#N/A,FALSE,"보험현황"}</definedName>
    <definedName name="____L2" hidden="1">{#N/A,#N/A,FALSE,"보험현황";#N/A,#N/A,FALSE,"보험현황"}</definedName>
    <definedName name="____NPS2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o2" hidden="1">#REF!</definedName>
    <definedName name="____PL7" localSheetId="7" hidden="1">{#N/A,#N/A,TRUE,"대 차 대 조 표"}</definedName>
    <definedName name="____PL7" localSheetId="6" hidden="1">{#N/A,#N/A,TRUE,"대 차 대 조 표"}</definedName>
    <definedName name="____PL7" hidden="1">{#N/A,#N/A,TRUE,"대 차 대 조 표"}</definedName>
    <definedName name="____PL98" hidden="1">#REF!</definedName>
    <definedName name="____pl99" hidden="1">#REF!</definedName>
    <definedName name="____s1" localSheetId="7" hidden="1">{#N/A,#N/A,FALSE,"UNIT";#N/A,#N/A,FALSE,"UNIT";#N/A,#N/A,FALSE,"계정"}</definedName>
    <definedName name="____s1" localSheetId="6" hidden="1">{#N/A,#N/A,FALSE,"UNIT";#N/A,#N/A,FALSE,"UNIT";#N/A,#N/A,FALSE,"계정"}</definedName>
    <definedName name="____s1" hidden="1">{#N/A,#N/A,FALSE,"UNIT";#N/A,#N/A,FALSE,"UNIT";#N/A,#N/A,FALSE,"계정"}</definedName>
    <definedName name="____s10" localSheetId="7" hidden="1">{#N/A,#N/A,FALSE,"UNIT";#N/A,#N/A,FALSE,"UNIT";#N/A,#N/A,FALSE,"계정"}</definedName>
    <definedName name="____s10" localSheetId="6" hidden="1">{#N/A,#N/A,FALSE,"UNIT";#N/A,#N/A,FALSE,"UNIT";#N/A,#N/A,FALSE,"계정"}</definedName>
    <definedName name="____s10" hidden="1">{#N/A,#N/A,FALSE,"UNIT";#N/A,#N/A,FALSE,"UNIT";#N/A,#N/A,FALSE,"계정"}</definedName>
    <definedName name="____s11" localSheetId="7" hidden="1">{#N/A,#N/A,FALSE,"UNIT";#N/A,#N/A,FALSE,"UNIT";#N/A,#N/A,FALSE,"계정"}</definedName>
    <definedName name="____s11" localSheetId="6" hidden="1">{#N/A,#N/A,FALSE,"UNIT";#N/A,#N/A,FALSE,"UNIT";#N/A,#N/A,FALSE,"계정"}</definedName>
    <definedName name="____s11" hidden="1">{#N/A,#N/A,FALSE,"UNIT";#N/A,#N/A,FALSE,"UNIT";#N/A,#N/A,FALSE,"계정"}</definedName>
    <definedName name="____s12" localSheetId="7" hidden="1">{#N/A,#N/A,FALSE,"UNIT";#N/A,#N/A,FALSE,"UNIT";#N/A,#N/A,FALSE,"계정"}</definedName>
    <definedName name="____s12" localSheetId="6" hidden="1">{#N/A,#N/A,FALSE,"UNIT";#N/A,#N/A,FALSE,"UNIT";#N/A,#N/A,FALSE,"계정"}</definedName>
    <definedName name="____s12" hidden="1">{#N/A,#N/A,FALSE,"UNIT";#N/A,#N/A,FALSE,"UNIT";#N/A,#N/A,FALSE,"계정"}</definedName>
    <definedName name="____s13" localSheetId="7" hidden="1">{#N/A,#N/A,FALSE,"UNIT";#N/A,#N/A,FALSE,"UNIT";#N/A,#N/A,FALSE,"계정"}</definedName>
    <definedName name="____s13" localSheetId="6" hidden="1">{#N/A,#N/A,FALSE,"UNIT";#N/A,#N/A,FALSE,"UNIT";#N/A,#N/A,FALSE,"계정"}</definedName>
    <definedName name="____s13" hidden="1">{#N/A,#N/A,FALSE,"UNIT";#N/A,#N/A,FALSE,"UNIT";#N/A,#N/A,FALSE,"계정"}</definedName>
    <definedName name="____s14" localSheetId="7" hidden="1">{#N/A,#N/A,FALSE,"UNIT";#N/A,#N/A,FALSE,"UNIT";#N/A,#N/A,FALSE,"계정"}</definedName>
    <definedName name="____s14" localSheetId="6" hidden="1">{#N/A,#N/A,FALSE,"UNIT";#N/A,#N/A,FALSE,"UNIT";#N/A,#N/A,FALSE,"계정"}</definedName>
    <definedName name="____s14" hidden="1">{#N/A,#N/A,FALSE,"UNIT";#N/A,#N/A,FALSE,"UNIT";#N/A,#N/A,FALSE,"계정"}</definedName>
    <definedName name="____s16" localSheetId="7" hidden="1">{#N/A,#N/A,FALSE,"UNIT";#N/A,#N/A,FALSE,"UNIT";#N/A,#N/A,FALSE,"계정"}</definedName>
    <definedName name="____s16" localSheetId="6" hidden="1">{#N/A,#N/A,FALSE,"UNIT";#N/A,#N/A,FALSE,"UNIT";#N/A,#N/A,FALSE,"계정"}</definedName>
    <definedName name="____s16" hidden="1">{#N/A,#N/A,FALSE,"UNIT";#N/A,#N/A,FALSE,"UNIT";#N/A,#N/A,FALSE,"계정"}</definedName>
    <definedName name="____s17" localSheetId="7" hidden="1">{#N/A,#N/A,FALSE,"UNIT";#N/A,#N/A,FALSE,"UNIT";#N/A,#N/A,FALSE,"계정"}</definedName>
    <definedName name="____s17" localSheetId="6" hidden="1">{#N/A,#N/A,FALSE,"UNIT";#N/A,#N/A,FALSE,"UNIT";#N/A,#N/A,FALSE,"계정"}</definedName>
    <definedName name="____s17" hidden="1">{#N/A,#N/A,FALSE,"UNIT";#N/A,#N/A,FALSE,"UNIT";#N/A,#N/A,FALSE,"계정"}</definedName>
    <definedName name="____s2" localSheetId="7" hidden="1">{#N/A,#N/A,FALSE,"UNIT";#N/A,#N/A,FALSE,"UNIT";#N/A,#N/A,FALSE,"계정"}</definedName>
    <definedName name="____s2" localSheetId="6" hidden="1">{#N/A,#N/A,FALSE,"UNIT";#N/A,#N/A,FALSE,"UNIT";#N/A,#N/A,FALSE,"계정"}</definedName>
    <definedName name="____s2" hidden="1">{#N/A,#N/A,FALSE,"UNIT";#N/A,#N/A,FALSE,"UNIT";#N/A,#N/A,FALSE,"계정"}</definedName>
    <definedName name="____s3" localSheetId="7" hidden="1">{#N/A,#N/A,FALSE,"UNIT";#N/A,#N/A,FALSE,"UNIT";#N/A,#N/A,FALSE,"계정"}</definedName>
    <definedName name="____s3" localSheetId="6" hidden="1">{#N/A,#N/A,FALSE,"UNIT";#N/A,#N/A,FALSE,"UNIT";#N/A,#N/A,FALSE,"계정"}</definedName>
    <definedName name="____s3" hidden="1">{#N/A,#N/A,FALSE,"UNIT";#N/A,#N/A,FALSE,"UNIT";#N/A,#N/A,FALSE,"계정"}</definedName>
    <definedName name="____s4" localSheetId="7" hidden="1">{#N/A,#N/A,FALSE,"UNIT";#N/A,#N/A,FALSE,"UNIT";#N/A,#N/A,FALSE,"계정"}</definedName>
    <definedName name="____s4" localSheetId="6" hidden="1">{#N/A,#N/A,FALSE,"UNIT";#N/A,#N/A,FALSE,"UNIT";#N/A,#N/A,FALSE,"계정"}</definedName>
    <definedName name="____s4" hidden="1">{#N/A,#N/A,FALSE,"UNIT";#N/A,#N/A,FALSE,"UNIT";#N/A,#N/A,FALSE,"계정"}</definedName>
    <definedName name="____s5" localSheetId="7" hidden="1">{#N/A,#N/A,FALSE,"UNIT";#N/A,#N/A,FALSE,"UNIT";#N/A,#N/A,FALSE,"계정"}</definedName>
    <definedName name="____s5" localSheetId="6" hidden="1">{#N/A,#N/A,FALSE,"UNIT";#N/A,#N/A,FALSE,"UNIT";#N/A,#N/A,FALSE,"계정"}</definedName>
    <definedName name="____s5" hidden="1">{#N/A,#N/A,FALSE,"UNIT";#N/A,#N/A,FALSE,"UNIT";#N/A,#N/A,FALSE,"계정"}</definedName>
    <definedName name="____s6" localSheetId="7" hidden="1">{#N/A,#N/A,FALSE,"UNIT";#N/A,#N/A,FALSE,"UNIT";#N/A,#N/A,FALSE,"계정"}</definedName>
    <definedName name="____s6" localSheetId="6" hidden="1">{#N/A,#N/A,FALSE,"UNIT";#N/A,#N/A,FALSE,"UNIT";#N/A,#N/A,FALSE,"계정"}</definedName>
    <definedName name="____s6" hidden="1">{#N/A,#N/A,FALSE,"UNIT";#N/A,#N/A,FALSE,"UNIT";#N/A,#N/A,FALSE,"계정"}</definedName>
    <definedName name="____s9" localSheetId="7" hidden="1">{#N/A,#N/A,FALSE,"UNIT";#N/A,#N/A,FALSE,"UNIT";#N/A,#N/A,FALSE,"계정"}</definedName>
    <definedName name="____s9" localSheetId="6" hidden="1">{#N/A,#N/A,FALSE,"UNIT";#N/A,#N/A,FALSE,"UNIT";#N/A,#N/A,FALSE,"계정"}</definedName>
    <definedName name="____s9" hidden="1">{#N/A,#N/A,FALSE,"UNIT";#N/A,#N/A,FALSE,"UNIT";#N/A,#N/A,FALSE,"계정"}</definedName>
    <definedName name="____SSS1" hidden="1">#REF!</definedName>
    <definedName name="____t9" localSheetId="7" hidden="1">{#N/A,#N/A,FALSE,"UNIT";#N/A,#N/A,FALSE,"UNIT";#N/A,#N/A,FALSE,"계정"}</definedName>
    <definedName name="____t9" localSheetId="6" hidden="1">{#N/A,#N/A,FALSE,"UNIT";#N/A,#N/A,FALSE,"UNIT";#N/A,#N/A,FALSE,"계정"}</definedName>
    <definedName name="____t9" hidden="1">{#N/A,#N/A,FALSE,"UNIT";#N/A,#N/A,FALSE,"UNIT";#N/A,#N/A,FALSE,"계정"}</definedName>
    <definedName name="____TB112">#REF!</definedName>
    <definedName name="____TB115">#REF!</definedName>
    <definedName name="____TB124">#REF!</definedName>
    <definedName name="____TB125">#REF!</definedName>
    <definedName name="____TB126">#REF!</definedName>
    <definedName name="____TB131">#REF!</definedName>
    <definedName name="____TB132">#REF!</definedName>
    <definedName name="____TB211">#REF!</definedName>
    <definedName name="____TB213">#REF!</definedName>
    <definedName name="____TB214">#REF!</definedName>
    <definedName name="____TB215">#REF!</definedName>
    <definedName name="____TB221">#REF!</definedName>
    <definedName name="____TB2210">#REF!</definedName>
    <definedName name="____TB222">#REF!</definedName>
    <definedName name="____TB223">#REF!</definedName>
    <definedName name="____TB224">#REF!</definedName>
    <definedName name="____TB225">#REF!</definedName>
    <definedName name="____TB227">#REF!</definedName>
    <definedName name="____TB229">#REF!</definedName>
    <definedName name="____TB311">#REF!</definedName>
    <definedName name="____TB313">#REF!</definedName>
    <definedName name="____TB317">#REF!</definedName>
    <definedName name="____TB318">#REF!</definedName>
    <definedName name="____TB319">#REF!</definedName>
    <definedName name="____TB322">#REF!</definedName>
    <definedName name="____TB323">#REF!</definedName>
    <definedName name="____TB324">#REF!</definedName>
    <definedName name="____TB325">#REF!</definedName>
    <definedName name="____TB401">#REF!</definedName>
    <definedName name="____TB402">#REF!</definedName>
    <definedName name="____TB403">#REF!</definedName>
    <definedName name="____TB404">#REF!</definedName>
    <definedName name="____TB405">#REF!</definedName>
    <definedName name="____TB510">#REF!</definedName>
    <definedName name="____TB511">#REF!</definedName>
    <definedName name="____TB601">#REF!</definedName>
    <definedName name="____TB604">#REF!</definedName>
    <definedName name="____TB605">#REF!</definedName>
    <definedName name="____TB811">#REF!</definedName>
    <definedName name="____TB812">#REF!</definedName>
    <definedName name="____TB813">#REF!</definedName>
    <definedName name="____TB814">#REF!</definedName>
    <definedName name="____TB820">#REF!</definedName>
    <definedName name="____TBI1001">#REF!</definedName>
    <definedName name="____TBI1002">#REF!</definedName>
    <definedName name="____TBI1003">#REF!</definedName>
    <definedName name="____TBI1004">#REF!</definedName>
    <definedName name="____TBI1005">#REF!</definedName>
    <definedName name="____TBI102">#REF!</definedName>
    <definedName name="____TBI1200">#REF!</definedName>
    <definedName name="____TBI403">#REF!</definedName>
    <definedName name="____TBI425">#REF!</definedName>
    <definedName name="____TBI603">#REF!</definedName>
    <definedName name="____TBI604">#REF!</definedName>
    <definedName name="____TBI605">#REF!</definedName>
    <definedName name="____TBI606">#REF!</definedName>
    <definedName name="____TBI607">#REF!</definedName>
    <definedName name="____TBI608">#REF!</definedName>
    <definedName name="____TBI609">#REF!</definedName>
    <definedName name="____TBI611">#REF!</definedName>
    <definedName name="____TBI613">#REF!</definedName>
    <definedName name="____TBI703">#REF!</definedName>
    <definedName name="____TBI704">#REF!</definedName>
    <definedName name="____TBI705">#REF!</definedName>
    <definedName name="____TBI706">#REF!</definedName>
    <definedName name="____TBI707">#REF!</definedName>
    <definedName name="____TBI708">#REF!</definedName>
    <definedName name="____TBI710">#REF!</definedName>
    <definedName name="____TBI711">#REF!</definedName>
    <definedName name="____TBI712">#REF!</definedName>
    <definedName name="____TBI713">#REF!</definedName>
    <definedName name="____TBI715">#REF!</definedName>
    <definedName name="____TBI717">#REF!</definedName>
    <definedName name="____TBI719">#REF!</definedName>
    <definedName name="____TBI903">#REF!</definedName>
    <definedName name="____TBI904">#REF!</definedName>
    <definedName name="____TBI905">#REF!</definedName>
    <definedName name="____TBI906">#REF!</definedName>
    <definedName name="____TBI907">#REF!</definedName>
    <definedName name="____TEL3" localSheetId="7" hidden="1">{"'tel2'!$B$29:$J$45","'tel2'!$A$5:$G$19","'tel2'!$B$50:$F$57","'tel2'!$B$105:$G$110","'tel2'!$B$63:$H$85","'tel2'!$B$14:$G$18","'tel2'!$B$29:$C$29"}</definedName>
    <definedName name="____TEL3" localSheetId="6" hidden="1">{"'tel2'!$B$29:$J$45","'tel2'!$A$5:$G$19","'tel2'!$B$50:$F$57","'tel2'!$B$105:$G$110","'tel2'!$B$63:$H$85","'tel2'!$B$14:$G$18","'tel2'!$B$29:$C$29"}</definedName>
    <definedName name="____TEL3" hidden="1">{"'tel2'!$B$29:$J$45","'tel2'!$A$5:$G$19","'tel2'!$B$50:$F$57","'tel2'!$B$105:$G$110","'tel2'!$B$63:$H$85","'tel2'!$B$14:$G$18","'tel2'!$B$29:$C$29"}</definedName>
    <definedName name="____ths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ths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US3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US3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Z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Z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2000년입출고">#REF!</definedName>
    <definedName name="___A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A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A9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A9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AA1">#REF!</definedName>
    <definedName name="___ADJ1">#REF!</definedName>
    <definedName name="___ADJ3">#REF!</definedName>
    <definedName name="___ADJ4">#REF!</definedName>
    <definedName name="___ADJ5">#REF!</definedName>
    <definedName name="___ADJ6">#REF!</definedName>
    <definedName name="___b123" hidden="1">#REF!</definedName>
    <definedName name="___Bp2" localSheetId="7" hidden="1">{#N/A,#N/A,FALSE,"BS";#N/A,#N/A,FALSE,"PL";#N/A,#N/A,FALSE,"처분";#N/A,#N/A,FALSE,"현금";#N/A,#N/A,FALSE,"매출";#N/A,#N/A,FALSE,"원가";#N/A,#N/A,FALSE,"경영"}</definedName>
    <definedName name="___Bp2" localSheetId="6" hidden="1">{#N/A,#N/A,FALSE,"BS";#N/A,#N/A,FALSE,"PL";#N/A,#N/A,FALSE,"처분";#N/A,#N/A,FALSE,"현금";#N/A,#N/A,FALSE,"매출";#N/A,#N/A,FALSE,"원가";#N/A,#N/A,FALSE,"경영"}</definedName>
    <definedName name="___Bp2" hidden="1">{#N/A,#N/A,FALSE,"BS";#N/A,#N/A,FALSE,"PL";#N/A,#N/A,FALSE,"처분";#N/A,#N/A,FALSE,"현금";#N/A,#N/A,FALSE,"매출";#N/A,#N/A,FALSE,"원가";#N/A,#N/A,FALSE,"경영"}</definedName>
    <definedName name="___bs2">#REF!</definedName>
    <definedName name="___C111142">#REF!</definedName>
    <definedName name="___C199999">#REF!</definedName>
    <definedName name="___D8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D8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EUR3">#REF!</definedName>
    <definedName name="___EUR4">#REF!</definedName>
    <definedName name="___fa2" localSheetId="7" hidden="1">{"'Sheet1'!$A$1:$H$36"}</definedName>
    <definedName name="___fa2" localSheetId="6" hidden="1">{"'Sheet1'!$A$1:$H$36"}</definedName>
    <definedName name="___fa2" hidden="1">{"'Sheet1'!$A$1:$H$36"}</definedName>
    <definedName name="___FAB6" hidden="1">#REF!</definedName>
    <definedName name="___H31285">#REF!</definedName>
    <definedName name="___H922" localSheetId="7" hidden="1">{"'Sheet1'!$A$1:$H$36"}</definedName>
    <definedName name="___H922" localSheetId="6" hidden="1">{"'Sheet1'!$A$1:$H$36"}</definedName>
    <definedName name="___H922" hidden="1">{"'Sheet1'!$A$1:$H$36"}</definedName>
    <definedName name="___H930" localSheetId="7" hidden="1">{"'Sheet1'!$A$1:$H$36"}</definedName>
    <definedName name="___H930" localSheetId="6" hidden="1">{"'Sheet1'!$A$1:$H$36"}</definedName>
    <definedName name="___H930" hidden="1">{"'Sheet1'!$A$1:$H$36"}</definedName>
    <definedName name="___HGP1010" localSheetId="7" hidden="1">{"'Sheet1'!$A$1:$H$36"}</definedName>
    <definedName name="___HGP1010" localSheetId="6" hidden="1">{"'Sheet1'!$A$1:$H$36"}</definedName>
    <definedName name="___HGP1010" hidden="1">{"'Sheet1'!$A$1:$H$36"}</definedName>
    <definedName name="___HKD2">#REF!</definedName>
    <definedName name="___HKD3">#REF!</definedName>
    <definedName name="___HKD5">#REF!</definedName>
    <definedName name="___j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j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jyr6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24">BlankMacro1</definedName>
    <definedName name="___KA1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KA1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KEY1" hidden="1">#REF!</definedName>
    <definedName name="___key2" hidden="1">#REF!</definedName>
    <definedName name="___KTM10" localSheetId="7" hidden="1">{#N/A,#N/A,FALSE,"현장 NCR 분석";#N/A,#N/A,FALSE,"현장품질감사";#N/A,#N/A,FALSE,"현장품질감사"}</definedName>
    <definedName name="___KTM10" localSheetId="6" hidden="1">{#N/A,#N/A,FALSE,"현장 NCR 분석";#N/A,#N/A,FALSE,"현장품질감사";#N/A,#N/A,FALSE,"현장품질감사"}</definedName>
    <definedName name="___KTM10" hidden="1">{#N/A,#N/A,FALSE,"현장 NCR 분석";#N/A,#N/A,FALSE,"현장품질감사";#N/A,#N/A,FALSE,"현장품질감사"}</definedName>
    <definedName name="___L2" localSheetId="7" hidden="1">{#N/A,#N/A,FALSE,"보험현황";#N/A,#N/A,FALSE,"보험현황"}</definedName>
    <definedName name="___L2" localSheetId="6" hidden="1">{#N/A,#N/A,FALSE,"보험현황";#N/A,#N/A,FALSE,"보험현황"}</definedName>
    <definedName name="___L2" hidden="1">{#N/A,#N/A,FALSE,"보험현황";#N/A,#N/A,FALSE,"보험현황"}</definedName>
    <definedName name="___LG2" localSheetId="7" hidden="1">{#N/A,#N/A,TRUE,"매출진척-1";#N/A,#N/A,TRUE,"매출진척-2";#N/A,#N/A,TRUE,"제품실적";#N/A,#N/A,TRUE,"RAC";#N/A,#N/A,TRUE,"PAC ";#N/A,#N/A,TRUE,"재고현황";#N/A,#N/A,TRUE,"공지사항"}</definedName>
    <definedName name="___LG2" localSheetId="6" hidden="1">{#N/A,#N/A,TRUE,"매출진척-1";#N/A,#N/A,TRUE,"매출진척-2";#N/A,#N/A,TRUE,"제품실적";#N/A,#N/A,TRUE,"RAC";#N/A,#N/A,TRUE,"PAC ";#N/A,#N/A,TRUE,"재고현황";#N/A,#N/A,TRUE,"공지사항"}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LTS170" localSheetId="7" hidden="1">{"'7월NINO현황'!$K$30"}</definedName>
    <definedName name="___LTS170" localSheetId="6" hidden="1">{"'7월NINO현황'!$K$30"}</definedName>
    <definedName name="___LTS170" hidden="1">{"'7월NINO현황'!$K$30"}</definedName>
    <definedName name="___NPS2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o2" hidden="1">#REF!</definedName>
    <definedName name="___oct2">#REF!</definedName>
    <definedName name="___PGR003" localSheetId="7" hidden="1">{"'status'!$B$2:$H$15"}</definedName>
    <definedName name="___PGR003" localSheetId="6" hidden="1">{"'status'!$B$2:$H$15"}</definedName>
    <definedName name="___PGR003" hidden="1">{"'status'!$B$2:$H$15"}</definedName>
    <definedName name="___PL7" localSheetId="7" hidden="1">{#N/A,#N/A,TRUE,"대 차 대 조 표"}</definedName>
    <definedName name="___PL7" localSheetId="6" hidden="1">{#N/A,#N/A,TRUE,"대 차 대 조 표"}</definedName>
    <definedName name="___PL7" hidden="1">{#N/A,#N/A,TRUE,"대 차 대 조 표"}</definedName>
    <definedName name="___PL98" hidden="1">#REF!</definedName>
    <definedName name="___pl99" hidden="1">#REF!</definedName>
    <definedName name="___PRR001" localSheetId="7" hidden="1">{"'status'!$B$2:$H$15"}</definedName>
    <definedName name="___PRR001" localSheetId="6" hidden="1">{"'status'!$B$2:$H$15"}</definedName>
    <definedName name="___PRR001" hidden="1">{"'status'!$B$2:$H$15"}</definedName>
    <definedName name="___PRR002" localSheetId="7" hidden="1">{"'status'!$B$2:$H$15"}</definedName>
    <definedName name="___PRR002" localSheetId="6" hidden="1">{"'status'!$B$2:$H$15"}</definedName>
    <definedName name="___PRR002" hidden="1">{"'status'!$B$2:$H$15"}</definedName>
    <definedName name="___PRR18" localSheetId="7" hidden="1">{"'status'!$B$2:$H$15"}</definedName>
    <definedName name="___PRR18" localSheetId="6" hidden="1">{"'status'!$B$2:$H$15"}</definedName>
    <definedName name="___PRR18" hidden="1">{"'status'!$B$2:$H$15"}</definedName>
    <definedName name="___PRR5" localSheetId="7" hidden="1">{"'status'!$B$2:$H$15"}</definedName>
    <definedName name="___PRR5" localSheetId="6" hidden="1">{"'status'!$B$2:$H$15"}</definedName>
    <definedName name="___PRR5" hidden="1">{"'status'!$B$2:$H$15"}</definedName>
    <definedName name="___PRR6" localSheetId="7" hidden="1">{"'status'!$B$2:$H$15"}</definedName>
    <definedName name="___PRR6" localSheetId="6" hidden="1">{"'status'!$B$2:$H$15"}</definedName>
    <definedName name="___PRR6" hidden="1">{"'status'!$B$2:$H$15"}</definedName>
    <definedName name="___s1" localSheetId="7" hidden="1">{#N/A,#N/A,FALSE,"UNIT";#N/A,#N/A,FALSE,"UNIT";#N/A,#N/A,FALSE,"계정"}</definedName>
    <definedName name="___s1" localSheetId="6" hidden="1">{#N/A,#N/A,FALSE,"UNIT";#N/A,#N/A,FALSE,"UNIT";#N/A,#N/A,FALSE,"계정"}</definedName>
    <definedName name="___s1" hidden="1">{#N/A,#N/A,FALSE,"UNIT";#N/A,#N/A,FALSE,"UNIT";#N/A,#N/A,FALSE,"계정"}</definedName>
    <definedName name="___s10" localSheetId="7" hidden="1">{#N/A,#N/A,FALSE,"UNIT";#N/A,#N/A,FALSE,"UNIT";#N/A,#N/A,FALSE,"계정"}</definedName>
    <definedName name="___s10" localSheetId="6" hidden="1">{#N/A,#N/A,FALSE,"UNIT";#N/A,#N/A,FALSE,"UNIT";#N/A,#N/A,FALSE,"계정"}</definedName>
    <definedName name="___s10" hidden="1">{#N/A,#N/A,FALSE,"UNIT";#N/A,#N/A,FALSE,"UNIT";#N/A,#N/A,FALSE,"계정"}</definedName>
    <definedName name="___s11" localSheetId="7" hidden="1">{#N/A,#N/A,FALSE,"UNIT";#N/A,#N/A,FALSE,"UNIT";#N/A,#N/A,FALSE,"계정"}</definedName>
    <definedName name="___s11" localSheetId="6" hidden="1">{#N/A,#N/A,FALSE,"UNIT";#N/A,#N/A,FALSE,"UNIT";#N/A,#N/A,FALSE,"계정"}</definedName>
    <definedName name="___s11" hidden="1">{#N/A,#N/A,FALSE,"UNIT";#N/A,#N/A,FALSE,"UNIT";#N/A,#N/A,FALSE,"계정"}</definedName>
    <definedName name="___s12" localSheetId="7" hidden="1">{#N/A,#N/A,FALSE,"UNIT";#N/A,#N/A,FALSE,"UNIT";#N/A,#N/A,FALSE,"계정"}</definedName>
    <definedName name="___s12" localSheetId="6" hidden="1">{#N/A,#N/A,FALSE,"UNIT";#N/A,#N/A,FALSE,"UNIT";#N/A,#N/A,FALSE,"계정"}</definedName>
    <definedName name="___s12" hidden="1">{#N/A,#N/A,FALSE,"UNIT";#N/A,#N/A,FALSE,"UNIT";#N/A,#N/A,FALSE,"계정"}</definedName>
    <definedName name="___s13" localSheetId="7" hidden="1">{#N/A,#N/A,FALSE,"UNIT";#N/A,#N/A,FALSE,"UNIT";#N/A,#N/A,FALSE,"계정"}</definedName>
    <definedName name="___s13" localSheetId="6" hidden="1">{#N/A,#N/A,FALSE,"UNIT";#N/A,#N/A,FALSE,"UNIT";#N/A,#N/A,FALSE,"계정"}</definedName>
    <definedName name="___s13" hidden="1">{#N/A,#N/A,FALSE,"UNIT";#N/A,#N/A,FALSE,"UNIT";#N/A,#N/A,FALSE,"계정"}</definedName>
    <definedName name="___s14" localSheetId="7" hidden="1">{#N/A,#N/A,FALSE,"UNIT";#N/A,#N/A,FALSE,"UNIT";#N/A,#N/A,FALSE,"계정"}</definedName>
    <definedName name="___s14" localSheetId="6" hidden="1">{#N/A,#N/A,FALSE,"UNIT";#N/A,#N/A,FALSE,"UNIT";#N/A,#N/A,FALSE,"계정"}</definedName>
    <definedName name="___s14" hidden="1">{#N/A,#N/A,FALSE,"UNIT";#N/A,#N/A,FALSE,"UNIT";#N/A,#N/A,FALSE,"계정"}</definedName>
    <definedName name="___s16" localSheetId="7" hidden="1">{#N/A,#N/A,FALSE,"UNIT";#N/A,#N/A,FALSE,"UNIT";#N/A,#N/A,FALSE,"계정"}</definedName>
    <definedName name="___s16" localSheetId="6" hidden="1">{#N/A,#N/A,FALSE,"UNIT";#N/A,#N/A,FALSE,"UNIT";#N/A,#N/A,FALSE,"계정"}</definedName>
    <definedName name="___s16" hidden="1">{#N/A,#N/A,FALSE,"UNIT";#N/A,#N/A,FALSE,"UNIT";#N/A,#N/A,FALSE,"계정"}</definedName>
    <definedName name="___s17" localSheetId="7" hidden="1">{#N/A,#N/A,FALSE,"UNIT";#N/A,#N/A,FALSE,"UNIT";#N/A,#N/A,FALSE,"계정"}</definedName>
    <definedName name="___s17" localSheetId="6" hidden="1">{#N/A,#N/A,FALSE,"UNIT";#N/A,#N/A,FALSE,"UNIT";#N/A,#N/A,FALSE,"계정"}</definedName>
    <definedName name="___s17" hidden="1">{#N/A,#N/A,FALSE,"UNIT";#N/A,#N/A,FALSE,"UNIT";#N/A,#N/A,FALSE,"계정"}</definedName>
    <definedName name="___s2" localSheetId="7" hidden="1">{#N/A,#N/A,FALSE,"UNIT";#N/A,#N/A,FALSE,"UNIT";#N/A,#N/A,FALSE,"계정"}</definedName>
    <definedName name="___s2" localSheetId="6" hidden="1">{#N/A,#N/A,FALSE,"UNIT";#N/A,#N/A,FALSE,"UNIT";#N/A,#N/A,FALSE,"계정"}</definedName>
    <definedName name="___s2" hidden="1">{#N/A,#N/A,FALSE,"UNIT";#N/A,#N/A,FALSE,"UNIT";#N/A,#N/A,FALSE,"계정"}</definedName>
    <definedName name="___s3" localSheetId="7" hidden="1">{#N/A,#N/A,FALSE,"UNIT";#N/A,#N/A,FALSE,"UNIT";#N/A,#N/A,FALSE,"계정"}</definedName>
    <definedName name="___s3" localSheetId="6" hidden="1">{#N/A,#N/A,FALSE,"UNIT";#N/A,#N/A,FALSE,"UNIT";#N/A,#N/A,FALSE,"계정"}</definedName>
    <definedName name="___s3" hidden="1">{#N/A,#N/A,FALSE,"UNIT";#N/A,#N/A,FALSE,"UNIT";#N/A,#N/A,FALSE,"계정"}</definedName>
    <definedName name="___s4" localSheetId="7" hidden="1">{#N/A,#N/A,FALSE,"UNIT";#N/A,#N/A,FALSE,"UNIT";#N/A,#N/A,FALSE,"계정"}</definedName>
    <definedName name="___s4" localSheetId="6" hidden="1">{#N/A,#N/A,FALSE,"UNIT";#N/A,#N/A,FALSE,"UNIT";#N/A,#N/A,FALSE,"계정"}</definedName>
    <definedName name="___s4" hidden="1">{#N/A,#N/A,FALSE,"UNIT";#N/A,#N/A,FALSE,"UNIT";#N/A,#N/A,FALSE,"계정"}</definedName>
    <definedName name="___s5" localSheetId="7" hidden="1">{#N/A,#N/A,FALSE,"UNIT";#N/A,#N/A,FALSE,"UNIT";#N/A,#N/A,FALSE,"계정"}</definedName>
    <definedName name="___s5" localSheetId="6" hidden="1">{#N/A,#N/A,FALSE,"UNIT";#N/A,#N/A,FALSE,"UNIT";#N/A,#N/A,FALSE,"계정"}</definedName>
    <definedName name="___s5" hidden="1">{#N/A,#N/A,FALSE,"UNIT";#N/A,#N/A,FALSE,"UNIT";#N/A,#N/A,FALSE,"계정"}</definedName>
    <definedName name="___s6" localSheetId="7" hidden="1">{#N/A,#N/A,FALSE,"UNIT";#N/A,#N/A,FALSE,"UNIT";#N/A,#N/A,FALSE,"계정"}</definedName>
    <definedName name="___s6" localSheetId="6" hidden="1">{#N/A,#N/A,FALSE,"UNIT";#N/A,#N/A,FALSE,"UNIT";#N/A,#N/A,FALSE,"계정"}</definedName>
    <definedName name="___s6" hidden="1">{#N/A,#N/A,FALSE,"UNIT";#N/A,#N/A,FALSE,"UNIT";#N/A,#N/A,FALSE,"계정"}</definedName>
    <definedName name="___s9" localSheetId="7" hidden="1">{#N/A,#N/A,FALSE,"UNIT";#N/A,#N/A,FALSE,"UNIT";#N/A,#N/A,FALSE,"계정"}</definedName>
    <definedName name="___s9" localSheetId="6" hidden="1">{#N/A,#N/A,FALSE,"UNIT";#N/A,#N/A,FALSE,"UNIT";#N/A,#N/A,FALSE,"계정"}</definedName>
    <definedName name="___s9" hidden="1">{#N/A,#N/A,FALSE,"UNIT";#N/A,#N/A,FALSE,"UNIT";#N/A,#N/A,FALSE,"계정"}</definedName>
    <definedName name="___SSS1" hidden="1">#REF!</definedName>
    <definedName name="___t9" localSheetId="7" hidden="1">{#N/A,#N/A,FALSE,"UNIT";#N/A,#N/A,FALSE,"UNIT";#N/A,#N/A,FALSE,"계정"}</definedName>
    <definedName name="___t9" localSheetId="6" hidden="1">{#N/A,#N/A,FALSE,"UNIT";#N/A,#N/A,FALSE,"UNIT";#N/A,#N/A,FALSE,"계정"}</definedName>
    <definedName name="___t9" hidden="1">{#N/A,#N/A,FALSE,"UNIT";#N/A,#N/A,FALSE,"UNIT";#N/A,#N/A,FALSE,"계정"}</definedName>
    <definedName name="___TB111">#REF!</definedName>
    <definedName name="___TB112">#REF!</definedName>
    <definedName name="___TB113">#REF!</definedName>
    <definedName name="___TB114">#REF!</definedName>
    <definedName name="___TB115">#REF!</definedName>
    <definedName name="___TB116">#REF!</definedName>
    <definedName name="___TB117">#REF!</definedName>
    <definedName name="___TB121">#REF!</definedName>
    <definedName name="___TB122">#REF!</definedName>
    <definedName name="___TB123">#REF!</definedName>
    <definedName name="___TB124">#REF!</definedName>
    <definedName name="___TB125">#REF!</definedName>
    <definedName name="___TB126">#REF!</definedName>
    <definedName name="___TB131">#REF!</definedName>
    <definedName name="___TB132">#REF!</definedName>
    <definedName name="___TB211">#REF!</definedName>
    <definedName name="___TB212">#REF!</definedName>
    <definedName name="___TB213">#REF!</definedName>
    <definedName name="___TB214">#REF!</definedName>
    <definedName name="___TB215">#REF!</definedName>
    <definedName name="___TB221">#REF!</definedName>
    <definedName name="___TB2210">#REF!</definedName>
    <definedName name="___TB222">#REF!</definedName>
    <definedName name="___TB223">#REF!</definedName>
    <definedName name="___TB224">#REF!</definedName>
    <definedName name="___TB225">#REF!</definedName>
    <definedName name="___TB226">#REF!</definedName>
    <definedName name="___TB227">#REF!</definedName>
    <definedName name="___TB228">#REF!</definedName>
    <definedName name="___TB229">#REF!</definedName>
    <definedName name="___TB311">#REF!</definedName>
    <definedName name="___TB312">#REF!</definedName>
    <definedName name="___TB313">#REF!</definedName>
    <definedName name="___TB314">#REF!</definedName>
    <definedName name="___TB315">#REF!</definedName>
    <definedName name="___TB316">#REF!</definedName>
    <definedName name="___TB317">#REF!</definedName>
    <definedName name="___TB318">#REF!</definedName>
    <definedName name="___TB319">#REF!</definedName>
    <definedName name="___TB321">#REF!</definedName>
    <definedName name="___TB322">#REF!</definedName>
    <definedName name="___TB323">#REF!</definedName>
    <definedName name="___TB324">#REF!</definedName>
    <definedName name="___TB325">#REF!</definedName>
    <definedName name="___TB401">#REF!</definedName>
    <definedName name="___TB402">#REF!</definedName>
    <definedName name="___TB403">#REF!</definedName>
    <definedName name="___TB404">#REF!</definedName>
    <definedName name="___TB405">#REF!</definedName>
    <definedName name="___TB501">#REF!</definedName>
    <definedName name="___TB502">#REF!</definedName>
    <definedName name="___TB503">#REF!</definedName>
    <definedName name="___TB504">#REF!</definedName>
    <definedName name="___TB505">#REF!</definedName>
    <definedName name="___TB506">#REF!</definedName>
    <definedName name="___TB507">#REF!</definedName>
    <definedName name="___TB508">#REF!</definedName>
    <definedName name="___TB509">#REF!</definedName>
    <definedName name="___TB510">#REF!</definedName>
    <definedName name="___TB511">#REF!</definedName>
    <definedName name="___TB512">#REF!</definedName>
    <definedName name="___TB513">#REF!</definedName>
    <definedName name="___TB601">#REF!</definedName>
    <definedName name="___TB602">#REF!</definedName>
    <definedName name="___TB603">#REF!</definedName>
    <definedName name="___TB604">#REF!</definedName>
    <definedName name="___TB605">#REF!</definedName>
    <definedName name="___TB701">#REF!</definedName>
    <definedName name="___TB811">#REF!</definedName>
    <definedName name="___TB812">#REF!</definedName>
    <definedName name="___TB813">#REF!</definedName>
    <definedName name="___TB814">#REF!</definedName>
    <definedName name="___TB820">#REF!</definedName>
    <definedName name="___TB901">#REF!</definedName>
    <definedName name="___TB902">#REF!</definedName>
    <definedName name="___TB903">#REF!</definedName>
    <definedName name="___TB904">#REF!</definedName>
    <definedName name="___TBI1001">#REF!</definedName>
    <definedName name="___TBI1002">#REF!</definedName>
    <definedName name="___TBI1003">#REF!</definedName>
    <definedName name="___TBI1004">#REF!</definedName>
    <definedName name="___TBI1005">#REF!</definedName>
    <definedName name="___TBI101">#REF!</definedName>
    <definedName name="___TBI102">#REF!</definedName>
    <definedName name="___TBI1100">#REF!</definedName>
    <definedName name="___TBI1200">#REF!</definedName>
    <definedName name="___TBI201">#REF!</definedName>
    <definedName name="___TBI202">#REF!</definedName>
    <definedName name="___TBI203">#REF!</definedName>
    <definedName name="___TBI401">#REF!</definedName>
    <definedName name="___TBI402">#REF!</definedName>
    <definedName name="___TBI403">#REF!</definedName>
    <definedName name="___TBI404">#REF!</definedName>
    <definedName name="___TBI405">#REF!</definedName>
    <definedName name="___TBI406">#REF!</definedName>
    <definedName name="___TBI407">#REF!</definedName>
    <definedName name="___TBI408">#REF!</definedName>
    <definedName name="___TBI409">#REF!</definedName>
    <definedName name="___TBI410">#REF!</definedName>
    <definedName name="___TBI411">#REF!</definedName>
    <definedName name="___TBI412">#REF!</definedName>
    <definedName name="___TBI413">#REF!</definedName>
    <definedName name="___TBI414">#REF!</definedName>
    <definedName name="___TBI415">#REF!</definedName>
    <definedName name="___TBI416">#REF!</definedName>
    <definedName name="___TBI417">#REF!</definedName>
    <definedName name="___TBI418">#REF!</definedName>
    <definedName name="___TBI419">#REF!</definedName>
    <definedName name="___TBI420">#REF!</definedName>
    <definedName name="___TBI421">#REF!</definedName>
    <definedName name="___TBI422">#REF!</definedName>
    <definedName name="___TBI423">#REF!</definedName>
    <definedName name="___TBI424">#REF!</definedName>
    <definedName name="___TBI425">#REF!</definedName>
    <definedName name="___TBI601">#REF!</definedName>
    <definedName name="___TBI602">#REF!</definedName>
    <definedName name="___TBI603">#REF!</definedName>
    <definedName name="___TBI604">#REF!</definedName>
    <definedName name="___TBI605">#REF!</definedName>
    <definedName name="___TBI606">#REF!</definedName>
    <definedName name="___TBI607">#REF!</definedName>
    <definedName name="___TBI608">#REF!</definedName>
    <definedName name="___TBI609">#REF!</definedName>
    <definedName name="___TBI610">#REF!</definedName>
    <definedName name="___TBI611">#REF!</definedName>
    <definedName name="___TBI612">#REF!</definedName>
    <definedName name="___TBI613">#REF!</definedName>
    <definedName name="___TBI614">#REF!</definedName>
    <definedName name="___TBI701">#REF!</definedName>
    <definedName name="___TBI702">#REF!</definedName>
    <definedName name="___TBI703">#REF!</definedName>
    <definedName name="___TBI704">#REF!</definedName>
    <definedName name="___TBI705">#REF!</definedName>
    <definedName name="___TBI706">#REF!</definedName>
    <definedName name="___TBI707">#REF!</definedName>
    <definedName name="___TBI708">#REF!</definedName>
    <definedName name="___TBI709">#REF!</definedName>
    <definedName name="___TBI710">#REF!</definedName>
    <definedName name="___TBI711">#REF!</definedName>
    <definedName name="___TBI712">#REF!</definedName>
    <definedName name="___TBI713">#REF!</definedName>
    <definedName name="___TBI714">#REF!</definedName>
    <definedName name="___TBI715">#REF!</definedName>
    <definedName name="___TBI716">#REF!</definedName>
    <definedName name="___TBI717">#REF!</definedName>
    <definedName name="___TBI718">#REF!</definedName>
    <definedName name="___TBI719">#REF!</definedName>
    <definedName name="___TBI901">#REF!</definedName>
    <definedName name="___TBI902">#REF!</definedName>
    <definedName name="___TBI903">#REF!</definedName>
    <definedName name="___TBI904">#REF!</definedName>
    <definedName name="___TBI905">#REF!</definedName>
    <definedName name="___TBI906">#REF!</definedName>
    <definedName name="___TBI907">#REF!</definedName>
    <definedName name="___TEL3" localSheetId="7" hidden="1">{"'tel2'!$B$29:$J$45","'tel2'!$A$5:$G$19","'tel2'!$B$50:$F$57","'tel2'!$B$105:$G$110","'tel2'!$B$63:$H$85","'tel2'!$B$14:$G$18","'tel2'!$B$29:$C$29"}</definedName>
    <definedName name="___TEL3" localSheetId="6" hidden="1">{"'tel2'!$B$29:$J$45","'tel2'!$A$5:$G$19","'tel2'!$B$50:$F$57","'tel2'!$B$105:$G$110","'tel2'!$B$63:$H$85","'tel2'!$B$14:$G$18","'tel2'!$B$29:$C$29"}</definedName>
    <definedName name="___TEL3" hidden="1">{"'tel2'!$B$29:$J$45","'tel2'!$A$5:$G$19","'tel2'!$B$50:$F$57","'tel2'!$B$105:$G$110","'tel2'!$B$63:$H$85","'tel2'!$B$14:$G$18","'tel2'!$B$29:$C$29"}</definedName>
    <definedName name="___ths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ths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US3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US3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USD1">#REF!</definedName>
    <definedName name="___USD2">#REF!</definedName>
    <definedName name="___USD3">#REF!</definedName>
    <definedName name="___USD4">#REF!</definedName>
    <definedName name="___USD5">#REF!</definedName>
    <definedName name="___xlc_DefaultDisplayOption___">"caption"</definedName>
    <definedName name="___xlc_DisplayNullValues___">TRUE</definedName>
    <definedName name="___xlc_DisplayNullValuesAs___">"___xlc_DisplayNullValuesAs_empty___"</definedName>
    <definedName name="___xlc_PromptForInsertOnDrill___">FALSE</definedName>
    <definedName name="___xlc_SuppressNULLSOnDrill___">TRUE</definedName>
    <definedName name="___xlc_SuppressZerosOnDrill___">FALSE</definedName>
    <definedName name="___Z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Z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ㅇㄹ" hidden="1">#REF!</definedName>
    <definedName name="__1__123Graph_A차트_1" hidden="1">#REF!</definedName>
    <definedName name="__123Graph_A" hidden="1">#REF!</definedName>
    <definedName name="__123Graph_A그래프2" hidden="1">#REF!</definedName>
    <definedName name="__123Graph_B" hidden="1">#REF!</definedName>
    <definedName name="__123Graph_B그래프2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LBL_E" hidden="1">#REF!</definedName>
    <definedName name="__123Graph_X" hidden="1">#REF!</definedName>
    <definedName name="__123GRAPH_X1" hidden="1">#REF!</definedName>
    <definedName name="__123Graph_X그래프2" hidden="1">#REF!</definedName>
    <definedName name="__2__123Graph_B차트_1" hidden="1">#REF!</definedName>
    <definedName name="__2000년입출고">#REF!</definedName>
    <definedName name="__3__123Graph_C차트_1" hidden="1">#REF!</definedName>
    <definedName name="__4__123Graph_X차트_1" hidden="1">#REF!</definedName>
    <definedName name="__6s11_" localSheetId="7" hidden="1">{#N/A,#N/A,FALSE,"UNIT";#N/A,#N/A,FALSE,"UNIT";#N/A,#N/A,FALSE,"계정"}</definedName>
    <definedName name="__6s11_" localSheetId="6" hidden="1">{#N/A,#N/A,FALSE,"UNIT";#N/A,#N/A,FALSE,"UNIT";#N/A,#N/A,FALSE,"계정"}</definedName>
    <definedName name="__6s11_" hidden="1">{#N/A,#N/A,FALSE,"UNIT";#N/A,#N/A,FALSE,"UNIT";#N/A,#N/A,FALSE,"계정"}</definedName>
    <definedName name="__8__123Graph_X차트_1" hidden="1">#REF!</definedName>
    <definedName name="__a1" localSheetId="7" hidden="1">{#N/A,#N/A,FALSE,"Sheet1";#N/A,#N/A,FALSE,"Sheet1";#N/A,#N/A,FALSE,"Sheet1"}</definedName>
    <definedName name="__a1" localSheetId="6" hidden="1">{#N/A,#N/A,FALSE,"Sheet1";#N/A,#N/A,FALSE,"Sheet1";#N/A,#N/A,FALSE,"Sheet1"}</definedName>
    <definedName name="__a1" hidden="1">{#N/A,#N/A,FALSE,"Sheet1";#N/A,#N/A,FALSE,"Sheet1";#N/A,#N/A,FALSE,"Sheet1"}</definedName>
    <definedName name="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6600">#REF!</definedName>
    <definedName name="__a2" hidden="1">#REF!</definedName>
    <definedName name="__A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A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A9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A9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AA1">#REF!</definedName>
    <definedName name="__ADJ1">#REF!</definedName>
    <definedName name="__ADJ2">#REF!</definedName>
    <definedName name="__ADJ3">#REF!</definedName>
    <definedName name="__ADJ4">#REF!</definedName>
    <definedName name="__ADJ5">#REF!</definedName>
    <definedName name="__ADJ6">#REF!</definedName>
    <definedName name="__ARC2" hidden="1">{"'Desktop Inventory 현황'!$B$2:$O$35"}</definedName>
    <definedName name="__b123" hidden="1">#REF!</definedName>
    <definedName name="__Bp2" localSheetId="7" hidden="1">{#N/A,#N/A,FALSE,"BS";#N/A,#N/A,FALSE,"PL";#N/A,#N/A,FALSE,"처분";#N/A,#N/A,FALSE,"현금";#N/A,#N/A,FALSE,"매출";#N/A,#N/A,FALSE,"원가";#N/A,#N/A,FALSE,"경영"}</definedName>
    <definedName name="__Bp2" localSheetId="6" hidden="1">{#N/A,#N/A,FALSE,"BS";#N/A,#N/A,FALSE,"PL";#N/A,#N/A,FALSE,"처분";#N/A,#N/A,FALSE,"현금";#N/A,#N/A,FALSE,"매출";#N/A,#N/A,FALSE,"원가";#N/A,#N/A,FALSE,"경영"}</definedName>
    <definedName name="__Bp2" hidden="1">{#N/A,#N/A,FALSE,"BS";#N/A,#N/A,FALSE,"PL";#N/A,#N/A,FALSE,"처분";#N/A,#N/A,FALSE,"현금";#N/A,#N/A,FALSE,"매출";#N/A,#N/A,FALSE,"원가";#N/A,#N/A,FALSE,"경영"}</definedName>
    <definedName name="__bs2">#REF!</definedName>
    <definedName name="__C111142">#REF!</definedName>
    <definedName name="__C199999">#REF!</definedName>
    <definedName name="__cep1" localSheetId="7" hidden="1">{"'Sheet1'!$L$16"}</definedName>
    <definedName name="__cep1" localSheetId="6" hidden="1">{"'Sheet1'!$L$16"}</definedName>
    <definedName name="__cep1" hidden="1">{"'Sheet1'!$L$16"}</definedName>
    <definedName name="__D6" localSheetId="7" hidden="1">{"'표지'!$B$5"}</definedName>
    <definedName name="__D6" localSheetId="6" hidden="1">{"'표지'!$B$5"}</definedName>
    <definedName name="__D6" hidden="1">{"'표지'!$B$5"}</definedName>
    <definedName name="__D8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D8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DR1" localSheetId="7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6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SComments">"First draft of QMS (part of the Bid Manager's Pack)"</definedName>
    <definedName name="__DSCreated">" November 8, 1992"</definedName>
    <definedName name="__DSRevision">1</definedName>
    <definedName name="__DSSubject">"Quotation Management Summary"</definedName>
    <definedName name="__DSTitle">"QMS"</definedName>
    <definedName name="__EO2" localSheetId="7" hidden="1">{#N/A,#N/A,FALSE,"신규dep";#N/A,#N/A,FALSE,"신규dep-금형상각후";#N/A,#N/A,FALSE,"신규dep-연구비상각후";#N/A,#N/A,FALSE,"신규dep-기계,공구상각후"}</definedName>
    <definedName name="__EO2" localSheetId="6" hidden="1">{#N/A,#N/A,FALSE,"신규dep";#N/A,#N/A,FALSE,"신규dep-금형상각후";#N/A,#N/A,FALSE,"신규dep-연구비상각후";#N/A,#N/A,FALSE,"신규dep-기계,공구상각후"}</definedName>
    <definedName name="__EO2" hidden="1">{#N/A,#N/A,FALSE,"신규dep";#N/A,#N/A,FALSE,"신규dep-금형상각후";#N/A,#N/A,FALSE,"신규dep-연구비상각후";#N/A,#N/A,FALSE,"신규dep-기계,공구상각후"}</definedName>
    <definedName name="__EUR3">#REF!</definedName>
    <definedName name="__EUR4">#REF!</definedName>
    <definedName name="__F123" localSheetId="7" hidden="1">{#N/A,#N/A,FALSE,"BS";#N/A,#N/A,FALSE,"PL";#N/A,#N/A,FALSE,"처분";#N/A,#N/A,FALSE,"현금";#N/A,#N/A,FALSE,"매출";#N/A,#N/A,FALSE,"원가";#N/A,#N/A,FALSE,"경영"}</definedName>
    <definedName name="__F123" localSheetId="6" hidden="1">{#N/A,#N/A,FALSE,"BS";#N/A,#N/A,FALSE,"PL";#N/A,#N/A,FALSE,"처분";#N/A,#N/A,FALSE,"현금";#N/A,#N/A,FALSE,"매출";#N/A,#N/A,FALSE,"원가";#N/A,#N/A,FALSE,"경영"}</definedName>
    <definedName name="__F123" hidden="1">{#N/A,#N/A,FALSE,"BS";#N/A,#N/A,FALSE,"PL";#N/A,#N/A,FALSE,"처분";#N/A,#N/A,FALSE,"현금";#N/A,#N/A,FALSE,"매출";#N/A,#N/A,FALSE,"원가";#N/A,#N/A,FALSE,"경영"}</definedName>
    <definedName name="__fa2" localSheetId="7" hidden="1">{"'Sheet1'!$A$1:$H$36"}</definedName>
    <definedName name="__fa2" localSheetId="6" hidden="1">{"'Sheet1'!$A$1:$H$36"}</definedName>
    <definedName name="__fa2" hidden="1">{"'Sheet1'!$A$1:$H$36"}</definedName>
    <definedName name="__FAB6" hidden="1">#REF!</definedName>
    <definedName name="__FDS_HYPERLINK_TOGGLE_STATE__" hidden="1">"ON"</definedName>
    <definedName name="__FDS_UNIQUE_RANGE_ID_GENERATOR_COUNTER" hidden="1">1</definedName>
    <definedName name="__FY01" localSheetId="7" hidden="1">{"'Sheet1'!$A$1:$D$15"}</definedName>
    <definedName name="__FY01" localSheetId="6" hidden="1">{"'Sheet1'!$A$1:$D$15"}</definedName>
    <definedName name="__FY01" hidden="1">{"'Sheet1'!$A$1:$D$15"}</definedName>
    <definedName name="__Goi8" localSheetId="7" hidden="1">{"'Sheet1'!$L$16"}</definedName>
    <definedName name="__Goi8" localSheetId="6" hidden="1">{"'Sheet1'!$L$16"}</definedName>
    <definedName name="__Goi8" hidden="1">{"'Sheet1'!$L$16"}</definedName>
    <definedName name="__h1" localSheetId="7" hidden="1">{"'표지'!$B$5"}</definedName>
    <definedName name="__h1" localSheetId="6" hidden="1">{"'표지'!$B$5"}</definedName>
    <definedName name="__h1" hidden="1">{"'표지'!$B$5"}</definedName>
    <definedName name="__h2" localSheetId="7" hidden="1">{"'표지'!$B$5"}</definedName>
    <definedName name="__h2" localSheetId="6" hidden="1">{"'표지'!$B$5"}</definedName>
    <definedName name="__h2" hidden="1">{"'표지'!$B$5"}</definedName>
    <definedName name="__h3" localSheetId="7" hidden="1">{"'표지'!$B$5"}</definedName>
    <definedName name="__h3" localSheetId="6" hidden="1">{"'표지'!$B$5"}</definedName>
    <definedName name="__h3" hidden="1">{"'표지'!$B$5"}</definedName>
    <definedName name="__H31285">#REF!</definedName>
    <definedName name="__h4" localSheetId="7" hidden="1">{"'표지'!$B$5"}</definedName>
    <definedName name="__h4" localSheetId="6" hidden="1">{"'표지'!$B$5"}</definedName>
    <definedName name="__h4" hidden="1">{"'표지'!$B$5"}</definedName>
    <definedName name="__h5" localSheetId="7" hidden="1">{"'표지'!$B$5"}</definedName>
    <definedName name="__h5" localSheetId="6" hidden="1">{"'표지'!$B$5"}</definedName>
    <definedName name="__h5" hidden="1">{"'표지'!$B$5"}</definedName>
    <definedName name="__H922" localSheetId="7" hidden="1">{"'Sheet1'!$A$1:$H$36"}</definedName>
    <definedName name="__H922" localSheetId="6" hidden="1">{"'Sheet1'!$A$1:$H$36"}</definedName>
    <definedName name="__H922" hidden="1">{"'Sheet1'!$A$1:$H$36"}</definedName>
    <definedName name="__H930" localSheetId="7" hidden="1">{"'Sheet1'!$A$1:$H$36"}</definedName>
    <definedName name="__H930" localSheetId="6" hidden="1">{"'Sheet1'!$A$1:$H$36"}</definedName>
    <definedName name="__H930" hidden="1">{"'Sheet1'!$A$1:$H$36"}</definedName>
    <definedName name="__HGP1010" localSheetId="7" hidden="1">{"'Sheet1'!$A$1:$H$36"}</definedName>
    <definedName name="__HGP1010" localSheetId="6" hidden="1">{"'Sheet1'!$A$1:$H$36"}</definedName>
    <definedName name="__HGP1010" hidden="1">{"'Sheet1'!$A$1:$H$36"}</definedName>
    <definedName name="__HKD2">#REF!</definedName>
    <definedName name="__HKD3">#REF!</definedName>
    <definedName name="__HKD5">#REF!</definedName>
    <definedName name="__IntlFixup" hidden="1">TRUE</definedName>
    <definedName name="__j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j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jyr6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1" hidden="1">#REF!</definedName>
    <definedName name="__K24">BlankMacro1</definedName>
    <definedName name="__k7" localSheetId="7" hidden="1">{#N/A,#N/A,FALSE,"단축1";#N/A,#N/A,FALSE,"단축2";#N/A,#N/A,FALSE,"단축3";#N/A,#N/A,FALSE,"장축";#N/A,#N/A,FALSE,"4WD"}</definedName>
    <definedName name="__k7" localSheetId="6" hidden="1">{#N/A,#N/A,FALSE,"단축1";#N/A,#N/A,FALSE,"단축2";#N/A,#N/A,FALSE,"단축3";#N/A,#N/A,FALSE,"장축";#N/A,#N/A,FALSE,"4WD"}</definedName>
    <definedName name="__k7" hidden="1">{#N/A,#N/A,FALSE,"단축1";#N/A,#N/A,FALSE,"단축2";#N/A,#N/A,FALSE,"단축3";#N/A,#N/A,FALSE,"장축";#N/A,#N/A,FALSE,"4WD"}</definedName>
    <definedName name="__k8" localSheetId="7" hidden="1">{#N/A,#N/A,FALSE,"단축1";#N/A,#N/A,FALSE,"단축2";#N/A,#N/A,FALSE,"단축3";#N/A,#N/A,FALSE,"장축";#N/A,#N/A,FALSE,"4WD"}</definedName>
    <definedName name="__k8" localSheetId="6" hidden="1">{#N/A,#N/A,FALSE,"단축1";#N/A,#N/A,FALSE,"단축2";#N/A,#N/A,FALSE,"단축3";#N/A,#N/A,FALSE,"장축";#N/A,#N/A,FALSE,"4WD"}</definedName>
    <definedName name="__k8" hidden="1">{#N/A,#N/A,FALSE,"단축1";#N/A,#N/A,FALSE,"단축2";#N/A,#N/A,FALSE,"단축3";#N/A,#N/A,FALSE,"장축";#N/A,#N/A,FALSE,"4WD"}</definedName>
    <definedName name="__k9" localSheetId="7" hidden="1">{#N/A,#N/A,FALSE,"단축1";#N/A,#N/A,FALSE,"단축2";#N/A,#N/A,FALSE,"단축3";#N/A,#N/A,FALSE,"장축";#N/A,#N/A,FALSE,"4WD"}</definedName>
    <definedName name="__k9" localSheetId="6" hidden="1">{#N/A,#N/A,FALSE,"단축1";#N/A,#N/A,FALSE,"단축2";#N/A,#N/A,FALSE,"단축3";#N/A,#N/A,FALSE,"장축";#N/A,#N/A,FALSE,"4WD"}</definedName>
    <definedName name="__k9" hidden="1">{#N/A,#N/A,FALSE,"단축1";#N/A,#N/A,FALSE,"단축2";#N/A,#N/A,FALSE,"단축3";#N/A,#N/A,FALSE,"장축";#N/A,#N/A,FALSE,"4WD"}</definedName>
    <definedName name="__KA1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KA1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KEY1" hidden="1">#REF!</definedName>
    <definedName name="__Key11" hidden="1">#REF!</definedName>
    <definedName name="__KEY2" hidden="1">#REF!</definedName>
    <definedName name="__KTM10" localSheetId="7" hidden="1">{#N/A,#N/A,FALSE,"현장 NCR 분석";#N/A,#N/A,FALSE,"현장품질감사";#N/A,#N/A,FALSE,"현장품질감사"}</definedName>
    <definedName name="__KTM10" localSheetId="6" hidden="1">{#N/A,#N/A,FALSE,"현장 NCR 분석";#N/A,#N/A,FALSE,"현장품질감사";#N/A,#N/A,FALSE,"현장품질감사"}</definedName>
    <definedName name="__KTM10" hidden="1">{#N/A,#N/A,FALSE,"현장 NCR 분석";#N/A,#N/A,FALSE,"현장품질감사";#N/A,#N/A,FALSE,"현장품질감사"}</definedName>
    <definedName name="__L2" localSheetId="7" hidden="1">{#N/A,#N/A,FALSE,"보험현황";#N/A,#N/A,FALSE,"보험현황"}</definedName>
    <definedName name="__L2" localSheetId="6" hidden="1">{#N/A,#N/A,FALSE,"보험현황";#N/A,#N/A,FALSE,"보험현황"}</definedName>
    <definedName name="__L2" hidden="1">{#N/A,#N/A,FALSE,"보험현황";#N/A,#N/A,FALSE,"보험현황"}</definedName>
    <definedName name="__LAN3" localSheetId="7" hidden="1">{"'Sheet1'!$L$16"}</definedName>
    <definedName name="__LAN3" localSheetId="6" hidden="1">{"'Sheet1'!$L$16"}</definedName>
    <definedName name="__LAN3" hidden="1">{"'Sheet1'!$L$16"}</definedName>
    <definedName name="__LG2" localSheetId="7" hidden="1">{#N/A,#N/A,TRUE,"매출진척-1";#N/A,#N/A,TRUE,"매출진척-2";#N/A,#N/A,TRUE,"제품실적";#N/A,#N/A,TRUE,"RAC";#N/A,#N/A,TRUE,"PAC ";#N/A,#N/A,TRUE,"재고현황";#N/A,#N/A,TRUE,"공지사항"}</definedName>
    <definedName name="__LG2" localSheetId="6" hidden="1">{#N/A,#N/A,TRUE,"매출진척-1";#N/A,#N/A,TRUE,"매출진척-2";#N/A,#N/A,TRUE,"제품실적";#N/A,#N/A,TRUE,"RAC";#N/A,#N/A,TRUE,"PAC ";#N/A,#N/A,TRUE,"재고현황";#N/A,#N/A,TRUE,"공지사항"}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LN1">#REF!</definedName>
    <definedName name="__LN2">#REF!</definedName>
    <definedName name="__LN3">#REF!</definedName>
    <definedName name="__LN4">#REF!</definedName>
    <definedName name="__LN5">#REF!</definedName>
    <definedName name="__LN6">#REF!</definedName>
    <definedName name="__NPS2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2" hidden="1">#REF!</definedName>
    <definedName name="__oct1">#REF!</definedName>
    <definedName name="__oct2">#REF!</definedName>
    <definedName name="__PA3" localSheetId="7" hidden="1">{"'Sheet1'!$L$16"}</definedName>
    <definedName name="__PA3" localSheetId="6" hidden="1">{"'Sheet1'!$L$16"}</definedName>
    <definedName name="__PA3" hidden="1">{"'Sheet1'!$L$16"}</definedName>
    <definedName name="__PGR003" localSheetId="7" hidden="1">{"'status'!$B$2:$H$15"}</definedName>
    <definedName name="__PGR003" localSheetId="6" hidden="1">{"'status'!$B$2:$H$15"}</definedName>
    <definedName name="__PGR003" hidden="1">{"'status'!$B$2:$H$15"}</definedName>
    <definedName name="__PL7" localSheetId="7" hidden="1">{#N/A,#N/A,TRUE,"대 차 대 조 표"}</definedName>
    <definedName name="__PL7" localSheetId="6" hidden="1">{#N/A,#N/A,TRUE,"대 차 대 조 표"}</definedName>
    <definedName name="__PL7" hidden="1">{#N/A,#N/A,TRUE,"대 차 대 조 표"}</definedName>
    <definedName name="__PL98" hidden="1">#REF!</definedName>
    <definedName name="__pl99" hidden="1">#REF!</definedName>
    <definedName name="__PRR001" localSheetId="7" hidden="1">{"'status'!$B$2:$H$15"}</definedName>
    <definedName name="__PRR001" localSheetId="6" hidden="1">{"'status'!$B$2:$H$15"}</definedName>
    <definedName name="__PRR001" hidden="1">{"'status'!$B$2:$H$15"}</definedName>
    <definedName name="__PRR002" localSheetId="7" hidden="1">{"'status'!$B$2:$H$15"}</definedName>
    <definedName name="__PRR002" localSheetId="6" hidden="1">{"'status'!$B$2:$H$15"}</definedName>
    <definedName name="__PRR002" hidden="1">{"'status'!$B$2:$H$15"}</definedName>
    <definedName name="__PRR18" localSheetId="7" hidden="1">{"'status'!$B$2:$H$15"}</definedName>
    <definedName name="__PRR18" localSheetId="6" hidden="1">{"'status'!$B$2:$H$15"}</definedName>
    <definedName name="__PRR18" hidden="1">{"'status'!$B$2:$H$15"}</definedName>
    <definedName name="__PRR5" localSheetId="7" hidden="1">{"'status'!$B$2:$H$15"}</definedName>
    <definedName name="__PRR5" localSheetId="6" hidden="1">{"'status'!$B$2:$H$15"}</definedName>
    <definedName name="__PRR5" hidden="1">{"'status'!$B$2:$H$15"}</definedName>
    <definedName name="__PRR6" localSheetId="7" hidden="1">{"'status'!$B$2:$H$15"}</definedName>
    <definedName name="__PRR6" localSheetId="6" hidden="1">{"'status'!$B$2:$H$15"}</definedName>
    <definedName name="__PRR6" hidden="1">{"'status'!$B$2:$H$15"}</definedName>
    <definedName name="__re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3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4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4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s1" localSheetId="7" hidden="1">{#N/A,#N/A,FALSE,"UNIT";#N/A,#N/A,FALSE,"UNIT";#N/A,#N/A,FALSE,"계정"}</definedName>
    <definedName name="__s1" localSheetId="6" hidden="1">{#N/A,#N/A,FALSE,"UNIT";#N/A,#N/A,FALSE,"UNIT";#N/A,#N/A,FALSE,"계정"}</definedName>
    <definedName name="__s1" hidden="1">{#N/A,#N/A,FALSE,"UNIT";#N/A,#N/A,FALSE,"UNIT";#N/A,#N/A,FALSE,"계정"}</definedName>
    <definedName name="__s10" localSheetId="7" hidden="1">{#N/A,#N/A,FALSE,"UNIT";#N/A,#N/A,FALSE,"UNIT";#N/A,#N/A,FALSE,"계정"}</definedName>
    <definedName name="__s10" localSheetId="6" hidden="1">{#N/A,#N/A,FALSE,"UNIT";#N/A,#N/A,FALSE,"UNIT";#N/A,#N/A,FALSE,"계정"}</definedName>
    <definedName name="__s10" hidden="1">{#N/A,#N/A,FALSE,"UNIT";#N/A,#N/A,FALSE,"UNIT";#N/A,#N/A,FALSE,"계정"}</definedName>
    <definedName name="__s11" localSheetId="7" hidden="1">{#N/A,#N/A,FALSE,"UNIT";#N/A,#N/A,FALSE,"UNIT";#N/A,#N/A,FALSE,"계정"}</definedName>
    <definedName name="__s11" localSheetId="6" hidden="1">{#N/A,#N/A,FALSE,"UNIT";#N/A,#N/A,FALSE,"UNIT";#N/A,#N/A,FALSE,"계정"}</definedName>
    <definedName name="__s11" hidden="1">{#N/A,#N/A,FALSE,"UNIT";#N/A,#N/A,FALSE,"UNIT";#N/A,#N/A,FALSE,"계정"}</definedName>
    <definedName name="__s12" localSheetId="7" hidden="1">{#N/A,#N/A,FALSE,"UNIT";#N/A,#N/A,FALSE,"UNIT";#N/A,#N/A,FALSE,"계정"}</definedName>
    <definedName name="__s12" localSheetId="6" hidden="1">{#N/A,#N/A,FALSE,"UNIT";#N/A,#N/A,FALSE,"UNIT";#N/A,#N/A,FALSE,"계정"}</definedName>
    <definedName name="__s12" hidden="1">{#N/A,#N/A,FALSE,"UNIT";#N/A,#N/A,FALSE,"UNIT";#N/A,#N/A,FALSE,"계정"}</definedName>
    <definedName name="__s13" localSheetId="7" hidden="1">{#N/A,#N/A,FALSE,"UNIT";#N/A,#N/A,FALSE,"UNIT";#N/A,#N/A,FALSE,"계정"}</definedName>
    <definedName name="__s13" localSheetId="6" hidden="1">{#N/A,#N/A,FALSE,"UNIT";#N/A,#N/A,FALSE,"UNIT";#N/A,#N/A,FALSE,"계정"}</definedName>
    <definedName name="__s13" hidden="1">{#N/A,#N/A,FALSE,"UNIT";#N/A,#N/A,FALSE,"UNIT";#N/A,#N/A,FALSE,"계정"}</definedName>
    <definedName name="__s14" localSheetId="7" hidden="1">{#N/A,#N/A,FALSE,"UNIT";#N/A,#N/A,FALSE,"UNIT";#N/A,#N/A,FALSE,"계정"}</definedName>
    <definedName name="__s14" localSheetId="6" hidden="1">{#N/A,#N/A,FALSE,"UNIT";#N/A,#N/A,FALSE,"UNIT";#N/A,#N/A,FALSE,"계정"}</definedName>
    <definedName name="__s14" hidden="1">{#N/A,#N/A,FALSE,"UNIT";#N/A,#N/A,FALSE,"UNIT";#N/A,#N/A,FALSE,"계정"}</definedName>
    <definedName name="__s16" localSheetId="7" hidden="1">{#N/A,#N/A,FALSE,"UNIT";#N/A,#N/A,FALSE,"UNIT";#N/A,#N/A,FALSE,"계정"}</definedName>
    <definedName name="__s16" localSheetId="6" hidden="1">{#N/A,#N/A,FALSE,"UNIT";#N/A,#N/A,FALSE,"UNIT";#N/A,#N/A,FALSE,"계정"}</definedName>
    <definedName name="__s16" hidden="1">{#N/A,#N/A,FALSE,"UNIT";#N/A,#N/A,FALSE,"UNIT";#N/A,#N/A,FALSE,"계정"}</definedName>
    <definedName name="__s17" localSheetId="7" hidden="1">{#N/A,#N/A,FALSE,"UNIT";#N/A,#N/A,FALSE,"UNIT";#N/A,#N/A,FALSE,"계정"}</definedName>
    <definedName name="__s17" localSheetId="6" hidden="1">{#N/A,#N/A,FALSE,"UNIT";#N/A,#N/A,FALSE,"UNIT";#N/A,#N/A,FALSE,"계정"}</definedName>
    <definedName name="__s17" hidden="1">{#N/A,#N/A,FALSE,"UNIT";#N/A,#N/A,FALSE,"UNIT";#N/A,#N/A,FALSE,"계정"}</definedName>
    <definedName name="__s2" localSheetId="7" hidden="1">{#N/A,#N/A,FALSE,"UNIT";#N/A,#N/A,FALSE,"UNIT";#N/A,#N/A,FALSE,"계정"}</definedName>
    <definedName name="__s2" localSheetId="6" hidden="1">{#N/A,#N/A,FALSE,"UNIT";#N/A,#N/A,FALSE,"UNIT";#N/A,#N/A,FALSE,"계정"}</definedName>
    <definedName name="__s2" hidden="1">{#N/A,#N/A,FALSE,"UNIT";#N/A,#N/A,FALSE,"UNIT";#N/A,#N/A,FALSE,"계정"}</definedName>
    <definedName name="__s3" localSheetId="7" hidden="1">{#N/A,#N/A,FALSE,"UNIT";#N/A,#N/A,FALSE,"UNIT";#N/A,#N/A,FALSE,"계정"}</definedName>
    <definedName name="__s3" localSheetId="6" hidden="1">{#N/A,#N/A,FALSE,"UNIT";#N/A,#N/A,FALSE,"UNIT";#N/A,#N/A,FALSE,"계정"}</definedName>
    <definedName name="__s3" hidden="1">{#N/A,#N/A,FALSE,"UNIT";#N/A,#N/A,FALSE,"UNIT";#N/A,#N/A,FALSE,"계정"}</definedName>
    <definedName name="__s4" localSheetId="7" hidden="1">{#N/A,#N/A,FALSE,"UNIT";#N/A,#N/A,FALSE,"UNIT";#N/A,#N/A,FALSE,"계정"}</definedName>
    <definedName name="__s4" localSheetId="6" hidden="1">{#N/A,#N/A,FALSE,"UNIT";#N/A,#N/A,FALSE,"UNIT";#N/A,#N/A,FALSE,"계정"}</definedName>
    <definedName name="__s4" hidden="1">{#N/A,#N/A,FALSE,"UNIT";#N/A,#N/A,FALSE,"UNIT";#N/A,#N/A,FALSE,"계정"}</definedName>
    <definedName name="__s5" localSheetId="7" hidden="1">{#N/A,#N/A,FALSE,"UNIT";#N/A,#N/A,FALSE,"UNIT";#N/A,#N/A,FALSE,"계정"}</definedName>
    <definedName name="__s5" localSheetId="6" hidden="1">{#N/A,#N/A,FALSE,"UNIT";#N/A,#N/A,FALSE,"UNIT";#N/A,#N/A,FALSE,"계정"}</definedName>
    <definedName name="__s5" hidden="1">{#N/A,#N/A,FALSE,"UNIT";#N/A,#N/A,FALSE,"UNIT";#N/A,#N/A,FALSE,"계정"}</definedName>
    <definedName name="__s6" localSheetId="7" hidden="1">{#N/A,#N/A,FALSE,"UNIT";#N/A,#N/A,FALSE,"UNIT";#N/A,#N/A,FALSE,"계정"}</definedName>
    <definedName name="__s6" localSheetId="6" hidden="1">{#N/A,#N/A,FALSE,"UNIT";#N/A,#N/A,FALSE,"UNIT";#N/A,#N/A,FALSE,"계정"}</definedName>
    <definedName name="__s6" hidden="1">{#N/A,#N/A,FALSE,"UNIT";#N/A,#N/A,FALSE,"UNIT";#N/A,#N/A,FALSE,"계정"}</definedName>
    <definedName name="__s9" localSheetId="7" hidden="1">{#N/A,#N/A,FALSE,"UNIT";#N/A,#N/A,FALSE,"UNIT";#N/A,#N/A,FALSE,"계정"}</definedName>
    <definedName name="__s9" localSheetId="6" hidden="1">{#N/A,#N/A,FALSE,"UNIT";#N/A,#N/A,FALSE,"UNIT";#N/A,#N/A,FALSE,"계정"}</definedName>
    <definedName name="__s9" hidden="1">{#N/A,#N/A,FALSE,"UNIT";#N/A,#N/A,FALSE,"UNIT";#N/A,#N/A,FALSE,"계정"}</definedName>
    <definedName name="__SEL1">#REF!</definedName>
    <definedName name="__SEL2">#REF!</definedName>
    <definedName name="__SEL3">#REF!</definedName>
    <definedName name="__soc2" localSheetId="7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soc2" localSheetId="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soc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SSS1" hidden="1">#REF!</definedName>
    <definedName name="__T2" localSheetId="7" hidden="1">{#N/A,#N/A,FALSE,"단축1";#N/A,#N/A,FALSE,"단축2";#N/A,#N/A,FALSE,"단축3";#N/A,#N/A,FALSE,"장축";#N/A,#N/A,FALSE,"4WD"}</definedName>
    <definedName name="__T2" localSheetId="6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t9" localSheetId="7" hidden="1">{#N/A,#N/A,FALSE,"UNIT";#N/A,#N/A,FALSE,"UNIT";#N/A,#N/A,FALSE,"계정"}</definedName>
    <definedName name="__t9" localSheetId="6" hidden="1">{#N/A,#N/A,FALSE,"UNIT";#N/A,#N/A,FALSE,"UNIT";#N/A,#N/A,FALSE,"계정"}</definedName>
    <definedName name="__t9" hidden="1">{#N/A,#N/A,FALSE,"UNIT";#N/A,#N/A,FALSE,"UNIT";#N/A,#N/A,FALSE,"계정"}</definedName>
    <definedName name="__TB111">#REF!</definedName>
    <definedName name="__TB113">#REF!</definedName>
    <definedName name="__TB114">#REF!</definedName>
    <definedName name="__TB116">#REF!</definedName>
    <definedName name="__TB117">#REF!</definedName>
    <definedName name="__TB121">#REF!</definedName>
    <definedName name="__TB122">#REF!</definedName>
    <definedName name="__TB123">#REF!</definedName>
    <definedName name="__TB212">#REF!</definedName>
    <definedName name="__TB226">#REF!</definedName>
    <definedName name="__TB228">#REF!</definedName>
    <definedName name="__TB312">#REF!</definedName>
    <definedName name="__TB314">#REF!</definedName>
    <definedName name="__TB315">#REF!</definedName>
    <definedName name="__TB316">#REF!</definedName>
    <definedName name="__TB321">#REF!</definedName>
    <definedName name="__TB501">#REF!</definedName>
    <definedName name="__TB502">#REF!</definedName>
    <definedName name="__TB503">#REF!</definedName>
    <definedName name="__TB504">#REF!</definedName>
    <definedName name="__TB505">#REF!</definedName>
    <definedName name="__TB506">#REF!</definedName>
    <definedName name="__TB507">#REF!</definedName>
    <definedName name="__TB508">#REF!</definedName>
    <definedName name="__TB509">#REF!</definedName>
    <definedName name="__TB512">#REF!</definedName>
    <definedName name="__TB513">#REF!</definedName>
    <definedName name="__TB602">#REF!</definedName>
    <definedName name="__TB603">#REF!</definedName>
    <definedName name="__TB701">#REF!</definedName>
    <definedName name="__TB901">#REF!</definedName>
    <definedName name="__TB902">#REF!</definedName>
    <definedName name="__TB903">#REF!</definedName>
    <definedName name="__TB904">#REF!</definedName>
    <definedName name="__TBI101">#REF!</definedName>
    <definedName name="__TBI1100">#REF!</definedName>
    <definedName name="__TBI201">#REF!</definedName>
    <definedName name="__TBI202">#REF!</definedName>
    <definedName name="__TBI203">#REF!</definedName>
    <definedName name="__TBI401">#REF!</definedName>
    <definedName name="__TBI402">#REF!</definedName>
    <definedName name="__TBI404">#REF!</definedName>
    <definedName name="__TBI405">#REF!</definedName>
    <definedName name="__TBI406">#REF!</definedName>
    <definedName name="__TBI407">#REF!</definedName>
    <definedName name="__TBI408">#REF!</definedName>
    <definedName name="__TBI409">#REF!</definedName>
    <definedName name="__TBI410">#REF!</definedName>
    <definedName name="__TBI411">#REF!</definedName>
    <definedName name="__TBI412">#REF!</definedName>
    <definedName name="__TBI413">#REF!</definedName>
    <definedName name="__TBI414">#REF!</definedName>
    <definedName name="__TBI415">#REF!</definedName>
    <definedName name="__TBI416">#REF!</definedName>
    <definedName name="__TBI417">#REF!</definedName>
    <definedName name="__TBI418">#REF!</definedName>
    <definedName name="__TBI419">#REF!</definedName>
    <definedName name="__TBI420">#REF!</definedName>
    <definedName name="__TBI421">#REF!</definedName>
    <definedName name="__TBI422">#REF!</definedName>
    <definedName name="__TBI423">#REF!</definedName>
    <definedName name="__TBI424">#REF!</definedName>
    <definedName name="__TBI601">#REF!</definedName>
    <definedName name="__TBI602">#REF!</definedName>
    <definedName name="__TBI610">#REF!</definedName>
    <definedName name="__TBI612">#REF!</definedName>
    <definedName name="__TBI614">#REF!</definedName>
    <definedName name="__TBI701">#REF!</definedName>
    <definedName name="__TBI702">#REF!</definedName>
    <definedName name="__TBI709">#REF!</definedName>
    <definedName name="__TBI714">#REF!</definedName>
    <definedName name="__TBI716">#REF!</definedName>
    <definedName name="__TBI718">#REF!</definedName>
    <definedName name="__TBI901">#REF!</definedName>
    <definedName name="__TBI902">#REF!</definedName>
    <definedName name="__TEL3" localSheetId="7" hidden="1">{"'tel2'!$B$29:$J$45","'tel2'!$A$5:$G$19","'tel2'!$B$50:$F$57","'tel2'!$B$105:$G$110","'tel2'!$B$63:$H$85","'tel2'!$B$14:$G$18","'tel2'!$B$29:$C$29"}</definedName>
    <definedName name="__TEL3" localSheetId="6" hidden="1">{"'tel2'!$B$29:$J$45","'tel2'!$A$5:$G$19","'tel2'!$B$50:$F$57","'tel2'!$B$105:$G$110","'tel2'!$B$63:$H$85","'tel2'!$B$14:$G$18","'tel2'!$B$29:$C$29"}</definedName>
    <definedName name="__TEL3" hidden="1">{"'tel2'!$B$29:$J$45","'tel2'!$A$5:$G$19","'tel2'!$B$50:$F$57","'tel2'!$B$105:$G$110","'tel2'!$B$63:$H$85","'tel2'!$B$14:$G$18","'tel2'!$B$29:$C$29"}</definedName>
    <definedName name="__ths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ths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tt3" localSheetId="7" hidden="1">{"'Sheet1'!$L$16"}</definedName>
    <definedName name="__tt3" localSheetId="6" hidden="1">{"'Sheet1'!$L$16"}</definedName>
    <definedName name="__tt3" hidden="1">{"'Sheet1'!$L$16"}</definedName>
    <definedName name="__US3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US3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USD1">#REF!</definedName>
    <definedName name="__USD2">#REF!</definedName>
    <definedName name="__USD3">#REF!</definedName>
    <definedName name="__USD4">#REF!</definedName>
    <definedName name="__USD5">#REF!</definedName>
    <definedName name="__xlfn.BAHTTEXT" hidden="1">#NAME?</definedName>
    <definedName name="__YP1">#REF!</definedName>
    <definedName name="__YP2">#REF!</definedName>
    <definedName name="__Z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Z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ㅇㅇㅇ" hidden="1">#REF!</definedName>
    <definedName name="_1">#N/A</definedName>
    <definedName name="_1_?0_F" hidden="1">#REF!</definedName>
    <definedName name="_1__123Graph_A차트_1" hidden="1">#REF!</definedName>
    <definedName name="_1__FDSAUDITLINK__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0공급">#REF!</definedName>
    <definedName name="_1_5____123Grap" hidden="1">#REF!</definedName>
    <definedName name="_1_5_0__123Grap" hidden="1">#REF!</definedName>
    <definedName name="_10__123Graph_A차트_1" hidden="1">#REF!</definedName>
    <definedName name="_10__123Graph_B차트_1" hidden="1">#REF!</definedName>
    <definedName name="_10__123Graph_C차트_1" hidden="1">#REF!</definedName>
    <definedName name="_10_7_0__123Graph_LB" hidden="1">#REF!</definedName>
    <definedName name="_10_9_0__123Graph_LB" hidden="1">#REF!</definedName>
    <definedName name="_101600">#REF!</definedName>
    <definedName name="_102C_0PA">#REF!</definedName>
    <definedName name="_10320">#REF!</definedName>
    <definedName name="_104s1_" localSheetId="7" hidden="1">{#N/A,#N/A,FALSE,"UNIT";#N/A,#N/A,FALSE,"UNIT";#N/A,#N/A,FALSE,"계정"}</definedName>
    <definedName name="_104s1_" localSheetId="6" hidden="1">{#N/A,#N/A,FALSE,"UNIT";#N/A,#N/A,FALSE,"UNIT";#N/A,#N/A,FALSE,"계정"}</definedName>
    <definedName name="_104s1_" hidden="1">{#N/A,#N/A,FALSE,"UNIT";#N/A,#N/A,FALSE,"UNIT";#N/A,#N/A,FALSE,"계정"}</definedName>
    <definedName name="_105s10_" localSheetId="7" hidden="1">{#N/A,#N/A,FALSE,"UNIT";#N/A,#N/A,FALSE,"UNIT";#N/A,#N/A,FALSE,"계정"}</definedName>
    <definedName name="_105s10_" localSheetId="6" hidden="1">{#N/A,#N/A,FALSE,"UNIT";#N/A,#N/A,FALSE,"UNIT";#N/A,#N/A,FALSE,"계정"}</definedName>
    <definedName name="_105s10_" hidden="1">{#N/A,#N/A,FALSE,"UNIT";#N/A,#N/A,FALSE,"UNIT";#N/A,#N/A,FALSE,"계정"}</definedName>
    <definedName name="_106s11_" localSheetId="7" hidden="1">{#N/A,#N/A,FALSE,"UNIT";#N/A,#N/A,FALSE,"UNIT";#N/A,#N/A,FALSE,"계정"}</definedName>
    <definedName name="_106s11_" localSheetId="6" hidden="1">{#N/A,#N/A,FALSE,"UNIT";#N/A,#N/A,FALSE,"UNIT";#N/A,#N/A,FALSE,"계정"}</definedName>
    <definedName name="_106s11_" hidden="1">{#N/A,#N/A,FALSE,"UNIT";#N/A,#N/A,FALSE,"UNIT";#N/A,#N/A,FALSE,"계정"}</definedName>
    <definedName name="_107s12_" localSheetId="7" hidden="1">{#N/A,#N/A,FALSE,"UNIT";#N/A,#N/A,FALSE,"UNIT";#N/A,#N/A,FALSE,"계정"}</definedName>
    <definedName name="_107s12_" localSheetId="6" hidden="1">{#N/A,#N/A,FALSE,"UNIT";#N/A,#N/A,FALSE,"UNIT";#N/A,#N/A,FALSE,"계정"}</definedName>
    <definedName name="_107s12_" hidden="1">{#N/A,#N/A,FALSE,"UNIT";#N/A,#N/A,FALSE,"UNIT";#N/A,#N/A,FALSE,"계정"}</definedName>
    <definedName name="_108s13_" localSheetId="7" hidden="1">{#N/A,#N/A,FALSE,"UNIT";#N/A,#N/A,FALSE,"UNIT";#N/A,#N/A,FALSE,"계정"}</definedName>
    <definedName name="_108s13_" localSheetId="6" hidden="1">{#N/A,#N/A,FALSE,"UNIT";#N/A,#N/A,FALSE,"UNIT";#N/A,#N/A,FALSE,"계정"}</definedName>
    <definedName name="_108s13_" hidden="1">{#N/A,#N/A,FALSE,"UNIT";#N/A,#N/A,FALSE,"UNIT";#N/A,#N/A,FALSE,"계정"}</definedName>
    <definedName name="_109s14_" localSheetId="7" hidden="1">{#N/A,#N/A,FALSE,"UNIT";#N/A,#N/A,FALSE,"UNIT";#N/A,#N/A,FALSE,"계정"}</definedName>
    <definedName name="_109s14_" localSheetId="6" hidden="1">{#N/A,#N/A,FALSE,"UNIT";#N/A,#N/A,FALSE,"UNIT";#N/A,#N/A,FALSE,"계정"}</definedName>
    <definedName name="_109s14_" hidden="1">{#N/A,#N/A,FALSE,"UNIT";#N/A,#N/A,FALSE,"UNIT";#N/A,#N/A,FALSE,"계정"}</definedName>
    <definedName name="_10a01_" localSheetId="7" hidden="1">{#N/A,#N/A,FALSE,"Aging Summary";#N/A,#N/A,FALSE,"Ratio Analysis";#N/A,#N/A,FALSE,"Test 120 Day Accts";#N/A,#N/A,FALSE,"Tickmarks"}</definedName>
    <definedName name="_10a01_" localSheetId="6" hidden="1">{#N/A,#N/A,FALSE,"Aging Summary";#N/A,#N/A,FALSE,"Ratio Analysis";#N/A,#N/A,FALSE,"Test 120 Day Accts";#N/A,#N/A,FALSE,"Tickmarks"}</definedName>
    <definedName name="_10a01_" hidden="1">{#N/A,#N/A,FALSE,"Aging Summary";#N/A,#N/A,FALSE,"Ratio Analysis";#N/A,#N/A,FALSE,"Test 120 Day Accts";#N/A,#N/A,FALSE,"Tickmarks"}</definedName>
    <definedName name="_10dt1_" localSheetId="7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10dt1_" localSheetId="6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10dt1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10K24_">BlankMacro1</definedName>
    <definedName name="_10s13_" localSheetId="7" hidden="1">{#N/A,#N/A,FALSE,"UNIT";#N/A,#N/A,FALSE,"UNIT";#N/A,#N/A,FALSE,"계정"}</definedName>
    <definedName name="_10s13_" localSheetId="6" hidden="1">{#N/A,#N/A,FALSE,"UNIT";#N/A,#N/A,FALSE,"UNIT";#N/A,#N/A,FALSE,"계정"}</definedName>
    <definedName name="_10s13_" hidden="1">{#N/A,#N/A,FALSE,"UNIT";#N/A,#N/A,FALSE,"UNIT";#N/A,#N/A,FALSE,"계정"}</definedName>
    <definedName name="_10s16_" localSheetId="7" hidden="1">{#N/A,#N/A,FALSE,"UNIT";#N/A,#N/A,FALSE,"UNIT";#N/A,#N/A,FALSE,"계정"}</definedName>
    <definedName name="_10s16_" localSheetId="6" hidden="1">{#N/A,#N/A,FALSE,"UNIT";#N/A,#N/A,FALSE,"UNIT";#N/A,#N/A,FALSE,"계정"}</definedName>
    <definedName name="_10s16_" hidden="1">{#N/A,#N/A,FALSE,"UNIT";#N/A,#N/A,FALSE,"UNIT";#N/A,#N/A,FALSE,"계정"}</definedName>
    <definedName name="_10s3_" localSheetId="7" hidden="1">{#N/A,#N/A,FALSE,"UNIT";#N/A,#N/A,FALSE,"UNIT";#N/A,#N/A,FALSE,"계정"}</definedName>
    <definedName name="_10s3_" localSheetId="6" hidden="1">{#N/A,#N/A,FALSE,"UNIT";#N/A,#N/A,FALSE,"UNIT";#N/A,#N/A,FALSE,"계정"}</definedName>
    <definedName name="_10s3_" hidden="1">{#N/A,#N/A,FALSE,"UNIT";#N/A,#N/A,FALSE,"UNIT";#N/A,#N/A,FALSE,"계정"}</definedName>
    <definedName name="_11__123Graph_C차트_1" hidden="1">#REF!</definedName>
    <definedName name="_11_9_0__123Grap" hidden="1">#REF!</definedName>
    <definedName name="_110s16_" localSheetId="7" hidden="1">{#N/A,#N/A,FALSE,"UNIT";#N/A,#N/A,FALSE,"UNIT";#N/A,#N/A,FALSE,"계정"}</definedName>
    <definedName name="_110s16_" localSheetId="6" hidden="1">{#N/A,#N/A,FALSE,"UNIT";#N/A,#N/A,FALSE,"UNIT";#N/A,#N/A,FALSE,"계정"}</definedName>
    <definedName name="_110s16_" hidden="1">{#N/A,#N/A,FALSE,"UNIT";#N/A,#N/A,FALSE,"UNIT";#N/A,#N/A,FALSE,"계정"}</definedName>
    <definedName name="_111s17_" localSheetId="7" hidden="1">{#N/A,#N/A,FALSE,"UNIT";#N/A,#N/A,FALSE,"UNIT";#N/A,#N/A,FALSE,"계정"}</definedName>
    <definedName name="_111s17_" localSheetId="6" hidden="1">{#N/A,#N/A,FALSE,"UNIT";#N/A,#N/A,FALSE,"UNIT";#N/A,#N/A,FALSE,"계정"}</definedName>
    <definedName name="_111s17_" hidden="1">{#N/A,#N/A,FALSE,"UNIT";#N/A,#N/A,FALSE,"UNIT";#N/A,#N/A,FALSE,"계정"}</definedName>
    <definedName name="_112s2_" localSheetId="7" hidden="1">{#N/A,#N/A,FALSE,"UNIT";#N/A,#N/A,FALSE,"UNIT";#N/A,#N/A,FALSE,"계정"}</definedName>
    <definedName name="_112s2_" localSheetId="6" hidden="1">{#N/A,#N/A,FALSE,"UNIT";#N/A,#N/A,FALSE,"UNIT";#N/A,#N/A,FALSE,"계정"}</definedName>
    <definedName name="_112s2_" hidden="1">{#N/A,#N/A,FALSE,"UNIT";#N/A,#N/A,FALSE,"UNIT";#N/A,#N/A,FALSE,"계정"}</definedName>
    <definedName name="_113s3_" localSheetId="7" hidden="1">{#N/A,#N/A,FALSE,"UNIT";#N/A,#N/A,FALSE,"UNIT";#N/A,#N/A,FALSE,"계정"}</definedName>
    <definedName name="_113s3_" localSheetId="6" hidden="1">{#N/A,#N/A,FALSE,"UNIT";#N/A,#N/A,FALSE,"UNIT";#N/A,#N/A,FALSE,"계정"}</definedName>
    <definedName name="_113s3_" hidden="1">{#N/A,#N/A,FALSE,"UNIT";#N/A,#N/A,FALSE,"UNIT";#N/A,#N/A,FALSE,"계정"}</definedName>
    <definedName name="_114s4_" localSheetId="7" hidden="1">{#N/A,#N/A,FALSE,"UNIT";#N/A,#N/A,FALSE,"UNIT";#N/A,#N/A,FALSE,"계정"}</definedName>
    <definedName name="_114s4_" localSheetId="6" hidden="1">{#N/A,#N/A,FALSE,"UNIT";#N/A,#N/A,FALSE,"UNIT";#N/A,#N/A,FALSE,"계정"}</definedName>
    <definedName name="_114s4_" hidden="1">{#N/A,#N/A,FALSE,"UNIT";#N/A,#N/A,FALSE,"UNIT";#N/A,#N/A,FALSE,"계정"}</definedName>
    <definedName name="_115s5_" localSheetId="7" hidden="1">{#N/A,#N/A,FALSE,"UNIT";#N/A,#N/A,FALSE,"UNIT";#N/A,#N/A,FALSE,"계정"}</definedName>
    <definedName name="_115s5_" localSheetId="6" hidden="1">{#N/A,#N/A,FALSE,"UNIT";#N/A,#N/A,FALSE,"UNIT";#N/A,#N/A,FALSE,"계정"}</definedName>
    <definedName name="_115s5_" hidden="1">{#N/A,#N/A,FALSE,"UNIT";#N/A,#N/A,FALSE,"UNIT";#N/A,#N/A,FALSE,"계정"}</definedName>
    <definedName name="_116s6_" localSheetId="7" hidden="1">{#N/A,#N/A,FALSE,"UNIT";#N/A,#N/A,FALSE,"UNIT";#N/A,#N/A,FALSE,"계정"}</definedName>
    <definedName name="_116s6_" localSheetId="6" hidden="1">{#N/A,#N/A,FALSE,"UNIT";#N/A,#N/A,FALSE,"UNIT";#N/A,#N/A,FALSE,"계정"}</definedName>
    <definedName name="_116s6_" hidden="1">{#N/A,#N/A,FALSE,"UNIT";#N/A,#N/A,FALSE,"UNIT";#N/A,#N/A,FALSE,"계정"}</definedName>
    <definedName name="_117H922_" hidden="1">{"'Sheet1'!$A$1:$H$36"}</definedName>
    <definedName name="_117s9_" localSheetId="7" hidden="1">{#N/A,#N/A,FALSE,"UNIT";#N/A,#N/A,FALSE,"UNIT";#N/A,#N/A,FALSE,"계정"}</definedName>
    <definedName name="_117s9_" localSheetId="6" hidden="1">{#N/A,#N/A,FALSE,"UNIT";#N/A,#N/A,FALSE,"UNIT";#N/A,#N/A,FALSE,"계정"}</definedName>
    <definedName name="_117s9_" hidden="1">{#N/A,#N/A,FALSE,"UNIT";#N/A,#N/A,FALSE,"UNIT";#N/A,#N/A,FALSE,"계정"}</definedName>
    <definedName name="_11hf1_" hidden="1">#REF!</definedName>
    <definedName name="_11R__PA">#REF!</definedName>
    <definedName name="_11s17_" localSheetId="7" hidden="1">{#N/A,#N/A,FALSE,"UNIT";#N/A,#N/A,FALSE,"UNIT";#N/A,#N/A,FALSE,"계정"}</definedName>
    <definedName name="_11s17_" localSheetId="6" hidden="1">{#N/A,#N/A,FALSE,"UNIT";#N/A,#N/A,FALSE,"UNIT";#N/A,#N/A,FALSE,"계정"}</definedName>
    <definedName name="_11s17_" hidden="1">{#N/A,#N/A,FALSE,"UNIT";#N/A,#N/A,FALSE,"UNIT";#N/A,#N/A,FALSE,"계정"}</definedName>
    <definedName name="_11s4_" localSheetId="7" hidden="1">{#N/A,#N/A,FALSE,"UNIT";#N/A,#N/A,FALSE,"UNIT";#N/A,#N/A,FALSE,"계정"}</definedName>
    <definedName name="_11s4_" localSheetId="6" hidden="1">{#N/A,#N/A,FALSE,"UNIT";#N/A,#N/A,FALSE,"UNIT";#N/A,#N/A,FALSE,"계정"}</definedName>
    <definedName name="_11s4_" hidden="1">{#N/A,#N/A,FALSE,"UNIT";#N/A,#N/A,FALSE,"UNIT";#N/A,#N/A,FALSE,"계정"}</definedName>
    <definedName name="_12__123Graph_B차트_1" hidden="1">#REF!</definedName>
    <definedName name="_12__123Graph_X차트_1" hidden="1">#REF!</definedName>
    <definedName name="_12_7_0__123Graph_LB" hidden="1">#REF!</definedName>
    <definedName name="_12_9_0__123Grap" hidden="1">#REF!</definedName>
    <definedName name="_120H930_" hidden="1">{"'Sheet1'!$A$1:$H$36"}</definedName>
    <definedName name="_123GRAPH_LBL_B1" hidden="1">#REF!</definedName>
    <definedName name="_123Graph_X" hidden="1">#REF!</definedName>
    <definedName name="_12A9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2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2hf2_" hidden="1">#REF!</definedName>
    <definedName name="_12s1_" localSheetId="7" hidden="1">{#N/A,#N/A,FALSE,"UNIT";#N/A,#N/A,FALSE,"UNIT";#N/A,#N/A,FALSE,"계정"}</definedName>
    <definedName name="_12s1_" localSheetId="6" hidden="1">{#N/A,#N/A,FALSE,"UNIT";#N/A,#N/A,FALSE,"UNIT";#N/A,#N/A,FALSE,"계정"}</definedName>
    <definedName name="_12s1_" hidden="1">{#N/A,#N/A,FALSE,"UNIT";#N/A,#N/A,FALSE,"UNIT";#N/A,#N/A,FALSE,"계정"}</definedName>
    <definedName name="_12s14_" localSheetId="7" hidden="1">{#N/A,#N/A,FALSE,"UNIT";#N/A,#N/A,FALSE,"UNIT";#N/A,#N/A,FALSE,"계정"}</definedName>
    <definedName name="_12s14_" localSheetId="6" hidden="1">{#N/A,#N/A,FALSE,"UNIT";#N/A,#N/A,FALSE,"UNIT";#N/A,#N/A,FALSE,"계정"}</definedName>
    <definedName name="_12s14_" hidden="1">{#N/A,#N/A,FALSE,"UNIT";#N/A,#N/A,FALSE,"UNIT";#N/A,#N/A,FALSE,"계정"}</definedName>
    <definedName name="_12s2_" localSheetId="7" hidden="1">{#N/A,#N/A,FALSE,"UNIT";#N/A,#N/A,FALSE,"UNIT";#N/A,#N/A,FALSE,"계정"}</definedName>
    <definedName name="_12s2_" localSheetId="6" hidden="1">{#N/A,#N/A,FALSE,"UNIT";#N/A,#N/A,FALSE,"UNIT";#N/A,#N/A,FALSE,"계정"}</definedName>
    <definedName name="_12s2_" hidden="1">{#N/A,#N/A,FALSE,"UNIT";#N/A,#N/A,FALSE,"UNIT";#N/A,#N/A,FALSE,"계정"}</definedName>
    <definedName name="_12s5_" localSheetId="7" hidden="1">{#N/A,#N/A,FALSE,"UNIT";#N/A,#N/A,FALSE,"UNIT";#N/A,#N/A,FALSE,"계정"}</definedName>
    <definedName name="_12s5_" localSheetId="6" hidden="1">{#N/A,#N/A,FALSE,"UNIT";#N/A,#N/A,FALSE,"UNIT";#N/A,#N/A,FALSE,"계정"}</definedName>
    <definedName name="_12s5_" hidden="1">{#N/A,#N/A,FALSE,"UNIT";#N/A,#N/A,FALSE,"UNIT";#N/A,#N/A,FALSE,"계정"}</definedName>
    <definedName name="_12U__PA">#REF!</definedName>
    <definedName name="_12Z720_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2Z720_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2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3_9_0__123Graph_LB" hidden="1">#REF!</definedName>
    <definedName name="_133C__PA">#REF!</definedName>
    <definedName name="_134j1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4j1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A9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B31_" localSheetId="7" hidden="1">{"adj95mult",#N/A,FALSE,"COMPCO";"adj95est",#N/A,FALSE,"COMPCO"}</definedName>
    <definedName name="_13B31_" localSheetId="6" hidden="1">{"adj95mult",#N/A,FALSE,"COMPCO";"adj95est",#N/A,FALSE,"COMPCO"}</definedName>
    <definedName name="_13B31_" hidden="1">{"adj95mult",#N/A,FALSE,"COMPCO";"adj95est",#N/A,FALSE,"COMPCO"}</definedName>
    <definedName name="_13s3_" localSheetId="7" hidden="1">{#N/A,#N/A,FALSE,"UNIT";#N/A,#N/A,FALSE,"UNIT";#N/A,#N/A,FALSE,"계정"}</definedName>
    <definedName name="_13s3_" localSheetId="6" hidden="1">{#N/A,#N/A,FALSE,"UNIT";#N/A,#N/A,FALSE,"UNIT";#N/A,#N/A,FALSE,"계정"}</definedName>
    <definedName name="_13s3_" hidden="1">{#N/A,#N/A,FALSE,"UNIT";#N/A,#N/A,FALSE,"UNIT";#N/A,#N/A,FALSE,"계정"}</definedName>
    <definedName name="_13s6_" localSheetId="7" hidden="1">{#N/A,#N/A,FALSE,"UNIT";#N/A,#N/A,FALSE,"UNIT";#N/A,#N/A,FALSE,"계정"}</definedName>
    <definedName name="_13s6_" localSheetId="6" hidden="1">{#N/A,#N/A,FALSE,"UNIT";#N/A,#N/A,FALSE,"UNIT";#N/A,#N/A,FALSE,"계정"}</definedName>
    <definedName name="_13s6_" hidden="1">{#N/A,#N/A,FALSE,"UNIT";#N/A,#N/A,FALSE,"UNIT";#N/A,#N/A,FALSE,"계정"}</definedName>
    <definedName name="_14__123Graph_C차트_1" hidden="1">#REF!</definedName>
    <definedName name="_14_9_0__123Graph_LB" hidden="1">#REF!</definedName>
    <definedName name="_14A9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j1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j1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s16_" localSheetId="7" hidden="1">{#N/A,#N/A,FALSE,"UNIT";#N/A,#N/A,FALSE,"UNIT";#N/A,#N/A,FALSE,"계정"}</definedName>
    <definedName name="_14s16_" localSheetId="6" hidden="1">{#N/A,#N/A,FALSE,"UNIT";#N/A,#N/A,FALSE,"UNIT";#N/A,#N/A,FALSE,"계정"}</definedName>
    <definedName name="_14s16_" hidden="1">{#N/A,#N/A,FALSE,"UNIT";#N/A,#N/A,FALSE,"UNIT";#N/A,#N/A,FALSE,"계정"}</definedName>
    <definedName name="_14s4_" localSheetId="7" hidden="1">{#N/A,#N/A,FALSE,"UNIT";#N/A,#N/A,FALSE,"UNIT";#N/A,#N/A,FALSE,"계정"}</definedName>
    <definedName name="_14s4_" localSheetId="6" hidden="1">{#N/A,#N/A,FALSE,"UNIT";#N/A,#N/A,FALSE,"UNIT";#N/A,#N/A,FALSE,"계정"}</definedName>
    <definedName name="_14s4_" hidden="1">{#N/A,#N/A,FALSE,"UNIT";#N/A,#N/A,FALSE,"UNIT";#N/A,#N/A,FALSE,"계정"}</definedName>
    <definedName name="_14s9_" localSheetId="7" hidden="1">{#N/A,#N/A,FALSE,"UNIT";#N/A,#N/A,FALSE,"UNIT";#N/A,#N/A,FALSE,"계정"}</definedName>
    <definedName name="_14s9_" localSheetId="6" hidden="1">{#N/A,#N/A,FALSE,"UNIT";#N/A,#N/A,FALSE,"UNIT";#N/A,#N/A,FALSE,"계정"}</definedName>
    <definedName name="_14s9_" hidden="1">{#N/A,#N/A,FALSE,"UNIT";#N/A,#N/A,FALSE,"UNIT";#N/A,#N/A,FALSE,"계정"}</definedName>
    <definedName name="_15A9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5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5hf5_" hidden="1">#REF!</definedName>
    <definedName name="_15s5_" localSheetId="7" hidden="1">{#N/A,#N/A,FALSE,"UNIT";#N/A,#N/A,FALSE,"UNIT";#N/A,#N/A,FALSE,"계정"}</definedName>
    <definedName name="_15s5_" localSheetId="6" hidden="1">{#N/A,#N/A,FALSE,"UNIT";#N/A,#N/A,FALSE,"UNIT";#N/A,#N/A,FALSE,"계정"}</definedName>
    <definedName name="_15s5_" hidden="1">{#N/A,#N/A,FALSE,"UNIT";#N/A,#N/A,FALSE,"UNIT";#N/A,#N/A,FALSE,"계정"}</definedName>
    <definedName name="_16__123Graph_B차트_1" hidden="1">#REF!</definedName>
    <definedName name="_16__123Graph_X차트_1" hidden="1">#REF!</definedName>
    <definedName name="_16_9_0__123Grap" hidden="1">#REF!</definedName>
    <definedName name="_163H_0PA">#REF!</definedName>
    <definedName name="_16A9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6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6s17_" localSheetId="7" hidden="1">{#N/A,#N/A,FALSE,"UNIT";#N/A,#N/A,FALSE,"UNIT";#N/A,#N/A,FALSE,"계정"}</definedName>
    <definedName name="_16s17_" localSheetId="6" hidden="1">{#N/A,#N/A,FALSE,"UNIT";#N/A,#N/A,FALSE,"UNIT";#N/A,#N/A,FALSE,"계정"}</definedName>
    <definedName name="_16s17_" hidden="1">{#N/A,#N/A,FALSE,"UNIT";#N/A,#N/A,FALSE,"UNIT";#N/A,#N/A,FALSE,"계정"}</definedName>
    <definedName name="_16s6_" localSheetId="7" hidden="1">{#N/A,#N/A,FALSE,"UNIT";#N/A,#N/A,FALSE,"UNIT";#N/A,#N/A,FALSE,"계정"}</definedName>
    <definedName name="_16s6_" localSheetId="6" hidden="1">{#N/A,#N/A,FALSE,"UNIT";#N/A,#N/A,FALSE,"UNIT";#N/A,#N/A,FALSE,"계정"}</definedName>
    <definedName name="_16s6_" hidden="1">{#N/A,#N/A,FALSE,"UNIT";#N/A,#N/A,FALSE,"UNIT";#N/A,#N/A,FALSE,"계정"}</definedName>
    <definedName name="_17_0_0" hidden="1">#REF!</definedName>
    <definedName name="_177A1_" localSheetId="7" hidden="1">{#N/A,#N/A,FALSE,"KMC최종회의(7월) 자료"}</definedName>
    <definedName name="_177A1_" localSheetId="6" hidden="1">{#N/A,#N/A,FALSE,"KMC최종회의(7월) 자료"}</definedName>
    <definedName name="_177A1_" hidden="1">{#N/A,#N/A,FALSE,"KMC최종회의(7월) 자료"}</definedName>
    <definedName name="_177s1_" localSheetId="7" hidden="1">{#N/A,#N/A,FALSE,"UNIT";#N/A,#N/A,FALSE,"UNIT";#N/A,#N/A,FALSE,"계정"}</definedName>
    <definedName name="_177s1_" localSheetId="6" hidden="1">{#N/A,#N/A,FALSE,"UNIT";#N/A,#N/A,FALSE,"UNIT";#N/A,#N/A,FALSE,"계정"}</definedName>
    <definedName name="_177s1_" hidden="1">{#N/A,#N/A,FALSE,"UNIT";#N/A,#N/A,FALSE,"UNIT";#N/A,#N/A,FALSE,"계정"}</definedName>
    <definedName name="_178__123Graph_A차트_1" hidden="1">#REF!</definedName>
    <definedName name="_179__123Graph_B차트_1" hidden="1">#REF!</definedName>
    <definedName name="_17A9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7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7s9_" localSheetId="7" hidden="1">{#N/A,#N/A,FALSE,"UNIT";#N/A,#N/A,FALSE,"UNIT";#N/A,#N/A,FALSE,"계정"}</definedName>
    <definedName name="_17s9_" localSheetId="6" hidden="1">{#N/A,#N/A,FALSE,"UNIT";#N/A,#N/A,FALSE,"UNIT";#N/A,#N/A,FALSE,"계정"}</definedName>
    <definedName name="_17s9_" hidden="1">{#N/A,#N/A,FALSE,"UNIT";#N/A,#N/A,FALSE,"UNIT";#N/A,#N/A,FALSE,"계정"}</definedName>
    <definedName name="_18__123Graph_C차트_1" hidden="1">#REF!</definedName>
    <definedName name="_180__123Graph_C차트_1" hidden="1">#REF!</definedName>
    <definedName name="_181__123Graph_X차트_1" hidden="1">#REF!</definedName>
    <definedName name="_181s10_" localSheetId="7" hidden="1">{#N/A,#N/A,FALSE,"UNIT";#N/A,#N/A,FALSE,"UNIT";#N/A,#N/A,FALSE,"계정"}</definedName>
    <definedName name="_181s10_" localSheetId="6" hidden="1">{#N/A,#N/A,FALSE,"UNIT";#N/A,#N/A,FALSE,"UNIT";#N/A,#N/A,FALSE,"계정"}</definedName>
    <definedName name="_181s10_" hidden="1">{#N/A,#N/A,FALSE,"UNIT";#N/A,#N/A,FALSE,"UNIT";#N/A,#N/A,FALSE,"계정"}</definedName>
    <definedName name="_185A2_" localSheetId="7" hidden="1">{#N/A,#N/A,FALSE,"KMC최종회의(7월) 자료"}</definedName>
    <definedName name="_185A2_" localSheetId="6" hidden="1">{#N/A,#N/A,FALSE,"KMC최종회의(7월) 자료"}</definedName>
    <definedName name="_185A2_" hidden="1">{#N/A,#N/A,FALSE,"KMC최종회의(7월) 자료"}</definedName>
    <definedName name="_185s11_" localSheetId="7" hidden="1">{#N/A,#N/A,FALSE,"UNIT";#N/A,#N/A,FALSE,"UNIT";#N/A,#N/A,FALSE,"계정"}</definedName>
    <definedName name="_185s11_" localSheetId="6" hidden="1">{#N/A,#N/A,FALSE,"UNIT";#N/A,#N/A,FALSE,"UNIT";#N/A,#N/A,FALSE,"계정"}</definedName>
    <definedName name="_185s11_" hidden="1">{#N/A,#N/A,FALSE,"UNIT";#N/A,#N/A,FALSE,"UNIT";#N/A,#N/A,FALSE,"계정"}</definedName>
    <definedName name="_189A3_" localSheetId="7" hidden="1">{#N/A,#N/A,FALSE,"단축1";#N/A,#N/A,FALSE,"단축2";#N/A,#N/A,FALSE,"단축3";#N/A,#N/A,FALSE,"장축";#N/A,#N/A,FALSE,"4WD"}</definedName>
    <definedName name="_189A3_" localSheetId="6" hidden="1">{#N/A,#N/A,FALSE,"단축1";#N/A,#N/A,FALSE,"단축2";#N/A,#N/A,FALSE,"단축3";#N/A,#N/A,FALSE,"장축";#N/A,#N/A,FALSE,"4WD"}</definedName>
    <definedName name="_189A3_" hidden="1">{#N/A,#N/A,FALSE,"단축1";#N/A,#N/A,FALSE,"단축2";#N/A,#N/A,FALSE,"단축3";#N/A,#N/A,FALSE,"장축";#N/A,#N/A,FALSE,"4WD"}</definedName>
    <definedName name="_189s12_" localSheetId="7" hidden="1">{#N/A,#N/A,FALSE,"UNIT";#N/A,#N/A,FALSE,"UNIT";#N/A,#N/A,FALSE,"계정"}</definedName>
    <definedName name="_189s12_" localSheetId="6" hidden="1">{#N/A,#N/A,FALSE,"UNIT";#N/A,#N/A,FALSE,"UNIT";#N/A,#N/A,FALSE,"계정"}</definedName>
    <definedName name="_189s12_" hidden="1">{#N/A,#N/A,FALSE,"UNIT";#N/A,#N/A,FALSE,"UNIT";#N/A,#N/A,FALSE,"계정"}</definedName>
    <definedName name="_18s10_" localSheetId="7" hidden="1">{#N/A,#N/A,FALSE,"UNIT";#N/A,#N/A,FALSE,"UNIT";#N/A,#N/A,FALSE,"계정"}</definedName>
    <definedName name="_18s10_" localSheetId="6" hidden="1">{#N/A,#N/A,FALSE,"UNIT";#N/A,#N/A,FALSE,"UNIT";#N/A,#N/A,FALSE,"계정"}</definedName>
    <definedName name="_18s10_" hidden="1">{#N/A,#N/A,FALSE,"UNIT";#N/A,#N/A,FALSE,"UNIT";#N/A,#N/A,FALSE,"계정"}</definedName>
    <definedName name="_18s2_" localSheetId="7" hidden="1">{#N/A,#N/A,FALSE,"UNIT";#N/A,#N/A,FALSE,"UNIT";#N/A,#N/A,FALSE,"계정"}</definedName>
    <definedName name="_18s2_" localSheetId="6" hidden="1">{#N/A,#N/A,FALSE,"UNIT";#N/A,#N/A,FALSE,"UNIT";#N/A,#N/A,FALSE,"계정"}</definedName>
    <definedName name="_18s2_" hidden="1">{#N/A,#N/A,FALSE,"UNIT";#N/A,#N/A,FALSE,"UNIT";#N/A,#N/A,FALSE,"계정"}</definedName>
    <definedName name="_193a01_" localSheetId="7" hidden="1">{#N/A,#N/A,FALSE,"Aging Summary";#N/A,#N/A,FALSE,"Ratio Analysis";#N/A,#N/A,FALSE,"Test 120 Day Accts";#N/A,#N/A,FALSE,"Tickmarks"}</definedName>
    <definedName name="_193a01_" localSheetId="6" hidden="1">{#N/A,#N/A,FALSE,"Aging Summary";#N/A,#N/A,FALSE,"Ratio Analysis";#N/A,#N/A,FALSE,"Test 120 Day Accts";#N/A,#N/A,FALSE,"Tickmarks"}</definedName>
    <definedName name="_193a01_" hidden="1">{#N/A,#N/A,FALSE,"Aging Summary";#N/A,#N/A,FALSE,"Ratio Analysis";#N/A,#N/A,FALSE,"Test 120 Day Accts";#N/A,#N/A,FALSE,"Tickmarks"}</definedName>
    <definedName name="_193A4_" localSheetId="7" hidden="1">{#N/A,#N/A,FALSE,"KMC최종회의(7월) 자료"}</definedName>
    <definedName name="_193A4_" localSheetId="6" hidden="1">{#N/A,#N/A,FALSE,"KMC최종회의(7월) 자료"}</definedName>
    <definedName name="_193A4_" hidden="1">{#N/A,#N/A,FALSE,"KMC최종회의(7월) 자료"}</definedName>
    <definedName name="_193H_0Print_Area">#REF!</definedName>
    <definedName name="_193s13_" localSheetId="7" hidden="1">{#N/A,#N/A,FALSE,"UNIT";#N/A,#N/A,FALSE,"UNIT";#N/A,#N/A,FALSE,"계정"}</definedName>
    <definedName name="_193s13_" localSheetId="6" hidden="1">{#N/A,#N/A,FALSE,"UNIT";#N/A,#N/A,FALSE,"UNIT";#N/A,#N/A,FALSE,"계정"}</definedName>
    <definedName name="_193s13_" hidden="1">{#N/A,#N/A,FALSE,"UNIT";#N/A,#N/A,FALSE,"UNIT";#N/A,#N/A,FALSE,"계정"}</definedName>
    <definedName name="_196A02_" localSheetId="7" hidden="1">{#N/A,#N/A,FALSE,"단축1";#N/A,#N/A,FALSE,"단축2";#N/A,#N/A,FALSE,"단축3";#N/A,#N/A,FALSE,"장축";#N/A,#N/A,FALSE,"4WD"}</definedName>
    <definedName name="_196A02_" localSheetId="6" hidden="1">{#N/A,#N/A,FALSE,"단축1";#N/A,#N/A,FALSE,"단축2";#N/A,#N/A,FALSE,"단축3";#N/A,#N/A,FALSE,"장축";#N/A,#N/A,FALSE,"4WD"}</definedName>
    <definedName name="_196A02_" hidden="1">{#N/A,#N/A,FALSE,"단축1";#N/A,#N/A,FALSE,"단축2";#N/A,#N/A,FALSE,"단축3";#N/A,#N/A,FALSE,"장축";#N/A,#N/A,FALSE,"4WD"}</definedName>
    <definedName name="_197A5_" localSheetId="7" hidden="1">{#N/A,#N/A,FALSE,"KMC최종회의(7월) 자료"}</definedName>
    <definedName name="_197A5_" localSheetId="6" hidden="1">{#N/A,#N/A,FALSE,"KMC최종회의(7월) 자료"}</definedName>
    <definedName name="_197A5_" hidden="1">{#N/A,#N/A,FALSE,"KMC최종회의(7월) 자료"}</definedName>
    <definedName name="_197s14_" localSheetId="7" hidden="1">{#N/A,#N/A,FALSE,"UNIT";#N/A,#N/A,FALSE,"UNIT";#N/A,#N/A,FALSE,"계정"}</definedName>
    <definedName name="_197s14_" localSheetId="6" hidden="1">{#N/A,#N/A,FALSE,"UNIT";#N/A,#N/A,FALSE,"UNIT";#N/A,#N/A,FALSE,"계정"}</definedName>
    <definedName name="_197s14_" hidden="1">{#N/A,#N/A,FALSE,"UNIT";#N/A,#N/A,FALSE,"UNIT";#N/A,#N/A,FALSE,"계정"}</definedName>
    <definedName name="_1999_01_29">#REF!</definedName>
    <definedName name="_199A0323_" localSheetId="7" hidden="1">{#N/A,#N/A,FALSE,"단축1";#N/A,#N/A,FALSE,"단축2";#N/A,#N/A,FALSE,"단축3";#N/A,#N/A,FALSE,"장축";#N/A,#N/A,FALSE,"4WD"}</definedName>
    <definedName name="_199A0323_" localSheetId="6" hidden="1">{#N/A,#N/A,FALSE,"단축1";#N/A,#N/A,FALSE,"단축2";#N/A,#N/A,FALSE,"단축3";#N/A,#N/A,FALSE,"장축";#N/A,#N/A,FALSE,"4WD"}</definedName>
    <definedName name="_199A0323_" hidden="1">{#N/A,#N/A,FALSE,"단축1";#N/A,#N/A,FALSE,"단축2";#N/A,#N/A,FALSE,"단축3";#N/A,#N/A,FALSE,"장축";#N/A,#N/A,FALSE,"4WD"}</definedName>
    <definedName name="_1a1_">#REF!</definedName>
    <definedName name="_1A16600_">#REF!</definedName>
    <definedName name="_1A720_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A720_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D6_" localSheetId="7" hidden="1">{"'표지'!$B$5"}</definedName>
    <definedName name="_1D6_" localSheetId="6" hidden="1">{"'표지'!$B$5"}</definedName>
    <definedName name="_1D6_" hidden="1">{"'표지'!$B$5"}</definedName>
    <definedName name="_1item">#REF!</definedName>
    <definedName name="_1s1_" localSheetId="7" hidden="1">{#N/A,#N/A,FALSE,"UNIT";#N/A,#N/A,FALSE,"UNIT";#N/A,#N/A,FALSE,"계정"}</definedName>
    <definedName name="_1s1_" localSheetId="6" hidden="1">{#N/A,#N/A,FALSE,"UNIT";#N/A,#N/A,FALSE,"UNIT";#N/A,#N/A,FALSE,"계정"}</definedName>
    <definedName name="_1s1_" hidden="1">{#N/A,#N/A,FALSE,"UNIT";#N/A,#N/A,FALSE,"UNIT";#N/A,#N/A,FALSE,"계정"}</definedName>
    <definedName name="_1월">#REF!</definedName>
    <definedName name="_1월이름">#REF!</definedName>
    <definedName name="_2">#N/A</definedName>
    <definedName name="_2__123Graph_A차트_1" hidden="1">#REF!</definedName>
    <definedName name="_2__123Graph_B차트_1" hidden="1">#REF!</definedName>
    <definedName name="_2__FDSAUDITLINK__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0_0" hidden="1">#REF!</definedName>
    <definedName name="_2_0전용">#REF!</definedName>
    <definedName name="_2_5_0__123Grap" hidden="1">#REF!</definedName>
    <definedName name="_2_7_0__123Grap" hidden="1">#REF!</definedName>
    <definedName name="_20_0_0_F" hidden="1">#REF!</definedName>
    <definedName name="_20_9_0__123Graph_LB" hidden="1">#REF!</definedName>
    <definedName name="_2000년입출고">#REF!</definedName>
    <definedName name="_201A6_" localSheetId="7" hidden="1">{#N/A,#N/A,FALSE,"KMC최종회의(7월) 자료"}</definedName>
    <definedName name="_201A6_" localSheetId="6" hidden="1">{#N/A,#N/A,FALSE,"KMC최종회의(7월) 자료"}</definedName>
    <definedName name="_201A6_" hidden="1">{#N/A,#N/A,FALSE,"KMC최종회의(7월) 자료"}</definedName>
    <definedName name="_201s16_" localSheetId="7" hidden="1">{#N/A,#N/A,FALSE,"UNIT";#N/A,#N/A,FALSE,"UNIT";#N/A,#N/A,FALSE,"계정"}</definedName>
    <definedName name="_201s16_" localSheetId="6" hidden="1">{#N/A,#N/A,FALSE,"UNIT";#N/A,#N/A,FALSE,"UNIT";#N/A,#N/A,FALSE,"계정"}</definedName>
    <definedName name="_201s16_" hidden="1">{#N/A,#N/A,FALSE,"UNIT";#N/A,#N/A,FALSE,"UNIT";#N/A,#N/A,FALSE,"계정"}</definedName>
    <definedName name="_205A1232_" localSheetId="7" hidden="1">{#N/A,#N/A,FALSE,"단축1";#N/A,#N/A,FALSE,"단축2";#N/A,#N/A,FALSE,"단축3";#N/A,#N/A,FALSE,"장축";#N/A,#N/A,FALSE,"4WD"}</definedName>
    <definedName name="_205A1232_" localSheetId="6" hidden="1">{#N/A,#N/A,FALSE,"단축1";#N/A,#N/A,FALSE,"단축2";#N/A,#N/A,FALSE,"단축3";#N/A,#N/A,FALSE,"장축";#N/A,#N/A,FALSE,"4WD"}</definedName>
    <definedName name="_205A1232_" hidden="1">{#N/A,#N/A,FALSE,"단축1";#N/A,#N/A,FALSE,"단축2";#N/A,#N/A,FALSE,"단축3";#N/A,#N/A,FALSE,"장축";#N/A,#N/A,FALSE,"4WD"}</definedName>
    <definedName name="_205A7_" localSheetId="7" hidden="1">{#N/A,#N/A,FALSE,"KMC최종회의(7월) 자료"}</definedName>
    <definedName name="_205A7_" localSheetId="6" hidden="1">{#N/A,#N/A,FALSE,"KMC최종회의(7월) 자료"}</definedName>
    <definedName name="_205A7_" hidden="1">{#N/A,#N/A,FALSE,"KMC최종회의(7월) 자료"}</definedName>
    <definedName name="_205s17_" localSheetId="7" hidden="1">{#N/A,#N/A,FALSE,"UNIT";#N/A,#N/A,FALSE,"UNIT";#N/A,#N/A,FALSE,"계정"}</definedName>
    <definedName name="_205s17_" localSheetId="6" hidden="1">{#N/A,#N/A,FALSE,"UNIT";#N/A,#N/A,FALSE,"UNIT";#N/A,#N/A,FALSE,"계정"}</definedName>
    <definedName name="_205s17_" hidden="1">{#N/A,#N/A,FALSE,"UNIT";#N/A,#N/A,FALSE,"UNIT";#N/A,#N/A,FALSE,"계정"}</definedName>
    <definedName name="_208A1245_" localSheetId="7" hidden="1">{#N/A,#N/A,FALSE,"단축1";#N/A,#N/A,FALSE,"단축2";#N/A,#N/A,FALSE,"단축3";#N/A,#N/A,FALSE,"장축";#N/A,#N/A,FALSE,"4WD"}</definedName>
    <definedName name="_208A1245_" localSheetId="6" hidden="1">{#N/A,#N/A,FALSE,"단축1";#N/A,#N/A,FALSE,"단축2";#N/A,#N/A,FALSE,"단축3";#N/A,#N/A,FALSE,"장축";#N/A,#N/A,FALSE,"4WD"}</definedName>
    <definedName name="_208A1245_" hidden="1">{#N/A,#N/A,FALSE,"단축1";#N/A,#N/A,FALSE,"단축2";#N/A,#N/A,FALSE,"단축3";#N/A,#N/A,FALSE,"장축";#N/A,#N/A,FALSE,"4WD"}</definedName>
    <definedName name="_209A8_" localSheetId="7" hidden="1">{#N/A,#N/A,FALSE,"KMC최종회의(7월) 자료"}</definedName>
    <definedName name="_209A8_" localSheetId="6" hidden="1">{#N/A,#N/A,FALSE,"KMC최종회의(7월) 자료"}</definedName>
    <definedName name="_209A8_" hidden="1">{#N/A,#N/A,FALSE,"KMC최종회의(7월) 자료"}</definedName>
    <definedName name="_209s2_" localSheetId="7" hidden="1">{#N/A,#N/A,FALSE,"UNIT";#N/A,#N/A,FALSE,"UNIT";#N/A,#N/A,FALSE,"계정"}</definedName>
    <definedName name="_209s2_" localSheetId="6" hidden="1">{#N/A,#N/A,FALSE,"UNIT";#N/A,#N/A,FALSE,"UNIT";#N/A,#N/A,FALSE,"계정"}</definedName>
    <definedName name="_209s2_" hidden="1">{#N/A,#N/A,FALSE,"UNIT";#N/A,#N/A,FALSE,"UNIT";#N/A,#N/A,FALSE,"계정"}</definedName>
    <definedName name="_20el55_" localSheetId="7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20el55_" localSheetId="6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20el55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20j1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0j1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0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0s3_" localSheetId="7" hidden="1">{#N/A,#N/A,FALSE,"UNIT";#N/A,#N/A,FALSE,"UNIT";#N/A,#N/A,FALSE,"계정"}</definedName>
    <definedName name="_20s3_" localSheetId="6" hidden="1">{#N/A,#N/A,FALSE,"UNIT";#N/A,#N/A,FALSE,"UNIT";#N/A,#N/A,FALSE,"계정"}</definedName>
    <definedName name="_20s3_" hidden="1">{#N/A,#N/A,FALSE,"UNIT";#N/A,#N/A,FALSE,"UNIT";#N/A,#N/A,FALSE,"계정"}</definedName>
    <definedName name="_211A12458_" localSheetId="7" hidden="1">{#N/A,#N/A,FALSE,"단축1";#N/A,#N/A,FALSE,"단축2";#N/A,#N/A,FALSE,"단축3";#N/A,#N/A,FALSE,"장축";#N/A,#N/A,FALSE,"4WD"}</definedName>
    <definedName name="_211A12458_" localSheetId="6" hidden="1">{#N/A,#N/A,FALSE,"단축1";#N/A,#N/A,FALSE,"단축2";#N/A,#N/A,FALSE,"단축3";#N/A,#N/A,FALSE,"장축";#N/A,#N/A,FALSE,"4WD"}</definedName>
    <definedName name="_211A12458_" hidden="1">{#N/A,#N/A,FALSE,"단축1";#N/A,#N/A,FALSE,"단축2";#N/A,#N/A,FALSE,"단축3";#N/A,#N/A,FALSE,"장축";#N/A,#N/A,FALSE,"4WD"}</definedName>
    <definedName name="_213A9_" localSheetId="7" hidden="1">{#N/A,#N/A,FALSE,"KMC최종회의(7월) 자료"}</definedName>
    <definedName name="_213A9_" localSheetId="6" hidden="1">{#N/A,#N/A,FALSE,"KMC최종회의(7월) 자료"}</definedName>
    <definedName name="_213A9_" hidden="1">{#N/A,#N/A,FALSE,"KMC최종회의(7월) 자료"}</definedName>
    <definedName name="_213s3_" localSheetId="7" hidden="1">{#N/A,#N/A,FALSE,"UNIT";#N/A,#N/A,FALSE,"UNIT";#N/A,#N/A,FALSE,"계정"}</definedName>
    <definedName name="_213s3_" localSheetId="6" hidden="1">{#N/A,#N/A,FALSE,"UNIT";#N/A,#N/A,FALSE,"UNIT";#N/A,#N/A,FALSE,"계정"}</definedName>
    <definedName name="_213s3_" hidden="1">{#N/A,#N/A,FALSE,"UNIT";#N/A,#N/A,FALSE,"UNIT";#N/A,#N/A,FALSE,"계정"}</definedName>
    <definedName name="_214A1454_" localSheetId="7" hidden="1">{#N/A,#N/A,FALSE,"단축1";#N/A,#N/A,FALSE,"단축2";#N/A,#N/A,FALSE,"단축3";#N/A,#N/A,FALSE,"장축";#N/A,#N/A,FALSE,"4WD"}</definedName>
    <definedName name="_214A1454_" localSheetId="6" hidden="1">{#N/A,#N/A,FALSE,"단축1";#N/A,#N/A,FALSE,"단축2";#N/A,#N/A,FALSE,"단축3";#N/A,#N/A,FALSE,"장축";#N/A,#N/A,FALSE,"4WD"}</definedName>
    <definedName name="_214A1454_" hidden="1">{#N/A,#N/A,FALSE,"단축1";#N/A,#N/A,FALSE,"단축2";#N/A,#N/A,FALSE,"단축3";#N/A,#N/A,FALSE,"장축";#N/A,#N/A,FALSE,"4WD"}</definedName>
    <definedName name="_217s4_" localSheetId="7" hidden="1">{#N/A,#N/A,FALSE,"UNIT";#N/A,#N/A,FALSE,"UNIT";#N/A,#N/A,FALSE,"계정"}</definedName>
    <definedName name="_217s4_" localSheetId="6" hidden="1">{#N/A,#N/A,FALSE,"UNIT";#N/A,#N/A,FALSE,"UNIT";#N/A,#N/A,FALSE,"계정"}</definedName>
    <definedName name="_217s4_" hidden="1">{#N/A,#N/A,FALSE,"UNIT";#N/A,#N/A,FALSE,"UNIT";#N/A,#N/A,FALSE,"계정"}</definedName>
    <definedName name="_21A9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1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1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__123Graph_C차트_1" hidden="1">#REF!</definedName>
    <definedName name="_220A21321_" localSheetId="7" hidden="1">{#N/A,#N/A,FALSE,"단축1";#N/A,#N/A,FALSE,"단축2";#N/A,#N/A,FALSE,"단축3";#N/A,#N/A,FALSE,"장축";#N/A,#N/A,FALSE,"4WD"}</definedName>
    <definedName name="_220A21321_" localSheetId="6" hidden="1">{#N/A,#N/A,FALSE,"단축1";#N/A,#N/A,FALSE,"단축2";#N/A,#N/A,FALSE,"단축3";#N/A,#N/A,FALSE,"장축";#N/A,#N/A,FALSE,"4WD"}</definedName>
    <definedName name="_220A21321_" hidden="1">{#N/A,#N/A,FALSE,"단축1";#N/A,#N/A,FALSE,"단축2";#N/A,#N/A,FALSE,"단축3";#N/A,#N/A,FALSE,"장축";#N/A,#N/A,FALSE,"4WD"}</definedName>
    <definedName name="_221s5_" localSheetId="7" hidden="1">{#N/A,#N/A,FALSE,"UNIT";#N/A,#N/A,FALSE,"UNIT";#N/A,#N/A,FALSE,"계정"}</definedName>
    <definedName name="_221s5_" localSheetId="6" hidden="1">{#N/A,#N/A,FALSE,"UNIT";#N/A,#N/A,FALSE,"UNIT";#N/A,#N/A,FALSE,"계정"}</definedName>
    <definedName name="_221s5_" hidden="1">{#N/A,#N/A,FALSE,"UNIT";#N/A,#N/A,FALSE,"UNIT";#N/A,#N/A,FALSE,"계정"}</definedName>
    <definedName name="_224A3_" localSheetId="7" hidden="1">{#N/A,#N/A,FALSE,"단축1";#N/A,#N/A,FALSE,"단축2";#N/A,#N/A,FALSE,"단축3";#N/A,#N/A,FALSE,"장축";#N/A,#N/A,FALSE,"4WD"}</definedName>
    <definedName name="_224A3_" localSheetId="6" hidden="1">{#N/A,#N/A,FALSE,"단축1";#N/A,#N/A,FALSE,"단축2";#N/A,#N/A,FALSE,"단축3";#N/A,#N/A,FALSE,"장축";#N/A,#N/A,FALSE,"4WD"}</definedName>
    <definedName name="_224A3_" hidden="1">{#N/A,#N/A,FALSE,"단축1";#N/A,#N/A,FALSE,"단축2";#N/A,#N/A,FALSE,"단축3";#N/A,#N/A,FALSE,"장축";#N/A,#N/A,FALSE,"4WD"}</definedName>
    <definedName name="_224H__PA">#REF!</definedName>
    <definedName name="_225s6_" localSheetId="7" hidden="1">{#N/A,#N/A,FALSE,"UNIT";#N/A,#N/A,FALSE,"UNIT";#N/A,#N/A,FALSE,"계정"}</definedName>
    <definedName name="_225s6_" localSheetId="6" hidden="1">{#N/A,#N/A,FALSE,"UNIT";#N/A,#N/A,FALSE,"UNIT";#N/A,#N/A,FALSE,"계정"}</definedName>
    <definedName name="_225s6_" hidden="1">{#N/A,#N/A,FALSE,"UNIT";#N/A,#N/A,FALSE,"UNIT";#N/A,#N/A,FALSE,"계정"}</definedName>
    <definedName name="_226A9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6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9s9_" localSheetId="7" hidden="1">{#N/A,#N/A,FALSE,"UNIT";#N/A,#N/A,FALSE,"UNIT";#N/A,#N/A,FALSE,"계정"}</definedName>
    <definedName name="_229s9_" localSheetId="6" hidden="1">{#N/A,#N/A,FALSE,"UNIT";#N/A,#N/A,FALSE,"UNIT";#N/A,#N/A,FALSE,"계정"}</definedName>
    <definedName name="_229s9_" hidden="1">{#N/A,#N/A,FALSE,"UNIT";#N/A,#N/A,FALSE,"UNIT";#N/A,#N/A,FALSE,"계정"}</definedName>
    <definedName name="_22s4_" localSheetId="7" hidden="1">{#N/A,#N/A,FALSE,"UNIT";#N/A,#N/A,FALSE,"UNIT";#N/A,#N/A,FALSE,"계정"}</definedName>
    <definedName name="_22s4_" localSheetId="6" hidden="1">{#N/A,#N/A,FALSE,"UNIT";#N/A,#N/A,FALSE,"UNIT";#N/A,#N/A,FALSE,"계정"}</definedName>
    <definedName name="_22s4_" hidden="1">{#N/A,#N/A,FALSE,"UNIT";#N/A,#N/A,FALSE,"UNIT";#N/A,#N/A,FALSE,"계정"}</definedName>
    <definedName name="_238j1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38j1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__123Graph_X차트_1" hidden="1">#REF!</definedName>
    <definedName name="_24_0_0_F" hidden="1">#REF!</definedName>
    <definedName name="_24A9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s11_" localSheetId="7" hidden="1">{#N/A,#N/A,FALSE,"UNIT";#N/A,#N/A,FALSE,"UNIT";#N/A,#N/A,FALSE,"계정"}</definedName>
    <definedName name="_24s11_" localSheetId="6" hidden="1">{#N/A,#N/A,FALSE,"UNIT";#N/A,#N/A,FALSE,"UNIT";#N/A,#N/A,FALSE,"계정"}</definedName>
    <definedName name="_24s11_" hidden="1">{#N/A,#N/A,FALSE,"UNIT";#N/A,#N/A,FALSE,"UNIT";#N/A,#N/A,FALSE,"계정"}</definedName>
    <definedName name="_24s5_" localSheetId="7" hidden="1">{#N/A,#N/A,FALSE,"UNIT";#N/A,#N/A,FALSE,"UNIT";#N/A,#N/A,FALSE,"계정"}</definedName>
    <definedName name="_24s5_" localSheetId="6" hidden="1">{#N/A,#N/A,FALSE,"UNIT";#N/A,#N/A,FALSE,"UNIT";#N/A,#N/A,FALSE,"계정"}</definedName>
    <definedName name="_24s5_" hidden="1">{#N/A,#N/A,FALSE,"UNIT";#N/A,#N/A,FALSE,"UNIT";#N/A,#N/A,FALSE,"계정"}</definedName>
    <definedName name="_255H__Print_Area">#REF!</definedName>
    <definedName name="_260D6_" localSheetId="7" hidden="1">{"'표지'!$B$5"}</definedName>
    <definedName name="_260D6_" localSheetId="6" hidden="1">{"'표지'!$B$5"}</definedName>
    <definedName name="_260D6_" hidden="1">{"'표지'!$B$5"}</definedName>
    <definedName name="_262_________________________________________0_0_K" hidden="1">#REF!</definedName>
    <definedName name="_265HP02_" localSheetId="7" hidden="1">{#N/A,#N/A,FALSE,"단축1";#N/A,#N/A,FALSE,"단축2";#N/A,#N/A,FALSE,"단축3";#N/A,#N/A,FALSE,"장축";#N/A,#N/A,FALSE,"4WD"}</definedName>
    <definedName name="_265HP02_" localSheetId="6" hidden="1">{#N/A,#N/A,FALSE,"단축1";#N/A,#N/A,FALSE,"단축2";#N/A,#N/A,FALSE,"단축3";#N/A,#N/A,FALSE,"장축";#N/A,#N/A,FALSE,"4WD"}</definedName>
    <definedName name="_265HP02_" hidden="1">{#N/A,#N/A,FALSE,"단축1";#N/A,#N/A,FALSE,"단축2";#N/A,#N/A,FALSE,"단축3";#N/A,#N/A,FALSE,"장축";#N/A,#N/A,FALSE,"4WD"}</definedName>
    <definedName name="_268HP2_" localSheetId="7" hidden="1">{#N/A,#N/A,FALSE,"단축1";#N/A,#N/A,FALSE,"단축2";#N/A,#N/A,FALSE,"단축3";#N/A,#N/A,FALSE,"장축";#N/A,#N/A,FALSE,"4WD"}</definedName>
    <definedName name="_268HP2_" localSheetId="6" hidden="1">{#N/A,#N/A,FALSE,"단축1";#N/A,#N/A,FALSE,"단축2";#N/A,#N/A,FALSE,"단축3";#N/A,#N/A,FALSE,"장축";#N/A,#N/A,FALSE,"4WD"}</definedName>
    <definedName name="_268HP2_" hidden="1">{#N/A,#N/A,FALSE,"단축1";#N/A,#N/A,FALSE,"단축2";#N/A,#N/A,FALSE,"단축3";#N/A,#N/A,FALSE,"장축";#N/A,#N/A,FALSE,"4WD"}</definedName>
    <definedName name="_26A9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6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6EO2_" localSheetId="7" hidden="1">{#N/A,#N/A,FALSE,"신규dep";#N/A,#N/A,FALSE,"신규dep-금형상각후";#N/A,#N/A,FALSE,"신규dep-연구비상각후";#N/A,#N/A,FALSE,"신규dep-기계,공구상각후"}</definedName>
    <definedName name="_26EO2_" localSheetId="6" hidden="1">{#N/A,#N/A,FALSE,"신규dep";#N/A,#N/A,FALSE,"신규dep-금형상각후";#N/A,#N/A,FALSE,"신규dep-연구비상각후";#N/A,#N/A,FALSE,"신규dep-기계,공구상각후"}</definedName>
    <definedName name="_26EO2_" hidden="1">{#N/A,#N/A,FALSE,"신규dep";#N/A,#N/A,FALSE,"신규dep-금형상각후";#N/A,#N/A,FALSE,"신규dep-연구비상각후";#N/A,#N/A,FALSE,"신규dep-기계,공구상각후"}</definedName>
    <definedName name="_26s6_" localSheetId="7" hidden="1">{#N/A,#N/A,FALSE,"UNIT";#N/A,#N/A,FALSE,"UNIT";#N/A,#N/A,FALSE,"계정"}</definedName>
    <definedName name="_26s6_" localSheetId="6" hidden="1">{#N/A,#N/A,FALSE,"UNIT";#N/A,#N/A,FALSE,"UNIT";#N/A,#N/A,FALSE,"계정"}</definedName>
    <definedName name="_26s6_" hidden="1">{#N/A,#N/A,FALSE,"UNIT";#N/A,#N/A,FALSE,"UNIT";#N/A,#N/A,FALSE,"계정"}</definedName>
    <definedName name="_270E1_" localSheetId="7" hidden="1">{#N/A,#N/A,FALSE,"KMC최종회의(7월) 자료"}</definedName>
    <definedName name="_270E1_" localSheetId="6" hidden="1">{#N/A,#N/A,FALSE,"KMC최종회의(7월) 자료"}</definedName>
    <definedName name="_270E1_" hidden="1">{#N/A,#N/A,FALSE,"KMC최종회의(7월) 자료"}</definedName>
    <definedName name="_271K7_" localSheetId="7" hidden="1">{#N/A,#N/A,TRUE,"Y생산";#N/A,#N/A,TRUE,"Y판매";#N/A,#N/A,TRUE,"Y총물량";#N/A,#N/A,TRUE,"Y능력";#N/A,#N/A,TRUE,"YKD"}</definedName>
    <definedName name="_271K7_" localSheetId="6" hidden="1">{#N/A,#N/A,TRUE,"Y생산";#N/A,#N/A,TRUE,"Y판매";#N/A,#N/A,TRUE,"Y총물량";#N/A,#N/A,TRUE,"Y능력";#N/A,#N/A,TRUE,"YKD"}</definedName>
    <definedName name="_271K7_" hidden="1">{#N/A,#N/A,TRUE,"Y생산";#N/A,#N/A,TRUE,"Y판매";#N/A,#N/A,TRUE,"Y총물량";#N/A,#N/A,TRUE,"Y능력";#N/A,#N/A,TRUE,"YKD"}</definedName>
    <definedName name="_274_______________________________________0_0_K" hidden="1">#REF!</definedName>
    <definedName name="_274E2_" localSheetId="7" hidden="1">{#N/A,#N/A,FALSE,"KMC최종회의(7월) 자료"}</definedName>
    <definedName name="_274E2_" localSheetId="6" hidden="1">{#N/A,#N/A,FALSE,"KMC최종회의(7월) 자료"}</definedName>
    <definedName name="_274E2_" hidden="1">{#N/A,#N/A,FALSE,"KMC최종회의(7월) 자료"}</definedName>
    <definedName name="_274M123_" localSheetId="7" hidden="1">{#N/A,#N/A,FALSE,"단축1";#N/A,#N/A,FALSE,"단축2";#N/A,#N/A,FALSE,"단축3";#N/A,#N/A,FALSE,"장축";#N/A,#N/A,FALSE,"4WD"}</definedName>
    <definedName name="_274M123_" localSheetId="6" hidden="1">{#N/A,#N/A,FALSE,"단축1";#N/A,#N/A,FALSE,"단축2";#N/A,#N/A,FALSE,"단축3";#N/A,#N/A,FALSE,"장축";#N/A,#N/A,FALSE,"4WD"}</definedName>
    <definedName name="_274M123_" hidden="1">{#N/A,#N/A,FALSE,"단축1";#N/A,#N/A,FALSE,"단축2";#N/A,#N/A,FALSE,"단축3";#N/A,#N/A,FALSE,"장축";#N/A,#N/A,FALSE,"4WD"}</definedName>
    <definedName name="_277O11_" localSheetId="7" hidden="1">{#N/A,#N/A,FALSE,"단축1";#N/A,#N/A,FALSE,"단축2";#N/A,#N/A,FALSE,"단축3";#N/A,#N/A,FALSE,"장축";#N/A,#N/A,FALSE,"4WD"}</definedName>
    <definedName name="_277O11_" localSheetId="6" hidden="1">{#N/A,#N/A,FALSE,"단축1";#N/A,#N/A,FALSE,"단축2";#N/A,#N/A,FALSE,"단축3";#N/A,#N/A,FALSE,"장축";#N/A,#N/A,FALSE,"4WD"}</definedName>
    <definedName name="_277O11_" hidden="1">{#N/A,#N/A,FALSE,"단축1";#N/A,#N/A,FALSE,"단축2";#N/A,#N/A,FALSE,"단축3";#N/A,#N/A,FALSE,"장축";#N/A,#N/A,FALSE,"4WD"}</definedName>
    <definedName name="_27A9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7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7b123_" hidden="1">#REF!</definedName>
    <definedName name="_27FY01_" localSheetId="7" hidden="1">{"'Sheet1'!$A$1:$D$15"}</definedName>
    <definedName name="_27FY01_" localSheetId="6" hidden="1">{"'Sheet1'!$A$1:$D$15"}</definedName>
    <definedName name="_27FY01_" hidden="1">{"'Sheet1'!$A$1:$D$15"}</definedName>
    <definedName name="_28__123Graph_X차트_1" hidden="1">#REF!</definedName>
    <definedName name="_28____S" hidden="1">#REF!</definedName>
    <definedName name="_280h1_" localSheetId="7" hidden="1">{"'표지'!$B$5"}</definedName>
    <definedName name="_280h1_" localSheetId="6" hidden="1">{"'표지'!$B$5"}</definedName>
    <definedName name="_280h1_" hidden="1">{"'표지'!$B$5"}</definedName>
    <definedName name="_284P2_" localSheetId="7" hidden="1">{#N/A,#N/A,FALSE,"단축1";#N/A,#N/A,FALSE,"단축2";#N/A,#N/A,FALSE,"단축3";#N/A,#N/A,FALSE,"장축";#N/A,#N/A,FALSE,"4WD"}</definedName>
    <definedName name="_284P2_" localSheetId="6" hidden="1">{#N/A,#N/A,FALSE,"단축1";#N/A,#N/A,FALSE,"단축2";#N/A,#N/A,FALSE,"단축3";#N/A,#N/A,FALSE,"장축";#N/A,#N/A,FALSE,"4WD"}</definedName>
    <definedName name="_284P2_" hidden="1">{#N/A,#N/A,FALSE,"단축1";#N/A,#N/A,FALSE,"단축2";#N/A,#N/A,FALSE,"단축3";#N/A,#N/A,FALSE,"장축";#N/A,#N/A,FALSE,"4WD"}</definedName>
    <definedName name="_285R_0PA">#REF!</definedName>
    <definedName name="_288h2_" localSheetId="7" hidden="1">{"'표지'!$B$5"}</definedName>
    <definedName name="_288h2_" localSheetId="6" hidden="1">{"'표지'!$B$5"}</definedName>
    <definedName name="_288h2_" hidden="1">{"'표지'!$B$5"}</definedName>
    <definedName name="_28A9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8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8s9_" localSheetId="7" hidden="1">{#N/A,#N/A,FALSE,"UNIT";#N/A,#N/A,FALSE,"UNIT";#N/A,#N/A,FALSE,"계정"}</definedName>
    <definedName name="_28s9_" localSheetId="6" hidden="1">{#N/A,#N/A,FALSE,"UNIT";#N/A,#N/A,FALSE,"UNIT";#N/A,#N/A,FALSE,"계정"}</definedName>
    <definedName name="_28s9_" hidden="1">{#N/A,#N/A,FALSE,"UNIT";#N/A,#N/A,FALSE,"UNIT";#N/A,#N/A,FALSE,"계정"}</definedName>
    <definedName name="_292h3_" localSheetId="7" hidden="1">{"'표지'!$B$5"}</definedName>
    <definedName name="_292h3_" localSheetId="6" hidden="1">{"'표지'!$B$5"}</definedName>
    <definedName name="_292h3_" hidden="1">{"'표지'!$B$5"}</definedName>
    <definedName name="_292Q1_" localSheetId="7" hidden="1">{#N/A,#N/A,FALSE,"단축1";#N/A,#N/A,FALSE,"단축2";#N/A,#N/A,FALSE,"단축3";#N/A,#N/A,FALSE,"장축";#N/A,#N/A,FALSE,"4WD"}</definedName>
    <definedName name="_292Q1_" localSheetId="6" hidden="1">{#N/A,#N/A,FALSE,"단축1";#N/A,#N/A,FALSE,"단축2";#N/A,#N/A,FALSE,"단축3";#N/A,#N/A,FALSE,"장축";#N/A,#N/A,FALSE,"4WD"}</definedName>
    <definedName name="_292Q1_" hidden="1">{#N/A,#N/A,FALSE,"단축1";#N/A,#N/A,FALSE,"단축2";#N/A,#N/A,FALSE,"단축3";#N/A,#N/A,FALSE,"장축";#N/A,#N/A,FALSE,"4WD"}</definedName>
    <definedName name="_296h4_" localSheetId="7" hidden="1">{"'표지'!$B$5"}</definedName>
    <definedName name="_296h4_" localSheetId="6" hidden="1">{"'표지'!$B$5"}</definedName>
    <definedName name="_296h4_" hidden="1">{"'표지'!$B$5"}</definedName>
    <definedName name="_298T2_" localSheetId="7" hidden="1">{#N/A,#N/A,FALSE,"단축1";#N/A,#N/A,FALSE,"단축2";#N/A,#N/A,FALSE,"단축3";#N/A,#N/A,FALSE,"장축";#N/A,#N/A,FALSE,"4WD"}</definedName>
    <definedName name="_298T2_" localSheetId="6" hidden="1">{#N/A,#N/A,FALSE,"단축1";#N/A,#N/A,FALSE,"단축2";#N/A,#N/A,FALSE,"단축3";#N/A,#N/A,FALSE,"장축";#N/A,#N/A,FALSE,"4WD"}</definedName>
    <definedName name="_298T2_" hidden="1">{#N/A,#N/A,FALSE,"단축1";#N/A,#N/A,FALSE,"단축2";#N/A,#N/A,FALSE,"단축3";#N/A,#N/A,FALSE,"장축";#N/A,#N/A,FALSE,"4WD"}</definedName>
    <definedName name="_2A16600_">#REF!</definedName>
    <definedName name="_2A9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Bp2_" localSheetId="7" hidden="1">{#N/A,#N/A,FALSE,"BS";#N/A,#N/A,FALSE,"PL";#N/A,#N/A,FALSE,"처분";#N/A,#N/A,FALSE,"현금";#N/A,#N/A,FALSE,"매출";#N/A,#N/A,FALSE,"원가";#N/A,#N/A,FALSE,"경영"}</definedName>
    <definedName name="_2Bp2_" localSheetId="6" hidden="1">{#N/A,#N/A,FALSE,"BS";#N/A,#N/A,FALSE,"PL";#N/A,#N/A,FALSE,"처분";#N/A,#N/A,FALSE,"현금";#N/A,#N/A,FALSE,"매출";#N/A,#N/A,FALSE,"원가";#N/A,#N/A,FALSE,"경영"}</definedName>
    <definedName name="_2Bp2_" hidden="1">{#N/A,#N/A,FALSE,"BS";#N/A,#N/A,FALSE,"PL";#N/A,#N/A,FALSE,"처분";#N/A,#N/A,FALSE,"현금";#N/A,#N/A,FALSE,"매출";#N/A,#N/A,FALSE,"원가";#N/A,#N/A,FALSE,"경영"}</definedName>
    <definedName name="_2D7_" localSheetId="7" hidden="1">{"'표지'!$B$5"}</definedName>
    <definedName name="_2D7_" localSheetId="6" hidden="1">{"'표지'!$B$5"}</definedName>
    <definedName name="_2D7_" hidden="1">{"'표지'!$B$5"}</definedName>
    <definedName name="_2D820_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2D820_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2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2item">#REF!</definedName>
    <definedName name="_2KEY2" hidden="1">#REF!</definedName>
    <definedName name="_2s1_" localSheetId="7" hidden="1">{#N/A,#N/A,FALSE,"UNIT";#N/A,#N/A,FALSE,"UNIT";#N/A,#N/A,FALSE,"계정"}</definedName>
    <definedName name="_2s1_" localSheetId="6" hidden="1">{#N/A,#N/A,FALSE,"UNIT";#N/A,#N/A,FALSE,"UNIT";#N/A,#N/A,FALSE,"계정"}</definedName>
    <definedName name="_2s1_" hidden="1">{#N/A,#N/A,FALSE,"UNIT";#N/A,#N/A,FALSE,"UNIT";#N/A,#N/A,FALSE,"계정"}</definedName>
    <definedName name="_2s10_" localSheetId="7" hidden="1">{#N/A,#N/A,FALSE,"UNIT";#N/A,#N/A,FALSE,"UNIT";#N/A,#N/A,FALSE,"계정"}</definedName>
    <definedName name="_2s10_" localSheetId="6" hidden="1">{#N/A,#N/A,FALSE,"UNIT";#N/A,#N/A,FALSE,"UNIT";#N/A,#N/A,FALSE,"계정"}</definedName>
    <definedName name="_2s10_" hidden="1">{#N/A,#N/A,FALSE,"UNIT";#N/A,#N/A,FALSE,"UNIT";#N/A,#N/A,FALSE,"계정"}</definedName>
    <definedName name="_2월">#REF!</definedName>
    <definedName name="_2월이름">#REF!</definedName>
    <definedName name="_3">#N/A</definedName>
    <definedName name="_3__123Graph_C차트_1" hidden="1">#REF!</definedName>
    <definedName name="_3_2000년입출고">#REF!</definedName>
    <definedName name="_3_5_0__123Grap" hidden="1">#REF!</definedName>
    <definedName name="_3_7____123Grap" hidden="1">#REF!</definedName>
    <definedName name="_3_7_0__123Graph_LB" hidden="1">#REF!</definedName>
    <definedName name="_3_DIA">#REF!</definedName>
    <definedName name="_3_DIA2">#REF!</definedName>
    <definedName name="_3_HEIGHT">#REF!</definedName>
    <definedName name="_3_SPACE">#REF!</definedName>
    <definedName name="_300h5_" localSheetId="7" hidden="1">{"'표지'!$B$5"}</definedName>
    <definedName name="_300h5_" localSheetId="6" hidden="1">{"'표지'!$B$5"}</definedName>
    <definedName name="_300h5_" hidden="1">{"'표지'!$B$5"}</definedName>
    <definedName name="_301k1_" hidden="1">#REF!</definedName>
    <definedName name="_301T3_" localSheetId="7" hidden="1">{#N/A,#N/A,FALSE,"단축1";#N/A,#N/A,FALSE,"단축2";#N/A,#N/A,FALSE,"단축3";#N/A,#N/A,FALSE,"장축";#N/A,#N/A,FALSE,"4WD"}</definedName>
    <definedName name="_301T3_" localSheetId="6" hidden="1">{#N/A,#N/A,FALSE,"단축1";#N/A,#N/A,FALSE,"단축2";#N/A,#N/A,FALSE,"단축3";#N/A,#N/A,FALSE,"장축";#N/A,#N/A,FALSE,"4WD"}</definedName>
    <definedName name="_301T3_" hidden="1">{#N/A,#N/A,FALSE,"단축1";#N/A,#N/A,FALSE,"단축2";#N/A,#N/A,FALSE,"단축3";#N/A,#N/A,FALSE,"장축";#N/A,#N/A,FALSE,"4WD"}</definedName>
    <definedName name="_304T5_" localSheetId="7" hidden="1">{#N/A,#N/A,FALSE,"단축1";#N/A,#N/A,FALSE,"단축2";#N/A,#N/A,FALSE,"단축3";#N/A,#N/A,FALSE,"장축";#N/A,#N/A,FALSE,"4WD"}</definedName>
    <definedName name="_304T5_" localSheetId="6" hidden="1">{#N/A,#N/A,FALSE,"단축1";#N/A,#N/A,FALSE,"단축2";#N/A,#N/A,FALSE,"단축3";#N/A,#N/A,FALSE,"장축";#N/A,#N/A,FALSE,"4WD"}</definedName>
    <definedName name="_304T5_" hidden="1">{#N/A,#N/A,FALSE,"단축1";#N/A,#N/A,FALSE,"단축2";#N/A,#N/A,FALSE,"단축3";#N/A,#N/A,FALSE,"장축";#N/A,#N/A,FALSE,"4WD"}</definedName>
    <definedName name="_305P3_" localSheetId="7" hidden="1">{#N/A,#N/A,FALSE,"단축1";#N/A,#N/A,FALSE,"단축2";#N/A,#N/A,FALSE,"단축3";#N/A,#N/A,FALSE,"장축";#N/A,#N/A,FALSE,"4WD"}</definedName>
    <definedName name="_305P3_" localSheetId="6" hidden="1">{#N/A,#N/A,FALSE,"단축1";#N/A,#N/A,FALSE,"단축2";#N/A,#N/A,FALSE,"단축3";#N/A,#N/A,FALSE,"장축";#N/A,#N/A,FALSE,"4WD"}</definedName>
    <definedName name="_305P3_" hidden="1">{#N/A,#N/A,FALSE,"단축1";#N/A,#N/A,FALSE,"단축2";#N/A,#N/A,FALSE,"단축3";#N/A,#N/A,FALSE,"장축";#N/A,#N/A,FALSE,"4WD"}</definedName>
    <definedName name="_307W2_" localSheetId="7" hidden="1">{#N/A,#N/A,FALSE,"품의서";#N/A,#N/A,FALSE,"전제";#N/A,#N/A,FALSE,"총손";#N/A,#N/A,FALSE,"손익"}</definedName>
    <definedName name="_307W2_" localSheetId="6" hidden="1">{#N/A,#N/A,FALSE,"품의서";#N/A,#N/A,FALSE,"전제";#N/A,#N/A,FALSE,"총손";#N/A,#N/A,FALSE,"손익"}</definedName>
    <definedName name="_307W2_" hidden="1">{#N/A,#N/A,FALSE,"품의서";#N/A,#N/A,FALSE,"전제";#N/A,#N/A,FALSE,"총손";#N/A,#N/A,FALSE,"손익"}</definedName>
    <definedName name="_309Q1_" localSheetId="7" hidden="1">{#N/A,#N/A,FALSE,"KMC최종회의(7월) 자료"}</definedName>
    <definedName name="_309Q1_" localSheetId="6" hidden="1">{#N/A,#N/A,FALSE,"KMC최종회의(7월) 자료"}</definedName>
    <definedName name="_309Q1_" hidden="1">{#N/A,#N/A,FALSE,"KMC최종회의(7월) 자료"}</definedName>
    <definedName name="_30el68_" localSheetId="7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30el68_" localSheetId="6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30el68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30s12_" localSheetId="7" hidden="1">{#N/A,#N/A,FALSE,"UNIT";#N/A,#N/A,FALSE,"UNIT";#N/A,#N/A,FALSE,"계정"}</definedName>
    <definedName name="_30s12_" localSheetId="6" hidden="1">{#N/A,#N/A,FALSE,"UNIT";#N/A,#N/A,FALSE,"UNIT";#N/A,#N/A,FALSE,"계정"}</definedName>
    <definedName name="_30s12_" hidden="1">{#N/A,#N/A,FALSE,"UNIT";#N/A,#N/A,FALSE,"UNIT";#N/A,#N/A,FALSE,"계정"}</definedName>
    <definedName name="_31_0공급">#REF!</definedName>
    <definedName name="_310z123_" localSheetId="7" hidden="1">{#N/A,#N/A,FALSE,"단축1";#N/A,#N/A,FALSE,"단축2";#N/A,#N/A,FALSE,"단축3";#N/A,#N/A,FALSE,"장축";#N/A,#N/A,FALSE,"4WD"}</definedName>
    <definedName name="_310z123_" localSheetId="6" hidden="1">{#N/A,#N/A,FALSE,"단축1";#N/A,#N/A,FALSE,"단축2";#N/A,#N/A,FALSE,"단축3";#N/A,#N/A,FALSE,"장축";#N/A,#N/A,FALSE,"4WD"}</definedName>
    <definedName name="_310z123_" hidden="1">{#N/A,#N/A,FALSE,"단축1";#N/A,#N/A,FALSE,"단축2";#N/A,#N/A,FALSE,"단축3";#N/A,#N/A,FALSE,"장축";#N/A,#N/A,FALSE,"4WD"}</definedName>
    <definedName name="_311____S" hidden="1">#REF!</definedName>
    <definedName name="_312__0_S" hidden="1">#REF!</definedName>
    <definedName name="_313Q2_" localSheetId="7" hidden="1">{#N/A,#N/A,FALSE,"KMC최종회의(7월) 자료"}</definedName>
    <definedName name="_313Q2_" localSheetId="6" hidden="1">{#N/A,#N/A,FALSE,"KMC최종회의(7월) 자료"}</definedName>
    <definedName name="_313Q2_" hidden="1">{#N/A,#N/A,FALSE,"KMC최종회의(7월) 자료"}</definedName>
    <definedName name="_316R__PA">#REF!</definedName>
    <definedName name="_317Q3_" localSheetId="7" hidden="1">{#N/A,#N/A,FALSE,"KMC최종회의(7월) 자료"}</definedName>
    <definedName name="_317Q3_" localSheetId="6" hidden="1">{#N/A,#N/A,FALSE,"KMC최종회의(7월) 자료"}</definedName>
    <definedName name="_317Q3_" hidden="1">{#N/A,#N/A,FALSE,"KMC최종회의(7월) 자료"}</definedName>
    <definedName name="_321Q5_" localSheetId="7" hidden="1">{#N/A,#N/A,FALSE,"KMC최종회의(7월) 자료"}</definedName>
    <definedName name="_321Q5_" localSheetId="6" hidden="1">{#N/A,#N/A,FALSE,"KMC최종회의(7월) 자료"}</definedName>
    <definedName name="_321Q5_" hidden="1">{#N/A,#N/A,FALSE,"KMC최종회의(7월) 자료"}</definedName>
    <definedName name="_325Q7_" localSheetId="7" hidden="1">{#N/A,#N/A,FALSE,"KMC최종회의(7월) 자료"}</definedName>
    <definedName name="_325Q7_" localSheetId="6" hidden="1">{#N/A,#N/A,FALSE,"KMC최종회의(7월) 자료"}</definedName>
    <definedName name="_325Q7_" hidden="1">{#N/A,#N/A,FALSE,"KMC최종회의(7월) 자료"}</definedName>
    <definedName name="_329Q8_" localSheetId="7" hidden="1">{#N/A,#N/A,FALSE,"KMC최종회의(7월) 자료"}</definedName>
    <definedName name="_329Q8_" localSheetId="6" hidden="1">{#N/A,#N/A,FALSE,"KMC최종회의(7월) 자료"}</definedName>
    <definedName name="_329Q8_" hidden="1">{#N/A,#N/A,FALSE,"KMC최종회의(7월) 자료"}</definedName>
    <definedName name="_333Q9_" localSheetId="7" hidden="1">{#N/A,#N/A,FALSE,"KMC최종회의(7월) 자료"}</definedName>
    <definedName name="_333Q9_" localSheetId="6" hidden="1">{#N/A,#N/A,FALSE,"KMC최종회의(7월) 자료"}</definedName>
    <definedName name="_333Q9_" hidden="1">{#N/A,#N/A,FALSE,"KMC최종회의(7월) 자료"}</definedName>
    <definedName name="_337S1_" localSheetId="7" hidden="1">{#N/A,#N/A,FALSE,"KMC최종회의(7월) 자료"}</definedName>
    <definedName name="_337S1_" localSheetId="6" hidden="1">{#N/A,#N/A,FALSE,"KMC최종회의(7월) 자료"}</definedName>
    <definedName name="_337S1_" hidden="1">{#N/A,#N/A,FALSE,"KMC최종회의(7월) 자료"}</definedName>
    <definedName name="_33j1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3j1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3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41S2_" localSheetId="7" hidden="1">{#N/A,#N/A,FALSE,"KMC최종회의(7월) 자료"}</definedName>
    <definedName name="_341S2_" localSheetId="6" hidden="1">{#N/A,#N/A,FALSE,"KMC최종회의(7월) 자료"}</definedName>
    <definedName name="_341S2_" hidden="1">{#N/A,#N/A,FALSE,"KMC최종회의(7월) 자료"}</definedName>
    <definedName name="_345S3_" localSheetId="7" hidden="1">{#N/A,#N/A,FALSE,"KMC최종회의(7월) 자료"}</definedName>
    <definedName name="_345S3_" localSheetId="6" hidden="1">{#N/A,#N/A,FALSE,"KMC최종회의(7월) 자료"}</definedName>
    <definedName name="_345S3_" hidden="1">{#N/A,#N/A,FALSE,"KMC최종회의(7월) 자료"}</definedName>
    <definedName name="_346U_0PA">#REF!</definedName>
    <definedName name="_349S4_" localSheetId="7" hidden="1">{#N/A,#N/A,FALSE,"KMC최종회의(7월) 자료"}</definedName>
    <definedName name="_349S4_" localSheetId="6" hidden="1">{#N/A,#N/A,FALSE,"KMC최종회의(7월) 자료"}</definedName>
    <definedName name="_349S4_" hidden="1">{#N/A,#N/A,FALSE,"KMC최종회의(7월) 자료"}</definedName>
    <definedName name="_353S5_" localSheetId="7" hidden="1">{#N/A,#N/A,FALSE,"KMC최종회의(7월) 자료"}</definedName>
    <definedName name="_353S5_" localSheetId="6" hidden="1">{#N/A,#N/A,FALSE,"KMC최종회의(7월) 자료"}</definedName>
    <definedName name="_353S5_" hidden="1">{#N/A,#N/A,FALSE,"KMC최종회의(7월) 자료"}</definedName>
    <definedName name="_357S6_" localSheetId="7" hidden="1">{#N/A,#N/A,FALSE,"KMC최종회의(7월) 자료"}</definedName>
    <definedName name="_357S6_" localSheetId="6" hidden="1">{#N/A,#N/A,FALSE,"KMC최종회의(7월) 자료"}</definedName>
    <definedName name="_357S6_" hidden="1">{#N/A,#N/A,FALSE,"KMC최종회의(7월) 자료"}</definedName>
    <definedName name="_35A9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5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5j1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5j1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5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61S7_" localSheetId="7" hidden="1">{#N/A,#N/A,FALSE,"KMC최종회의(7월) 자료"}</definedName>
    <definedName name="_361S7_" localSheetId="6" hidden="1">{#N/A,#N/A,FALSE,"KMC최종회의(7월) 자료"}</definedName>
    <definedName name="_361S7_" hidden="1">{#N/A,#N/A,FALSE,"KMC최종회의(7월) 자료"}</definedName>
    <definedName name="_365S8_" localSheetId="7" hidden="1">{#N/A,#N/A,FALSE,"KMC최종회의(7월) 자료"}</definedName>
    <definedName name="_365S8_" localSheetId="6" hidden="1">{#N/A,#N/A,FALSE,"KMC최종회의(7월) 자료"}</definedName>
    <definedName name="_365S8_" hidden="1">{#N/A,#N/A,FALSE,"KMC최종회의(7월) 자료"}</definedName>
    <definedName name="_369T2_" localSheetId="7" hidden="1">{#N/A,#N/A,FALSE,"단축1";#N/A,#N/A,FALSE,"단축2";#N/A,#N/A,FALSE,"단축3";#N/A,#N/A,FALSE,"장축";#N/A,#N/A,FALSE,"4WD"}</definedName>
    <definedName name="_369T2_" localSheetId="6" hidden="1">{#N/A,#N/A,FALSE,"단축1";#N/A,#N/A,FALSE,"단축2";#N/A,#N/A,FALSE,"단축3";#N/A,#N/A,FALSE,"장축";#N/A,#N/A,FALSE,"4WD"}</definedName>
    <definedName name="_369T2_" hidden="1">{#N/A,#N/A,FALSE,"단축1";#N/A,#N/A,FALSE,"단축2";#N/A,#N/A,FALSE,"단축3";#N/A,#N/A,FALSE,"장축";#N/A,#N/A,FALSE,"4WD"}</definedName>
    <definedName name="_36s13_" localSheetId="7" hidden="1">{#N/A,#N/A,FALSE,"UNIT";#N/A,#N/A,FALSE,"UNIT";#N/A,#N/A,FALSE,"계정"}</definedName>
    <definedName name="_36s13_" localSheetId="6" hidden="1">{#N/A,#N/A,FALSE,"UNIT";#N/A,#N/A,FALSE,"UNIT";#N/A,#N/A,FALSE,"계정"}</definedName>
    <definedName name="_36s13_" hidden="1">{#N/A,#N/A,FALSE,"UNIT";#N/A,#N/A,FALSE,"UNIT";#N/A,#N/A,FALSE,"계정"}</definedName>
    <definedName name="_373W1_" localSheetId="7" hidden="1">{#N/A,#N/A,FALSE,"KMC최종회의(7월) 자료"}</definedName>
    <definedName name="_373W1_" localSheetId="6" hidden="1">{#N/A,#N/A,FALSE,"KMC최종회의(7월) 자료"}</definedName>
    <definedName name="_373W1_" hidden="1">{#N/A,#N/A,FALSE,"KMC최종회의(7월) 자료"}</definedName>
    <definedName name="_377U__PA">#REF!</definedName>
    <definedName name="_377W2_" localSheetId="7" hidden="1">{#N/A,#N/A,FALSE,"KMC최종회의(7월) 자료"}</definedName>
    <definedName name="_377W2_" localSheetId="6" hidden="1">{#N/A,#N/A,FALSE,"KMC최종회의(7월) 자료"}</definedName>
    <definedName name="_377W2_" hidden="1">{#N/A,#N/A,FALSE,"KMC최종회의(7월) 자료"}</definedName>
    <definedName name="_381W3_" localSheetId="7" hidden="1">{#N/A,#N/A,FALSE,"KMC최종회의(7월) 자료"}</definedName>
    <definedName name="_381W3_" localSheetId="6" hidden="1">{#N/A,#N/A,FALSE,"KMC최종회의(7월) 자료"}</definedName>
    <definedName name="_381W3_" hidden="1">{#N/A,#N/A,FALSE,"KMC최종회의(7월) 자료"}</definedName>
    <definedName name="_385W4_" localSheetId="7" hidden="1">{#N/A,#N/A,FALSE,"KMC최종회의(7월) 자료"}</definedName>
    <definedName name="_385W4_" localSheetId="6" hidden="1">{#N/A,#N/A,FALSE,"KMC최종회의(7월) 자료"}</definedName>
    <definedName name="_385W4_" hidden="1">{#N/A,#N/A,FALSE,"KMC최종회의(7월) 자료"}</definedName>
    <definedName name="_389W5_" localSheetId="7" hidden="1">{#N/A,#N/A,FALSE,"KMC최종회의(7월) 자료"}</definedName>
    <definedName name="_389W5_" localSheetId="6" hidden="1">{#N/A,#N/A,FALSE,"KMC최종회의(7월) 자료"}</definedName>
    <definedName name="_389W5_" hidden="1">{#N/A,#N/A,FALSE,"KMC최종회의(7월) 자료"}</definedName>
    <definedName name="_38A9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8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8j1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8j1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93W6_" localSheetId="7" hidden="1">{#N/A,#N/A,FALSE,"KMC최종회의(7월) 자료"}</definedName>
    <definedName name="_393W6_" localSheetId="6" hidden="1">{#N/A,#N/A,FALSE,"KMC최종회의(7월) 자료"}</definedName>
    <definedName name="_393W6_" hidden="1">{#N/A,#N/A,FALSE,"KMC최종회의(7월) 자료"}</definedName>
    <definedName name="_397W7_" localSheetId="7" hidden="1">{#N/A,#N/A,FALSE,"KMC최종회의(7월) 자료"}</definedName>
    <definedName name="_397W7_" localSheetId="6" hidden="1">{#N/A,#N/A,FALSE,"KMC최종회의(7월) 자료"}</definedName>
    <definedName name="_397W7_" hidden="1">{#N/A,#N/A,FALSE,"KMC최종회의(7월) 자료"}</definedName>
    <definedName name="_3Bp2_" localSheetId="7" hidden="1">{#N/A,#N/A,FALSE,"BS";#N/A,#N/A,FALSE,"PL";#N/A,#N/A,FALSE,"처분";#N/A,#N/A,FALSE,"현금";#N/A,#N/A,FALSE,"매출";#N/A,#N/A,FALSE,"원가";#N/A,#N/A,FALSE,"경영"}</definedName>
    <definedName name="_3Bp2_" localSheetId="6" hidden="1">{#N/A,#N/A,FALSE,"BS";#N/A,#N/A,FALSE,"PL";#N/A,#N/A,FALSE,"처분";#N/A,#N/A,FALSE,"현금";#N/A,#N/A,FALSE,"매출";#N/A,#N/A,FALSE,"원가";#N/A,#N/A,FALSE,"경영"}</definedName>
    <definedName name="_3Bp2_" hidden="1">{#N/A,#N/A,FALSE,"BS";#N/A,#N/A,FALSE,"PL";#N/A,#N/A,FALSE,"처분";#N/A,#N/A,FALSE,"현금";#N/A,#N/A,FALSE,"매출";#N/A,#N/A,FALSE,"원가";#N/A,#N/A,FALSE,"경영"}</definedName>
    <definedName name="_3e3_" localSheetId="7" hidden="1">{"'Broadway ML#4'!$J$7:$N$490"}</definedName>
    <definedName name="_3e3_" localSheetId="6" hidden="1">{"'Broadway ML#4'!$J$7:$N$490"}</definedName>
    <definedName name="_3e3_" hidden="1">{"'Broadway ML#4'!$J$7:$N$490"}</definedName>
    <definedName name="_3fa2_" localSheetId="7" hidden="1">{"'Sheet1'!$A$1:$H$36"}</definedName>
    <definedName name="_3fa2_" localSheetId="6" hidden="1">{"'Sheet1'!$A$1:$H$36"}</definedName>
    <definedName name="_3fa2_" hidden="1">{"'Sheet1'!$A$1:$H$36"}</definedName>
    <definedName name="_3item">#REF!</definedName>
    <definedName name="_3s11_" localSheetId="7" hidden="1">{#N/A,#N/A,FALSE,"UNIT";#N/A,#N/A,FALSE,"UNIT";#N/A,#N/A,FALSE,"계정"}</definedName>
    <definedName name="_3s11_" localSheetId="6" hidden="1">{#N/A,#N/A,FALSE,"UNIT";#N/A,#N/A,FALSE,"UNIT";#N/A,#N/A,FALSE,"계정"}</definedName>
    <definedName name="_3s11_" hidden="1">{#N/A,#N/A,FALSE,"UNIT";#N/A,#N/A,FALSE,"UNIT";#N/A,#N/A,FALSE,"계정"}</definedName>
    <definedName name="_3Z720_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3Z720_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3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3월">#REF!</definedName>
    <definedName name="_3월이름">#REF!</definedName>
    <definedName name="_4">#N/A</definedName>
    <definedName name="_4__123Graph_B차트_1" hidden="1">#REF!</definedName>
    <definedName name="_4__123Graph_X차트_1" hidden="1">#REF!</definedName>
    <definedName name="_4_0_0_F" hidden="1">#REF!</definedName>
    <definedName name="_4_5_0__123Grap" hidden="1">#REF!</definedName>
    <definedName name="_4_7____123Graph_LB" hidden="1">#REF!</definedName>
    <definedName name="_4_9_0__123Grap" hidden="1">#REF!</definedName>
    <definedName name="_401W8_" localSheetId="7" hidden="1">{#N/A,#N/A,FALSE,"KMC최종회의(7월) 자료"}</definedName>
    <definedName name="_401W8_" localSheetId="6" hidden="1">{#N/A,#N/A,FALSE,"KMC최종회의(7월) 자료"}</definedName>
    <definedName name="_401W8_" hidden="1">{#N/A,#N/A,FALSE,"KMC최종회의(7월) 자료"}</definedName>
    <definedName name="_405W9_" localSheetId="7" hidden="1">{#N/A,#N/A,FALSE,"KMC최종회의(7월) 자료"}</definedName>
    <definedName name="_405W9_" localSheetId="6" hidden="1">{#N/A,#N/A,FALSE,"KMC최종회의(7월) 자료"}</definedName>
    <definedName name="_405W9_" hidden="1">{#N/A,#N/A,FALSE,"KMC최종회의(7월) 자료"}</definedName>
    <definedName name="_409X1_" localSheetId="7" hidden="1">{#N/A,#N/A,FALSE,"KMC최종회의(7월) 자료"}</definedName>
    <definedName name="_409X1_" localSheetId="6" hidden="1">{#N/A,#N/A,FALSE,"KMC최종회의(7월) 자료"}</definedName>
    <definedName name="_409X1_" hidden="1">{#N/A,#N/A,FALSE,"KMC최종회의(7월) 자료"}</definedName>
    <definedName name="_40A9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0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0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0q12_" localSheetId="7" hidden="1">{"'Chemical Lab Exhaust외 설치건'!$J$1"}</definedName>
    <definedName name="_40q12_" localSheetId="6" hidden="1">{"'Chemical Lab Exhaust외 설치건'!$J$1"}</definedName>
    <definedName name="_40q12_" hidden="1">{"'Chemical Lab Exhaust외 설치건'!$J$1"}</definedName>
    <definedName name="_413X2_" localSheetId="7" hidden="1">{#N/A,#N/A,FALSE,"KMC최종회의(7월) 자료"}</definedName>
    <definedName name="_413X2_" localSheetId="6" hidden="1">{#N/A,#N/A,FALSE,"KMC최종회의(7월) 자료"}</definedName>
    <definedName name="_413X2_" hidden="1">{#N/A,#N/A,FALSE,"KMC최종회의(7월) 자료"}</definedName>
    <definedName name="_417X3_" localSheetId="7" hidden="1">{#N/A,#N/A,FALSE,"KMC최종회의(7월) 자료"}</definedName>
    <definedName name="_417X3_" localSheetId="6" hidden="1">{#N/A,#N/A,FALSE,"KMC최종회의(7월) 자료"}</definedName>
    <definedName name="_417X3_" hidden="1">{#N/A,#N/A,FALSE,"KMC최종회의(7월) 자료"}</definedName>
    <definedName name="_421X4_" localSheetId="7" hidden="1">{#N/A,#N/A,FALSE,"KMC최종회의(7월) 자료"}</definedName>
    <definedName name="_421X4_" localSheetId="6" hidden="1">{#N/A,#N/A,FALSE,"KMC최종회의(7월) 자료"}</definedName>
    <definedName name="_421X4_" hidden="1">{#N/A,#N/A,FALSE,"KMC최종회의(7월) 자료"}</definedName>
    <definedName name="_425X5_" localSheetId="7" hidden="1">{#N/A,#N/A,FALSE,"KMC최종회의(7월) 자료"}</definedName>
    <definedName name="_425X5_" localSheetId="6" hidden="1">{#N/A,#N/A,FALSE,"KMC최종회의(7월) 자료"}</definedName>
    <definedName name="_425X5_" hidden="1">{#N/A,#N/A,FALSE,"KMC최종회의(7월) 자료"}</definedName>
    <definedName name="_429X6_" localSheetId="7" hidden="1">{#N/A,#N/A,FALSE,"KMC최종회의(7월) 자료"}</definedName>
    <definedName name="_429X6_" localSheetId="6" hidden="1">{#N/A,#N/A,FALSE,"KMC최종회의(7월) 자료"}</definedName>
    <definedName name="_429X6_" hidden="1">{#N/A,#N/A,FALSE,"KMC최종회의(7월) 자료"}</definedName>
    <definedName name="_42s14_" localSheetId="7" hidden="1">{#N/A,#N/A,FALSE,"UNIT";#N/A,#N/A,FALSE,"UNIT";#N/A,#N/A,FALSE,"계정"}</definedName>
    <definedName name="_42s14_" localSheetId="6" hidden="1">{#N/A,#N/A,FALSE,"UNIT";#N/A,#N/A,FALSE,"UNIT";#N/A,#N/A,FALSE,"계정"}</definedName>
    <definedName name="_42s14_" hidden="1">{#N/A,#N/A,FALSE,"UNIT";#N/A,#N/A,FALSE,"UNIT";#N/A,#N/A,FALSE,"계정"}</definedName>
    <definedName name="_433X7_" localSheetId="7" hidden="1">{#N/A,#N/A,FALSE,"KMC최종회의(7월) 자료"}</definedName>
    <definedName name="_433X7_" localSheetId="6" hidden="1">{#N/A,#N/A,FALSE,"KMC최종회의(7월) 자료"}</definedName>
    <definedName name="_433X7_" hidden="1">{#N/A,#N/A,FALSE,"KMC최종회의(7월) 자료"}</definedName>
    <definedName name="_437X8_" localSheetId="7" hidden="1">{#N/A,#N/A,FALSE,"KMC최종회의(7월) 자료"}</definedName>
    <definedName name="_437X8_" localSheetId="6" hidden="1">{#N/A,#N/A,FALSE,"KMC최종회의(7월) 자료"}</definedName>
    <definedName name="_437X8_" hidden="1">{#N/A,#N/A,FALSE,"KMC최종회의(7월) 자료"}</definedName>
    <definedName name="_43A9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3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41Z1_" localSheetId="7" hidden="1">{#N/A,#N/A,FALSE,"KMC최종회의(7월) 자료"}</definedName>
    <definedName name="_441Z1_" localSheetId="6" hidden="1">{#N/A,#N/A,FALSE,"KMC최종회의(7월) 자료"}</definedName>
    <definedName name="_441Z1_" hidden="1">{#N/A,#N/A,FALSE,"KMC최종회의(7월) 자료"}</definedName>
    <definedName name="_445Z2_" localSheetId="7" hidden="1">{#N/A,#N/A,FALSE,"KMC최종회의(7월) 자료"}</definedName>
    <definedName name="_445Z2_" localSheetId="6" hidden="1">{#N/A,#N/A,FALSE,"KMC최종회의(7월) 자료"}</definedName>
    <definedName name="_445Z2_" hidden="1">{#N/A,#N/A,FALSE,"KMC최종회의(7월) 자료"}</definedName>
    <definedName name="_449Z3_" localSheetId="7" hidden="1">{#N/A,#N/A,FALSE,"KMC최종회의(7월) 자료"}</definedName>
    <definedName name="_449Z3_" localSheetId="6" hidden="1">{#N/A,#N/A,FALSE,"KMC최종회의(7월) 자료"}</definedName>
    <definedName name="_449Z3_" hidden="1">{#N/A,#N/A,FALSE,"KMC최종회의(7월) 자료"}</definedName>
    <definedName name="_453Z4_" localSheetId="7" hidden="1">{#N/A,#N/A,FALSE,"KMC최종회의(7월) 자료"}</definedName>
    <definedName name="_453Z4_" localSheetId="6" hidden="1">{#N/A,#N/A,FALSE,"KMC최종회의(7월) 자료"}</definedName>
    <definedName name="_453Z4_" hidden="1">{#N/A,#N/A,FALSE,"KMC최종회의(7월) 자료"}</definedName>
    <definedName name="_457Z5_" localSheetId="7" hidden="1">{#N/A,#N/A,FALSE,"KMC최종회의(7월) 자료"}</definedName>
    <definedName name="_457Z5_" localSheetId="6" hidden="1">{#N/A,#N/A,FALSE,"KMC최종회의(7월) 자료"}</definedName>
    <definedName name="_457Z5_" hidden="1">{#N/A,#N/A,FALSE,"KMC최종회의(7월) 자료"}</definedName>
    <definedName name="_461Z6_" localSheetId="7" hidden="1">{#N/A,#N/A,FALSE,"KMC최종회의(7월) 자료"}</definedName>
    <definedName name="_461Z6_" localSheetId="6" hidden="1">{#N/A,#N/A,FALSE,"KMC최종회의(7월) 자료"}</definedName>
    <definedName name="_461Z6_" hidden="1">{#N/A,#N/A,FALSE,"KMC최종회의(7월) 자료"}</definedName>
    <definedName name="_465Z7_" localSheetId="7" hidden="1">{#N/A,#N/A,FALSE,"KMC최종회의(7월) 자료"}</definedName>
    <definedName name="_465Z7_" localSheetId="6" hidden="1">{#N/A,#N/A,FALSE,"KMC최종회의(7월) 자료"}</definedName>
    <definedName name="_465Z7_" hidden="1">{#N/A,#N/A,FALSE,"KMC최종회의(7월) 자료"}</definedName>
    <definedName name="_469Z8_" localSheetId="7" hidden="1">{#N/A,#N/A,FALSE,"KMC최종회의(7월) 자료"}</definedName>
    <definedName name="_469Z8_" localSheetId="6" hidden="1">{#N/A,#N/A,FALSE,"KMC최종회의(7월) 자료"}</definedName>
    <definedName name="_469Z8_" hidden="1">{#N/A,#N/A,FALSE,"KMC최종회의(7월) 자료"}</definedName>
    <definedName name="_473Z9_" localSheetId="7" hidden="1">{#N/A,#N/A,FALSE,"KMC최종회의(7월) 자료"}</definedName>
    <definedName name="_473Z9_" localSheetId="6" hidden="1">{#N/A,#N/A,FALSE,"KMC최종회의(7월) 자료"}</definedName>
    <definedName name="_473Z9_" hidden="1">{#N/A,#N/A,FALSE,"KMC최종회의(7월) 자료"}</definedName>
    <definedName name="_475__0_S" hidden="1">#REF!</definedName>
    <definedName name="_48s16_" localSheetId="7" hidden="1">{#N/A,#N/A,FALSE,"UNIT";#N/A,#N/A,FALSE,"UNIT";#N/A,#N/A,FALSE,"계정"}</definedName>
    <definedName name="_48s16_" localSheetId="6" hidden="1">{#N/A,#N/A,FALSE,"UNIT";#N/A,#N/A,FALSE,"UNIT";#N/A,#N/A,FALSE,"계정"}</definedName>
    <definedName name="_48s16_" hidden="1">{#N/A,#N/A,FALSE,"UNIT";#N/A,#N/A,FALSE,"UNIT";#N/A,#N/A,FALSE,"계정"}</definedName>
    <definedName name="_4A720_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4A720_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4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4A9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AA1_">#REF!</definedName>
    <definedName name="_4h1_" localSheetId="7" hidden="1">{"'표지'!$B$5"}</definedName>
    <definedName name="_4h1_" localSheetId="6" hidden="1">{"'표지'!$B$5"}</definedName>
    <definedName name="_4h1_" hidden="1">{"'표지'!$B$5"}</definedName>
    <definedName name="_4item">#REF!</definedName>
    <definedName name="_4j1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j1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s1_" localSheetId="7" hidden="1">{#N/A,#N/A,FALSE,"UNIT";#N/A,#N/A,FALSE,"UNIT";#N/A,#N/A,FALSE,"계정"}</definedName>
    <definedName name="_4s1_" localSheetId="6" hidden="1">{#N/A,#N/A,FALSE,"UNIT";#N/A,#N/A,FALSE,"UNIT";#N/A,#N/A,FALSE,"계정"}</definedName>
    <definedName name="_4s1_" hidden="1">{#N/A,#N/A,FALSE,"UNIT";#N/A,#N/A,FALSE,"UNIT";#N/A,#N/A,FALSE,"계정"}</definedName>
    <definedName name="_4s10_" localSheetId="7" hidden="1">{#N/A,#N/A,FALSE,"UNIT";#N/A,#N/A,FALSE,"UNIT";#N/A,#N/A,FALSE,"계정"}</definedName>
    <definedName name="_4s10_" localSheetId="6" hidden="1">{#N/A,#N/A,FALSE,"UNIT";#N/A,#N/A,FALSE,"UNIT";#N/A,#N/A,FALSE,"계정"}</definedName>
    <definedName name="_4s10_" hidden="1">{#N/A,#N/A,FALSE,"UNIT";#N/A,#N/A,FALSE,"UNIT";#N/A,#N/A,FALSE,"계정"}</definedName>
    <definedName name="_4s12_" localSheetId="7" hidden="1">{#N/A,#N/A,FALSE,"UNIT";#N/A,#N/A,FALSE,"UNIT";#N/A,#N/A,FALSE,"계정"}</definedName>
    <definedName name="_4s12_" localSheetId="6" hidden="1">{#N/A,#N/A,FALSE,"UNIT";#N/A,#N/A,FALSE,"UNIT";#N/A,#N/A,FALSE,"계정"}</definedName>
    <definedName name="_4s12_" hidden="1">{#N/A,#N/A,FALSE,"UNIT";#N/A,#N/A,FALSE,"UNIT";#N/A,#N/A,FALSE,"계정"}</definedName>
    <definedName name="_4월">#REF!</definedName>
    <definedName name="_4월이름">#REF!</definedName>
    <definedName name="_5">#N/A</definedName>
    <definedName name="_5___123Graph_A차트_1" hidden="1">#REF!</definedName>
    <definedName name="_5__123Graph_A차트_1" hidden="1">#REF!</definedName>
    <definedName name="_5_7_0__123Grap" hidden="1">#REF!</definedName>
    <definedName name="_5_9_0__123Graph_LB" hidden="1">#REF!</definedName>
    <definedName name="_51j1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1j1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1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2j1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2j1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j1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j1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s17_" localSheetId="7" hidden="1">{#N/A,#N/A,FALSE,"UNIT";#N/A,#N/A,FALSE,"UNIT";#N/A,#N/A,FALSE,"계정"}</definedName>
    <definedName name="_54s17_" localSheetId="6" hidden="1">{#N/A,#N/A,FALSE,"UNIT";#N/A,#N/A,FALSE,"UNIT";#N/A,#N/A,FALSE,"계정"}</definedName>
    <definedName name="_54s17_" hidden="1">{#N/A,#N/A,FALSE,"UNIT";#N/A,#N/A,FALSE,"UNIT";#N/A,#N/A,FALSE,"계정"}</definedName>
    <definedName name="_57D6_" localSheetId="7" hidden="1">{"'표지'!$B$5"}</definedName>
    <definedName name="_57D6_" localSheetId="6" hidden="1">{"'표지'!$B$5"}</definedName>
    <definedName name="_57D6_" hidden="1">{"'표지'!$B$5"}</definedName>
    <definedName name="_59h1_" localSheetId="7" hidden="1">{"'표지'!$B$5"}</definedName>
    <definedName name="_59h1_" localSheetId="6" hidden="1">{"'표지'!$B$5"}</definedName>
    <definedName name="_59h1_" hidden="1">{"'표지'!$B$5"}</definedName>
    <definedName name="_5bs2_">#REF!</definedName>
    <definedName name="_5h2_" localSheetId="7" hidden="1">{"'표지'!$B$5"}</definedName>
    <definedName name="_5h2_" localSheetId="6" hidden="1">{"'표지'!$B$5"}</definedName>
    <definedName name="_5h2_" hidden="1">{"'표지'!$B$5"}</definedName>
    <definedName name="_5item">#REF!</definedName>
    <definedName name="_5K24_">BlankMacro1</definedName>
    <definedName name="_5o2_" hidden="1">#REF!</definedName>
    <definedName name="_5s10_" localSheetId="7" hidden="1">{#N/A,#N/A,FALSE,"UNIT";#N/A,#N/A,FALSE,"UNIT";#N/A,#N/A,FALSE,"계정"}</definedName>
    <definedName name="_5s10_" localSheetId="6" hidden="1">{#N/A,#N/A,FALSE,"UNIT";#N/A,#N/A,FALSE,"UNIT";#N/A,#N/A,FALSE,"계정"}</definedName>
    <definedName name="_5s10_" hidden="1">{#N/A,#N/A,FALSE,"UNIT";#N/A,#N/A,FALSE,"UNIT";#N/A,#N/A,FALSE,"계정"}</definedName>
    <definedName name="_5s13_" localSheetId="7" hidden="1">{#N/A,#N/A,FALSE,"UNIT";#N/A,#N/A,FALSE,"UNIT";#N/A,#N/A,FALSE,"계정"}</definedName>
    <definedName name="_5s13_" localSheetId="6" hidden="1">{#N/A,#N/A,FALSE,"UNIT";#N/A,#N/A,FALSE,"UNIT";#N/A,#N/A,FALSE,"계정"}</definedName>
    <definedName name="_5s13_" hidden="1">{#N/A,#N/A,FALSE,"UNIT";#N/A,#N/A,FALSE,"UNIT";#N/A,#N/A,FALSE,"계정"}</definedName>
    <definedName name="_5월">#REF!</definedName>
    <definedName name="_5월이름">#REF!</definedName>
    <definedName name="_6">#N/A</definedName>
    <definedName name="_6___123Graph_B차트_1" hidden="1">#REF!</definedName>
    <definedName name="_6__123Graph_A차트_1" hidden="1">#REF!</definedName>
    <definedName name="_6__123Graph_B차트_1" hidden="1">#REF!</definedName>
    <definedName name="_6__123Graph_C차트_1" hidden="1">#REF!</definedName>
    <definedName name="_6_5_0__123Grap" hidden="1">#REF!</definedName>
    <definedName name="_6_7_0__123Graph_LB" hidden="1">#REF!</definedName>
    <definedName name="_60s2_" localSheetId="7" hidden="1">{#N/A,#N/A,FALSE,"UNIT";#N/A,#N/A,FALSE,"UNIT";#N/A,#N/A,FALSE,"계정"}</definedName>
    <definedName name="_60s2_" localSheetId="6" hidden="1">{#N/A,#N/A,FALSE,"UNIT";#N/A,#N/A,FALSE,"UNIT";#N/A,#N/A,FALSE,"계정"}</definedName>
    <definedName name="_60s2_" hidden="1">{#N/A,#N/A,FALSE,"UNIT";#N/A,#N/A,FALSE,"UNIT";#N/A,#N/A,FALSE,"계정"}</definedName>
    <definedName name="_61h2_" localSheetId="7" hidden="1">{"'표지'!$B$5"}</definedName>
    <definedName name="_61h2_" localSheetId="6" hidden="1">{"'표지'!$B$5"}</definedName>
    <definedName name="_61h2_" hidden="1">{"'표지'!$B$5"}</definedName>
    <definedName name="_62_0전용">#REF!</definedName>
    <definedName name="_63h3_" localSheetId="7" hidden="1">{"'표지'!$B$5"}</definedName>
    <definedName name="_63h3_" localSheetId="6" hidden="1">{"'표지'!$B$5"}</definedName>
    <definedName name="_63h3_" hidden="1">{"'표지'!$B$5"}</definedName>
    <definedName name="_65h4_" localSheetId="7" hidden="1">{"'표지'!$B$5"}</definedName>
    <definedName name="_65h4_" localSheetId="6" hidden="1">{"'표지'!$B$5"}</definedName>
    <definedName name="_65h4_" hidden="1">{"'표지'!$B$5"}</definedName>
    <definedName name="_66s3_" localSheetId="7" hidden="1">{#N/A,#N/A,FALSE,"UNIT";#N/A,#N/A,FALSE,"UNIT";#N/A,#N/A,FALSE,"계정"}</definedName>
    <definedName name="_66s3_" localSheetId="6" hidden="1">{#N/A,#N/A,FALSE,"UNIT";#N/A,#N/A,FALSE,"UNIT";#N/A,#N/A,FALSE,"계정"}</definedName>
    <definedName name="_66s3_" hidden="1">{#N/A,#N/A,FALSE,"UNIT";#N/A,#N/A,FALSE,"UNIT";#N/A,#N/A,FALSE,"계정"}</definedName>
    <definedName name="_67h5_" localSheetId="7" hidden="1">{"'표지'!$B$5"}</definedName>
    <definedName name="_67h5_" localSheetId="6" hidden="1">{"'표지'!$B$5"}</definedName>
    <definedName name="_67h5_" hidden="1">{"'표지'!$B$5"}</definedName>
    <definedName name="_69_2000년입출고">#REF!</definedName>
    <definedName name="_6Bp2_" localSheetId="7" hidden="1">{#N/A,#N/A,FALSE,"BS";#N/A,#N/A,FALSE,"PL";#N/A,#N/A,FALSE,"처분";#N/A,#N/A,FALSE,"현금";#N/A,#N/A,FALSE,"매출";#N/A,#N/A,FALSE,"원가";#N/A,#N/A,FALSE,"경영"}</definedName>
    <definedName name="_6Bp2_" localSheetId="6" hidden="1">{#N/A,#N/A,FALSE,"BS";#N/A,#N/A,FALSE,"PL";#N/A,#N/A,FALSE,"처분";#N/A,#N/A,FALSE,"현금";#N/A,#N/A,FALSE,"매출";#N/A,#N/A,FALSE,"원가";#N/A,#N/A,FALSE,"경영"}</definedName>
    <definedName name="_6Bp2_" hidden="1">{#N/A,#N/A,FALSE,"BS";#N/A,#N/A,FALSE,"PL";#N/A,#N/A,FALSE,"처분";#N/A,#N/A,FALSE,"현금";#N/A,#N/A,FALSE,"매출";#N/A,#N/A,FALSE,"원가";#N/A,#N/A,FALSE,"경영"}</definedName>
    <definedName name="_6C__PA">#REF!</definedName>
    <definedName name="_6h3_" localSheetId="7" hidden="1">{"'표지'!$B$5"}</definedName>
    <definedName name="_6h3_" localSheetId="6" hidden="1">{"'표지'!$B$5"}</definedName>
    <definedName name="_6h3_" hidden="1">{"'표지'!$B$5"}</definedName>
    <definedName name="_6s11_" localSheetId="7" hidden="1">{#N/A,#N/A,FALSE,"UNIT";#N/A,#N/A,FALSE,"UNIT";#N/A,#N/A,FALSE,"계정"}</definedName>
    <definedName name="_6s11_" localSheetId="6" hidden="1">{#N/A,#N/A,FALSE,"UNIT";#N/A,#N/A,FALSE,"UNIT";#N/A,#N/A,FALSE,"계정"}</definedName>
    <definedName name="_6s11_" hidden="1">{#N/A,#N/A,FALSE,"UNIT";#N/A,#N/A,FALSE,"UNIT";#N/A,#N/A,FALSE,"계정"}</definedName>
    <definedName name="_6s14_" localSheetId="7" hidden="1">{#N/A,#N/A,FALSE,"UNIT";#N/A,#N/A,FALSE,"UNIT";#N/A,#N/A,FALSE,"계정"}</definedName>
    <definedName name="_6s14_" localSheetId="6" hidden="1">{#N/A,#N/A,FALSE,"UNIT";#N/A,#N/A,FALSE,"UNIT";#N/A,#N/A,FALSE,"계정"}</definedName>
    <definedName name="_6s14_" hidden="1">{#N/A,#N/A,FALSE,"UNIT";#N/A,#N/A,FALSE,"UNIT";#N/A,#N/A,FALSE,"계정"}</definedName>
    <definedName name="_6w12_" localSheetId="7" hidden="1">{"'Broadway ML#4'!$J$7:$N$490"}</definedName>
    <definedName name="_6w12_" localSheetId="6" hidden="1">{"'Broadway ML#4'!$J$7:$N$490"}</definedName>
    <definedName name="_6w12_" hidden="1">{"'Broadway ML#4'!$J$7:$N$490"}</definedName>
    <definedName name="_6월">#REF!</definedName>
    <definedName name="_6월이름">#REF!</definedName>
    <definedName name="_7___123Graph_C차트_1" hidden="1">#REF!</definedName>
    <definedName name="_7__123Graph_B차트_1" hidden="1">#REF!</definedName>
    <definedName name="_7__123Graph_C차트_1" hidden="1">#REF!</definedName>
    <definedName name="_7_7_0__123Grap" hidden="1">#REF!</definedName>
    <definedName name="_7_9____123Grap" hidden="1">#REF!</definedName>
    <definedName name="_72bs2_">#REF!</definedName>
    <definedName name="_72j1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2j1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2s4_" localSheetId="7" hidden="1">{#N/A,#N/A,FALSE,"UNIT";#N/A,#N/A,FALSE,"UNIT";#N/A,#N/A,FALSE,"계정"}</definedName>
    <definedName name="_72s4_" localSheetId="6" hidden="1">{#N/A,#N/A,FALSE,"UNIT";#N/A,#N/A,FALSE,"UNIT";#N/A,#N/A,FALSE,"계정"}</definedName>
    <definedName name="_72s4_" hidden="1">{#N/A,#N/A,FALSE,"UNIT";#N/A,#N/A,FALSE,"UNIT";#N/A,#N/A,FALSE,"계정"}</definedName>
    <definedName name="_73Bp2_" localSheetId="7" hidden="1">{#N/A,#N/A,FALSE,"BS";#N/A,#N/A,FALSE,"PL";#N/A,#N/A,FALSE,"처분";#N/A,#N/A,FALSE,"현금";#N/A,#N/A,FALSE,"매출";#N/A,#N/A,FALSE,"원가";#N/A,#N/A,FALSE,"경영"}</definedName>
    <definedName name="_73Bp2_" localSheetId="6" hidden="1">{#N/A,#N/A,FALSE,"BS";#N/A,#N/A,FALSE,"PL";#N/A,#N/A,FALSE,"처분";#N/A,#N/A,FALSE,"현금";#N/A,#N/A,FALSE,"매출";#N/A,#N/A,FALSE,"원가";#N/A,#N/A,FALSE,"경영"}</definedName>
    <definedName name="_73Bp2_" hidden="1">{#N/A,#N/A,FALSE,"BS";#N/A,#N/A,FALSE,"PL";#N/A,#N/A,FALSE,"처분";#N/A,#N/A,FALSE,"현금";#N/A,#N/A,FALSE,"매출";#N/A,#N/A,FALSE,"원가";#N/A,#N/A,FALSE,"경영"}</definedName>
    <definedName name="_78s5_" localSheetId="7" hidden="1">{#N/A,#N/A,FALSE,"UNIT";#N/A,#N/A,FALSE,"UNIT";#N/A,#N/A,FALSE,"계정"}</definedName>
    <definedName name="_78s5_" localSheetId="6" hidden="1">{#N/A,#N/A,FALSE,"UNIT";#N/A,#N/A,FALSE,"UNIT";#N/A,#N/A,FALSE,"계정"}</definedName>
    <definedName name="_78s5_" hidden="1">{#N/A,#N/A,FALSE,"UNIT";#N/A,#N/A,FALSE,"UNIT";#N/A,#N/A,FALSE,"계정"}</definedName>
    <definedName name="_7A9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h4_" localSheetId="7" hidden="1">{"'표지'!$B$5"}</definedName>
    <definedName name="_7h4_" localSheetId="6" hidden="1">{"'표지'!$B$5"}</definedName>
    <definedName name="_7h4_" hidden="1">{"'표지'!$B$5"}</definedName>
    <definedName name="_7s12_" localSheetId="7" hidden="1">{#N/A,#N/A,FALSE,"UNIT";#N/A,#N/A,FALSE,"UNIT";#N/A,#N/A,FALSE,"계정"}</definedName>
    <definedName name="_7s12_" localSheetId="6" hidden="1">{#N/A,#N/A,FALSE,"UNIT";#N/A,#N/A,FALSE,"UNIT";#N/A,#N/A,FALSE,"계정"}</definedName>
    <definedName name="_7s12_" hidden="1">{#N/A,#N/A,FALSE,"UNIT";#N/A,#N/A,FALSE,"UNIT";#N/A,#N/A,FALSE,"계정"}</definedName>
    <definedName name="_7s16_" localSheetId="7" hidden="1">{#N/A,#N/A,FALSE,"UNIT";#N/A,#N/A,FALSE,"UNIT";#N/A,#N/A,FALSE,"계정"}</definedName>
    <definedName name="_7s16_" localSheetId="6" hidden="1">{#N/A,#N/A,FALSE,"UNIT";#N/A,#N/A,FALSE,"UNIT";#N/A,#N/A,FALSE,"계정"}</definedName>
    <definedName name="_7s16_" hidden="1">{#N/A,#N/A,FALSE,"UNIT";#N/A,#N/A,FALSE,"UNIT";#N/A,#N/A,FALSE,"계정"}</definedName>
    <definedName name="_7월">#REF!</definedName>
    <definedName name="_7월이름">#REF!</definedName>
    <definedName name="_8___123Graph_X차트_1" hidden="1">#REF!</definedName>
    <definedName name="_8__123Graph_B차트_1" hidden="1">#REF!</definedName>
    <definedName name="_8__123Graph_C차트_1" hidden="1">#REF!</definedName>
    <definedName name="_8__123Graph_X차트_1" hidden="1">#REF!</definedName>
    <definedName name="_8_0_0_F" hidden="1">#REF!</definedName>
    <definedName name="_8_7_0__123Grap" hidden="1">#REF!</definedName>
    <definedName name="_8_7_0__123Graph_LB" hidden="1">#REF!</definedName>
    <definedName name="_8_9____123Graph_LB" hidden="1">#REF!</definedName>
    <definedName name="_84s6_" localSheetId="7" hidden="1">{#N/A,#N/A,FALSE,"UNIT";#N/A,#N/A,FALSE,"UNIT";#N/A,#N/A,FALSE,"계정"}</definedName>
    <definedName name="_84s6_" localSheetId="6" hidden="1">{#N/A,#N/A,FALSE,"UNIT";#N/A,#N/A,FALSE,"UNIT";#N/A,#N/A,FALSE,"계정"}</definedName>
    <definedName name="_84s6_" hidden="1">{#N/A,#N/A,FALSE,"UNIT";#N/A,#N/A,FALSE,"UNIT";#N/A,#N/A,FALSE,"계정"}</definedName>
    <definedName name="_87o2_" hidden="1">#REF!</definedName>
    <definedName name="_88_0_0_K" hidden="1">#REF!</definedName>
    <definedName name="_8Bp2_" localSheetId="7" hidden="1">{#N/A,#N/A,FALSE,"BS";#N/A,#N/A,FALSE,"PL";#N/A,#N/A,FALSE,"처분";#N/A,#N/A,FALSE,"현금";#N/A,#N/A,FALSE,"매출";#N/A,#N/A,FALSE,"원가";#N/A,#N/A,FALSE,"경영"}</definedName>
    <definedName name="_8Bp2_" localSheetId="6" hidden="1">{#N/A,#N/A,FALSE,"BS";#N/A,#N/A,FALSE,"PL";#N/A,#N/A,FALSE,"처분";#N/A,#N/A,FALSE,"현금";#N/A,#N/A,FALSE,"매출";#N/A,#N/A,FALSE,"원가";#N/A,#N/A,FALSE,"경영"}</definedName>
    <definedName name="_8Bp2_" hidden="1">{#N/A,#N/A,FALSE,"BS";#N/A,#N/A,FALSE,"PL";#N/A,#N/A,FALSE,"처분";#N/A,#N/A,FALSE,"현금";#N/A,#N/A,FALSE,"매출";#N/A,#N/A,FALSE,"원가";#N/A,#N/A,FALSE,"경영"}</definedName>
    <definedName name="_8D820_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8D820_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8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8H__PA">#REF!</definedName>
    <definedName name="_8h5_" localSheetId="7" hidden="1">{"'표지'!$B$5"}</definedName>
    <definedName name="_8h5_" localSheetId="6" hidden="1">{"'표지'!$B$5"}</definedName>
    <definedName name="_8h5_" hidden="1">{"'표지'!$B$5"}</definedName>
    <definedName name="_8j1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8j1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8s12_" localSheetId="7" hidden="1">{#N/A,#N/A,FALSE,"UNIT";#N/A,#N/A,FALSE,"UNIT";#N/A,#N/A,FALSE,"계정"}</definedName>
    <definedName name="_8s12_" localSheetId="6" hidden="1">{#N/A,#N/A,FALSE,"UNIT";#N/A,#N/A,FALSE,"UNIT";#N/A,#N/A,FALSE,"계정"}</definedName>
    <definedName name="_8s12_" hidden="1">{#N/A,#N/A,FALSE,"UNIT";#N/A,#N/A,FALSE,"UNIT";#N/A,#N/A,FALSE,"계정"}</definedName>
    <definedName name="_8s13_" localSheetId="7" hidden="1">{#N/A,#N/A,FALSE,"UNIT";#N/A,#N/A,FALSE,"UNIT";#N/A,#N/A,FALSE,"계정"}</definedName>
    <definedName name="_8s13_" localSheetId="6" hidden="1">{#N/A,#N/A,FALSE,"UNIT";#N/A,#N/A,FALSE,"UNIT";#N/A,#N/A,FALSE,"계정"}</definedName>
    <definedName name="_8s13_" hidden="1">{#N/A,#N/A,FALSE,"UNIT";#N/A,#N/A,FALSE,"UNIT";#N/A,#N/A,FALSE,"계정"}</definedName>
    <definedName name="_8s17_" localSheetId="7" hidden="1">{#N/A,#N/A,FALSE,"UNIT";#N/A,#N/A,FALSE,"UNIT";#N/A,#N/A,FALSE,"계정"}</definedName>
    <definedName name="_8s17_" localSheetId="6" hidden="1">{#N/A,#N/A,FALSE,"UNIT";#N/A,#N/A,FALSE,"UNIT";#N/A,#N/A,FALSE,"계정"}</definedName>
    <definedName name="_8s17_" hidden="1">{#N/A,#N/A,FALSE,"UNIT";#N/A,#N/A,FALSE,"UNIT";#N/A,#N/A,FALSE,"계정"}</definedName>
    <definedName name="_9__123Graph_A차트_1" hidden="1">#REF!</definedName>
    <definedName name="_9__123Graph_X차트_1" hidden="1">#REF!</definedName>
    <definedName name="_9_7_0__123Graph_LB" hidden="1">#REF!</definedName>
    <definedName name="_9_9_0__123Grap" hidden="1">#REF!</definedName>
    <definedName name="_90s9_" localSheetId="7" hidden="1">{#N/A,#N/A,FALSE,"UNIT";#N/A,#N/A,FALSE,"UNIT";#N/A,#N/A,FALSE,"계정"}</definedName>
    <definedName name="_90s9_" localSheetId="6" hidden="1">{#N/A,#N/A,FALSE,"UNIT";#N/A,#N/A,FALSE,"UNIT";#N/A,#N/A,FALSE,"계정"}</definedName>
    <definedName name="_90s9_" hidden="1">{#N/A,#N/A,FALSE,"UNIT";#N/A,#N/A,FALSE,"UNIT";#N/A,#N/A,FALSE,"계정"}</definedName>
    <definedName name="_92f3_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6A9_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96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9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98_경영">#REF!</definedName>
    <definedName name="_9H__Print_Area">#REF!</definedName>
    <definedName name="_9H8_" localSheetId="7" hidden="1">{"'표지'!$B$5"}</definedName>
    <definedName name="_9H8_" localSheetId="6" hidden="1">{"'표지'!$B$5"}</definedName>
    <definedName name="_9H8_" hidden="1">{"'표지'!$B$5"}</definedName>
    <definedName name="_9s14_" localSheetId="7" hidden="1">{#N/A,#N/A,FALSE,"UNIT";#N/A,#N/A,FALSE,"UNIT";#N/A,#N/A,FALSE,"계정"}</definedName>
    <definedName name="_9s14_" localSheetId="6" hidden="1">{#N/A,#N/A,FALSE,"UNIT";#N/A,#N/A,FALSE,"UNIT";#N/A,#N/A,FALSE,"계정"}</definedName>
    <definedName name="_9s14_" hidden="1">{#N/A,#N/A,FALSE,"UNIT";#N/A,#N/A,FALSE,"UNIT";#N/A,#N/A,FALSE,"계정"}</definedName>
    <definedName name="_9s2_" localSheetId="7" hidden="1">{#N/A,#N/A,FALSE,"UNIT";#N/A,#N/A,FALSE,"UNIT";#N/A,#N/A,FALSE,"계정"}</definedName>
    <definedName name="_9s2_" localSheetId="6" hidden="1">{#N/A,#N/A,FALSE,"UNIT";#N/A,#N/A,FALSE,"UNIT";#N/A,#N/A,FALSE,"계정"}</definedName>
    <definedName name="_9s2_" hidden="1">{#N/A,#N/A,FALSE,"UNIT";#N/A,#N/A,FALSE,"UNIT";#N/A,#N/A,FALSE,"계정"}</definedName>
    <definedName name="_a01" localSheetId="7" hidden="1">{#N/A,#N/A,FALSE,"Aging Summary";#N/A,#N/A,FALSE,"Ratio Analysis";#N/A,#N/A,FALSE,"Test 120 Day Accts";#N/A,#N/A,FALSE,"Tickmarks"}</definedName>
    <definedName name="_a01" localSheetId="6" hidden="1">{#N/A,#N/A,FALSE,"Aging Summary";#N/A,#N/A,FALSE,"Ratio Analysis";#N/A,#N/A,FALSE,"Test 120 Day Accts";#N/A,#N/A,FALSE,"Tickmarks"}</definedName>
    <definedName name="_a01" hidden="1">{#N/A,#N/A,FALSE,"Aging Summary";#N/A,#N/A,FALSE,"Ratio Analysis";#N/A,#N/A,FALSE,"Test 120 Day Accts";#N/A,#N/A,FALSE,"Tickmarks"}</definedName>
    <definedName name="_A1" localSheetId="7" hidden="1">{#N/A,#N/A,FALSE,"KMC최종회의(7월) 자료"}</definedName>
    <definedName name="_A1" localSheetId="6" hidden="1">{#N/A,#N/A,FALSE,"KMC최종회의(7월) 자료"}</definedName>
    <definedName name="_A1" hidden="1">{#N/A,#N/A,FALSE,"KMC최종회의(7월) 자료"}</definedName>
    <definedName name="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localSheetId="7" hidden="1">{#N/A,#N/A,FALSE,"KMC최종회의(7월) 자료"}</definedName>
    <definedName name="_A2" localSheetId="6" hidden="1">{#N/A,#N/A,FALSE,"KMC최종회의(7월) 자료"}</definedName>
    <definedName name="_A2" hidden="1">{#N/A,#N/A,FALSE,"KMC최종회의(7월) 자료"}</definedName>
    <definedName name="_A3" localSheetId="7" hidden="1">{#N/A,#N/A,FALSE,"단축1";#N/A,#N/A,FALSE,"단축2";#N/A,#N/A,FALSE,"단축3";#N/A,#N/A,FALSE,"장축";#N/A,#N/A,FALSE,"4WD"}</definedName>
    <definedName name="_A3" localSheetId="6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A4" localSheetId="7" hidden="1">{#N/A,#N/A,FALSE,"KMC최종회의(7월) 자료"}</definedName>
    <definedName name="_A4" localSheetId="6" hidden="1">{#N/A,#N/A,FALSE,"KMC최종회의(7월) 자료"}</definedName>
    <definedName name="_A4" hidden="1">{#N/A,#N/A,FALSE,"KMC최종회의(7월) 자료"}</definedName>
    <definedName name="_A5" localSheetId="7" hidden="1">{#N/A,#N/A,FALSE,"KMC최종회의(7월) 자료"}</definedName>
    <definedName name="_A5" localSheetId="6" hidden="1">{#N/A,#N/A,FALSE,"KMC최종회의(7월) 자료"}</definedName>
    <definedName name="_A5" hidden="1">{#N/A,#N/A,FALSE,"KMC최종회의(7월) 자료"}</definedName>
    <definedName name="_A6" localSheetId="7" hidden="1">{#N/A,#N/A,FALSE,"KMC최종회의(7월) 자료"}</definedName>
    <definedName name="_A6" localSheetId="6" hidden="1">{#N/A,#N/A,FALSE,"KMC최종회의(7월) 자료"}</definedName>
    <definedName name="_A6" hidden="1">{#N/A,#N/A,FALSE,"KMC최종회의(7월) 자료"}</definedName>
    <definedName name="_A7" localSheetId="7" hidden="1">{#N/A,#N/A,FALSE,"KMC최종회의(7월) 자료"}</definedName>
    <definedName name="_A7" localSheetId="6" hidden="1">{#N/A,#N/A,FALSE,"KMC최종회의(7월) 자료"}</definedName>
    <definedName name="_A7" hidden="1">{#N/A,#N/A,FALSE,"KMC최종회의(7월) 자료"}</definedName>
    <definedName name="_A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A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A8" localSheetId="7" hidden="1">{#N/A,#N/A,FALSE,"KMC최종회의(7월) 자료"}</definedName>
    <definedName name="_A8" localSheetId="6" hidden="1">{#N/A,#N/A,FALSE,"KMC최종회의(7월) 자료"}</definedName>
    <definedName name="_A8" hidden="1">{#N/A,#N/A,FALSE,"KMC최종회의(7월) 자료"}</definedName>
    <definedName name="_A9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9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AA1" localSheetId="7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AAA1" localSheetId="6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AAA1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AD2">[0]!_AD2</definedName>
    <definedName name="_ADJ2">#REF!</definedName>
    <definedName name="_AF2">[0]!_AF2</definedName>
    <definedName name="_afc4" localSheetId="7" hidden="1">{"COPStyrEPLC",#N/A,FALSE,"Styrene";"COPStyrNapLC",#N/A,FALSE,"Styrene"}</definedName>
    <definedName name="_afc4" localSheetId="6" hidden="1">{"COPStyrEPLC",#N/A,FALSE,"Styrene";"COPStyrNapLC",#N/A,FALSE,"Styrene"}</definedName>
    <definedName name="_afc4" hidden="1">{"COPStyrEPLC",#N/A,FALSE,"Styrene";"COPStyrNapLC",#N/A,FALSE,"Styrene"}</definedName>
    <definedName name="_AG2">[0]!_AG2</definedName>
    <definedName name="_AH2">[0]!_AH2</definedName>
    <definedName name="_b123" hidden="1">#REF!</definedName>
    <definedName name="_bdm.A10E596A2F644D31A59080076B108E7E.edm" hidden="1">#REF!</definedName>
    <definedName name="_bdm.DD862EBBD8A541F5B1ABD600C1F30485.edm" hidden="1">#REF!</definedName>
    <definedName name="_bdm.FB7D9503821143EEB95766EC50AFA41C.edm" hidden="1">#REF!</definedName>
    <definedName name="_Bp2" localSheetId="7" hidden="1">{#N/A,#N/A,FALSE,"BS";#N/A,#N/A,FALSE,"PL";#N/A,#N/A,FALSE,"처분";#N/A,#N/A,FALSE,"현금";#N/A,#N/A,FALSE,"매출";#N/A,#N/A,FALSE,"원가";#N/A,#N/A,FALSE,"경영"}</definedName>
    <definedName name="_Bp2" localSheetId="6" hidden="1">{#N/A,#N/A,FALSE,"BS";#N/A,#N/A,FALSE,"PL";#N/A,#N/A,FALSE,"처분";#N/A,#N/A,FALSE,"현금";#N/A,#N/A,FALSE,"매출";#N/A,#N/A,FALSE,"원가";#N/A,#N/A,FALSE,"경영"}</definedName>
    <definedName name="_Bp2" hidden="1">{#N/A,#N/A,FALSE,"BS";#N/A,#N/A,FALSE,"PL";#N/A,#N/A,FALSE,"처분";#N/A,#N/A,FALSE,"현금";#N/A,#N/A,FALSE,"매출";#N/A,#N/A,FALSE,"원가";#N/A,#N/A,FALSE,"경영"}</definedName>
    <definedName name="_bs2">#REF!</definedName>
    <definedName name="_C111142">#REF!</definedName>
    <definedName name="_C199999">#REF!</definedName>
    <definedName name="_cep1" localSheetId="7" hidden="1">{"'Sheet1'!$L$16"}</definedName>
    <definedName name="_cep1" localSheetId="6" hidden="1">{"'Sheet1'!$L$16"}</definedName>
    <definedName name="_cep1" hidden="1">{"'Sheet1'!$L$16"}</definedName>
    <definedName name="_CLN1">#REF!</definedName>
    <definedName name="_CLN2">#N/A</definedName>
    <definedName name="_CT4" localSheetId="7" hidden="1">{"'Sheet1'!$L$16"}</definedName>
    <definedName name="_CT4" localSheetId="6" hidden="1">{"'Sheet1'!$L$16"}</definedName>
    <definedName name="_CT4" hidden="1">{"'Sheet1'!$L$16"}</definedName>
    <definedName name="_d1500" localSheetId="7" hidden="1">{"'Sheet1'!$L$16"}</definedName>
    <definedName name="_d1500" localSheetId="6" hidden="1">{"'Sheet1'!$L$16"}</definedName>
    <definedName name="_d1500" hidden="1">{"'Sheet1'!$L$16"}</definedName>
    <definedName name="_D6" localSheetId="7" hidden="1">{"'표지'!$B$5"}</definedName>
    <definedName name="_D6" localSheetId="6" hidden="1">{"'표지'!$B$5"}</definedName>
    <definedName name="_D6" hidden="1">{"'표지'!$B$5"}</definedName>
    <definedName name="_D8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D8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Dist_Bin" hidden="1">#N/A</definedName>
    <definedName name="_Dist_Values" hidden="1">#REF!</definedName>
    <definedName name="_DR1" localSheetId="7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localSheetId="6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TT03" localSheetId="7" hidden="1">{"'Sheet1'!$L$16"}</definedName>
    <definedName name="_DTT03" localSheetId="6" hidden="1">{"'Sheet1'!$L$16"}</definedName>
    <definedName name="_DTT03" hidden="1">{"'Sheet1'!$L$16"}</definedName>
    <definedName name="_DTT3" localSheetId="7" hidden="1">{"'Sheet1'!$L$16"}</definedName>
    <definedName name="_DTT3" localSheetId="6" hidden="1">{"'Sheet1'!$L$16"}</definedName>
    <definedName name="_DTT3" hidden="1">{"'Sheet1'!$L$16"}</definedName>
    <definedName name="_E1" localSheetId="7" hidden="1">{#N/A,#N/A,FALSE,"KMC최종회의(7월) 자료"}</definedName>
    <definedName name="_E1" localSheetId="6" hidden="1">{#N/A,#N/A,FALSE,"KMC최종회의(7월) 자료"}</definedName>
    <definedName name="_E1" hidden="1">{#N/A,#N/A,FALSE,"KMC최종회의(7월) 자료"}</definedName>
    <definedName name="_E2" localSheetId="7" hidden="1">{#N/A,#N/A,FALSE,"KMC최종회의(7월) 자료"}</definedName>
    <definedName name="_E2" localSheetId="6" hidden="1">{#N/A,#N/A,FALSE,"KMC최종회의(7월) 자료"}</definedName>
    <definedName name="_E2" hidden="1">{#N/A,#N/A,FALSE,"KMC최종회의(7월) 자료"}</definedName>
    <definedName name="_E22" hidden="1">#REF!</definedName>
    <definedName name="_EO2" localSheetId="7" hidden="1">{#N/A,#N/A,FALSE,"신규dep";#N/A,#N/A,FALSE,"신규dep-금형상각후";#N/A,#N/A,FALSE,"신규dep-연구비상각후";#N/A,#N/A,FALSE,"신규dep-기계,공구상각후"}</definedName>
    <definedName name="_EO2" localSheetId="6" hidden="1">{#N/A,#N/A,FALSE,"신규dep";#N/A,#N/A,FALSE,"신규dep-금형상각후";#N/A,#N/A,FALSE,"신규dep-연구비상각후";#N/A,#N/A,FALSE,"신규dep-기계,공구상각후"}</definedName>
    <definedName name="_EO2" hidden="1">{#N/A,#N/A,FALSE,"신규dep";#N/A,#N/A,FALSE,"신규dep-금형상각후";#N/A,#N/A,FALSE,"신규dep-연구비상각후";#N/A,#N/A,FALSE,"신규dep-기계,공구상각후"}</definedName>
    <definedName name="_EVA1">#REF!</definedName>
    <definedName name="_EVA2">#REF!</definedName>
    <definedName name="_EVA3">#REF!</definedName>
    <definedName name="_F123" localSheetId="7" hidden="1">{#N/A,#N/A,FALSE,"BS";#N/A,#N/A,FALSE,"PL";#N/A,#N/A,FALSE,"처분";#N/A,#N/A,FALSE,"현금";#N/A,#N/A,FALSE,"매출";#N/A,#N/A,FALSE,"원가";#N/A,#N/A,FALSE,"경영"}</definedName>
    <definedName name="_F123" localSheetId="6" hidden="1">{#N/A,#N/A,FALSE,"BS";#N/A,#N/A,FALSE,"PL";#N/A,#N/A,FALSE,"처분";#N/A,#N/A,FALSE,"현금";#N/A,#N/A,FALSE,"매출";#N/A,#N/A,FALSE,"원가";#N/A,#N/A,FALSE,"경영"}</definedName>
    <definedName name="_F123" hidden="1">{#N/A,#N/A,FALSE,"BS";#N/A,#N/A,FALSE,"PL";#N/A,#N/A,FALSE,"처분";#N/A,#N/A,FALSE,"현금";#N/A,#N/A,FALSE,"매출";#N/A,#N/A,FALSE,"원가";#N/A,#N/A,FALSE,"경영"}</definedName>
    <definedName name="_fa2" localSheetId="7" hidden="1">{"'Sheet1'!$A$1:$H$36"}</definedName>
    <definedName name="_fa2" localSheetId="6" hidden="1">{"'Sheet1'!$A$1:$H$36"}</definedName>
    <definedName name="_fa2" hidden="1">{"'Sheet1'!$A$1:$H$36"}</definedName>
    <definedName name="_FAB6" hidden="1">#REF!</definedName>
    <definedName name="_Fill" hidden="1">#REF!</definedName>
    <definedName name="_FILL1" hidden="1">#REF!</definedName>
    <definedName name="_xlnm._FilterDatabase" localSheetId="13" hidden="1">'4600_투자부동산_대상이자비용'!#REF!</definedName>
    <definedName name="_xlnm._FilterDatabase" localSheetId="12" hidden="1">'4600_투자부동산_적격지출'!$C$429:$L$780</definedName>
    <definedName name="_xlnm._FilterDatabase" localSheetId="8" hidden="1">'4600_투자부동산_증가'!$A$25:$W$58</definedName>
    <definedName name="_xlnm._FilterDatabase" localSheetId="14" hidden="1">'4600_투자부동산_차입원가자본화'!$B$5:$R$22</definedName>
    <definedName name="_xlnm._FilterDatabase" localSheetId="2" hidden="1">회사담당자!$A$1:$B$1</definedName>
    <definedName name="_xlnm._FilterDatabase" hidden="1">#N/A</definedName>
    <definedName name="_FilterDatabase1" hidden="1">#REF!</definedName>
    <definedName name="_FLL2" hidden="1">#REF!</definedName>
    <definedName name="_FY01" localSheetId="7" hidden="1">{"'Sheet1'!$A$1:$D$15"}</definedName>
    <definedName name="_FY01" localSheetId="6" hidden="1">{"'Sheet1'!$A$1:$D$15"}</definedName>
    <definedName name="_FY01" hidden="1">{"'Sheet1'!$A$1:$D$15"}</definedName>
    <definedName name="_Goi8" localSheetId="7" hidden="1">{"'Sheet1'!$L$16"}</definedName>
    <definedName name="_Goi8" localSheetId="6" hidden="1">{"'Sheet1'!$L$16"}</definedName>
    <definedName name="_Goi8" hidden="1">{"'Sheet1'!$L$16"}</definedName>
    <definedName name="_h1" localSheetId="7" hidden="1">{"'표지'!$B$5"}</definedName>
    <definedName name="_h1" localSheetId="6" hidden="1">{"'표지'!$B$5"}</definedName>
    <definedName name="_h1" hidden="1">{"'표지'!$B$5"}</definedName>
    <definedName name="_h2" localSheetId="7" hidden="1">{"'표지'!$B$5"}</definedName>
    <definedName name="_h2" localSheetId="6" hidden="1">{"'표지'!$B$5"}</definedName>
    <definedName name="_h2" hidden="1">{"'표지'!$B$5"}</definedName>
    <definedName name="_h3" localSheetId="7" hidden="1">{"'표지'!$B$5"}</definedName>
    <definedName name="_h3" localSheetId="6" hidden="1">{"'표지'!$B$5"}</definedName>
    <definedName name="_h3" hidden="1">{"'표지'!$B$5"}</definedName>
    <definedName name="_h4" localSheetId="7" hidden="1">{"'표지'!$B$5"}</definedName>
    <definedName name="_h4" localSheetId="6" hidden="1">{"'표지'!$B$5"}</definedName>
    <definedName name="_h4" hidden="1">{"'표지'!$B$5"}</definedName>
    <definedName name="_h5" localSheetId="7" hidden="1">{"'표지'!$B$5"}</definedName>
    <definedName name="_h5" localSheetId="6" hidden="1">{"'표지'!$B$5"}</definedName>
    <definedName name="_h5" hidden="1">{"'표지'!$B$5"}</definedName>
    <definedName name="_H922" localSheetId="7" hidden="1">{"'Sheet1'!$A$1:$H$36"}</definedName>
    <definedName name="_H922" localSheetId="6" hidden="1">{"'Sheet1'!$A$1:$H$36"}</definedName>
    <definedName name="_H922" hidden="1">{"'Sheet1'!$A$1:$H$36"}</definedName>
    <definedName name="_H930" localSheetId="7" hidden="1">{"'Sheet1'!$A$1:$H$36"}</definedName>
    <definedName name="_H930" localSheetId="6" hidden="1">{"'Sheet1'!$A$1:$H$36"}</definedName>
    <definedName name="_H930" hidden="1">{"'Sheet1'!$A$1:$H$36"}</definedName>
    <definedName name="_HAA1">#REF!</definedName>
    <definedName name="_HAA2">#REF!</definedName>
    <definedName name="_HAA3">#REF!</definedName>
    <definedName name="_HGP1010" localSheetId="7" hidden="1">{"'Sheet1'!$A$1:$H$36"}</definedName>
    <definedName name="_HGP1010" localSheetId="6" hidden="1">{"'Sheet1'!$A$1:$H$36"}</definedName>
    <definedName name="_HGP1010" hidden="1">{"'Sheet1'!$A$1:$H$36"}</definedName>
    <definedName name="_HSA1">#REF!</definedName>
    <definedName name="_HSA2">#REF!</definedName>
    <definedName name="_htt1" localSheetId="7" hidden="1">{"'표지'!$B$5"}</definedName>
    <definedName name="_htt1" localSheetId="6" hidden="1">{"'표지'!$B$5"}</definedName>
    <definedName name="_htt1" hidden="1">{"'표지'!$B$5"}</definedName>
    <definedName name="_j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j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jyr6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1" hidden="1">#REF!</definedName>
    <definedName name="_K24">BlankMacro1</definedName>
    <definedName name="_k7" localSheetId="7" hidden="1">{#N/A,#N/A,FALSE,"단축1";#N/A,#N/A,FALSE,"단축2";#N/A,#N/A,FALSE,"단축3";#N/A,#N/A,FALSE,"장축";#N/A,#N/A,FALSE,"4WD"}</definedName>
    <definedName name="_k7" localSheetId="6" hidden="1">{#N/A,#N/A,FALSE,"단축1";#N/A,#N/A,FALSE,"단축2";#N/A,#N/A,FALSE,"단축3";#N/A,#N/A,FALSE,"장축";#N/A,#N/A,FALSE,"4WD"}</definedName>
    <definedName name="_k7" hidden="1">{#N/A,#N/A,FALSE,"단축1";#N/A,#N/A,FALSE,"단축2";#N/A,#N/A,FALSE,"단축3";#N/A,#N/A,FALSE,"장축";#N/A,#N/A,FALSE,"4WD"}</definedName>
    <definedName name="_k8" localSheetId="7" hidden="1">{#N/A,#N/A,FALSE,"단축1";#N/A,#N/A,FALSE,"단축2";#N/A,#N/A,FALSE,"단축3";#N/A,#N/A,FALSE,"장축";#N/A,#N/A,FALSE,"4WD"}</definedName>
    <definedName name="_k8" localSheetId="6" hidden="1">{#N/A,#N/A,FALSE,"단축1";#N/A,#N/A,FALSE,"단축2";#N/A,#N/A,FALSE,"단축3";#N/A,#N/A,FALSE,"장축";#N/A,#N/A,FALSE,"4WD"}</definedName>
    <definedName name="_k8" hidden="1">{#N/A,#N/A,FALSE,"단축1";#N/A,#N/A,FALSE,"단축2";#N/A,#N/A,FALSE,"단축3";#N/A,#N/A,FALSE,"장축";#N/A,#N/A,FALSE,"4WD"}</definedName>
    <definedName name="_k9" localSheetId="7" hidden="1">{#N/A,#N/A,FALSE,"단축1";#N/A,#N/A,FALSE,"단축2";#N/A,#N/A,FALSE,"단축3";#N/A,#N/A,FALSE,"장축";#N/A,#N/A,FALSE,"4WD"}</definedName>
    <definedName name="_k9" localSheetId="6" hidden="1">{#N/A,#N/A,FALSE,"단축1";#N/A,#N/A,FALSE,"단축2";#N/A,#N/A,FALSE,"단축3";#N/A,#N/A,FALSE,"장축";#N/A,#N/A,FALSE,"4WD"}</definedName>
    <definedName name="_k9" hidden="1">{#N/A,#N/A,FALSE,"단축1";#N/A,#N/A,FALSE,"단축2";#N/A,#N/A,FALSE,"단축3";#N/A,#N/A,FALSE,"장축";#N/A,#N/A,FALSE,"4WD"}</definedName>
    <definedName name="_KEY" hidden="1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9" hidden="1">#REF!</definedName>
    <definedName name="_KO2" hidden="1">#REF!</definedName>
    <definedName name="_KTM10" localSheetId="7" hidden="1">{#N/A,#N/A,FALSE,"현장 NCR 분석";#N/A,#N/A,FALSE,"현장품질감사";#N/A,#N/A,FALSE,"현장품질감사"}</definedName>
    <definedName name="_KTM10" localSheetId="6" hidden="1">{#N/A,#N/A,FALSE,"현장 NCR 분석";#N/A,#N/A,FALSE,"현장품질감사";#N/A,#N/A,FALSE,"현장품질감사"}</definedName>
    <definedName name="_KTM10" hidden="1">{#N/A,#N/A,FALSE,"현장 NCR 분석";#N/A,#N/A,FALSE,"현장품질감사";#N/A,#N/A,FALSE,"현장품질감사"}</definedName>
    <definedName name="_Lan1" localSheetId="7" hidden="1">{"'Sheet1'!$L$16"}</definedName>
    <definedName name="_Lan1" localSheetId="6" hidden="1">{"'Sheet1'!$L$16"}</definedName>
    <definedName name="_Lan1" hidden="1">{"'Sheet1'!$L$16"}</definedName>
    <definedName name="_LAN3" localSheetId="7" hidden="1">{"'Sheet1'!$L$16"}</definedName>
    <definedName name="_LAN3" localSheetId="6" hidden="1">{"'Sheet1'!$L$16"}</definedName>
    <definedName name="_LAN3" hidden="1">{"'Sheet1'!$L$16"}</definedName>
    <definedName name="_LG2" localSheetId="7" hidden="1">{#N/A,#N/A,TRUE,"매출진척-1";#N/A,#N/A,TRUE,"매출진척-2";#N/A,#N/A,TRUE,"제품실적";#N/A,#N/A,TRUE,"RAC";#N/A,#N/A,TRUE,"PAC ";#N/A,#N/A,TRUE,"재고현황";#N/A,#N/A,TRUE,"공지사항"}</definedName>
    <definedName name="_LG2" localSheetId="6" hidden="1">{#N/A,#N/A,TRUE,"매출진척-1";#N/A,#N/A,TRUE,"매출진척-2";#N/A,#N/A,TRUE,"제품실적";#N/A,#N/A,TRUE,"RAC";#N/A,#N/A,TRUE,"PAC ";#N/A,#N/A,TRUE,"재고현황";#N/A,#N/A,TRUE,"공지사항"}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JH9" localSheetId="7" hidden="1">{#N/A,#N/A,FALSE,"P.C.B"}</definedName>
    <definedName name="_LJH9" localSheetId="6" hidden="1">{#N/A,#N/A,FALSE,"P.C.B"}</definedName>
    <definedName name="_LJH9" hidden="1">{#N/A,#N/A,FALSE,"P.C.B"}</definedName>
    <definedName name="_LN1">#REF!</definedName>
    <definedName name="_LN2">#REF!</definedName>
    <definedName name="_LN3">#REF!</definedName>
    <definedName name="_LN4">#REF!</definedName>
    <definedName name="_LN5">#REF!</definedName>
    <definedName name="_LN6">#REF!</definedName>
    <definedName name="_logi">#REF!</definedName>
    <definedName name="_logi이름">#REF!</definedName>
    <definedName name="_LTS170" localSheetId="7" hidden="1">{"'7월NINO현황'!$K$30"}</definedName>
    <definedName name="_LTS170" localSheetId="6" hidden="1">{"'7월NINO현황'!$K$30"}</definedName>
    <definedName name="_LTS170" hidden="1">{"'7월NINO현황'!$K$30"}</definedName>
    <definedName name="_MAP12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MAP12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MAP1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MatInverse_In" hidden="1">#REF!</definedName>
    <definedName name="_MatInverse_Out" hidden="1">#REF!</definedName>
    <definedName name="_MatMult_A" hidden="1">#REF!</definedName>
    <definedName name="_MatMult_AxB" hidden="1">#N/A</definedName>
    <definedName name="_MatMult_B" hidden="1">#REF!</definedName>
    <definedName name="_NPS2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2" hidden="1">#REF!</definedName>
    <definedName name="_oct1">#REF!</definedName>
    <definedName name="_Order1" hidden="1">255</definedName>
    <definedName name="_Order2" hidden="1">255</definedName>
    <definedName name="_ordr2" hidden="1">0</definedName>
    <definedName name="_ordwre2" hidden="1">0</definedName>
    <definedName name="_ORT3" localSheetId="7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ORT3" localSheetId="6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ORT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out2" localSheetId="7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out2" localSheetId="6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out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PA3" localSheetId="7" hidden="1">{"'Sheet1'!$L$16"}</definedName>
    <definedName name="_PA3" localSheetId="6" hidden="1">{"'Sheet1'!$L$16"}</definedName>
    <definedName name="_PA3" hidden="1">{"'Sheet1'!$L$16"}</definedName>
    <definedName name="_PAN1">#REF!</definedName>
    <definedName name="_PAN2">#REF!</definedName>
    <definedName name="_PAN3">#REF!</definedName>
    <definedName name="_PAN4">#REF!</definedName>
    <definedName name="_Parse_In" hidden="1">#N/A</definedName>
    <definedName name="_Parse_Out" hidden="1">#N/A</definedName>
    <definedName name="_PGR003" localSheetId="7" hidden="1">{"'status'!$B$2:$H$15"}</definedName>
    <definedName name="_PGR003" localSheetId="6" hidden="1">{"'status'!$B$2:$H$15"}</definedName>
    <definedName name="_PGR003" hidden="1">{"'status'!$B$2:$H$15"}</definedName>
    <definedName name="_PL7" localSheetId="7" hidden="1">{#N/A,#N/A,TRUE,"대 차 대 조 표"}</definedName>
    <definedName name="_PL7" localSheetId="6" hidden="1">{#N/A,#N/A,TRUE,"대 차 대 조 표"}</definedName>
    <definedName name="_PL7" hidden="1">{#N/A,#N/A,TRUE,"대 차 대 조 표"}</definedName>
    <definedName name="_PL98" hidden="1">#REF!</definedName>
    <definedName name="_pl99" hidden="1">#REF!</definedName>
    <definedName name="_PRR001" localSheetId="7" hidden="1">{"'status'!$B$2:$H$15"}</definedName>
    <definedName name="_PRR001" localSheetId="6" hidden="1">{"'status'!$B$2:$H$15"}</definedName>
    <definedName name="_PRR001" hidden="1">{"'status'!$B$2:$H$15"}</definedName>
    <definedName name="_PRR002" localSheetId="7" hidden="1">{"'status'!$B$2:$H$15"}</definedName>
    <definedName name="_PRR002" localSheetId="6" hidden="1">{"'status'!$B$2:$H$15"}</definedName>
    <definedName name="_PRR002" hidden="1">{"'status'!$B$2:$H$15"}</definedName>
    <definedName name="_PRR18" localSheetId="7" hidden="1">{"'status'!$B$2:$H$15"}</definedName>
    <definedName name="_PRR18" localSheetId="6" hidden="1">{"'status'!$B$2:$H$15"}</definedName>
    <definedName name="_PRR18" hidden="1">{"'status'!$B$2:$H$15"}</definedName>
    <definedName name="_PRR5" localSheetId="7" hidden="1">{"'status'!$B$2:$H$15"}</definedName>
    <definedName name="_PRR5" localSheetId="6" hidden="1">{"'status'!$B$2:$H$15"}</definedName>
    <definedName name="_PRR5" hidden="1">{"'status'!$B$2:$H$15"}</definedName>
    <definedName name="_PRR6" localSheetId="7" hidden="1">{"'status'!$B$2:$H$15"}</definedName>
    <definedName name="_PRR6" localSheetId="6" hidden="1">{"'status'!$B$2:$H$15"}</definedName>
    <definedName name="_PRR6" hidden="1">{"'status'!$B$2:$H$15"}</definedName>
    <definedName name="_Q1" localSheetId="7" hidden="1">{#N/A,#N/A,FALSE,"KMC최종회의(7월) 자료"}</definedName>
    <definedName name="_Q1" localSheetId="6" hidden="1">{#N/A,#N/A,FALSE,"KMC최종회의(7월) 자료"}</definedName>
    <definedName name="_Q1" hidden="1">{#N/A,#N/A,FALSE,"KMC최종회의(7월) 자료"}</definedName>
    <definedName name="_Q2" localSheetId="7" hidden="1">{#N/A,#N/A,FALSE,"KMC최종회의(7월) 자료"}</definedName>
    <definedName name="_Q2" localSheetId="6" hidden="1">{#N/A,#N/A,FALSE,"KMC최종회의(7월) 자료"}</definedName>
    <definedName name="_Q2" hidden="1">{#N/A,#N/A,FALSE,"KMC최종회의(7월) 자료"}</definedName>
    <definedName name="_Q3" localSheetId="7" hidden="1">{#N/A,#N/A,FALSE,"KMC최종회의(7월) 자료"}</definedName>
    <definedName name="_Q3" localSheetId="6" hidden="1">{#N/A,#N/A,FALSE,"KMC최종회의(7월) 자료"}</definedName>
    <definedName name="_Q3" hidden="1">{#N/A,#N/A,FALSE,"KMC최종회의(7월) 자료"}</definedName>
    <definedName name="_Q5" localSheetId="7" hidden="1">{#N/A,#N/A,FALSE,"KMC최종회의(7월) 자료"}</definedName>
    <definedName name="_Q5" localSheetId="6" hidden="1">{#N/A,#N/A,FALSE,"KMC최종회의(7월) 자료"}</definedName>
    <definedName name="_Q5" hidden="1">{#N/A,#N/A,FALSE,"KMC최종회의(7월) 자료"}</definedName>
    <definedName name="_Q7" localSheetId="7" hidden="1">{#N/A,#N/A,FALSE,"KMC최종회의(7월) 자료"}</definedName>
    <definedName name="_Q7" localSheetId="6" hidden="1">{#N/A,#N/A,FALSE,"KMC최종회의(7월) 자료"}</definedName>
    <definedName name="_Q7" hidden="1">{#N/A,#N/A,FALSE,"KMC최종회의(7월) 자료"}</definedName>
    <definedName name="_Q8" localSheetId="7" hidden="1">{#N/A,#N/A,FALSE,"KMC최종회의(7월) 자료"}</definedName>
    <definedName name="_Q8" localSheetId="6" hidden="1">{#N/A,#N/A,FALSE,"KMC최종회의(7월) 자료"}</definedName>
    <definedName name="_Q8" hidden="1">{#N/A,#N/A,FALSE,"KMC최종회의(7월) 자료"}</definedName>
    <definedName name="_Q9" localSheetId="7" hidden="1">{#N/A,#N/A,FALSE,"KMC최종회의(7월) 자료"}</definedName>
    <definedName name="_Q9" localSheetId="6" hidden="1">{#N/A,#N/A,FALSE,"KMC최종회의(7월) 자료"}</definedName>
    <definedName name="_Q9" hidden="1">{#N/A,#N/A,FALSE,"KMC최종회의(7월) 자료"}</definedName>
    <definedName name="_re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3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4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4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1" localSheetId="7" hidden="1">{#N/A,#N/A,FALSE,"UNIT";#N/A,#N/A,FALSE,"UNIT";#N/A,#N/A,FALSE,"계정"}</definedName>
    <definedName name="_s1" localSheetId="6" hidden="1">{#N/A,#N/A,FALSE,"UNIT";#N/A,#N/A,FALSE,"UNIT";#N/A,#N/A,FALSE,"계정"}</definedName>
    <definedName name="_s1" hidden="1">{#N/A,#N/A,FALSE,"UNIT";#N/A,#N/A,FALSE,"UNIT";#N/A,#N/A,FALSE,"계정"}</definedName>
    <definedName name="_s10" localSheetId="7" hidden="1">{#N/A,#N/A,FALSE,"UNIT";#N/A,#N/A,FALSE,"UNIT";#N/A,#N/A,FALSE,"계정"}</definedName>
    <definedName name="_s10" localSheetId="6" hidden="1">{#N/A,#N/A,FALSE,"UNIT";#N/A,#N/A,FALSE,"UNIT";#N/A,#N/A,FALSE,"계정"}</definedName>
    <definedName name="_s10" hidden="1">{#N/A,#N/A,FALSE,"UNIT";#N/A,#N/A,FALSE,"UNIT";#N/A,#N/A,FALSE,"계정"}</definedName>
    <definedName name="_s11" localSheetId="7" hidden="1">{#N/A,#N/A,FALSE,"UNIT";#N/A,#N/A,FALSE,"UNIT";#N/A,#N/A,FALSE,"계정"}</definedName>
    <definedName name="_s11" localSheetId="6" hidden="1">{#N/A,#N/A,FALSE,"UNIT";#N/A,#N/A,FALSE,"UNIT";#N/A,#N/A,FALSE,"계정"}</definedName>
    <definedName name="_s11" hidden="1">{#N/A,#N/A,FALSE,"UNIT";#N/A,#N/A,FALSE,"UNIT";#N/A,#N/A,FALSE,"계정"}</definedName>
    <definedName name="_s12" localSheetId="7" hidden="1">{#N/A,#N/A,FALSE,"UNIT";#N/A,#N/A,FALSE,"UNIT";#N/A,#N/A,FALSE,"계정"}</definedName>
    <definedName name="_s12" localSheetId="6" hidden="1">{#N/A,#N/A,FALSE,"UNIT";#N/A,#N/A,FALSE,"UNIT";#N/A,#N/A,FALSE,"계정"}</definedName>
    <definedName name="_s12" hidden="1">{#N/A,#N/A,FALSE,"UNIT";#N/A,#N/A,FALSE,"UNIT";#N/A,#N/A,FALSE,"계정"}</definedName>
    <definedName name="_s13" localSheetId="7" hidden="1">{#N/A,#N/A,FALSE,"UNIT";#N/A,#N/A,FALSE,"UNIT";#N/A,#N/A,FALSE,"계정"}</definedName>
    <definedName name="_s13" localSheetId="6" hidden="1">{#N/A,#N/A,FALSE,"UNIT";#N/A,#N/A,FALSE,"UNIT";#N/A,#N/A,FALSE,"계정"}</definedName>
    <definedName name="_s13" hidden="1">{#N/A,#N/A,FALSE,"UNIT";#N/A,#N/A,FALSE,"UNIT";#N/A,#N/A,FALSE,"계정"}</definedName>
    <definedName name="_s14" localSheetId="7" hidden="1">{#N/A,#N/A,FALSE,"UNIT";#N/A,#N/A,FALSE,"UNIT";#N/A,#N/A,FALSE,"계정"}</definedName>
    <definedName name="_s14" localSheetId="6" hidden="1">{#N/A,#N/A,FALSE,"UNIT";#N/A,#N/A,FALSE,"UNIT";#N/A,#N/A,FALSE,"계정"}</definedName>
    <definedName name="_s14" hidden="1">{#N/A,#N/A,FALSE,"UNIT";#N/A,#N/A,FALSE,"UNIT";#N/A,#N/A,FALSE,"계정"}</definedName>
    <definedName name="_s16" localSheetId="7" hidden="1">{#N/A,#N/A,FALSE,"UNIT";#N/A,#N/A,FALSE,"UNIT";#N/A,#N/A,FALSE,"계정"}</definedName>
    <definedName name="_s16" localSheetId="6" hidden="1">{#N/A,#N/A,FALSE,"UNIT";#N/A,#N/A,FALSE,"UNIT";#N/A,#N/A,FALSE,"계정"}</definedName>
    <definedName name="_s16" hidden="1">{#N/A,#N/A,FALSE,"UNIT";#N/A,#N/A,FALSE,"UNIT";#N/A,#N/A,FALSE,"계정"}</definedName>
    <definedName name="_s17" localSheetId="7" hidden="1">{#N/A,#N/A,FALSE,"UNIT";#N/A,#N/A,FALSE,"UNIT";#N/A,#N/A,FALSE,"계정"}</definedName>
    <definedName name="_s17" localSheetId="6" hidden="1">{#N/A,#N/A,FALSE,"UNIT";#N/A,#N/A,FALSE,"UNIT";#N/A,#N/A,FALSE,"계정"}</definedName>
    <definedName name="_s17" hidden="1">{#N/A,#N/A,FALSE,"UNIT";#N/A,#N/A,FALSE,"UNIT";#N/A,#N/A,FALSE,"계정"}</definedName>
    <definedName name="_s2" localSheetId="7" hidden="1">{#N/A,#N/A,FALSE,"UNIT";#N/A,#N/A,FALSE,"UNIT";#N/A,#N/A,FALSE,"계정"}</definedName>
    <definedName name="_s2" localSheetId="6" hidden="1">{#N/A,#N/A,FALSE,"UNIT";#N/A,#N/A,FALSE,"UNIT";#N/A,#N/A,FALSE,"계정"}</definedName>
    <definedName name="_s2" hidden="1">{#N/A,#N/A,FALSE,"UNIT";#N/A,#N/A,FALSE,"UNIT";#N/A,#N/A,FALSE,"계정"}</definedName>
    <definedName name="_s3" localSheetId="7" hidden="1">{#N/A,#N/A,FALSE,"UNIT";#N/A,#N/A,FALSE,"UNIT";#N/A,#N/A,FALSE,"계정"}</definedName>
    <definedName name="_s3" localSheetId="6" hidden="1">{#N/A,#N/A,FALSE,"UNIT";#N/A,#N/A,FALSE,"UNIT";#N/A,#N/A,FALSE,"계정"}</definedName>
    <definedName name="_s3" hidden="1">{#N/A,#N/A,FALSE,"UNIT";#N/A,#N/A,FALSE,"UNIT";#N/A,#N/A,FALSE,"계정"}</definedName>
    <definedName name="_s4" localSheetId="7" hidden="1">{#N/A,#N/A,FALSE,"UNIT";#N/A,#N/A,FALSE,"UNIT";#N/A,#N/A,FALSE,"계정"}</definedName>
    <definedName name="_s4" localSheetId="6" hidden="1">{#N/A,#N/A,FALSE,"UNIT";#N/A,#N/A,FALSE,"UNIT";#N/A,#N/A,FALSE,"계정"}</definedName>
    <definedName name="_s4" hidden="1">{#N/A,#N/A,FALSE,"UNIT";#N/A,#N/A,FALSE,"UNIT";#N/A,#N/A,FALSE,"계정"}</definedName>
    <definedName name="_s5" localSheetId="7" hidden="1">{#N/A,#N/A,FALSE,"UNIT";#N/A,#N/A,FALSE,"UNIT";#N/A,#N/A,FALSE,"계정"}</definedName>
    <definedName name="_s5" localSheetId="6" hidden="1">{#N/A,#N/A,FALSE,"UNIT";#N/A,#N/A,FALSE,"UNIT";#N/A,#N/A,FALSE,"계정"}</definedName>
    <definedName name="_s5" hidden="1">{#N/A,#N/A,FALSE,"UNIT";#N/A,#N/A,FALSE,"UNIT";#N/A,#N/A,FALSE,"계정"}</definedName>
    <definedName name="_s6" localSheetId="7" hidden="1">{#N/A,#N/A,FALSE,"UNIT";#N/A,#N/A,FALSE,"UNIT";#N/A,#N/A,FALSE,"계정"}</definedName>
    <definedName name="_s6" localSheetId="6" hidden="1">{#N/A,#N/A,FALSE,"UNIT";#N/A,#N/A,FALSE,"UNIT";#N/A,#N/A,FALSE,"계정"}</definedName>
    <definedName name="_s6" hidden="1">{#N/A,#N/A,FALSE,"UNIT";#N/A,#N/A,FALSE,"UNIT";#N/A,#N/A,FALSE,"계정"}</definedName>
    <definedName name="_S7" localSheetId="7" hidden="1">{#N/A,#N/A,FALSE,"KMC최종회의(7월) 자료"}</definedName>
    <definedName name="_S7" localSheetId="6" hidden="1">{#N/A,#N/A,FALSE,"KMC최종회의(7월) 자료"}</definedName>
    <definedName name="_S7" hidden="1">{#N/A,#N/A,FALSE,"KMC최종회의(7월) 자료"}</definedName>
    <definedName name="_S8" localSheetId="7" hidden="1">{#N/A,#N/A,FALSE,"KMC최종회의(7월) 자료"}</definedName>
    <definedName name="_S8" localSheetId="6" hidden="1">{#N/A,#N/A,FALSE,"KMC최종회의(7월) 자료"}</definedName>
    <definedName name="_S8" hidden="1">{#N/A,#N/A,FALSE,"KMC최종회의(7월) 자료"}</definedName>
    <definedName name="_s9" localSheetId="7" hidden="1">{#N/A,#N/A,FALSE,"UNIT";#N/A,#N/A,FALSE,"UNIT";#N/A,#N/A,FALSE,"계정"}</definedName>
    <definedName name="_s9" localSheetId="6" hidden="1">{#N/A,#N/A,FALSE,"UNIT";#N/A,#N/A,FALSE,"UNIT";#N/A,#N/A,FALSE,"계정"}</definedName>
    <definedName name="_s9" hidden="1">{#N/A,#N/A,FALSE,"UNIT";#N/A,#N/A,FALSE,"UNIT";#N/A,#N/A,FALSE,"계정"}</definedName>
    <definedName name="_SEL1">#REF!</definedName>
    <definedName name="_SEL2">#REF!</definedName>
    <definedName name="_SEL3">#REF!</definedName>
    <definedName name="_sim1">#REF!</definedName>
    <definedName name="_sim2">#REF!</definedName>
    <definedName name="_Sort" hidden="1">#REF!</definedName>
    <definedName name="_SORT1" hidden="1">#REF!</definedName>
    <definedName name="_Sort2" hidden="1">#REF!</definedName>
    <definedName name="_SSS1" hidden="1">#REF!</definedName>
    <definedName name="_T2" localSheetId="7" hidden="1">{#N/A,#N/A,FALSE,"단축1";#N/A,#N/A,FALSE,"단축2";#N/A,#N/A,FALSE,"단축3";#N/A,#N/A,FALSE,"장축";#N/A,#N/A,FALSE,"4WD"}</definedName>
    <definedName name="_T2" localSheetId="6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T6" localSheetId="7" hidden="1">{"'Sheet1'!$L$16"}</definedName>
    <definedName name="_T6" localSheetId="6" hidden="1">{"'Sheet1'!$L$16"}</definedName>
    <definedName name="_T6" hidden="1">{"'Sheet1'!$L$16"}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" hidden="1">#REF!</definedName>
    <definedName name="_TB111">#REF!</definedName>
    <definedName name="_TB112">#REF!</definedName>
    <definedName name="_TB113">#REF!</definedName>
    <definedName name="_TB114">#REF!</definedName>
    <definedName name="_TB115">#REF!</definedName>
    <definedName name="_TB116">#REF!</definedName>
    <definedName name="_TB117">#REF!</definedName>
    <definedName name="_TB121">#REF!</definedName>
    <definedName name="_TB122">#REF!</definedName>
    <definedName name="_TB123">#REF!</definedName>
    <definedName name="_TB124">#REF!</definedName>
    <definedName name="_TB125">#REF!</definedName>
    <definedName name="_TB126">#REF!</definedName>
    <definedName name="_TB131">#REF!</definedName>
    <definedName name="_TB132">#REF!</definedName>
    <definedName name="_TB211">#REF!</definedName>
    <definedName name="_TB212">#REF!</definedName>
    <definedName name="_TB213">#REF!</definedName>
    <definedName name="_TB214">#REF!</definedName>
    <definedName name="_TB215">#REF!</definedName>
    <definedName name="_TB221">#REF!</definedName>
    <definedName name="_TB2210">#REF!</definedName>
    <definedName name="_TB222">#REF!</definedName>
    <definedName name="_TB223">#REF!</definedName>
    <definedName name="_TB224">#REF!</definedName>
    <definedName name="_TB225">#REF!</definedName>
    <definedName name="_TB226">#REF!</definedName>
    <definedName name="_TB227">#REF!</definedName>
    <definedName name="_TB228">#REF!</definedName>
    <definedName name="_TB229">#REF!</definedName>
    <definedName name="_TB3" hidden="1">#REF!</definedName>
    <definedName name="_TB311">#REF!</definedName>
    <definedName name="_TB312">#REF!</definedName>
    <definedName name="_TB313">#REF!</definedName>
    <definedName name="_TB314">#REF!</definedName>
    <definedName name="_TB315">#REF!</definedName>
    <definedName name="_TB316">#REF!</definedName>
    <definedName name="_TB317">#REF!</definedName>
    <definedName name="_TB318">#REF!</definedName>
    <definedName name="_TB319">#REF!</definedName>
    <definedName name="_TB321">#REF!</definedName>
    <definedName name="_TB322">#REF!</definedName>
    <definedName name="_TB323">#REF!</definedName>
    <definedName name="_TB324">#REF!</definedName>
    <definedName name="_TB325">#REF!</definedName>
    <definedName name="_TB401">#REF!</definedName>
    <definedName name="_TB402">#REF!</definedName>
    <definedName name="_TB403">#REF!</definedName>
    <definedName name="_TB404">#REF!</definedName>
    <definedName name="_TB405">#REF!</definedName>
    <definedName name="_TB501">#REF!</definedName>
    <definedName name="_TB502">#REF!</definedName>
    <definedName name="_TB503">#REF!</definedName>
    <definedName name="_TB504">#REF!</definedName>
    <definedName name="_TB505">#REF!</definedName>
    <definedName name="_TB506">#REF!</definedName>
    <definedName name="_TB507">#REF!</definedName>
    <definedName name="_TB508">#REF!</definedName>
    <definedName name="_TB509">#REF!</definedName>
    <definedName name="_TB510">#REF!</definedName>
    <definedName name="_TB511">#REF!</definedName>
    <definedName name="_TB512">#REF!</definedName>
    <definedName name="_TB513">#REF!</definedName>
    <definedName name="_TB601">#REF!</definedName>
    <definedName name="_TB602">#REF!</definedName>
    <definedName name="_TB603">#REF!</definedName>
    <definedName name="_TB604">#REF!</definedName>
    <definedName name="_TB605">#REF!</definedName>
    <definedName name="_TB701">#REF!</definedName>
    <definedName name="_TB811">#REF!</definedName>
    <definedName name="_TB812">#REF!</definedName>
    <definedName name="_TB813">#REF!</definedName>
    <definedName name="_TB814">#REF!</definedName>
    <definedName name="_TB820">#REF!</definedName>
    <definedName name="_TB901">#REF!</definedName>
    <definedName name="_TB902">#REF!</definedName>
    <definedName name="_TB903">#REF!</definedName>
    <definedName name="_TB904">#REF!</definedName>
    <definedName name="_TBI1001">#REF!</definedName>
    <definedName name="_TBI1002">#REF!</definedName>
    <definedName name="_TBI1003">#REF!</definedName>
    <definedName name="_TBI1004">#REF!</definedName>
    <definedName name="_TBI1005">#REF!</definedName>
    <definedName name="_TBI101">#REF!</definedName>
    <definedName name="_TBI102">#REF!</definedName>
    <definedName name="_TBI1100">#REF!</definedName>
    <definedName name="_TBI1200">#REF!</definedName>
    <definedName name="_TBI201">#REF!</definedName>
    <definedName name="_TBI202">#REF!</definedName>
    <definedName name="_TBI203">#REF!</definedName>
    <definedName name="_TBI401">#REF!</definedName>
    <definedName name="_TBI402">#REF!</definedName>
    <definedName name="_TBI403">#REF!</definedName>
    <definedName name="_TBI404">#REF!</definedName>
    <definedName name="_TBI405">#REF!</definedName>
    <definedName name="_TBI406">#REF!</definedName>
    <definedName name="_TBI407">#REF!</definedName>
    <definedName name="_TBI408">#REF!</definedName>
    <definedName name="_TBI409">#REF!</definedName>
    <definedName name="_TBI410">#REF!</definedName>
    <definedName name="_TBI411">#REF!</definedName>
    <definedName name="_TBI412">#REF!</definedName>
    <definedName name="_TBI413">#REF!</definedName>
    <definedName name="_TBI414">#REF!</definedName>
    <definedName name="_TBI415">#REF!</definedName>
    <definedName name="_TBI416">#REF!</definedName>
    <definedName name="_TBI417">#REF!</definedName>
    <definedName name="_TBI418">#REF!</definedName>
    <definedName name="_TBI419">#REF!</definedName>
    <definedName name="_TBI420">#REF!</definedName>
    <definedName name="_TBI421">#REF!</definedName>
    <definedName name="_TBI422">#REF!</definedName>
    <definedName name="_TBI423">#REF!</definedName>
    <definedName name="_TBI424">#REF!</definedName>
    <definedName name="_TBI425">#REF!</definedName>
    <definedName name="_TBI601">#REF!</definedName>
    <definedName name="_TBI602">#REF!</definedName>
    <definedName name="_TBI603">#REF!</definedName>
    <definedName name="_TBI604">#REF!</definedName>
    <definedName name="_TBI605">#REF!</definedName>
    <definedName name="_TBI606">#REF!</definedName>
    <definedName name="_TBI607">#REF!</definedName>
    <definedName name="_TBI608">#REF!</definedName>
    <definedName name="_TBI609">#REF!</definedName>
    <definedName name="_TBI610">#REF!</definedName>
    <definedName name="_TBI611">#REF!</definedName>
    <definedName name="_TBI612">#REF!</definedName>
    <definedName name="_TBI613">#REF!</definedName>
    <definedName name="_TBI614">#REF!</definedName>
    <definedName name="_TBI701">#REF!</definedName>
    <definedName name="_TBI702">#REF!</definedName>
    <definedName name="_TBI703">#REF!</definedName>
    <definedName name="_TBI704">#REF!</definedName>
    <definedName name="_TBI705">#REF!</definedName>
    <definedName name="_TBI706">#REF!</definedName>
    <definedName name="_TBI707">#REF!</definedName>
    <definedName name="_TBI708">#REF!</definedName>
    <definedName name="_TBI709">#REF!</definedName>
    <definedName name="_TBI710">#REF!</definedName>
    <definedName name="_TBI711">#REF!</definedName>
    <definedName name="_TBI712">#REF!</definedName>
    <definedName name="_TBI713">#REF!</definedName>
    <definedName name="_TBI714">#REF!</definedName>
    <definedName name="_TBI715">#REF!</definedName>
    <definedName name="_TBI716">#REF!</definedName>
    <definedName name="_TBI717">#REF!</definedName>
    <definedName name="_TBI718">#REF!</definedName>
    <definedName name="_TBI719">#REF!</definedName>
    <definedName name="_TBI901">#REF!</definedName>
    <definedName name="_TBI902">#REF!</definedName>
    <definedName name="_TBI903">#REF!</definedName>
    <definedName name="_TBI904">#REF!</definedName>
    <definedName name="_TBI905">#REF!</definedName>
    <definedName name="_TBI906">#REF!</definedName>
    <definedName name="_TBI907">#REF!</definedName>
    <definedName name="_TEL3" localSheetId="7" hidden="1">{"'tel2'!$B$29:$J$45","'tel2'!$A$5:$G$19","'tel2'!$B$50:$F$57","'tel2'!$B$105:$G$110","'tel2'!$B$63:$H$85","'tel2'!$B$14:$G$18","'tel2'!$B$29:$C$29"}</definedName>
    <definedName name="_TEL3" localSheetId="6" hidden="1">{"'tel2'!$B$29:$J$45","'tel2'!$A$5:$G$19","'tel2'!$B$50:$F$57","'tel2'!$B$105:$G$110","'tel2'!$B$63:$H$85","'tel2'!$B$14:$G$18","'tel2'!$B$29:$C$29"}</definedName>
    <definedName name="_TEL3" hidden="1">{"'tel2'!$B$29:$J$45","'tel2'!$A$5:$G$19","'tel2'!$B$50:$F$57","'tel2'!$B$105:$G$110","'tel2'!$B$63:$H$85","'tel2'!$B$14:$G$18","'tel2'!$B$29:$C$29"}</definedName>
    <definedName name="_ths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ths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tt3" localSheetId="7" hidden="1">{"'Sheet1'!$L$16"}</definedName>
    <definedName name="_tt3" localSheetId="6" hidden="1">{"'Sheet1'!$L$16"}</definedName>
    <definedName name="_tt3" hidden="1">{"'Sheet1'!$L$16"}</definedName>
    <definedName name="_tu4" localSheetId="7" hidden="1">{"'Sheet1'!$L$16"}</definedName>
    <definedName name="_tu4" localSheetId="6" hidden="1">{"'Sheet1'!$L$16"}</definedName>
    <definedName name="_tu4" hidden="1">{"'Sheet1'!$L$16"}</definedName>
    <definedName name="_VOC2">255</definedName>
    <definedName name="_W1" localSheetId="7" hidden="1">{#N/A,#N/A,FALSE,"KMC최종회의(7월) 자료"}</definedName>
    <definedName name="_W1" localSheetId="6" hidden="1">{#N/A,#N/A,FALSE,"KMC최종회의(7월) 자료"}</definedName>
    <definedName name="_W1" hidden="1">{#N/A,#N/A,FALSE,"KMC최종회의(7월) 자료"}</definedName>
    <definedName name="_W2" localSheetId="7" hidden="1">{#N/A,#N/A,FALSE,"KMC최종회의(7월) 자료"}</definedName>
    <definedName name="_W2" localSheetId="6" hidden="1">{#N/A,#N/A,FALSE,"KMC최종회의(7월) 자료"}</definedName>
    <definedName name="_W2" hidden="1">{#N/A,#N/A,FALSE,"KMC최종회의(7월) 자료"}</definedName>
    <definedName name="_W3" localSheetId="7" hidden="1">{#N/A,#N/A,FALSE,"KMC최종회의(7월) 자료"}</definedName>
    <definedName name="_W3" localSheetId="6" hidden="1">{#N/A,#N/A,FALSE,"KMC최종회의(7월) 자료"}</definedName>
    <definedName name="_W3" hidden="1">{#N/A,#N/A,FALSE,"KMC최종회의(7월) 자료"}</definedName>
    <definedName name="_W4" localSheetId="7" hidden="1">{#N/A,#N/A,FALSE,"KMC최종회의(7월) 자료"}</definedName>
    <definedName name="_W4" localSheetId="6" hidden="1">{#N/A,#N/A,FALSE,"KMC최종회의(7월) 자료"}</definedName>
    <definedName name="_W4" hidden="1">{#N/A,#N/A,FALSE,"KMC최종회의(7월) 자료"}</definedName>
    <definedName name="_W5" localSheetId="7" hidden="1">{#N/A,#N/A,FALSE,"KMC최종회의(7월) 자료"}</definedName>
    <definedName name="_W5" localSheetId="6" hidden="1">{#N/A,#N/A,FALSE,"KMC최종회의(7월) 자료"}</definedName>
    <definedName name="_W5" hidden="1">{#N/A,#N/A,FALSE,"KMC최종회의(7월) 자료"}</definedName>
    <definedName name="_W6" localSheetId="7" hidden="1">{#N/A,#N/A,FALSE,"KMC최종회의(7월) 자료"}</definedName>
    <definedName name="_W6" localSheetId="6" hidden="1">{#N/A,#N/A,FALSE,"KMC최종회의(7월) 자료"}</definedName>
    <definedName name="_W6" hidden="1">{#N/A,#N/A,FALSE,"KMC최종회의(7월) 자료"}</definedName>
    <definedName name="_W7" localSheetId="7" hidden="1">{#N/A,#N/A,FALSE,"KMC최종회의(7월) 자료"}</definedName>
    <definedName name="_W7" localSheetId="6" hidden="1">{#N/A,#N/A,FALSE,"KMC최종회의(7월) 자료"}</definedName>
    <definedName name="_W7" hidden="1">{#N/A,#N/A,FALSE,"KMC최종회의(7월) 자료"}</definedName>
    <definedName name="_W8" localSheetId="7" hidden="1">{#N/A,#N/A,FALSE,"KMC최종회의(7월) 자료"}</definedName>
    <definedName name="_W8" localSheetId="6" hidden="1">{#N/A,#N/A,FALSE,"KMC최종회의(7월) 자료"}</definedName>
    <definedName name="_W8" hidden="1">{#N/A,#N/A,FALSE,"KMC최종회의(7월) 자료"}</definedName>
    <definedName name="_W9" localSheetId="7" hidden="1">{#N/A,#N/A,FALSE,"KMC최종회의(7월) 자료"}</definedName>
    <definedName name="_W9" localSheetId="6" hidden="1">{#N/A,#N/A,FALSE,"KMC최종회의(7월) 자료"}</definedName>
    <definedName name="_W9" hidden="1">{#N/A,#N/A,FALSE,"KMC최종회의(7월) 자료"}</definedName>
    <definedName name="_X1" localSheetId="7" hidden="1">{#N/A,#N/A,FALSE,"KMC최종회의(7월) 자료"}</definedName>
    <definedName name="_X1" localSheetId="6" hidden="1">{#N/A,#N/A,FALSE,"KMC최종회의(7월) 자료"}</definedName>
    <definedName name="_X1" hidden="1">{#N/A,#N/A,FALSE,"KMC최종회의(7월) 자료"}</definedName>
    <definedName name="_X2" localSheetId="7" hidden="1">{#N/A,#N/A,FALSE,"KMC최종회의(7월) 자료"}</definedName>
    <definedName name="_X2" localSheetId="6" hidden="1">{#N/A,#N/A,FALSE,"KMC최종회의(7월) 자료"}</definedName>
    <definedName name="_X2" hidden="1">{#N/A,#N/A,FALSE,"KMC최종회의(7월) 자료"}</definedName>
    <definedName name="_X3" localSheetId="7" hidden="1">{#N/A,#N/A,FALSE,"KMC최종회의(7월) 자료"}</definedName>
    <definedName name="_X3" localSheetId="6" hidden="1">{#N/A,#N/A,FALSE,"KMC최종회의(7월) 자료"}</definedName>
    <definedName name="_X3" hidden="1">{#N/A,#N/A,FALSE,"KMC최종회의(7월) 자료"}</definedName>
    <definedName name="_X4" localSheetId="7" hidden="1">{#N/A,#N/A,FALSE,"KMC최종회의(7월) 자료"}</definedName>
    <definedName name="_X4" localSheetId="6" hidden="1">{#N/A,#N/A,FALSE,"KMC최종회의(7월) 자료"}</definedName>
    <definedName name="_X4" hidden="1">{#N/A,#N/A,FALSE,"KMC최종회의(7월) 자료"}</definedName>
    <definedName name="_X5" localSheetId="7" hidden="1">{#N/A,#N/A,FALSE,"KMC최종회의(7월) 자료"}</definedName>
    <definedName name="_X5" localSheetId="6" hidden="1">{#N/A,#N/A,FALSE,"KMC최종회의(7월) 자료"}</definedName>
    <definedName name="_X5" hidden="1">{#N/A,#N/A,FALSE,"KMC최종회의(7월) 자료"}</definedName>
    <definedName name="_X6" localSheetId="7" hidden="1">{#N/A,#N/A,FALSE,"KMC최종회의(7월) 자료"}</definedName>
    <definedName name="_X6" localSheetId="6" hidden="1">{#N/A,#N/A,FALSE,"KMC최종회의(7월) 자료"}</definedName>
    <definedName name="_X6" hidden="1">{#N/A,#N/A,FALSE,"KMC최종회의(7월) 자료"}</definedName>
    <definedName name="_X7" localSheetId="7" hidden="1">{#N/A,#N/A,FALSE,"KMC최종회의(7월) 자료"}</definedName>
    <definedName name="_X7" localSheetId="6" hidden="1">{#N/A,#N/A,FALSE,"KMC최종회의(7월) 자료"}</definedName>
    <definedName name="_X7" hidden="1">{#N/A,#N/A,FALSE,"KMC최종회의(7월) 자료"}</definedName>
    <definedName name="_X8" localSheetId="7" hidden="1">{#N/A,#N/A,FALSE,"KMC최종회의(7월) 자료"}</definedName>
    <definedName name="_X8" localSheetId="6" hidden="1">{#N/A,#N/A,FALSE,"KMC최종회의(7월) 자료"}</definedName>
    <definedName name="_X8" hidden="1">{#N/A,#N/A,FALSE,"KMC최종회의(7월) 자료"}</definedName>
    <definedName name="_xlcn.WorksheetConnection_12월매출2015B2AB363" hidden="1">#REF!</definedName>
    <definedName name="_YP1">#REF!</definedName>
    <definedName name="_YP2">#REF!</definedName>
    <definedName name="_YR1" localSheetId="7" hidden="1">{"'표지'!$B$5"}</definedName>
    <definedName name="_YR1" localSheetId="6" hidden="1">{"'표지'!$B$5"}</definedName>
    <definedName name="_YR1" hidden="1">{"'표지'!$B$5"}</definedName>
    <definedName name="_YW4" localSheetId="7" hidden="1">{#N/A,#N/A,FALSE,"P.C.B"}</definedName>
    <definedName name="_YW4" localSheetId="6" hidden="1">{#N/A,#N/A,FALSE,"P.C.B"}</definedName>
    <definedName name="_YW4" hidden="1">{#N/A,#N/A,FALSE,"P.C.B"}</definedName>
    <definedName name="_Z1" localSheetId="7" hidden="1">{#N/A,#N/A,FALSE,"KMC최종회의(7월) 자료"}</definedName>
    <definedName name="_Z1" localSheetId="6" hidden="1">{#N/A,#N/A,FALSE,"KMC최종회의(7월) 자료"}</definedName>
    <definedName name="_Z1" hidden="1">{#N/A,#N/A,FALSE,"KMC최종회의(7월) 자료"}</definedName>
    <definedName name="_Z2" localSheetId="7" hidden="1">{#N/A,#N/A,FALSE,"KMC최종회의(7월) 자료"}</definedName>
    <definedName name="_Z2" localSheetId="6" hidden="1">{#N/A,#N/A,FALSE,"KMC최종회의(7월) 자료"}</definedName>
    <definedName name="_Z2" hidden="1">{#N/A,#N/A,FALSE,"KMC최종회의(7월) 자료"}</definedName>
    <definedName name="_Z3" localSheetId="7" hidden="1">{#N/A,#N/A,FALSE,"KMC최종회의(7월) 자료"}</definedName>
    <definedName name="_Z3" localSheetId="6" hidden="1">{#N/A,#N/A,FALSE,"KMC최종회의(7월) 자료"}</definedName>
    <definedName name="_Z3" hidden="1">{#N/A,#N/A,FALSE,"KMC최종회의(7월) 자료"}</definedName>
    <definedName name="_Z4" localSheetId="7" hidden="1">{#N/A,#N/A,FALSE,"KMC최종회의(7월) 자료"}</definedName>
    <definedName name="_Z4" localSheetId="6" hidden="1">{#N/A,#N/A,FALSE,"KMC최종회의(7월) 자료"}</definedName>
    <definedName name="_Z4" hidden="1">{#N/A,#N/A,FALSE,"KMC최종회의(7월) 자료"}</definedName>
    <definedName name="_Z5" localSheetId="7" hidden="1">{#N/A,#N/A,FALSE,"KMC최종회의(7월) 자료"}</definedName>
    <definedName name="_Z5" localSheetId="6" hidden="1">{#N/A,#N/A,FALSE,"KMC최종회의(7월) 자료"}</definedName>
    <definedName name="_Z5" hidden="1">{#N/A,#N/A,FALSE,"KMC최종회의(7월) 자료"}</definedName>
    <definedName name="_Z6" localSheetId="7" hidden="1">{#N/A,#N/A,FALSE,"KMC최종회의(7월) 자료"}</definedName>
    <definedName name="_Z6" localSheetId="6" hidden="1">{#N/A,#N/A,FALSE,"KMC최종회의(7월) 자료"}</definedName>
    <definedName name="_Z6" hidden="1">{#N/A,#N/A,FALSE,"KMC최종회의(7월) 자료"}</definedName>
    <definedName name="_Z7" localSheetId="7" hidden="1">{#N/A,#N/A,FALSE,"KMC최종회의(7월) 자료"}</definedName>
    <definedName name="_Z7" localSheetId="6" hidden="1">{#N/A,#N/A,FALSE,"KMC최종회의(7월) 자료"}</definedName>
    <definedName name="_Z7" hidden="1">{#N/A,#N/A,FALSE,"KMC최종회의(7월) 자료"}</definedName>
    <definedName name="_Z720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Z720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Z8" localSheetId="7" hidden="1">{#N/A,#N/A,FALSE,"KMC최종회의(7월) 자료"}</definedName>
    <definedName name="_Z8" localSheetId="6" hidden="1">{#N/A,#N/A,FALSE,"KMC최종회의(7월) 자료"}</definedName>
    <definedName name="_Z8" hidden="1">{#N/A,#N/A,FALSE,"KMC최종회의(7월) 자료"}</definedName>
    <definedName name="_Z9" localSheetId="7" hidden="1">{#N/A,#N/A,FALSE,"KMC최종회의(7월) 자료"}</definedName>
    <definedName name="_Z9" localSheetId="6" hidden="1">{#N/A,#N/A,FALSE,"KMC최종회의(7월) 자료"}</definedName>
    <definedName name="_Z9" hidden="1">{#N/A,#N/A,FALSE,"KMC최종회의(7월) 자료"}</definedName>
    <definedName name="_건설">#REF!</definedName>
    <definedName name="_건설이름">#REF!</definedName>
    <definedName name="_고품">#REF!</definedName>
    <definedName name="_고품이름">#REF!</definedName>
    <definedName name="_突">#REF!</definedName>
    <definedName name="_ㅇ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ㅇ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안전">#REF!</definedName>
    <definedName name="_안전이름">#REF!</definedName>
    <definedName name="_영업">#REF!</definedName>
    <definedName name="_영업이름">#REF!</definedName>
    <definedName name="_용력">#REF!</definedName>
    <definedName name="_용력이름">#REF!</definedName>
    <definedName name="_인증">#REF!</definedName>
    <definedName name="_인증이름">#REF!</definedName>
    <definedName name="_인총">#REF!</definedName>
    <definedName name="_인총이름">#REF!</definedName>
    <definedName name="_전기">#REF!</definedName>
    <definedName name="_전기이름">#REF!</definedName>
    <definedName name="_표준">#REF!</definedName>
    <definedName name="_표준이름">#REF!</definedName>
    <definedName name="_환경">#REF!</definedName>
    <definedName name="_환경이름">#REF!</definedName>
    <definedName name="_후생">#REF!</definedName>
    <definedName name="_후생이름">#REF!</definedName>
    <definedName name="´cAE°eE¹" hidden="1">#REF!</definedName>
    <definedName name="￠￥cAE¡ÆeEⓒo" hidden="1">#REF!</definedName>
    <definedName name="\" hidden="1">#REF!</definedName>
    <definedName name="\0">#N/A</definedName>
    <definedName name="\1">#N/A</definedName>
    <definedName name="\a">#REF!</definedName>
    <definedName name="\b">#REF!</definedName>
    <definedName name="\c">#REF!</definedName>
    <definedName name="\d">#N/A</definedName>
    <definedName name="\e">#REF!</definedName>
    <definedName name="\GGG" localSheetId="7" hidden="1">{#N/A,#N/A,TRUE,"Y생산";#N/A,#N/A,TRUE,"Y판매";#N/A,#N/A,TRUE,"Y총물량";#N/A,#N/A,TRUE,"Y능력";#N/A,#N/A,TRUE,"YKD"}</definedName>
    <definedName name="\GGG" localSheetId="6" hidden="1">{#N/A,#N/A,TRUE,"Y생산";#N/A,#N/A,TRUE,"Y판매";#N/A,#N/A,TRUE,"Y총물량";#N/A,#N/A,TRUE,"Y능력";#N/A,#N/A,TRUE,"YKD"}</definedName>
    <definedName name="\GGG" hidden="1">{#N/A,#N/A,TRUE,"Y생산";#N/A,#N/A,TRUE,"Y판매";#N/A,#N/A,TRUE,"Y총물량";#N/A,#N/A,TRUE,"Y능력";#N/A,#N/A,TRUE,"YKD"}</definedName>
    <definedName name="\h">#REF!</definedName>
    <definedName name="\l">#REF!</definedName>
    <definedName name="\LARGE">#REF!</definedName>
    <definedName name="\m">#REF!</definedName>
    <definedName name="\MIDDLE">#REF!</definedName>
    <definedName name="\n">#REF!</definedName>
    <definedName name="\p">#REF!</definedName>
    <definedName name="\q">#N/A</definedName>
    <definedName name="\r">#N/A</definedName>
    <definedName name="\s">#REF!</definedName>
    <definedName name="\SMALL">#REF!</definedName>
    <definedName name="\v">#REF!</definedName>
    <definedName name="\w">#N/A</definedName>
    <definedName name="\x">#REF!</definedName>
    <definedName name="\y">#REF!</definedName>
    <definedName name="\z">#REF!</definedName>
    <definedName name="Ⅱ" localSheetId="7" hidden="1">{#N/A,#N/A,FALSE,"정공"}</definedName>
    <definedName name="Ⅱ" localSheetId="6" hidden="1">{#N/A,#N/A,FALSE,"정공"}</definedName>
    <definedName name="Ⅱ" hidden="1">{#N/A,#N/A,FALSE,"정공"}</definedName>
    <definedName name="A">#REF!</definedName>
    <definedName name="A1_00근거" localSheetId="7" hidden="1">{#N/A,#N/A,FALSE,"단축1";#N/A,#N/A,FALSE,"단축2";#N/A,#N/A,FALSE,"단축3";#N/A,#N/A,FALSE,"장축";#N/A,#N/A,FALSE,"4WD"}</definedName>
    <definedName name="A1_00근거" localSheetId="6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10.1">#REF!</definedName>
    <definedName name="a1a3" localSheetId="7" hidden="1">{#N/A,#N/A,FALSE,"제목"}</definedName>
    <definedName name="a1a3" localSheetId="6" hidden="1">{#N/A,#N/A,FALSE,"제목"}</definedName>
    <definedName name="a1a3" hidden="1">{#N/A,#N/A,FALSE,"제목"}</definedName>
    <definedName name="A2A3">#REF!</definedName>
    <definedName name="AA">#REF!</definedName>
    <definedName name="aaa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.ff" localSheetId="7" hidden="1">{#N/A,#N/A,FALSE,"UNIT";#N/A,#N/A,FALSE,"UNIT";#N/A,#N/A,FALSE,"계정"}</definedName>
    <definedName name="aaa.ff" localSheetId="6" hidden="1">{#N/A,#N/A,FALSE,"UNIT";#N/A,#N/A,FALSE,"UNIT";#N/A,#N/A,FALSE,"계정"}</definedName>
    <definedName name="aaa.ff" hidden="1">{#N/A,#N/A,FALSE,"UNIT";#N/A,#N/A,FALSE,"UNIT";#N/A,#N/A,FALSE,"계정"}</definedName>
    <definedName name="AAA_DOCTOPS" hidden="1">"AAA_SET"</definedName>
    <definedName name="AAA_duser" hidden="1">"OFF"</definedName>
    <definedName name="aaaa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" localSheetId="7" hidden="1">{#N/A,#N/A,FALSE,"단축1";#N/A,#N/A,FALSE,"단축2";#N/A,#N/A,FALSE,"단축3";#N/A,#N/A,FALSE,"장축";#N/A,#N/A,FALSE,"4WD"}</definedName>
    <definedName name="aaaaaa" localSheetId="6" hidden="1">{#N/A,#N/A,FALSE,"단축1";#N/A,#N/A,FALSE,"단축2";#N/A,#N/A,FALSE,"단축3";#N/A,#N/A,FALSE,"장축";#N/A,#N/A,FALSE,"4WD"}</definedName>
    <definedName name="aaaaaa" hidden="1">{#N/A,#N/A,FALSE,"단축1";#N/A,#N/A,FALSE,"단축2";#N/A,#N/A,FALSE,"단축3";#N/A,#N/A,FALSE,"장축";#N/A,#N/A,FALSE,"4WD"}</definedName>
    <definedName name="AAAAAAA" localSheetId="7" hidden="1">{#N/A,#N/A,TRUE,"Y생산";#N/A,#N/A,TRUE,"Y판매";#N/A,#N/A,TRUE,"Y총물량";#N/A,#N/A,TRUE,"Y능력";#N/A,#N/A,TRUE,"YKD"}</definedName>
    <definedName name="AAAAAAA" localSheetId="6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aaaaaa">BlankMacro1</definedName>
    <definedName name="AAAAAAAAA" localSheetId="7" hidden="1">{"'Sheet1'!$A$1:$H$36"}</definedName>
    <definedName name="AAAAAAAAA" localSheetId="6" hidden="1">{"'Sheet1'!$A$1:$H$36"}</definedName>
    <definedName name="AAAAAAAAA" hidden="1">{"'Sheet1'!$A$1:$H$36"}</definedName>
    <definedName name="AAAAAAAAAA" localSheetId="7" hidden="1">{"'7월NINO현황'!$K$30"}</definedName>
    <definedName name="AAAAAAAAAA" localSheetId="6" hidden="1">{"'7월NINO현황'!$K$30"}</definedName>
    <definedName name="AAAAAAAAAA" hidden="1">{"'7월NINO현황'!$K$30"}</definedName>
    <definedName name="aaaaaaaaaaa">BlankMacro1</definedName>
    <definedName name="aaaaaaaaaaaaaaa">BlankMacro1</definedName>
    <definedName name="aaaaaaaaaaaaaaaaaaaaaa">BlankMacro1</definedName>
    <definedName name="AAAAS" localSheetId="7" hidden="1">{#N/A,#N/A,FALSE,"정공"}</definedName>
    <definedName name="AAAAS" localSheetId="6" hidden="1">{#N/A,#N/A,FALSE,"정공"}</definedName>
    <definedName name="AAAAS" hidden="1">{#N/A,#N/A,FALSE,"정공"}</definedName>
    <definedName name="aaasdad" localSheetId="7" hidden="1">{"'7월NINO현황'!$K$30"}</definedName>
    <definedName name="aaasdad" localSheetId="6" hidden="1">{"'7월NINO현황'!$K$30"}</definedName>
    <definedName name="aaasdad" hidden="1">{"'7월NINO현황'!$K$30"}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localSheetId="7" hidden="1">{"'매출계획'!$D$2"}</definedName>
    <definedName name="aad" localSheetId="6" hidden="1">{"'매출계획'!$D$2"}</definedName>
    <definedName name="aad" hidden="1">{"'매출계획'!$D$2"}</definedName>
    <definedName name="aafr4" localSheetId="7" hidden="1">{"COPLLDPEEPLC",#N/A,FALSE,"LLDPE";"COPLLDPENapLC",#N/A,FALSE,"LLDPE"}</definedName>
    <definedName name="aafr4" localSheetId="6" hidden="1">{"COPLLDPEEPLC",#N/A,FALSE,"LLDPE";"COPLLDPENapLC",#N/A,FALSE,"LLDPE"}</definedName>
    <definedName name="aafr4" hidden="1">{"COPLLDPEEPLC",#N/A,FALSE,"LLDPE";"COPLLDPENapLC",#N/A,FALSE,"LLDPE"}</definedName>
    <definedName name="aaif" localSheetId="7" hidden="1">{#N/A,#N/A,FALSE,"단축1";#N/A,#N/A,FALSE,"단축2";#N/A,#N/A,FALSE,"단축3";#N/A,#N/A,FALSE,"장축";#N/A,#N/A,FALSE,"4WD"}</definedName>
    <definedName name="aaif" localSheetId="6" hidden="1">{#N/A,#N/A,FALSE,"단축1";#N/A,#N/A,FALSE,"단축2";#N/A,#N/A,FALSE,"단축3";#N/A,#N/A,FALSE,"장축";#N/A,#N/A,FALSE,"4WD"}</definedName>
    <definedName name="aaif" hidden="1">{#N/A,#N/A,FALSE,"단축1";#N/A,#N/A,FALSE,"단축2";#N/A,#N/A,FALSE,"단축3";#N/A,#N/A,FALSE,"장축";#N/A,#N/A,FALSE,"4WD"}</definedName>
    <definedName name="aam">#REF!</definedName>
    <definedName name="Aas" localSheetId="7" hidden="1">{#N/A,#N/A,FALSE,"을지 (4)";#N/A,#N/A,FALSE,"을지 (5)";#N/A,#N/A,FALSE,"을지 (6)"}</definedName>
    <definedName name="Aas" localSheetId="6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">[0]!AB</definedName>
    <definedName name="abbreviations" localSheetId="7" hidden="1">{"'매출'!$A$1:$I$22"}</definedName>
    <definedName name="abbreviations" localSheetId="6" hidden="1">{"'매출'!$A$1:$I$22"}</definedName>
    <definedName name="abbreviations" hidden="1">{"'매출'!$A$1:$I$22"}</definedName>
    <definedName name="ABC" localSheetId="7" hidden="1">{#N/A,#N/A,FALSE,"초도품";#N/A,#N/A,FALSE,"초도품 (2)";#N/A,#N/A,FALSE,"초도품 (3)";#N/A,#N/A,FALSE,"초도품 (4)";#N/A,#N/A,FALSE,"초도품 (5)";#N/A,#N/A,FALSE,"초도품 (6)"}</definedName>
    <definedName name="ABC" localSheetId="6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cdddddddddddddddddddddddddddddd" localSheetId="7" hidden="1">{#N/A,#N/A,FALSE,"Aging Summary";#N/A,#N/A,FALSE,"Ratio Analysis";#N/A,#N/A,FALSE,"Test 120 Day Accts";#N/A,#N/A,FALSE,"Tickmarks"}</definedName>
    <definedName name="abcdddddddddddddddddddddddddddddd" localSheetId="6" hidden="1">{#N/A,#N/A,FALSE,"Aging Summary";#N/A,#N/A,FALSE,"Ratio Analysis";#N/A,#N/A,FALSE,"Test 120 Day Accts";#N/A,#N/A,FALSE,"Tickmarks"}</definedName>
    <definedName name="abcdddddddddddddddddddddddddddddd" hidden="1">{#N/A,#N/A,FALSE,"Aging Summary";#N/A,#N/A,FALSE,"Ratio Analysis";#N/A,#N/A,FALSE,"Test 120 Day Accts";#N/A,#N/A,FALSE,"Tickmarks"}</definedName>
    <definedName name="ABCDEF" localSheetId="7" hidden="1">{#N/A,#N/A,FALSE,"정공"}</definedName>
    <definedName name="ABCDEF" localSheetId="6" hidden="1">{#N/A,#N/A,FALSE,"정공"}</definedName>
    <definedName name="ABCDEF" hidden="1">{#N/A,#N/A,FALSE,"정공"}</definedName>
    <definedName name="ABCD관리" localSheetId="7" hidden="1">{#N/A,#N/A,FALSE,"정공"}</definedName>
    <definedName name="ABCD관리" localSheetId="6" hidden="1">{#N/A,#N/A,FALSE,"정공"}</definedName>
    <definedName name="ABCD관리" hidden="1">{#N/A,#N/A,FALSE,"정공"}</definedName>
    <definedName name="ABD" localSheetId="7" hidden="1">{#N/A,#N/A,FALSE,"지침";#N/A,#N/A,FALSE,"환경분석";#N/A,#N/A,FALSE,"Sheet16"}</definedName>
    <definedName name="ABD" localSheetId="6" hidden="1">{#N/A,#N/A,FALSE,"지침";#N/A,#N/A,FALSE,"환경분석";#N/A,#N/A,FALSE,"Sheet16"}</definedName>
    <definedName name="ABD" hidden="1">{#N/A,#N/A,FALSE,"지침";#N/A,#N/A,FALSE,"환경분석";#N/A,#N/A,FALSE,"Sheet16"}</definedName>
    <definedName name="ABS" localSheetId="7" hidden="1">{"'4월수지'!$A$1:$AE$45"}</definedName>
    <definedName name="ABS" localSheetId="6" hidden="1">{"'4월수지'!$A$1:$AE$45"}</definedName>
    <definedName name="ABS" hidden="1">{"'4월수지'!$A$1:$AE$45"}</definedName>
    <definedName name="ABS추이" localSheetId="7" hidden="1">{#N/A,#N/A,FALSE,"표지";#N/A,#N/A,FALSE,"1.자금수지";#N/A,#N/A,FALSE,"2. 차입금 현황";#N/A,#N/A,FALSE,"3.조달방안";#N/A,#N/A,FALSE,"업무분장"}</definedName>
    <definedName name="ABS추이" localSheetId="6" hidden="1">{#N/A,#N/A,FALSE,"표지";#N/A,#N/A,FALSE,"1.자금수지";#N/A,#N/A,FALSE,"2. 차입금 현황";#N/A,#N/A,FALSE,"3.조달방안";#N/A,#N/A,FALSE,"업무분장"}</definedName>
    <definedName name="ABS추이" hidden="1">{#N/A,#N/A,FALSE,"표지";#N/A,#N/A,FALSE,"1.자금수지";#N/A,#N/A,FALSE,"2. 차입금 현황";#N/A,#N/A,FALSE,"3.조달방안";#N/A,#N/A,FALSE,"업무분장"}</definedName>
    <definedName name="ABX" localSheetId="7" hidden="1">{#N/A,#N/A,FALSE,"지침";#N/A,#N/A,FALSE,"환경분석";#N/A,#N/A,FALSE,"Sheet16"}</definedName>
    <definedName name="ABX" localSheetId="6" hidden="1">{#N/A,#N/A,FALSE,"지침";#N/A,#N/A,FALSE,"환경분석";#N/A,#N/A,FALSE,"Sheet16"}</definedName>
    <definedName name="ABX" hidden="1">{#N/A,#N/A,FALSE,"지침";#N/A,#N/A,FALSE,"환경분석";#N/A,#N/A,FALSE,"Sheet16"}</definedName>
    <definedName name="abz자료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bz자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bz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c">#REF!</definedName>
    <definedName name="AC105bj35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n1">#REF!</definedName>
    <definedName name="Account_Balance">#REF!</definedName>
    <definedName name="ACCOUNTEDPERIODTYPE1">#REF!</definedName>
    <definedName name="acerf4" localSheetId="7" hidden="1">{"CostData",#N/A,FALSE,"Ethylene Price Model";"CostData2",#N/A,FALSE,"Input Assumptions"}</definedName>
    <definedName name="acerf4" localSheetId="6" hidden="1">{"CostData",#N/A,FALSE,"Ethylene Price Model";"CostData2",#N/A,FALSE,"Input Assumptions"}</definedName>
    <definedName name="acerf4" hidden="1">{"CostData",#N/A,FALSE,"Ethylene Price Model";"CostData2",#N/A,FALSE,"Input Assumptions"}</definedName>
    <definedName name="acreaf4" localSheetId="7" hidden="1">{"ROCEIntNapLC",#N/A,FALSE,"Ethylene Price Model";"ROCEIntEPLC",#N/A,FALSE,"Ethylene Price Model"}</definedName>
    <definedName name="acreaf4" localSheetId="6" hidden="1">{"ROCEIntNapLC",#N/A,FALSE,"Ethylene Price Model";"ROCEIntEPLC",#N/A,FALSE,"Ethylene Price Model"}</definedName>
    <definedName name="acreaf4" hidden="1">{"ROCEIntNapLC",#N/A,FALSE,"Ethylene Price Model";"ROCEIntEPLC",#N/A,FALSE,"Ethylene Price Model"}</definedName>
    <definedName name="AD" localSheetId="7" hidden="1">{"'매출계획'!$D$2"}</definedName>
    <definedName name="AD" localSheetId="6" hidden="1">{"'매출계획'!$D$2"}</definedName>
    <definedName name="AD" hidden="1">{"'매출계획'!$D$2"}</definedName>
    <definedName name="adadadadafff" hidden="1">{"'손익현황'!$A$1:$J$29"}</definedName>
    <definedName name="ADAS" localSheetId="7" hidden="1">{"'매출계획'!$D$2"}</definedName>
    <definedName name="ADAS" localSheetId="6" hidden="1">{"'매출계획'!$D$2"}</definedName>
    <definedName name="ADAS" hidden="1">{"'매출계획'!$D$2"}</definedName>
    <definedName name="ADC" localSheetId="7" hidden="1">{"'매출계획'!$D$2"}</definedName>
    <definedName name="ADC" localSheetId="6" hidden="1">{"'매출계획'!$D$2"}</definedName>
    <definedName name="ADC" hidden="1">{"'매출계획'!$D$2"}</definedName>
    <definedName name="ADDRESS_1">#REF!</definedName>
    <definedName name="ADDRESS_2">#REF!</definedName>
    <definedName name="ADDRESS_3">#REF!</definedName>
    <definedName name="ADDRESS_4">#REF!</definedName>
    <definedName name="adfasdf" hidden="1">#REF!</definedName>
    <definedName name="adfwfewtgehrsfgvsadfadfadfadfafa" localSheetId="7" hidden="1">{"'4월수지'!$A$1:$AE$45"}</definedName>
    <definedName name="adfwfewtgehrsfgvsadfadfadfadfafa" localSheetId="6" hidden="1">{"'4월수지'!$A$1:$AE$45"}</definedName>
    <definedName name="adfwfewtgehrsfgvsadfadfadfadfafa" hidden="1">{"'4월수지'!$A$1:$AE$45"}</definedName>
    <definedName name="ADG" localSheetId="7" hidden="1">{"'매출계획'!$D$2"}</definedName>
    <definedName name="ADG" localSheetId="6" hidden="1">{"'매출계획'!$D$2"}</definedName>
    <definedName name="ADG" hidden="1">{"'매출계획'!$D$2"}</definedName>
    <definedName name="adi" hidden="1">{"'Desktop Inventory 현황'!$B$2:$O$35"}</definedName>
    <definedName name="ADJA">#REF!</definedName>
    <definedName name="ADJB">#REF!</definedName>
    <definedName name="ADJC">#REF!</definedName>
    <definedName name="ADJD">#REF!</definedName>
    <definedName name="ADJE">#REF!</definedName>
    <definedName name="ADJF">#REF!</definedName>
    <definedName name="ADJG">#REF!</definedName>
    <definedName name="ADJH">#REF!</definedName>
    <definedName name="ADJI">#REF!</definedName>
    <definedName name="ADJJ">#REF!</definedName>
    <definedName name="ADJK">#REF!</definedName>
    <definedName name="ADJL">#REF!</definedName>
    <definedName name="ADJLA">#REF!</definedName>
    <definedName name="ADJLB">#REF!</definedName>
    <definedName name="ADJLC">#REF!</definedName>
    <definedName name="ADJM">#REF!</definedName>
    <definedName name="ADS" localSheetId="7" hidden="1">{#N/A,#N/A,FALSE,"지침";#N/A,#N/A,FALSE,"환경분석";#N/A,#N/A,FALSE,"Sheet16"}</definedName>
    <definedName name="ADS" localSheetId="6" hidden="1">{#N/A,#N/A,FALSE,"지침";#N/A,#N/A,FALSE,"환경분석";#N/A,#N/A,FALSE,"Sheet16"}</definedName>
    <definedName name="ADS" hidden="1">{#N/A,#N/A,FALSE,"지침";#N/A,#N/A,FALSE,"환경분석";#N/A,#N/A,FALSE,"Sheet16"}</definedName>
    <definedName name="adsas" localSheetId="7" hidden="1">{#N/A,#N/A,FALSE,"Aging Summary";#N/A,#N/A,FALSE,"Ratio Analysis";#N/A,#N/A,FALSE,"Test 120 Day Accts";#N/A,#N/A,FALSE,"Tickmarks"}</definedName>
    <definedName name="adsas" localSheetId="6" hidden="1">{#N/A,#N/A,FALSE,"Aging Summary";#N/A,#N/A,FALSE,"Ratio Analysis";#N/A,#N/A,FALSE,"Test 120 Day Accts";#N/A,#N/A,FALSE,"Tickmarks"}</definedName>
    <definedName name="adsas" hidden="1">{#N/A,#N/A,FALSE,"Aging Summary";#N/A,#N/A,FALSE,"Ratio Analysis";#N/A,#N/A,FALSE,"Test 120 Day Accts";#N/A,#N/A,FALSE,"Tickmarks"}</definedName>
    <definedName name="ADSDF" localSheetId="7" hidden="1">{#N/A,#N/A,TRUE,"Y생산";#N/A,#N/A,TRUE,"Y판매";#N/A,#N/A,TRUE,"Y총물량";#N/A,#N/A,TRUE,"Y능력";#N/A,#N/A,TRUE,"YKD"}</definedName>
    <definedName name="ADSDF" localSheetId="6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dsfa" localSheetId="7" hidden="1">{#N/A,#N/A,FALSE,"Sheet1"}</definedName>
    <definedName name="adsfa" localSheetId="6" hidden="1">{#N/A,#N/A,FALSE,"Sheet1"}</definedName>
    <definedName name="adsfa" hidden="1">{#N/A,#N/A,FALSE,"Sheet1"}</definedName>
    <definedName name="adsw" hidden="1">#REF!</definedName>
    <definedName name="AD전환인력" hidden="1">{"'Desktop Inventory 현황'!$B$2:$O$35"}</definedName>
    <definedName name="AE">[0]!AE</definedName>
    <definedName name="AERG" localSheetId="7" hidden="1">{"'매출계획'!$D$2"}</definedName>
    <definedName name="AERG" localSheetId="6" hidden="1">{"'매출계획'!$D$2"}</definedName>
    <definedName name="AERG" hidden="1">{"'매출계획'!$D$2"}</definedName>
    <definedName name="AERT" localSheetId="7" hidden="1">{"'매출계획'!$D$2"}</definedName>
    <definedName name="AERT" localSheetId="6" hidden="1">{"'매출계획'!$D$2"}</definedName>
    <definedName name="AERT" hidden="1">{"'매출계획'!$D$2"}</definedName>
    <definedName name="af" localSheetId="7" hidden="1">{#N/A,#N/A,FALSE,"Aging Summary";#N/A,#N/A,FALSE,"Ratio Analysis";#N/A,#N/A,FALSE,"Test 120 Day Accts";#N/A,#N/A,FALSE,"Tickmarks"}</definedName>
    <definedName name="af" localSheetId="6" hidden="1">{#N/A,#N/A,FALSE,"Aging Summary";#N/A,#N/A,FALSE,"Ratio Analysis";#N/A,#N/A,FALSE,"Test 120 Day Accts";#N/A,#N/A,FALSE,"Tickmarks"}</definedName>
    <definedName name="af" hidden="1">{#N/A,#N/A,FALSE,"Aging Summary";#N/A,#N/A,FALSE,"Ratio Analysis";#N/A,#N/A,FALSE,"Test 120 Day Accts";#N/A,#N/A,FALSE,"Tickmarks"}</definedName>
    <definedName name="afadf" hidden="1">#REF!</definedName>
    <definedName name="afara" localSheetId="7" hidden="1">{"COPEGEPLC",#N/A,FALSE,"EG";"COPEPNapLC",#N/A,FALSE,"EG"}</definedName>
    <definedName name="afara" localSheetId="6" hidden="1">{"COPEGEPLC",#N/A,FALSE,"EG";"COPEPNapLC",#N/A,FALSE,"EG"}</definedName>
    <definedName name="afara" hidden="1">{"COPEGEPLC",#N/A,FALSE,"EG";"COPEPNapLC",#N/A,FALSE,"EG"}</definedName>
    <definedName name="afasdf" hidden="1">#REF!</definedName>
    <definedName name="afcraee" localSheetId="7" hidden="1">{"TabEthEPLC",#N/A,FALSE,"Ethylene Price Model";"TabEthNapLC",#N/A,FALSE,"Ethylene Price Model"}</definedName>
    <definedName name="afcraee" localSheetId="6" hidden="1">{"TabEthEPLC",#N/A,FALSE,"Ethylene Price Model";"TabEthNapLC",#N/A,FALSE,"Ethylene Price Model"}</definedName>
    <definedName name="afcraee" hidden="1">{"TabEthEPLC",#N/A,FALSE,"Ethylene Price Model";"TabEthNapLC",#N/A,FALSE,"Ethylene Price Model"}</definedName>
    <definedName name="afd" localSheetId="7" hidden="1">{"COPStyrEPLC",#N/A,FALSE,"Styrene";"COPStyrNapLC",#N/A,FALSE,"Styrene"}</definedName>
    <definedName name="afd" localSheetId="6" hidden="1">{"COPStyrEPLC",#N/A,FALSE,"Styrene";"COPStyrNapLC",#N/A,FALSE,"Styrene"}</definedName>
    <definedName name="afd" hidden="1">{"COPStyrEPLC",#N/A,FALSE,"Styrene";"COPStyrNapLC",#N/A,FALSE,"Styrene"}</definedName>
    <definedName name="aff" localSheetId="7" hidden="1">{#N/A,#N/A,FALSE,"단축1";#N/A,#N/A,FALSE,"단축2";#N/A,#N/A,FALSE,"단축3";#N/A,#N/A,FALSE,"장축";#N/A,#N/A,FALSE,"4WD"}</definedName>
    <definedName name="aff" localSheetId="6" hidden="1">{#N/A,#N/A,FALSE,"단축1";#N/A,#N/A,FALSE,"단축2";#N/A,#N/A,FALSE,"단축3";#N/A,#N/A,FALSE,"장축";#N/A,#N/A,FALSE,"4WD"}</definedName>
    <definedName name="aff" hidden="1">{#N/A,#N/A,FALSE,"단축1";#N/A,#N/A,FALSE,"단축2";#N/A,#N/A,FALSE,"단축3";#N/A,#N/A,FALSE,"장축";#N/A,#N/A,FALSE,"4WD"}</definedName>
    <definedName name="afs" localSheetId="7" hidden="1">{#N/A,#N/A,FALSE,"Aging Summary";#N/A,#N/A,FALSE,"Ratio Analysis";#N/A,#N/A,FALSE,"Test 120 Day Accts";#N/A,#N/A,FALSE,"Tickmarks"}</definedName>
    <definedName name="afs" localSheetId="6" hidden="1">{#N/A,#N/A,FALSE,"Aging Summary";#N/A,#N/A,FALSE,"Ratio Analysis";#N/A,#N/A,FALSE,"Test 120 Day Accts";#N/A,#N/A,FALSE,"Tickmarks"}</definedName>
    <definedName name="afs" hidden="1">{#N/A,#N/A,FALSE,"Aging Summary";#N/A,#N/A,FALSE,"Ratio Analysis";#N/A,#N/A,FALSE,"Test 120 Day Accts";#N/A,#N/A,FALSE,"Tickmarks"}</definedName>
    <definedName name="AftPL">#REF!</definedName>
    <definedName name="ag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g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H" localSheetId="7" hidden="1">{"'Sheet1'!$L$16"}</definedName>
    <definedName name="AH" localSheetId="6" hidden="1">{"'Sheet1'!$L$16"}</definedName>
    <definedName name="AH" hidden="1">{"'Sheet1'!$L$16"}</definedName>
    <definedName name="ahfds" localSheetId="7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hfds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hfd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hffk" hidden="1">"AS2DocumentBrowse"</definedName>
    <definedName name="ahfkfk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hfkfk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hfkf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idla" hidden="1">{"'Desktop Inventory 현황'!$B$2:$O$35"}</definedName>
    <definedName name="AIUY9" localSheetId="7" hidden="1">{#N/A,#N/A,FALSE,"P.C.B"}</definedName>
    <definedName name="AIUY9" localSheetId="6" hidden="1">{#N/A,#N/A,FALSE,"P.C.B"}</definedName>
    <definedName name="AIUY9" hidden="1">{#N/A,#N/A,FALSE,"P.C.B"}</definedName>
    <definedName name="AJ">[0]!AJ</definedName>
    <definedName name="ajdla" hidden="1">{"'Desktop Inventory 현황'!$B$2:$O$35"}</definedName>
    <definedName name="AJE" localSheetId="7" hidden="1">{#N/A,#N/A,FALSE,"주요여수신";#N/A,#N/A,FALSE,"수신금리";#N/A,#N/A,FALSE,"대출금리";#N/A,#N/A,FALSE,"신규대출";#N/A,#N/A,FALSE,"총액대출"}</definedName>
    <definedName name="AJE" localSheetId="6" hidden="1">{#N/A,#N/A,FALSE,"주요여수신";#N/A,#N/A,FALSE,"수신금리";#N/A,#N/A,FALSE,"대출금리";#N/A,#N/A,FALSE,"신규대출";#N/A,#N/A,FALSE,"총액대출"}</definedName>
    <definedName name="AJE" hidden="1">{#N/A,#N/A,FALSE,"주요여수신";#N/A,#N/A,FALSE,"수신금리";#N/A,#N/A,FALSE,"대출금리";#N/A,#N/A,FALSE,"신규대출";#N/A,#N/A,FALSE,"총액대출"}</definedName>
    <definedName name="AJE_List" localSheetId="7" hidden="1">{"'Sheet1'!$A$1:$H$36"}</definedName>
    <definedName name="AJE_List" localSheetId="6" hidden="1">{"'Sheet1'!$A$1:$H$36"}</definedName>
    <definedName name="AJE_List" hidden="1">{"'Sheet1'!$A$1:$H$36"}</definedName>
    <definedName name="AK">[0]!AK</definedName>
    <definedName name="akak" hidden="1">#REF!</definedName>
    <definedName name="akrka123" localSheetId="7" hidden="1">{#N/A,#N/A,TRUE,"Y생산";#N/A,#N/A,TRUE,"Y판매";#N/A,#N/A,TRUE,"Y총물량";#N/A,#N/A,TRUE,"Y능력";#N/A,#N/A,TRUE,"YKD"}</definedName>
    <definedName name="akrka123" localSheetId="6" hidden="1">{#N/A,#N/A,TRUE,"Y생산";#N/A,#N/A,TRUE,"Y판매";#N/A,#N/A,TRUE,"Y총물량";#N/A,#N/A,TRUE,"Y능력";#N/A,#N/A,TRUE,"YKD"}</definedName>
    <definedName name="akrka123" hidden="1">{#N/A,#N/A,TRUE,"Y생산";#N/A,#N/A,TRUE,"Y판매";#N/A,#N/A,TRUE,"Y총물량";#N/A,#N/A,TRUE,"Y능력";#N/A,#N/A,TRUE,"YKD"}</definedName>
    <definedName name="AL">[0]!AL</definedName>
    <definedName name="ALFWFJW" localSheetId="7" hidden="1">{#N/A,#N/A,FALSE,"P.C.B"}</definedName>
    <definedName name="ALFWFJW" localSheetId="6" hidden="1">{#N/A,#N/A,FALSE,"P.C.B"}</definedName>
    <definedName name="ALFWFJW" hidden="1">{#N/A,#N/A,FALSE,"P.C.B"}</definedName>
    <definedName name="AllTables">{5}</definedName>
    <definedName name="ALSTN" localSheetId="7" hidden="1">{#N/A,#N/A,FALSE,"UNIT";#N/A,#N/A,FALSE,"UNIT";#N/A,#N/A,FALSE,"계정"}</definedName>
    <definedName name="ALSTN" localSheetId="6" hidden="1">{#N/A,#N/A,FALSE,"UNIT";#N/A,#N/A,FALSE,"UNIT";#N/A,#N/A,FALSE,"계정"}</definedName>
    <definedName name="ALSTN" hidden="1">{#N/A,#N/A,FALSE,"UNIT";#N/A,#N/A,FALSE,"UNIT";#N/A,#N/A,FALSE,"계정"}</definedName>
    <definedName name="ALㅓ머" localSheetId="7" hidden="1">{#N/A,#N/A,FALSE,"UNIT";#N/A,#N/A,FALSE,"UNIT";#N/A,#N/A,FALSE,"계정"}</definedName>
    <definedName name="ALㅓ머" localSheetId="6" hidden="1">{#N/A,#N/A,FALSE,"UNIT";#N/A,#N/A,FALSE,"UNIT";#N/A,#N/A,FALSE,"계정"}</definedName>
    <definedName name="ALㅓ머" hidden="1">{#N/A,#N/A,FALSE,"UNIT";#N/A,#N/A,FALSE,"UNIT";#N/A,#N/A,FALSE,"계정"}</definedName>
    <definedName name="AM">#REF!</definedName>
    <definedName name="andy" localSheetId="7" hidden="1">{#N/A,#N/A,FALSE,"P.C.B"}</definedName>
    <definedName name="andy" localSheetId="6" hidden="1">{#N/A,#N/A,FALSE,"P.C.B"}</definedName>
    <definedName name="andy" hidden="1">{#N/A,#N/A,FALSE,"P.C.B"}</definedName>
    <definedName name="andy0" localSheetId="7" hidden="1">{#N/A,#N/A,FALSE,"P.C.B"}</definedName>
    <definedName name="andy0" localSheetId="6" hidden="1">{#N/A,#N/A,FALSE,"P.C.B"}</definedName>
    <definedName name="andy0" hidden="1">{#N/A,#N/A,FALSE,"P.C.B"}</definedName>
    <definedName name="andy00" localSheetId="7" hidden="1">{#N/A,#N/A,FALSE,"P.C.B"}</definedName>
    <definedName name="andy00" localSheetId="6" hidden="1">{#N/A,#N/A,FALSE,"P.C.B"}</definedName>
    <definedName name="andy00" hidden="1">{#N/A,#N/A,FALSE,"P.C.B"}</definedName>
    <definedName name="andy01" localSheetId="7" hidden="1">{#N/A,#N/A,FALSE,"P.C.B"}</definedName>
    <definedName name="andy01" localSheetId="6" hidden="1">{#N/A,#N/A,FALSE,"P.C.B"}</definedName>
    <definedName name="andy01" hidden="1">{#N/A,#N/A,FALSE,"P.C.B"}</definedName>
    <definedName name="andy09" localSheetId="7" hidden="1">{#N/A,#N/A,FALSE,"P.C.B"}</definedName>
    <definedName name="andy09" localSheetId="6" hidden="1">{#N/A,#N/A,FALSE,"P.C.B"}</definedName>
    <definedName name="andy09" hidden="1">{#N/A,#N/A,FALSE,"P.C.B"}</definedName>
    <definedName name="andy1" localSheetId="7" hidden="1">{#N/A,#N/A,FALSE,"P.C.B"}</definedName>
    <definedName name="andy1" localSheetId="6" hidden="1">{#N/A,#N/A,FALSE,"P.C.B"}</definedName>
    <definedName name="andy1" hidden="1">{#N/A,#N/A,FALSE,"P.C.B"}</definedName>
    <definedName name="andy11" localSheetId="7" hidden="1">{#N/A,#N/A,FALSE,"P.C.B"}</definedName>
    <definedName name="andy11" localSheetId="6" hidden="1">{#N/A,#N/A,FALSE,"P.C.B"}</definedName>
    <definedName name="andy11" hidden="1">{#N/A,#N/A,FALSE,"P.C.B"}</definedName>
    <definedName name="andy13" localSheetId="7" hidden="1">{#N/A,#N/A,FALSE,"P.C.B"}</definedName>
    <definedName name="andy13" localSheetId="6" hidden="1">{#N/A,#N/A,FALSE,"P.C.B"}</definedName>
    <definedName name="andy13" hidden="1">{#N/A,#N/A,FALSE,"P.C.B"}</definedName>
    <definedName name="andy44" localSheetId="7" hidden="1">{#N/A,#N/A,FALSE,"P.C.B"}</definedName>
    <definedName name="andy44" localSheetId="6" hidden="1">{#N/A,#N/A,FALSE,"P.C.B"}</definedName>
    <definedName name="andy44" hidden="1">{#N/A,#N/A,FALSE,"P.C.B"}</definedName>
    <definedName name="andy55" localSheetId="7" hidden="1">{#N/A,#N/A,FALSE,"P.C.B"}</definedName>
    <definedName name="andy55" localSheetId="6" hidden="1">{#N/A,#N/A,FALSE,"P.C.B"}</definedName>
    <definedName name="andy55" hidden="1">{#N/A,#N/A,FALSE,"P.C.B"}</definedName>
    <definedName name="andy67" localSheetId="7" hidden="1">{#N/A,#N/A,FALSE,"P.C.B"}</definedName>
    <definedName name="andy67" localSheetId="6" hidden="1">{#N/A,#N/A,FALSE,"P.C.B"}</definedName>
    <definedName name="andy67" hidden="1">{#N/A,#N/A,FALSE,"P.C.B"}</definedName>
    <definedName name="andy88" localSheetId="7" hidden="1">{#N/A,#N/A,FALSE,"P.C.B"}</definedName>
    <definedName name="andy88" localSheetId="6" hidden="1">{#N/A,#N/A,FALSE,"P.C.B"}</definedName>
    <definedName name="andy88" hidden="1">{#N/A,#N/A,FALSE,"P.C.B"}</definedName>
    <definedName name="andy99" localSheetId="7" hidden="1">{#N/A,#N/A,FALSE,"P.C.B"}</definedName>
    <definedName name="andy99" localSheetId="6" hidden="1">{#N/A,#N/A,FALSE,"P.C.B"}</definedName>
    <definedName name="andy99" hidden="1">{#N/A,#N/A,FALSE,"P.C.B"}</definedName>
    <definedName name="andyii" localSheetId="7" hidden="1">{#N/A,#N/A,FALSE,"P.C.B"}</definedName>
    <definedName name="andyii" localSheetId="6" hidden="1">{#N/A,#N/A,FALSE,"P.C.B"}</definedName>
    <definedName name="andyii" hidden="1">{#N/A,#N/A,FALSE,"P.C.B"}</definedName>
    <definedName name="andyiii" localSheetId="7" hidden="1">{#N/A,#N/A,FALSE,"P.C.B"}</definedName>
    <definedName name="andyiii" localSheetId="6" hidden="1">{#N/A,#N/A,FALSE,"P.C.B"}</definedName>
    <definedName name="andyiii" hidden="1">{#N/A,#N/A,FALSE,"P.C.B"}</definedName>
    <definedName name="ANJDI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NJDI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NJDI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nneeN">#REF!</definedName>
    <definedName name="AnneeN_1">#REF!</definedName>
    <definedName name="anscount" hidden="1">2</definedName>
    <definedName name="Antoan" localSheetId="7" hidden="1">{"'Sheet1'!$L$16"}</definedName>
    <definedName name="Antoan" localSheetId="6" hidden="1">{"'Sheet1'!$L$16"}</definedName>
    <definedName name="Antoan" hidden="1">{"'Sheet1'!$L$16"}</definedName>
    <definedName name="aocnf" localSheetId="7" hidden="1">{#N/A,#N/A,FALSE,"채권채무";#N/A,#N/A,FALSE,"control sheet"}</definedName>
    <definedName name="aocnf" localSheetId="6" hidden="1">{#N/A,#N/A,FALSE,"채권채무";#N/A,#N/A,FALSE,"control sheet"}</definedName>
    <definedName name="aocnf" hidden="1">{#N/A,#N/A,FALSE,"채권채무";#N/A,#N/A,FALSE,"control sheet"}</definedName>
    <definedName name="aocnf_1" localSheetId="7" hidden="1">{#N/A,#N/A,FALSE,"채권채무";#N/A,#N/A,FALSE,"control sheet"}</definedName>
    <definedName name="aocnf_1" localSheetId="6" hidden="1">{#N/A,#N/A,FALSE,"채권채무";#N/A,#N/A,FALSE,"control sheet"}</definedName>
    <definedName name="aocnf_1" hidden="1">{#N/A,#N/A,FALSE,"채권채무";#N/A,#N/A,FALSE,"control sheet"}</definedName>
    <definedName name="AOCNFTHSDLR" localSheetId="7" hidden="1">{#N/A,#N/A,FALSE,"정공"}</definedName>
    <definedName name="AOCNFTHSDLR" localSheetId="6" hidden="1">{#N/A,#N/A,FALSE,"정공"}</definedName>
    <definedName name="AOCNFTHSDLR" hidden="1">{#N/A,#N/A,FALSE,"정공"}</definedName>
    <definedName name="APPa">#REF!</definedName>
    <definedName name="APPb">#REF!</definedName>
    <definedName name="APPEARANCE">#REF!</definedName>
    <definedName name="APPEARANCE1">#REF!</definedName>
    <definedName name="APPSUSERNAME1">#REF!</definedName>
    <definedName name="apt">#REF!</definedName>
    <definedName name="apt.4">#REF!</definedName>
    <definedName name="aq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q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q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qqqq" localSheetId="7" hidden="1">{"'Sheet1'!$A$1:$H$36"}</definedName>
    <definedName name="aqqqq" localSheetId="6" hidden="1">{"'Sheet1'!$A$1:$H$36"}</definedName>
    <definedName name="aqqqq" hidden="1">{"'Sheet1'!$A$1:$H$36"}</definedName>
    <definedName name="aqr" hidden="1">#REF!</definedName>
    <definedName name="ARA_Threshold">#REF!</definedName>
    <definedName name="ARBS" localSheetId="7" hidden="1">{#N/A,#N/A,FALSE,"BS";#N/A,#N/A,FALSE,"PL";#N/A,#N/A,FALSE,"처분";#N/A,#N/A,FALSE,"현금";#N/A,#N/A,FALSE,"매출";#N/A,#N/A,FALSE,"원가";#N/A,#N/A,FALSE,"경영"}</definedName>
    <definedName name="ARBS" localSheetId="6" hidden="1">{#N/A,#N/A,FALSE,"BS";#N/A,#N/A,FALSE,"PL";#N/A,#N/A,FALSE,"처분";#N/A,#N/A,FALSE,"현금";#N/A,#N/A,FALSE,"매출";#N/A,#N/A,FALSE,"원가";#N/A,#N/A,FALSE,"경영"}</definedName>
    <definedName name="ARBS" hidden="1">{#N/A,#N/A,FALSE,"BS";#N/A,#N/A,FALSE,"PL";#N/A,#N/A,FALSE,"처분";#N/A,#N/A,FALSE,"현금";#N/A,#N/A,FALSE,"매출";#N/A,#N/A,FALSE,"원가";#N/A,#N/A,FALSE,"경영"}</definedName>
    <definedName name="area">#REF!</definedName>
    <definedName name="arf" localSheetId="7" hidden="1">{"COPEthNapLC",#N/A,FALSE,"Ethylene Price Model";"COPEthEPLC",#N/A,FALSE,"Ethylene Price Model"}</definedName>
    <definedName name="arf" localSheetId="6" hidden="1">{"COPEthNapLC",#N/A,FALSE,"Ethylene Price Model";"COPEthEPLC",#N/A,FALSE,"Ethylene Price Model"}</definedName>
    <definedName name="arf" hidden="1">{"COPEthNapLC",#N/A,FALSE,"Ethylene Price Model";"COPEthEPLC",#N/A,FALSE,"Ethylene Price Model"}</definedName>
    <definedName name="arg" localSheetId="7" hidden="1">{"COPEthNapLC",#N/A,FALSE,"Ethylene Price Model";"COPEthEPLC",#N/A,FALSE,"Ethylene Price Model"}</definedName>
    <definedName name="arg" localSheetId="6" hidden="1">{"COPEthNapLC",#N/A,FALSE,"Ethylene Price Model";"COPEthEPLC",#N/A,FALSE,"Ethylene Price Model"}</definedName>
    <definedName name="arg" hidden="1">{"COPEthNapLC",#N/A,FALSE,"Ethylene Price Model";"COPEthEPLC",#N/A,FALSE,"Ethylene Price Model"}</definedName>
    <definedName name="ARP" hidden="1">#REF!</definedName>
    <definedName name="ARP_Threshold">#REF!</definedName>
    <definedName name="art">#REF!</definedName>
    <definedName name="art.4">#REF!</definedName>
    <definedName name="AS2DocOpenMode" hidden="1">"AS2DocumentBrowse"</definedName>
    <definedName name="AS2HasNoAutoHeaderFooter" hidden="1">" "</definedName>
    <definedName name="AS2LinkLS" hidden="1">#REF!</definedName>
    <definedName name="AS2NamedRange" hidden="1">2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localSheetId="7" hidden="1">{#N/A,#N/A,FALSE,"교재수정"}</definedName>
    <definedName name="ASA" localSheetId="6" hidden="1">{#N/A,#N/A,FALSE,"교재수정"}</definedName>
    <definedName name="ASA" hidden="1">{#N/A,#N/A,FALSE,"교재수정"}</definedName>
    <definedName name="asas" localSheetId="7" hidden="1">{#N/A,#N/A,FALSE,"BS";#N/A,#N/A,FALSE,"PL";#N/A,#N/A,FALSE,"처분";#N/A,#N/A,FALSE,"현금";#N/A,#N/A,FALSE,"매출";#N/A,#N/A,FALSE,"원가";#N/A,#N/A,FALSE,"경영"}</definedName>
    <definedName name="asas" localSheetId="6" hidden="1">{#N/A,#N/A,FALSE,"BS";#N/A,#N/A,FALSE,"PL";#N/A,#N/A,FALSE,"처분";#N/A,#N/A,FALSE,"현금";#N/A,#N/A,FALSE,"매출";#N/A,#N/A,FALSE,"원가";#N/A,#N/A,FALSE,"경영"}</definedName>
    <definedName name="asas" hidden="1">{#N/A,#N/A,FALSE,"BS";#N/A,#N/A,FALSE,"PL";#N/A,#N/A,FALSE,"처분";#N/A,#N/A,FALSE,"현금";#N/A,#N/A,FALSE,"매출";#N/A,#N/A,FALSE,"원가";#N/A,#N/A,FALSE,"경영"}</definedName>
    <definedName name="ASD" hidden="1">0</definedName>
    <definedName name="ASDA" localSheetId="7" hidden="1">{"'매출계획'!$D$2"}</definedName>
    <definedName name="ASDA" localSheetId="6" hidden="1">{"'매출계획'!$D$2"}</definedName>
    <definedName name="ASDA" hidden="1">{"'매출계획'!$D$2"}</definedName>
    <definedName name="asdad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d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s" localSheetId="7" hidden="1">{#N/A,#N/A,TRUE,"일정"}</definedName>
    <definedName name="asdas" localSheetId="6" hidden="1">{#N/A,#N/A,TRUE,"일정"}</definedName>
    <definedName name="asdas" hidden="1">{#N/A,#N/A,TRUE,"일정"}</definedName>
    <definedName name="asdasd" localSheetId="7" hidden="1">{"'7월NINO현황'!$K$30"}</definedName>
    <definedName name="asdasd" localSheetId="6" hidden="1">{"'7월NINO현황'!$K$30"}</definedName>
    <definedName name="asdasd" hidden="1">{"'7월NINO현황'!$K$30"}</definedName>
    <definedName name="asdasdsfasdfasdf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asdsfasdfasd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asdsfasdfas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" localSheetId="7" hidden="1">{0,0,0,0;0,0,TRUE,0;0,0,0,0;0,0,0,0;0,0,0,0;0,0,0,0;0,0,0,0;0,0,0,0;0,0,0,0;0,0,TRUE,0}</definedName>
    <definedName name="asdf" localSheetId="6" hidden="1">{0,0,0,0;0,0,TRUE,0;0,0,0,0;0,0,0,0;0,0,0,0;0,0,0,0;0,0,0,0;0,0,0,0;0,0,0,0;0,0,TRUE,0}</definedName>
    <definedName name="asdf" hidden="1">{0,0,0,0;0,0,TRUE,0;0,0,0,0;0,0,0,0;0,0,0,0;0,0,0,0;0,0,0,0;0,0,0,0;0,0,0,0;0,0,TRUE,0}</definedName>
    <definedName name="asdfas" localSheetId="7" hidden="1">{"'4월수지'!$A$1:$AE$45"}</definedName>
    <definedName name="asdfas" localSheetId="6" hidden="1">{"'4월수지'!$A$1:$AE$45"}</definedName>
    <definedName name="asdfas" hidden="1">{"'4월수지'!$A$1:$AE$45"}</definedName>
    <definedName name="asdfasdf" localSheetId="7" hidden="1">{"'4월수지'!$A$1:$AE$45"}</definedName>
    <definedName name="asdfasdf" localSheetId="6" hidden="1">{"'4월수지'!$A$1:$AE$45"}</definedName>
    <definedName name="asdfasdf" hidden="1">{"'4월수지'!$A$1:$AE$45"}</definedName>
    <definedName name="asdfasdfa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dfa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d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ffffffffffffff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fffffffffffff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ffffffffff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E" localSheetId="7" hidden="1">{#N/A,#N/A,FALSE,"초도품";#N/A,#N/A,FALSE,"초도품 (2)";#N/A,#N/A,FALSE,"초도품 (3)";#N/A,#N/A,FALSE,"초도품 (4)";#N/A,#N/A,FALSE,"초도품 (5)";#N/A,#N/A,FALSE,"초도품 (6)"}</definedName>
    <definedName name="ASE" localSheetId="6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fdsfewefwefsdfasdfs" localSheetId="7" hidden="1">{"'4월수지'!$A$1:$AE$45"}</definedName>
    <definedName name="asfdsfewefwefsdfasdfs" localSheetId="6" hidden="1">{"'4월수지'!$A$1:$AE$45"}</definedName>
    <definedName name="asfdsfewefwefsdfasdfs" hidden="1">{"'4월수지'!$A$1:$AE$45"}</definedName>
    <definedName name="asfsd" localSheetId="7" hidden="1">{"FORM17",#N/A,FALSE,"Commission1";"FORM17.1",#N/A,FALSE,"Commission2"}</definedName>
    <definedName name="asfsd" localSheetId="6" hidden="1">{"FORM17",#N/A,FALSE,"Commission1";"FORM17.1",#N/A,FALSE,"Commission2"}</definedName>
    <definedName name="asfsd" hidden="1">{"FORM17",#N/A,FALSE,"Commission1";"FORM17.1",#N/A,FALSE,"Commission2"}</definedName>
    <definedName name="asr">+#REF!</definedName>
    <definedName name="ASS" localSheetId="7" hidden="1">{#N/A,#N/A,FALSE,"을지 (4)";#N/A,#N/A,FALSE,"을지 (5)";#N/A,#N/A,FALSE,"을지 (6)"}</definedName>
    <definedName name="ASS" localSheetId="6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et">#REF!</definedName>
    <definedName name="asset2">#REF!</definedName>
    <definedName name="asset3">#REF!</definedName>
    <definedName name="Asset9808CAK" hidden="1">#REF!</definedName>
    <definedName name="AssetList">#REF!</definedName>
    <definedName name="assets">#REF!</definedName>
    <definedName name="assets.4">#REF!</definedName>
    <definedName name="Assets9808CAK" hidden="1">#REF!</definedName>
    <definedName name="ASSIGN">BlankMacro1</definedName>
    <definedName name="ASSIGN.">BlankMacro1</definedName>
    <definedName name="asss" localSheetId="7" hidden="1">{#N/A,#N/A,FALSE,"채권채무";#N/A,#N/A,FALSE,"control sheet"}</definedName>
    <definedName name="asss" localSheetId="6" hidden="1">{#N/A,#N/A,FALSE,"채권채무";#N/A,#N/A,FALSE,"control sheet"}</definedName>
    <definedName name="asss" hidden="1">{#N/A,#N/A,FALSE,"채권채무";#N/A,#N/A,FALSE,"control sheet"}</definedName>
    <definedName name="Assumptions" localSheetId="7" hidden="1">{"'매출'!$A$1:$I$22"}</definedName>
    <definedName name="Assumptions" localSheetId="6" hidden="1">{"'매출'!$A$1:$I$22"}</definedName>
    <definedName name="Assumptions" hidden="1">{"'매출'!$A$1:$I$22"}</definedName>
    <definedName name="ASSUMPTIONS_1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_1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W" localSheetId="7" hidden="1">{"PL2",#N/A,FALSE,"PL";"CH1",#N/A,FALSE,"현금흐름표";"CH2",#N/A,FALSE,"현금흐름표";"BS1",#N/A,FALSE,"BS";"CO",#N/A,FALSE,"매출원가";"BS2",#N/A,FALSE,"BS"}</definedName>
    <definedName name="ASW" localSheetId="6" hidden="1">{"PL2",#N/A,FALSE,"PL";"CH1",#N/A,FALSE,"현금흐름표";"CH2",#N/A,FALSE,"현금흐름표";"BS1",#N/A,FALSE,"BS";"CO",#N/A,FALSE,"매출원가";"BS2",#N/A,FALSE,"BS"}</definedName>
    <definedName name="ASW" hidden="1">{"PL2",#N/A,FALSE,"PL";"CH1",#N/A,FALSE,"현금흐름표";"CH2",#N/A,FALSE,"현금흐름표";"BS1",#N/A,FALSE,"BS";"CO",#N/A,FALSE,"매출원가";"BS2",#N/A,FALSE,"BS"}</definedName>
    <definedName name="ASㅁㄴㄴ" localSheetId="7" hidden="1">{"'매출계획'!$D$2"}</definedName>
    <definedName name="ASㅁㄴㄴ" localSheetId="6" hidden="1">{"'매출계획'!$D$2"}</definedName>
    <definedName name="ASㅁㄴㄴ" hidden="1">{"'매출계획'!$D$2"}</definedName>
    <definedName name="AS충당금">#REF!</definedName>
    <definedName name="Attachment07" localSheetId="7" hidden="1">{"'Sheet1'!$L$16"}</definedName>
    <definedName name="Attachment07" localSheetId="6" hidden="1">{"'Sheet1'!$L$16"}</definedName>
    <definedName name="Attachment07" hidden="1">{"'Sheet1'!$L$16"}</definedName>
    <definedName name="AUD">#REF!</definedName>
    <definedName name="AUD_BUDGET">OFFSET(#REF!,0,0,COUNTA(#REF!))</definedName>
    <definedName name="AUD_FX_RATE">OFFSET(#REF!,0,0,COUNTA(#REF!))</definedName>
    <definedName name="averatec" localSheetId="7" hidden="1">{"'4월수지'!$A$1:$AE$45"}</definedName>
    <definedName name="averatec" localSheetId="6" hidden="1">{"'4월수지'!$A$1:$AE$45"}</definedName>
    <definedName name="averatec" hidden="1">{"'4월수지'!$A$1:$AE$45"}</definedName>
    <definedName name="AW">[0]!AW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RT" localSheetId="7" hidden="1">{"'매출계획'!$D$2"}</definedName>
    <definedName name="AWERT" localSheetId="6" hidden="1">{"'매출계획'!$D$2"}</definedName>
    <definedName name="AWERT" hidden="1">{"'매출계획'!$D$2"}</definedName>
    <definedName name="ax">#REF!</definedName>
    <definedName name="axcdf" localSheetId="7" hidden="1">{#N/A,#N/A,FALSE,"정공"}</definedName>
    <definedName name="axcdf" localSheetId="6" hidden="1">{#N/A,#N/A,FALSE,"정공"}</definedName>
    <definedName name="axcdf" hidden="1">{#N/A,#N/A,FALSE,"정공"}</definedName>
    <definedName name="AXD" localSheetId="7" hidden="1">{#N/A,#N/A,FALSE,"초도품";#N/A,#N/A,FALSE,"초도품 (2)";#N/A,#N/A,FALSE,"초도품 (3)";#N/A,#N/A,FALSE,"초도품 (4)";#N/A,#N/A,FALSE,"초도품 (5)";#N/A,#N/A,FALSE,"초도품 (6)"}</definedName>
    <definedName name="AXD" localSheetId="6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#REF!</definedName>
    <definedName name="A유동자산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A유동자산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A유동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b">#REF!</definedName>
    <definedName name="B2BS" localSheetId="7" hidden="1">{"mult96",#N/A,FALSE,"PETCOMP";"est96",#N/A,FALSE,"PETCOMP";"mult95",#N/A,FALSE,"PETCOMP";"est95",#N/A,FALSE,"PETCOMP";"multltm",#N/A,FALSE,"PETCOMP";"resultltm",#N/A,FALSE,"PETCOMP"}</definedName>
    <definedName name="B2BS" localSheetId="6" hidden="1">{"mult96",#N/A,FALSE,"PETCOMP";"est96",#N/A,FALSE,"PETCOMP";"mult95",#N/A,FALSE,"PETCOMP";"est95",#N/A,FALSE,"PETCOMP";"multltm",#N/A,FALSE,"PETCOMP";"resultltm",#N/A,FALSE,"PETCOMP"}</definedName>
    <definedName name="B2BS" hidden="1">{"mult96",#N/A,FALSE,"PETCOMP";"est96",#N/A,FALSE,"PETCOMP";"mult95",#N/A,FALSE,"PETCOMP";"est95",#N/A,FALSE,"PETCOMP";"multltm",#N/A,FALSE,"PETCOMP";"resultltm",#N/A,FALSE,"PETCOMP"}</definedName>
    <definedName name="B2B사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2B사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2B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2IS" localSheetId="7" hidden="1">{"DCF","UPSIDE CASE",FALSE,"Sheet1";"DCF","BASE CASE",FALSE,"Sheet1";"DCF","DOWNSIDE CASE",FALSE,"Sheet1"}</definedName>
    <definedName name="B2IS" localSheetId="6" hidden="1">{"DCF","UPSIDE CASE",FALSE,"Sheet1";"DCF","BASE CASE",FALSE,"Sheet1";"DCF","DOWNSIDE CASE",FALSE,"Sheet1"}</definedName>
    <definedName name="B2IS" hidden="1">{"DCF","UPSIDE CASE",FALSE,"Sheet1";"DCF","BASE CASE",FALSE,"Sheet1";"DCF","DOWNSIDE CASE",FALSE,"Sheet1"}</definedName>
    <definedName name="B3PL" localSheetId="7" hidden="1">{"DCF","UPSIDE CASE",FALSE,"Sheet1";"DCF","BASE CASE",FALSE,"Sheet1";"DCF","DOWNSIDE CASE",FALSE,"Sheet1"}</definedName>
    <definedName name="B3PL" localSheetId="6" hidden="1">{"DCF","UPSIDE CASE",FALSE,"Sheet1";"DCF","BASE CASE",FALSE,"Sheet1";"DCF","DOWNSIDE CASE",FALSE,"Sheet1"}</definedName>
    <definedName name="B3PL" hidden="1">{"DCF","UPSIDE CASE",FALSE,"Sheet1";"DCF","BASE CASE",FALSE,"Sheet1";"DCF","DOWNSIDE CASE",FALSE,"Sheet1"}</definedName>
    <definedName name="B3송" hidden="1">#REF!</definedName>
    <definedName name="B4BS" localSheetId="7" hidden="1">{"adj95mult",#N/A,FALSE,"COMPCO";"adj95est",#N/A,FALSE,"COMPCO"}</definedName>
    <definedName name="B4BS" localSheetId="6" hidden="1">{"adj95mult",#N/A,FALSE,"COMPCO";"adj95est",#N/A,FALSE,"COMPCO"}</definedName>
    <definedName name="B4BS" hidden="1">{"adj95mult",#N/A,FALSE,"COMPCO";"adj95est",#N/A,FALSE,"COMPCO"}</definedName>
    <definedName name="B4IS" localSheetId="7" hidden="1">{"adj95mult",#N/A,FALSE,"COMPCO";"adj95est",#N/A,FALSE,"COMPCO"}</definedName>
    <definedName name="B4IS" localSheetId="6" hidden="1">{"adj95mult",#N/A,FALSE,"COMPCO";"adj95est",#N/A,FALSE,"COMPCO"}</definedName>
    <definedName name="B4IS" hidden="1">{"adj95mult",#N/A,FALSE,"COMPCO";"adj95est",#N/A,FALSE,"COMPCO"}</definedName>
    <definedName name="B5BS" localSheetId="7" hidden="1">{"EVA",#N/A,FALSE,"EVA";"WACC",#N/A,FALSE,"WACC"}</definedName>
    <definedName name="B5BS" localSheetId="6" hidden="1">{"EVA",#N/A,FALSE,"EVA";"WACC",#N/A,FALSE,"WACC"}</definedName>
    <definedName name="B5BS" hidden="1">{"EVA",#N/A,FALSE,"EVA";"WACC",#N/A,FALSE,"WACC"}</definedName>
    <definedName name="babo" localSheetId="7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1" localSheetId="7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1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n" localSheetId="7" hidden="1">{#N/A,#N/A,FALSE,"P.C.B"}</definedName>
    <definedName name="ban" localSheetId="6" hidden="1">{#N/A,#N/A,FALSE,"P.C.B"}</definedName>
    <definedName name="ban" hidden="1">{#N/A,#N/A,FALSE,"P.C.B"}</definedName>
    <definedName name="BARC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ARC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AR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atch3">#REF!</definedName>
    <definedName name="BatchName">#REF!</definedName>
    <definedName name="bb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B">#REF!</definedName>
    <definedName name="BBBB">{"'호선별현황(방식)'!$K$22:$P$22","'호선별현황(방식)'!$K$22:$P$22"}</definedName>
    <definedName name="bbbbbb" localSheetId="7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1" localSheetId="7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1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bbbbbbbbb" localSheetId="7" hidden="1">{0}</definedName>
    <definedName name="bbbbbbbbbbbbbbb" localSheetId="6" hidden="1">{0}</definedName>
    <definedName name="bbbbbbbbbbbbbbb" hidden="1">{0}</definedName>
    <definedName name="bbby1" localSheetId="7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1" localSheetId="7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1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CV" localSheetId="7" hidden="1">{"'매출계획'!$D$2"}</definedName>
    <definedName name="BCV" localSheetId="6" hidden="1">{"'매출계획'!$D$2"}</definedName>
    <definedName name="BCV" hidden="1">{"'매출계획'!$D$2"}</definedName>
    <definedName name="bdfbe" localSheetId="7" hidden="1">{#N/A,#N/A,FALSE,"Sheet1"}</definedName>
    <definedName name="bdfbe" localSheetId="6" hidden="1">{#N/A,#N/A,FALSE,"Sheet1"}</definedName>
    <definedName name="bdfbe" hidden="1">{#N/A,#N/A,FALSE,"Sheet1"}</definedName>
    <definedName name="BDNa">#REF!</definedName>
    <definedName name="BDNb">#REF!</definedName>
    <definedName name="Belt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el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el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ERJAYa">#REF!</definedName>
    <definedName name="BERJAYb">#REF!</definedName>
    <definedName name="BFGBANKFRANK">#REF!</definedName>
    <definedName name="BFGLONDON">#REF!</definedName>
    <definedName name="BFGLONDON1">#REF!</definedName>
    <definedName name="BG_Del" hidden="1">15</definedName>
    <definedName name="BG_Ins" hidden="1">4</definedName>
    <definedName name="BG_Mod" hidden="1">6</definedName>
    <definedName name="bi">#REF!</definedName>
    <definedName name="big_sorting">#REF!</definedName>
    <definedName name="bill21" localSheetId="7" hidden="1">{"'Sheet1'!$L$16"}</definedName>
    <definedName name="bill21" localSheetId="6" hidden="1">{"'Sheet1'!$L$16"}</definedName>
    <definedName name="bill21" hidden="1">{"'Sheet1'!$L$16"}</definedName>
    <definedName name="Binh" localSheetId="7" hidden="1">{"'Sheet1'!$L$16"}</definedName>
    <definedName name="Binh" localSheetId="6" hidden="1">{"'Sheet1'!$L$16"}</definedName>
    <definedName name="Binh" hidden="1">{"'Sheet1'!$L$16"}</definedName>
    <definedName name="BIO_FF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IO_F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IO_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j" localSheetId="7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localSheetId="7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1" localSheetId="7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1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localSheetId="7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1" localSheetId="7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1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lah2" localSheetId="7" hidden="1">{#N/A,#N/A,FALSE,"Performance Flash Report"}</definedName>
    <definedName name="blah2" localSheetId="6" hidden="1">{#N/A,#N/A,FALSE,"Performance Flash Report"}</definedName>
    <definedName name="blah2" hidden="1">{#N/A,#N/A,FALSE,"Performance Flash Report"}</definedName>
    <definedName name="bll" localSheetId="7" hidden="1">{"'Sheet1'!$L$16"}</definedName>
    <definedName name="bll" localSheetId="6" hidden="1">{"'Sheet1'!$L$16"}</definedName>
    <definedName name="bll" hidden="1">{"'Sheet1'!$L$16"}</definedName>
    <definedName name="bn" localSheetId="7" hidden="1">{#N/A,#N/A,FALSE,"Aging Summary";#N/A,#N/A,FALSE,"Ratio Analysis";#N/A,#N/A,FALSE,"Test 120 Day Accts";#N/A,#N/A,FALSE,"Tickmarks"}</definedName>
    <definedName name="bn" localSheetId="6" hidden="1">{#N/A,#N/A,FALSE,"Aging Summary";#N/A,#N/A,FALSE,"Ratio Analysis";#N/A,#N/A,FALSE,"Test 120 Day Accts";#N/A,#N/A,FALSE,"Tickmarks"}</definedName>
    <definedName name="bn" hidden="1">{#N/A,#N/A,FALSE,"Aging Summary";#N/A,#N/A,FALSE,"Ratio Analysis";#N/A,#N/A,FALSE,"Test 120 Day Accts";#N/A,#N/A,FALSE,"Tickmarks"}</definedName>
    <definedName name="BNE_MESSAGES_HIDDEN" hidden="1">#REF!</definedName>
    <definedName name="bnm" hidden="1">#REF!</definedName>
    <definedName name="bnv" localSheetId="7" hidden="1">{"'4월수지'!$A$1:$AE$45"}</definedName>
    <definedName name="bnv" localSheetId="6" hidden="1">{"'4월수지'!$A$1:$AE$45"}</definedName>
    <definedName name="bnv" hidden="1">{"'4월수지'!$A$1:$AE$45"}</definedName>
    <definedName name="BO">#REF!</definedName>
    <definedName name="bo.4">#REF!</definedName>
    <definedName name="bob" localSheetId="7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b" localSheetId="6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b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M">OFFSET(#REF!,0,0,COUNTA(#REF!),2)</definedName>
    <definedName name="bonus">#REF!</definedName>
    <definedName name="book1" localSheetId="7" hidden="1">{#N/A,#N/A,FALSE,"UNIT";#N/A,#N/A,FALSE,"UNIT";#N/A,#N/A,FALSE,"계정"}</definedName>
    <definedName name="book1" localSheetId="6" hidden="1">{#N/A,#N/A,FALSE,"UNIT";#N/A,#N/A,FALSE,"UNIT";#N/A,#N/A,FALSE,"계정"}</definedName>
    <definedName name="book1" hidden="1">{#N/A,#N/A,FALSE,"UNIT";#N/A,#N/A,FALSE,"UNIT";#N/A,#N/A,FALSE,"계정"}</definedName>
    <definedName name="BOOK3">#REF!</definedName>
    <definedName name="BOOK4">#REF!</definedName>
    <definedName name="BOOK5">#REF!</definedName>
    <definedName name="BOR">#REF!</definedName>
    <definedName name="borrowing">#REF!</definedName>
    <definedName name="borrowing.4">#REF!</definedName>
    <definedName name="BP">#REF!</definedName>
    <definedName name="bpassets">#REF!</definedName>
    <definedName name="bpborrowing">#REF!</definedName>
    <definedName name="bpca">#REF!</definedName>
    <definedName name="bpcl">#REF!</definedName>
    <definedName name="bpibt">#REF!</definedName>
    <definedName name="bpinventory">#REF!</definedName>
    <definedName name="bplia">#REF!</definedName>
    <definedName name="BPR_01" localSheetId="7" hidden="1">{#N/A,#N/A,FALSE,"BS";#N/A,#N/A,FALSE,"PL";#N/A,#N/A,FALSE,"처분";#N/A,#N/A,FALSE,"현금";#N/A,#N/A,FALSE,"매출";#N/A,#N/A,FALSE,"원가";#N/A,#N/A,FALSE,"경영"}</definedName>
    <definedName name="BPR_01" localSheetId="6" hidden="1">{#N/A,#N/A,FALSE,"BS";#N/A,#N/A,FALSE,"PL";#N/A,#N/A,FALSE,"처분";#N/A,#N/A,FALSE,"현금";#N/A,#N/A,FALSE,"매출";#N/A,#N/A,FALSE,"원가";#N/A,#N/A,FALSE,"경영"}</definedName>
    <definedName name="BPR_01" hidden="1">{#N/A,#N/A,FALSE,"BS";#N/A,#N/A,FALSE,"PL";#N/A,#N/A,FALSE,"처분";#N/A,#N/A,FALSE,"현금";#N/A,#N/A,FALSE,"매출";#N/A,#N/A,FALSE,"원가";#N/A,#N/A,FALSE,"경영"}</definedName>
    <definedName name="bpsales">#REF!</definedName>
    <definedName name="bpstb">#REF!</definedName>
    <definedName name="BP산정근거" localSheetId="7" hidden="1">{"targetdcf",#N/A,FALSE,"Merger consequences";"TARGETASSU",#N/A,FALSE,"Merger consequences";"TERMINAL VALUE",#N/A,FALSE,"Merger consequences"}</definedName>
    <definedName name="BP산정근거" localSheetId="6" hidden="1">{"targetdcf",#N/A,FALSE,"Merger consequences";"TARGETASSU",#N/A,FALSE,"Merger consequences";"TERMINAL VALUE",#N/A,FALSE,"Merger consequences"}</definedName>
    <definedName name="BP산정근거" hidden="1">{"targetdcf",#N/A,FALSE,"Merger consequences";"TARGETASSU",#N/A,FALSE,"Merger consequences";"TERMINAL VALUE",#N/A,FALSE,"Merger consequences"}</definedName>
    <definedName name="bp산정근거222" localSheetId="7" hidden="1">{"'5'!$A$1:$BB$147"}</definedName>
    <definedName name="bp산정근거222" localSheetId="6" hidden="1">{"'5'!$A$1:$BB$147"}</definedName>
    <definedName name="bp산정근거222" hidden="1">{"'5'!$A$1:$BB$147"}</definedName>
    <definedName name="BS">#REF!</definedName>
    <definedName name="BS_일본" hidden="1">#REF!</definedName>
    <definedName name="BS_저장품" localSheetId="7" hidden="1">{#N/A,#N/A,FALSE,"BS";#N/A,#N/A,FALSE,"PL";#N/A,#N/A,FALSE,"처분";#N/A,#N/A,FALSE,"현금";#N/A,#N/A,FALSE,"매출";#N/A,#N/A,FALSE,"원가";#N/A,#N/A,FALSE,"경영"}</definedName>
    <definedName name="BS_저장품" localSheetId="6" hidden="1">{#N/A,#N/A,FALSE,"BS";#N/A,#N/A,FALSE,"PL";#N/A,#N/A,FALSE,"처분";#N/A,#N/A,FALSE,"현금";#N/A,#N/A,FALSE,"매출";#N/A,#N/A,FALSE,"원가";#N/A,#N/A,FALSE,"경영"}</definedName>
    <definedName name="BS_저장품" hidden="1">{#N/A,#N/A,FALSE,"BS";#N/A,#N/A,FALSE,"PL";#N/A,#N/A,FALSE,"처분";#N/A,#N/A,FALSE,"현금";#N/A,#N/A,FALSE,"매출";#N/A,#N/A,FALSE,"원가";#N/A,#N/A,FALSE,"경영"}</definedName>
    <definedName name="BS_저장품_1" localSheetId="7" hidden="1">{#N/A,#N/A,FALSE,"BS";#N/A,#N/A,FALSE,"PL";#N/A,#N/A,FALSE,"처분";#N/A,#N/A,FALSE,"현금";#N/A,#N/A,FALSE,"매출";#N/A,#N/A,FALSE,"원가";#N/A,#N/A,FALSE,"경영"}</definedName>
    <definedName name="BS_저장품_1" localSheetId="6" hidden="1">{#N/A,#N/A,FALSE,"BS";#N/A,#N/A,FALSE,"PL";#N/A,#N/A,FALSE,"처분";#N/A,#N/A,FALSE,"현금";#N/A,#N/A,FALSE,"매출";#N/A,#N/A,FALSE,"원가";#N/A,#N/A,FALSE,"경영"}</definedName>
    <definedName name="BS_저장품_1" hidden="1">{#N/A,#N/A,FALSE,"BS";#N/A,#N/A,FALSE,"PL";#N/A,#N/A,FALSE,"처분";#N/A,#N/A,FALSE,"현금";#N/A,#N/A,FALSE,"매출";#N/A,#N/A,FALSE,"원가";#N/A,#N/A,FALSE,"경영"}</definedName>
    <definedName name="bsbco" localSheetId="7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1" localSheetId="7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1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SBS" hidden="1">#REF!</definedName>
    <definedName name="bsbyco" localSheetId="7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1" localSheetId="7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1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c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c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dg" hidden="1">#REF!</definedName>
    <definedName name="bsNote">[0]!bsNote</definedName>
    <definedName name="bs분석" hidden="1">#REF!</definedName>
    <definedName name="bs일">#REF!</definedName>
    <definedName name="BS지사" localSheetId="7" hidden="1">{#N/A,#N/A,TRUE,"Summary";#N/A,#N/A,TRUE,"IS";#N/A,#N/A,TRUE,"Adj";#N/A,#N/A,TRUE,"BS";#N/A,#N/A,TRUE,"CF";#N/A,#N/A,TRUE,"Debt";#N/A,#N/A,TRUE,"IRR"}</definedName>
    <definedName name="BS지사" localSheetId="6" hidden="1">{#N/A,#N/A,TRUE,"Summary";#N/A,#N/A,TRUE,"IS";#N/A,#N/A,TRUE,"Adj";#N/A,#N/A,TRUE,"BS";#N/A,#N/A,TRUE,"CF";#N/A,#N/A,TRUE,"Debt";#N/A,#N/A,TRUE,"IRR"}</definedName>
    <definedName name="BS지사" hidden="1">{#N/A,#N/A,TRUE,"Summary";#N/A,#N/A,TRUE,"IS";#N/A,#N/A,TRUE,"Adj";#N/A,#N/A,TRUE,"BS";#N/A,#N/A,TRUE,"CF";#N/A,#N/A,TRUE,"Debt";#N/A,#N/A,TRUE,"IRR"}</definedName>
    <definedName name="BS차이내역" localSheetId="7" hidden="1">{#N/A,#N/A,FALSE,"정공"}</definedName>
    <definedName name="BS차이내역" localSheetId="6" hidden="1">{#N/A,#N/A,FALSE,"정공"}</definedName>
    <definedName name="BS차이내역" hidden="1">{#N/A,#N/A,FALSE,"정공"}</definedName>
    <definedName name="BS추정" localSheetId="7" hidden="1">{"'보고양식'!$A$58:$K$111"}</definedName>
    <definedName name="BS추정" localSheetId="6" hidden="1">{"'보고양식'!$A$58:$K$111"}</definedName>
    <definedName name="BS추정" hidden="1">{"'보고양식'!$A$58:$K$111"}</definedName>
    <definedName name="BT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tnClose">[0]!btnClose</definedName>
    <definedName name="btnFootNoting">[0]!btnFootNoting</definedName>
    <definedName name="btnNext">[0]!btnNext</definedName>
    <definedName name="btnOK">[0]!btnOK</definedName>
    <definedName name="btnPrevious">[0]!btnPrevious</definedName>
    <definedName name="btnReturn">[0]!btnReturn</definedName>
    <definedName name="building">#REF!</definedName>
    <definedName name="building.4">#REF!</definedName>
    <definedName name="bumwi">#REF!</definedName>
    <definedName name="BusEntDetail">#REF!</definedName>
    <definedName name="bv" localSheetId="7" hidden="1">{#N/A,#N/A,FALSE,"1.CRITERIA";#N/A,#N/A,FALSE,"2.IS";#N/A,#N/A,FALSE,"3.BS";#N/A,#N/A,FALSE,"4.PER PL";#N/A,#N/A,FALSE,"5.INVESTMENT";#N/A,#N/A,FALSE,"6.공문";#N/A,#N/A,FALSE,"7.netinvest"}</definedName>
    <definedName name="bv" localSheetId="6" hidden="1">{#N/A,#N/A,FALSE,"1.CRITERIA";#N/A,#N/A,FALSE,"2.IS";#N/A,#N/A,FALSE,"3.BS";#N/A,#N/A,FALSE,"4.PER PL";#N/A,#N/A,FALSE,"5.INVESTMENT";#N/A,#N/A,FALSE,"6.공문";#N/A,#N/A,FALSE,"7.netinvest"}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XG" localSheetId="7" hidden="1">{#N/A,#N/A,FALSE,"P.C.B"}</definedName>
    <definedName name="BXG" localSheetId="6" hidden="1">{#N/A,#N/A,FALSE,"P.C.B"}</definedName>
    <definedName name="BXG" hidden="1">{#N/A,#N/A,FALSE,"P.C.B"}</definedName>
    <definedName name="BYG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YG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Y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z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bz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bz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.W">#REF!</definedName>
    <definedName name="C__DEAR_FIRST_NAME">#REF!</definedName>
    <definedName name="C__DEAR_FIRST_NAME1">#REF!</definedName>
    <definedName name="C_ATTN_MR_MS">#REF!</definedName>
    <definedName name="C_LAST_NAME">#REF!</definedName>
    <definedName name="C19999912">#REF!</definedName>
    <definedName name="ca">#REF!</definedName>
    <definedName name="CA.4">#REF!</definedName>
    <definedName name="CAE해석" localSheetId="7" hidden="1">{#N/A,#N/A,FALSE,"단축1";#N/A,#N/A,FALSE,"단축2";#N/A,#N/A,FALSE,"단축3";#N/A,#N/A,FALSE,"장축";#N/A,#N/A,FALSE,"4WD"}</definedName>
    <definedName name="CAE해석" localSheetId="6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ll_Bep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ll_Bep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ncel">#REF!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_1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_1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9798" localSheetId="7" hidden="1">{#N/A,#N/A,FALSE,"P.C.B"}</definedName>
    <definedName name="CAPA9798" localSheetId="6" hidden="1">{#N/A,#N/A,FALSE,"P.C.B"}</definedName>
    <definedName name="CAPA9798" hidden="1">{#N/A,#N/A,FALSE,"P.C.B"}</definedName>
    <definedName name="Capa변동" localSheetId="7" hidden="1">{"'Sheet1'!$A$1:$H$36"}</definedName>
    <definedName name="Capa변동" localSheetId="6" hidden="1">{"'Sheet1'!$A$1:$H$36"}</definedName>
    <definedName name="Capa변동" hidden="1">{"'Sheet1'!$A$1:$H$36"}</definedName>
    <definedName name="Capital" localSheetId="7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pital" localSheetId="6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pital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pitam" localSheetId="7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pitam" localSheetId="6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pitam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R">#REF!</definedName>
    <definedName name="CARTO">#REF!</definedName>
    <definedName name="CAS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D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SD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S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se2" localSheetId="7" hidden="1">{#N/A,#N/A,FALSE,"UNIT";#N/A,#N/A,FALSE,"UNIT";#N/A,#N/A,FALSE,"계정"}</definedName>
    <definedName name="case2" localSheetId="6" hidden="1">{#N/A,#N/A,FALSE,"UNIT";#N/A,#N/A,FALSE,"UNIT";#N/A,#N/A,FALSE,"계정"}</definedName>
    <definedName name="case2" hidden="1">{#N/A,#N/A,FALSE,"UNIT";#N/A,#N/A,FALSE,"UNIT";#N/A,#N/A,FALSE,"계정"}</definedName>
    <definedName name="cash">[0]!cash</definedName>
    <definedName name="cash.4">#REF!</definedName>
    <definedName name="cashflow">[0]!cashflow</definedName>
    <definedName name="CashFlow_Button1_Click">[0]!CashFlow_Button1_Click</definedName>
    <definedName name="cashIndex">[0]!cashIndex</definedName>
    <definedName name="CASHM">[0]!CASHM</definedName>
    <definedName name="CASHOUT" localSheetId="7" hidden="1">{"'Sheet1'!$A$1:$H$36"}</definedName>
    <definedName name="CASHOUT" localSheetId="6" hidden="1">{"'Sheet1'!$A$1:$H$36"}</definedName>
    <definedName name="CASHOUT" hidden="1">{"'Sheet1'!$A$1:$H$36"}</definedName>
    <definedName name="catch방안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List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WorkbookPriority" hidden="1">-1264563189</definedName>
    <definedName name="cc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_Convert">#REF!</definedName>
    <definedName name="cc0" localSheetId="7" hidden="1">{"'5국공정'!$A$1:$E$128"}</definedName>
    <definedName name="cc0" localSheetId="6" hidden="1">{"'5국공정'!$A$1:$E$128"}</definedName>
    <definedName name="cc0" hidden="1">{"'5국공정'!$A$1:$E$128"}</definedName>
    <definedName name="CCC" localSheetId="7" hidden="1">{#N/A,#N/A,FALSE,"BS";#N/A,#N/A,FALSE,"PL";#N/A,#N/A,FALSE,"처분";#N/A,#N/A,FALSE,"현금";#N/A,#N/A,FALSE,"매출";#N/A,#N/A,FALSE,"원가";#N/A,#N/A,FALSE,"경영"}</definedName>
    <definedName name="CCC" localSheetId="6" hidden="1">{#N/A,#N/A,FALSE,"BS";#N/A,#N/A,FALSE,"PL";#N/A,#N/A,FALSE,"처분";#N/A,#N/A,FALSE,"현금";#N/A,#N/A,FALSE,"매출";#N/A,#N/A,FALSE,"원가";#N/A,#N/A,FALSE,"경영"}</definedName>
    <definedName name="CCC" hidden="1">{#N/A,#N/A,FALSE,"BS";#N/A,#N/A,FALSE,"PL";#N/A,#N/A,FALSE,"처분";#N/A,#N/A,FALSE,"현금";#N/A,#N/A,FALSE,"매출";#N/A,#N/A,FALSE,"원가";#N/A,#N/A,FALSE,"경영"}</definedName>
    <definedName name="CCC_1" localSheetId="7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C_1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C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CC" localSheetId="7" hidden="1">{"'표지'!$B$5"}</definedName>
    <definedName name="CCCC" localSheetId="6" hidden="1">{"'표지'!$B$5"}</definedName>
    <definedName name="CCCC" hidden="1">{"'표지'!$B$5"}</definedName>
    <definedName name="CC배부기준이동">[0]!CC배부기준이동</definedName>
    <definedName name="CD">#REF!,#REF!,#REF!,#REF!,#REF!,#REF!,#REF!,#REF!,#REF!,#REF!,#REF!,#REF!,#REF!,#REF!,#REF!,#REF!,#REF!,#REF!</definedName>
    <definedName name="cd_print">#REF!</definedName>
    <definedName name="CDB">[0]!Common [0]!DataBase.xls</definedName>
    <definedName name="cddcd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ddcd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ddc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df" localSheetId="7" hidden="1">{"'매출계획'!$D$2"}</definedName>
    <definedName name="cdf" localSheetId="6" hidden="1">{"'매출계획'!$D$2"}</definedName>
    <definedName name="cdf" hidden="1">{"'매출계획'!$D$2"}</definedName>
    <definedName name="cdff" localSheetId="7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ff" localSheetId="6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f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t">#REF!</definedName>
    <definedName name="CDT3_5">#REF!</definedName>
    <definedName name="CF" hidden="1">#REF!</definedName>
    <definedName name="CF_7" localSheetId="7" hidden="1">{#N/A,#N/A,FALSE,"정공"}</definedName>
    <definedName name="CF_7" localSheetId="6" hidden="1">{#N/A,#N/A,FALSE,"정공"}</definedName>
    <definedName name="CF_7" hidden="1">{#N/A,#N/A,FALSE,"정공"}</definedName>
    <definedName name="CF_USD_SIMPLE" localSheetId="7" hidden="1">{#N/A,#N/A,FALSE,"P.C.B"}</definedName>
    <definedName name="CF_USD_SIMPLE" localSheetId="6" hidden="1">{#N/A,#N/A,FALSE,"P.C.B"}</definedName>
    <definedName name="CF_USD_SIMPLE" hidden="1">{#N/A,#N/A,FALSE,"P.C.B"}</definedName>
    <definedName name="CF02기초" localSheetId="7" hidden="1">{#N/A,#N/A,TRUE,"Summary";#N/A,#N/A,TRUE,"IS";#N/A,#N/A,TRUE,"Adj";#N/A,#N/A,TRUE,"BS";#N/A,#N/A,TRUE,"CF";#N/A,#N/A,TRUE,"Debt";#N/A,#N/A,TRUE,"IRR"}</definedName>
    <definedName name="CF02기초" localSheetId="6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03후" hidden="1">#REF!</definedName>
    <definedName name="CFAB7" localSheetId="7" hidden="1">{"'Sheet1'!$A$1:$H$36"}</definedName>
    <definedName name="CFAB7" localSheetId="6" hidden="1">{"'Sheet1'!$A$1:$H$36"}</definedName>
    <definedName name="CFAB7" hidden="1">{"'Sheet1'!$A$1:$H$36"}</definedName>
    <definedName name="cfclear" localSheetId="7" hidden="1">{#N/A,#N/A,FALSE,"BS";#N/A,#N/A,FALSE,"PL";#N/A,#N/A,FALSE,"처분";#N/A,#N/A,FALSE,"현금";#N/A,#N/A,FALSE,"매출";#N/A,#N/A,FALSE,"원가";#N/A,#N/A,FALSE,"경영"}</definedName>
    <definedName name="cfclear" localSheetId="6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FFF" localSheetId="7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FF" localSheetId="6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FF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original" hidden="1">#REF!</definedName>
    <definedName name="CFwp직전3" localSheetId="7" hidden="1">{#N/A,#N/A,FALSE,"UNIT";#N/A,#N/A,FALSE,"UNIT";#N/A,#N/A,FALSE,"계정"}</definedName>
    <definedName name="CFwp직전3" localSheetId="6" hidden="1">{#N/A,#N/A,FALSE,"UNIT";#N/A,#N/A,FALSE,"UNIT";#N/A,#N/A,FALSE,"계정"}</definedName>
    <definedName name="CFwp직전3" hidden="1">{#N/A,#N/A,FALSE,"UNIT";#N/A,#N/A,FALSE,"UNIT";#N/A,#N/A,FALSE,"계정"}</definedName>
    <definedName name="CF검증조서2기" localSheetId="7" hidden="1">{#N/A,#N/A,FALSE,"BS";#N/A,#N/A,FALSE,"PL";#N/A,#N/A,FALSE,"처분";#N/A,#N/A,FALSE,"현금";#N/A,#N/A,FALSE,"매출";#N/A,#N/A,FALSE,"원가";#N/A,#N/A,FALSE,"경영"}</definedName>
    <definedName name="CF검증조서2기" localSheetId="6" hidden="1">{#N/A,#N/A,FALSE,"BS";#N/A,#N/A,FALSE,"PL";#N/A,#N/A,FALSE,"처분";#N/A,#N/A,FALSE,"현금";#N/A,#N/A,FALSE,"매출";#N/A,#N/A,FALSE,"원가";#N/A,#N/A,FALSE,"경영"}</definedName>
    <definedName name="CF검증조서2기" hidden="1">{#N/A,#N/A,FALSE,"BS";#N/A,#N/A,FALSE,"PL";#N/A,#N/A,FALSE,"처분";#N/A,#N/A,FALSE,"현금";#N/A,#N/A,FALSE,"매출";#N/A,#N/A,FALSE,"원가";#N/A,#N/A,FALSE,"경영"}</definedName>
    <definedName name="CF요인" hidden="1">#REF!</definedName>
    <definedName name="CF정산표" localSheetId="7" hidden="1">{#N/A,#N/A,FALSE,"BS";#N/A,#N/A,FALSE,"PL";#N/A,#N/A,FALSE,"처분";#N/A,#N/A,FALSE,"현금";#N/A,#N/A,FALSE,"매출";#N/A,#N/A,FALSE,"원가";#N/A,#N/A,FALSE,"경영"}</definedName>
    <definedName name="CF정산표" localSheetId="6" hidden="1">{#N/A,#N/A,FALSE,"BS";#N/A,#N/A,FALSE,"PL";#N/A,#N/A,FALSE,"처분";#N/A,#N/A,FALSE,"현금";#N/A,#N/A,FALSE,"매출";#N/A,#N/A,FALSE,"원가";#N/A,#N/A,FALSE,"경영"}</definedName>
    <definedName name="CF정산표" hidden="1">{#N/A,#N/A,FALSE,"BS";#N/A,#N/A,FALSE,"PL";#N/A,#N/A,FALSE,"처분";#N/A,#N/A,FALSE,"현금";#N/A,#N/A,FALSE,"매출";#N/A,#N/A,FALSE,"원가";#N/A,#N/A,FALSE,"경영"}</definedName>
    <definedName name="chang" localSheetId="7" hidden="1">{#N/A,#N/A,FALSE,"을지 (4)";#N/A,#N/A,FALSE,"을지 (5)";#N/A,#N/A,FALSE,"을지 (6)"}</definedName>
    <definedName name="chang" localSheetId="6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NGER" localSheetId="7" hidden="1">{"'Sheet1'!$A$1:$H$36"}</definedName>
    <definedName name="CHANGER" localSheetId="6" hidden="1">{"'Sheet1'!$A$1:$H$36"}</definedName>
    <definedName name="CHANGER" hidden="1">{"'Sheet1'!$A$1:$H$36"}</definedName>
    <definedName name="ChangeRange" hidden="1">#REF!</definedName>
    <definedName name="CHARTOFACCOUNTSID1">#REF!</definedName>
    <definedName name="CHD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EILa">#REF!</definedName>
    <definedName name="CHEILb">#REF!</definedName>
    <definedName name="CHF">#REF!</definedName>
    <definedName name="chuyen" localSheetId="7" hidden="1">{"'Sheet1'!$L$16"}</definedName>
    <definedName name="chuyen" localSheetId="6" hidden="1">{"'Sheet1'!$L$16"}</definedName>
    <definedName name="chuyen" hidden="1">{"'Sheet1'!$L$16"}</definedName>
    <definedName name="CIQWBGuid" hidden="1">"b5d9b9ee-00ef-460d-bce3-79710fd14434"</definedName>
    <definedName name="CITI_CD">OFFSET(#REF!,0,0,COUNTA(#REF!))</definedName>
    <definedName name="CITI_MMDA">OFFSET(#REF!,0,0,COUNTA(#REF!))</definedName>
    <definedName name="cjf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j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j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k" localSheetId="7" hidden="1">{"'분양원가'!$B$1:$F$113"}</definedName>
    <definedName name="ck" localSheetId="6" hidden="1">{"'분양원가'!$B$1:$F$113"}</definedName>
    <definedName name="ck" hidden="1">{"'분양원가'!$B$1:$F$113"}</definedName>
    <definedName name="CKDJHFFF">#REF!</definedName>
    <definedName name="ckdl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kdl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kd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l">#REF!</definedName>
    <definedName name="cl.4">#REF!</definedName>
    <definedName name="CLEANLINESS">#REF!</definedName>
    <definedName name="ClientFilter">#REF!</definedName>
    <definedName name="CM" localSheetId="7" hidden="1">{"'Broadway ML#4'!$J$7:$N$490"}</definedName>
    <definedName name="CM" localSheetId="6" hidden="1">{"'Broadway ML#4'!$J$7:$N$490"}</definedName>
    <definedName name="CM" hidden="1">{"'Broadway ML#4'!$J$7:$N$490"}</definedName>
    <definedName name="cmklldje" localSheetId="7" hidden="1">{"'Sheet1'!$A$1:$H$36"}</definedName>
    <definedName name="cmklldje" localSheetId="6" hidden="1">{"'Sheet1'!$A$1:$H$36"}</definedName>
    <definedName name="cmklldje" hidden="1">{"'Sheet1'!$A$1:$H$36"}</definedName>
    <definedName name="CODE">#REF!</definedName>
    <definedName name="COL">#REF!</definedName>
    <definedName name="Col_AC_N_1_AvRepFFApresRet">#REF!</definedName>
    <definedName name="Col_AC_N_1_AvRepLocalApresRet">#REF!</definedName>
    <definedName name="Col_PA_AnneeNFFApresRet">#REF!</definedName>
    <definedName name="Col_PA_AnneeNLocalApresRet">#REF!</definedName>
    <definedName name="Col_PA_N_1_AvRepFFApresRet">#REF!</definedName>
    <definedName name="Col_PA_N_1_AvRepLocalApresRet">#REF!</definedName>
    <definedName name="Col_PA_Retrait">#REF!</definedName>
    <definedName name="Col_PA_SocialAvantRet">#REF!</definedName>
    <definedName name="Col_PAR_3112P260">#REF!</definedName>
    <definedName name="Col_PAR_RETP130">#REF!</definedName>
    <definedName name="COLL">#REF!</definedName>
    <definedName name="COMMERa">#REF!</definedName>
    <definedName name="COMMERb">#REF!</definedName>
    <definedName name="CommonDatabase">#REF!</definedName>
    <definedName name="CommonDatabase1">#REF!</definedName>
    <definedName name="Communication" localSheetId="7" hidden="1">{#N/A,#N/A,FALSE,"교육시간"}</definedName>
    <definedName name="Communication" localSheetId="6" hidden="1">{#N/A,#N/A,FALSE,"교육시간"}</definedName>
    <definedName name="Communication" hidden="1">{#N/A,#N/A,FALSE,"교육시간"}</definedName>
    <definedName name="COMP1">#REF!</definedName>
    <definedName name="COMP2">#N/A</definedName>
    <definedName name="COMPANY">#REF!</definedName>
    <definedName name="CoName1">#REF!</definedName>
    <definedName name="condition">#REF!</definedName>
    <definedName name="CONNECTSTRING1">#REF!</definedName>
    <definedName name="Consolide">#REF!</definedName>
    <definedName name="Consumer_조기상각반영" localSheetId="7" hidden="1">{#N/A,#N/A,FALSE,"주요여수신";#N/A,#N/A,FALSE,"수신금리";#N/A,#N/A,FALSE,"대출금리";#N/A,#N/A,FALSE,"신규대출";#N/A,#N/A,FALSE,"총액대출"}</definedName>
    <definedName name="Consumer_조기상각반영" localSheetId="6" hidden="1">{#N/A,#N/A,FALSE,"주요여수신";#N/A,#N/A,FALSE,"수신금리";#N/A,#N/A,FALSE,"대출금리";#N/A,#N/A,FALSE,"신규대출";#N/A,#N/A,FALSE,"총액대출"}</definedName>
    <definedName name="Consumer_조기상각반영" hidden="1">{#N/A,#N/A,FALSE,"주요여수신";#N/A,#N/A,FALSE,"수신금리";#N/A,#N/A,FALSE,"대출금리";#N/A,#N/A,FALSE,"신규대출";#N/A,#N/A,FALSE,"총액대출"}</definedName>
    <definedName name="ContentsHelp" hidden="1">#REF!</definedName>
    <definedName name="CONTROL">#REF!</definedName>
    <definedName name="controlsheet">#REF!</definedName>
    <definedName name="CoNum1">#REF!</definedName>
    <definedName name="COST">#REF!</definedName>
    <definedName name="CostPerKm">#REF!</definedName>
    <definedName name="Cover">#REF!</definedName>
    <definedName name="cover2" hidden="1">#REF!</definedName>
    <definedName name="cpoltd">#REF!</definedName>
    <definedName name="cpoltd.4">#REF!</definedName>
    <definedName name="CREATESUMMARYJNLS1">#REF!</definedName>
    <definedName name="CreateTable" hidden="1">#REF!</definedName>
    <definedName name="_xlnm.Criteria">#REF!</definedName>
    <definedName name="Criteria_MI">#REF!</definedName>
    <definedName name="CRITERIACOLUMN1">#REF!</definedName>
    <definedName name="CRJE" localSheetId="7" hidden="1">{#N/A,#N/A,FALSE,"BS";#N/A,#N/A,FALSE,"PL";#N/A,#N/A,FALSE,"처분";#N/A,#N/A,FALSE,"현금";#N/A,#N/A,FALSE,"매출";#N/A,#N/A,FALSE,"원가";#N/A,#N/A,FALSE,"경영"}</definedName>
    <definedName name="CRJE" localSheetId="6" hidden="1">{#N/A,#N/A,FALSE,"BS";#N/A,#N/A,FALSE,"PL";#N/A,#N/A,FALSE,"처분";#N/A,#N/A,FALSE,"현금";#N/A,#N/A,FALSE,"매출";#N/A,#N/A,FALSE,"원가";#N/A,#N/A,FALSE,"경영"}</definedName>
    <definedName name="CRJE" hidden="1">{#N/A,#N/A,FALSE,"BS";#N/A,#N/A,FALSE,"PL";#N/A,#N/A,FALSE,"처분";#N/A,#N/A,FALSE,"현금";#N/A,#N/A,FALSE,"매출";#N/A,#N/A,FALSE,"원가";#N/A,#N/A,FALSE,"경영"}</definedName>
    <definedName name="CRK" localSheetId="7" hidden="1">{#N/A,#N/A,FALSE,"단축1";#N/A,#N/A,FALSE,"단축2";#N/A,#N/A,FALSE,"단축3";#N/A,#N/A,FALSE,"장축";#N/A,#N/A,FALSE,"4WD"}</definedName>
    <definedName name="CRK" localSheetId="6" hidden="1">{#N/A,#N/A,FALSE,"단축1";#N/A,#N/A,FALSE,"단축2";#N/A,#N/A,FALSE,"단축3";#N/A,#N/A,FALSE,"장축";#N/A,#N/A,FALSE,"4WD"}</definedName>
    <definedName name="CRK" hidden="1">{#N/A,#N/A,FALSE,"단축1";#N/A,#N/A,FALSE,"단축2";#N/A,#N/A,FALSE,"단축3";#N/A,#N/A,FALSE,"장축";#N/A,#N/A,FALSE,"4WD"}</definedName>
    <definedName name="cs">#REF!</definedName>
    <definedName name="cs.4">#REF!</definedName>
    <definedName name="csDesignMode">1</definedName>
    <definedName name="CS기조">#REF!</definedName>
    <definedName name="CS센타">#REF!</definedName>
    <definedName name="CS손익계산서" localSheetId="7" hidden="1">{#N/A,#N/A,FALSE,"BS";#N/A,#N/A,FALSE,"PL";#N/A,#N/A,FALSE,"처분";#N/A,#N/A,FALSE,"현금";#N/A,#N/A,FALSE,"매출";#N/A,#N/A,FALSE,"원가";#N/A,#N/A,FALSE,"경영"}</definedName>
    <definedName name="CS손익계산서" localSheetId="6" hidden="1">{#N/A,#N/A,FALSE,"BS";#N/A,#N/A,FALSE,"PL";#N/A,#N/A,FALSE,"처분";#N/A,#N/A,FALSE,"현금";#N/A,#N/A,FALSE,"매출";#N/A,#N/A,FALSE,"원가";#N/A,#N/A,FALSE,"경영"}</definedName>
    <definedName name="CS손익계산서" hidden="1">{#N/A,#N/A,FALSE,"BS";#N/A,#N/A,FALSE,"PL";#N/A,#N/A,FALSE,"처분";#N/A,#N/A,FALSE,"현금";#N/A,#N/A,FALSE,"매출";#N/A,#N/A,FALSE,"원가";#N/A,#N/A,FALSE,"경영"}</definedName>
    <definedName name="CS식품">#REF!</definedName>
    <definedName name="CT" hidden="1">#REF!</definedName>
    <definedName name="CTCT1" localSheetId="7" hidden="1">{"'Sheet1'!$L$16"}</definedName>
    <definedName name="CTCT1" localSheetId="6" hidden="1">{"'Sheet1'!$L$16"}</definedName>
    <definedName name="CTCT1" hidden="1">{"'Sheet1'!$L$16"}</definedName>
    <definedName name="CTN">#REF!</definedName>
    <definedName name="cuong" localSheetId="7" hidden="1">{"'Sheet1'!$L$16"}</definedName>
    <definedName name="cuong" localSheetId="6" hidden="1">{"'Sheet1'!$L$16"}</definedName>
    <definedName name="cuong" hidden="1">{"'Sheet1'!$L$16"}</definedName>
    <definedName name="Cur">INDIRECT("Data!$d$2:$D$"&amp;COUNTA(#REF!))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ST.FAX._TEL">#REF!</definedName>
    <definedName name="CUSTOMER">#REF!</definedName>
    <definedName name="CUSTOMER_ROUNDAL">#REF!</definedName>
    <definedName name="CVD" hidden="1">#REF!</definedName>
    <definedName name="CVS영업">#REF!</definedName>
    <definedName name="CX" hidden="1">255</definedName>
    <definedName name="CXFB" localSheetId="7" hidden="1">{"'매출계획'!$D$2"}</definedName>
    <definedName name="CXFB" localSheetId="6" hidden="1">{"'매출계획'!$D$2"}</definedName>
    <definedName name="CXFB" hidden="1">{"'매출계획'!$D$2"}</definedName>
    <definedName name="cy" localSheetId="7" hidden="1">{"'Broadway ML#4'!$J$7:$N$490"}</definedName>
    <definedName name="cy" localSheetId="6" hidden="1">{"'Broadway ML#4'!$J$7:$N$490"}</definedName>
    <definedName name="cy" hidden="1">{"'Broadway ML#4'!$J$7:$N$490"}</definedName>
    <definedName name="CY_Accounts_Receivable">#REF!</definedName>
    <definedName name="CY_Administration">#REF!</definedName>
    <definedName name="CY_Cash">#REF!</definedName>
    <definedName name="CY_Cash_Div_Dec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investment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Selling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eighted_Average">#REF!</definedName>
    <definedName name="CY_Working_Capital">#REF!</definedName>
    <definedName name="CY_경상이익">#REF!</definedName>
    <definedName name="CY_단기차입금">#REF!</definedName>
    <definedName name="CY_매입채무">#REF!</definedName>
    <definedName name="CY_사채">#REF!</definedName>
    <definedName name="CY_유동성장기부채">#REF!</definedName>
    <definedName name="CY_장기차입금">#REF!</definedName>
    <definedName name="cycle" hidden="1">#REF!</definedName>
    <definedName name="CYTD_CHG">11</definedName>
    <definedName name="D">#N/A</definedName>
    <definedName name="D3BS" localSheetId="7" hidden="1">{"adj95mult",#N/A,FALSE,"COMPCO";"adj95est",#N/A,FALSE,"COMPCO"}</definedName>
    <definedName name="D3BS" localSheetId="6" hidden="1">{"adj95mult",#N/A,FALSE,"COMPCO";"adj95est",#N/A,FALSE,"COMPCO"}</definedName>
    <definedName name="D3BS" hidden="1">{"adj95mult",#N/A,FALSE,"COMPCO";"adj95est",#N/A,FALSE,"COMPCO"}</definedName>
    <definedName name="D3IS" localSheetId="7" hidden="1">{"adj95mult",#N/A,FALSE,"COMPCO";"adj95est",#N/A,FALSE,"COMPCO"}</definedName>
    <definedName name="D3IS" localSheetId="6" hidden="1">{"adj95mult",#N/A,FALSE,"COMPCO";"adj95est",#N/A,FALSE,"COMPCO"}</definedName>
    <definedName name="D3IS" hidden="1">{"adj95mult",#N/A,FALSE,"COMPCO";"adj95est",#N/A,FALSE,"COMPCO"}</definedName>
    <definedName name="DA" localSheetId="7" hidden="1">{#N/A,#N/A,FALSE,"P.C.B"}</definedName>
    <definedName name="DA" localSheetId="6" hidden="1">{#N/A,#N/A,FALSE,"P.C.B"}</definedName>
    <definedName name="DA" hidden="1">{#N/A,#N/A,FALSE,"P.C.B"}</definedName>
    <definedName name="DA_1356127315800000286" hidden="1">#REF!</definedName>
    <definedName name="DA_1356127315800000287" hidden="1">#REF!</definedName>
    <definedName name="DA_1356127315800000291" hidden="1">#REF!</definedName>
    <definedName name="DA_1356127315800000301" hidden="1">#REF!</definedName>
    <definedName name="DA_1356127315800000310" hidden="1">#REF!</definedName>
    <definedName name="DA_1356127315800000311" hidden="1">#REF!</definedName>
    <definedName name="DA_1356127315800000316" hidden="1">#REF!</definedName>
    <definedName name="DA_1356127315800000347" hidden="1">#REF!</definedName>
    <definedName name="DA_1747691833400000054" hidden="1">#REF!</definedName>
    <definedName name="DA_1747691833400000055" hidden="1">#REF!</definedName>
    <definedName name="DA_1747691833400000137" hidden="1">#REF!</definedName>
    <definedName name="DA_1747691833400000254" hidden="1">#REF!</definedName>
    <definedName name="DA_1747691833400000259" hidden="1">#REF!</definedName>
    <definedName name="DA_1747691833400000384" hidden="1">#REF!</definedName>
    <definedName name="DA_1747691833400000845" hidden="1">#REF!</definedName>
    <definedName name="DA_3286694928600000649" hidden="1">#REF!</definedName>
    <definedName name="DA_3286694928600000651" hidden="1">#REF!</definedName>
    <definedName name="DA_3286694928600000653" hidden="1">#REF!</definedName>
    <definedName name="DA_3286694928600000657" hidden="1">#REF!</definedName>
    <definedName name="DA_3286694928600000659" hidden="1">#REF!</definedName>
    <definedName name="DAB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B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B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BBAR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BBAR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BBAR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DC" localSheetId="7" hidden="1">{#N/A,#N/A,FALSE,"P.C.B"}</definedName>
    <definedName name="DADC" localSheetId="6" hidden="1">{#N/A,#N/A,FALSE,"P.C.B"}</definedName>
    <definedName name="DADC" hidden="1">{#N/A,#N/A,FALSE,"P.C.B"}</definedName>
    <definedName name="DAEGU">#REF!</definedName>
    <definedName name="DAF" localSheetId="7" hidden="1">{#N/A,#N/A,FALSE,"UNIT";#N/A,#N/A,FALSE,"UNIT";#N/A,#N/A,FALSE,"계정"}</definedName>
    <definedName name="DAF" localSheetId="6" hidden="1">{#N/A,#N/A,FALSE,"UNIT";#N/A,#N/A,FALSE,"UNIT";#N/A,#N/A,FALSE,"계정"}</definedName>
    <definedName name="DAF" hidden="1">{#N/A,#N/A,FALSE,"UNIT";#N/A,#N/A,FALSE,"UNIT";#N/A,#N/A,FALSE,"계정"}</definedName>
    <definedName name="data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01">#REF!</definedName>
    <definedName name="data02">#REF!</definedName>
    <definedName name="DATA3월" localSheetId="7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DATA3월" localSheetId="6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DATA3월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_xlnm.Database">#REF!</definedName>
    <definedName name="Database_MI">#REF!</definedName>
    <definedName name="DATABASE1" hidden="1">#REF!</definedName>
    <definedName name="DATA링크작업">#REF!</definedName>
    <definedName name="DATE">OFFSET(#REF!,0,0,COUNTA(#REF!))</definedName>
    <definedName name="DAY">OFFSET(#REF!,0,0,COUNTA(#REF!))</definedName>
    <definedName name="DB">#REF!</definedName>
    <definedName name="dbehd">BlankMacro1</definedName>
    <definedName name="dbehgu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behgu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behg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BNAME1">#REF!</definedName>
    <definedName name="DBUSERNAME1">#REF!</definedName>
    <definedName name="DC" localSheetId="7" hidden="1">{#N/A,#N/A,FALSE,"P.C.B"}</definedName>
    <definedName name="DC" localSheetId="6" hidden="1">{#N/A,#N/A,FALSE,"P.C.B"}</definedName>
    <definedName name="DC" hidden="1">{#N/A,#N/A,FALSE,"P.C.B"}</definedName>
    <definedName name="DCCZ" localSheetId="7" hidden="1">{#N/A,#N/A,FALSE,"P.C.B"}</definedName>
    <definedName name="DCCZ" localSheetId="6" hidden="1">{#N/A,#N/A,FALSE,"P.C.B"}</definedName>
    <definedName name="DCCZ" hidden="1">{#N/A,#N/A,FALSE,"P.C.B"}</definedName>
    <definedName name="DD" localSheetId="7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DD" localSheetId="6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DD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ddång" localSheetId="7" hidden="1">{"'Sheet1'!$L$16"}</definedName>
    <definedName name="ddång" localSheetId="6" hidden="1">{"'Sheet1'!$L$16"}</definedName>
    <definedName name="ddång" hidden="1">{"'Sheet1'!$L$16"}</definedName>
    <definedName name="DDD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_1" localSheetId="7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DDD_1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DDD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dddd" localSheetId="7" hidden="1">{#N/A,#N/A,FALSE,"UNIT";#N/A,#N/A,FALSE,"UNIT";#N/A,#N/A,FALSE,"계정"}</definedName>
    <definedName name="dddd" localSheetId="6" hidden="1">{#N/A,#N/A,FALSE,"UNIT";#N/A,#N/A,FALSE,"UNIT";#N/A,#N/A,FALSE,"계정"}</definedName>
    <definedName name="dddd" hidden="1">{#N/A,#N/A,FALSE,"UNIT";#N/A,#N/A,FALSE,"UNIT";#N/A,#N/A,FALSE,"계정"}</definedName>
    <definedName name="ddddd" localSheetId="7" hidden="1">{#N/A,#N/A,FALSE,"UNIT";#N/A,#N/A,FALSE,"UNIT";#N/A,#N/A,FALSE,"계정"}</definedName>
    <definedName name="ddddd" localSheetId="6" hidden="1">{#N/A,#N/A,FALSE,"UNIT";#N/A,#N/A,FALSE,"UNIT";#N/A,#N/A,FALSE,"계정"}</definedName>
    <definedName name="ddddd" hidden="1">{#N/A,#N/A,FALSE,"UNIT";#N/A,#N/A,FALSE,"UNIT";#N/A,#N/A,FALSE,"계정"}</definedName>
    <definedName name="dddddcdwe" localSheetId="7" hidden="1">{"'Sheet1'!$A$1:$H$36"}</definedName>
    <definedName name="dddddcdwe" localSheetId="6" hidden="1">{"'Sheet1'!$A$1:$H$36"}</definedName>
    <definedName name="dddddcdwe" hidden="1">{"'Sheet1'!$A$1:$H$36"}</definedName>
    <definedName name="dddddd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" localSheetId="7" hidden="1">{"'Sheet1'!$A$1:$H$36"}</definedName>
    <definedName name="ddddddd" localSheetId="6" hidden="1">{"'Sheet1'!$A$1:$H$36"}</definedName>
    <definedName name="ddddddd" hidden="1">{"'Sheet1'!$A$1:$H$36"}</definedName>
    <definedName name="dddddddd" localSheetId="7" hidden="1">{"'5국공정'!$A$1:$E$128"}</definedName>
    <definedName name="dddddddd" localSheetId="6" hidden="1">{"'5국공정'!$A$1:$E$128"}</definedName>
    <definedName name="dddddddd" hidden="1">{"'5국공정'!$A$1:$E$128"}</definedName>
    <definedName name="ddddddddd" localSheetId="7" hidden="1">{#N/A,#N/A,FALSE,"UNIT";#N/A,#N/A,FALSE,"UNIT";#N/A,#N/A,FALSE,"계정"}</definedName>
    <definedName name="ddddddddd" localSheetId="6" hidden="1">{#N/A,#N/A,FALSE,"UNIT";#N/A,#N/A,FALSE,"UNIT";#N/A,#N/A,FALSE,"계정"}</definedName>
    <definedName name="ddddddddd" hidden="1">{#N/A,#N/A,FALSE,"UNIT";#N/A,#N/A,FALSE,"UNIT";#N/A,#N/A,FALSE,"계정"}</definedName>
    <definedName name="dddddddddd" localSheetId="7" hidden="1">{#N/A,#N/A,FALSE,"UNIT";#N/A,#N/A,FALSE,"UNIT";#N/A,#N/A,FALSE,"계정"}</definedName>
    <definedName name="dddddddddd" localSheetId="6" hidden="1">{#N/A,#N/A,FALSE,"UNIT";#N/A,#N/A,FALSE,"UNIT";#N/A,#N/A,FALSE,"계정"}</definedName>
    <definedName name="dddddddddd" hidden="1">{#N/A,#N/A,FALSE,"UNIT";#N/A,#N/A,FALSE,"UNIT";#N/A,#N/A,FALSE,"계정"}</definedName>
    <definedName name="ddddddddddddd">{"'호선별현황(방식)'!$K$22:$P$22","'호선별현황(방식)'!$K$22:$P$22"}</definedName>
    <definedName name="ddddddddddddddddddd" localSheetId="7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dddddddddddddddddd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ddddddddddddddddd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ddddssss" localSheetId="7" hidden="1">{"'Sheet1'!$A$1:$H$36"}</definedName>
    <definedName name="dddddssss" localSheetId="6" hidden="1">{"'Sheet1'!$A$1:$H$36"}</definedName>
    <definedName name="dddddssss" hidden="1">{"'Sheet1'!$A$1:$H$36"}</definedName>
    <definedName name="dddde" localSheetId="7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de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de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ef" localSheetId="7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ef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ef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g" localSheetId="7" hidden="1">{#N/A,#N/A,FALSE,"정공"}</definedName>
    <definedName name="dddfg" localSheetId="6" hidden="1">{#N/A,#N/A,FALSE,"정공"}</definedName>
    <definedName name="dddfg" hidden="1">{#N/A,#N/A,FALSE,"정공"}</definedName>
    <definedName name="ddf" localSheetId="7" hidden="1">{"'Sheet1'!$A$1:$H$36"}</definedName>
    <definedName name="ddf" localSheetId="6" hidden="1">{"'Sheet1'!$A$1:$H$36"}</definedName>
    <definedName name="ddf" hidden="1">{"'Sheet1'!$A$1:$H$36"}</definedName>
    <definedName name="DDong" localSheetId="7" hidden="1">{#N/A,#N/A,FALSE,"지침";#N/A,#N/A,FALSE,"환경분석";#N/A,#N/A,FALSE,"Sheet16"}</definedName>
    <definedName name="DDong" localSheetId="6" hidden="1">{#N/A,#N/A,FALSE,"지침";#N/A,#N/A,FALSE,"환경분석";#N/A,#N/A,FALSE,"Sheet16"}</definedName>
    <definedName name="DDong" hidden="1">{#N/A,#N/A,FALSE,"지침";#N/A,#N/A,FALSE,"환경분석";#N/A,#N/A,FALSE,"Sheet16"}</definedName>
    <definedName name="ddPaymentPeriodicitiy">#REF!</definedName>
    <definedName name="DDS" localSheetId="7" hidden="1">{#N/A,#N/A,FALSE,"을지 (4)";#N/A,#N/A,FALSE,"을지 (5)";#N/A,#N/A,FALSE,"을지 (6)"}</definedName>
    <definedName name="DDS" localSheetId="6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ee" localSheetId="7" hidden="1">{"'Sheet1'!$A$1:$H$36"}</definedName>
    <definedName name="ddsee" localSheetId="6" hidden="1">{"'Sheet1'!$A$1:$H$36"}</definedName>
    <definedName name="ddsee" hidden="1">{"'Sheet1'!$A$1:$H$36"}</definedName>
    <definedName name="DE" hidden="1">#REF!</definedName>
    <definedName name="dec">#REF!</definedName>
    <definedName name="defd" hidden="1">#REF!</definedName>
    <definedName name="defe" localSheetId="7" hidden="1">{#N/A,#N/A,FALSE,"단축1";#N/A,#N/A,FALSE,"단축2";#N/A,#N/A,FALSE,"단축3";#N/A,#N/A,FALSE,"장축";#N/A,#N/A,FALSE,"4WD"}</definedName>
    <definedName name="defe" localSheetId="6" hidden="1">{#N/A,#N/A,FALSE,"단축1";#N/A,#N/A,FALSE,"단축2";#N/A,#N/A,FALSE,"단축3";#N/A,#N/A,FALSE,"장축";#N/A,#N/A,FALSE,"4WD"}</definedName>
    <definedName name="defe" hidden="1">{#N/A,#N/A,FALSE,"단축1";#N/A,#N/A,FALSE,"단축2";#N/A,#N/A,FALSE,"단축3";#N/A,#N/A,FALSE,"장축";#N/A,#N/A,FALSE,"4WD"}</definedName>
    <definedName name="DEFERRED">#REF!</definedName>
    <definedName name="DEFERRED2">#REF!</definedName>
    <definedName name="DELETELOGICTYPE1">#REF!</definedName>
    <definedName name="DeleteRange" hidden="1">#REF!</definedName>
    <definedName name="DeleteTable" hidden="1">#REF!</definedName>
    <definedName name="DEM">#REF!</definedName>
    <definedName name="DEPRE">#REF!</definedName>
    <definedName name="detail">#REF!</definedName>
    <definedName name="DEW" localSheetId="7" hidden="1">{"'매출계획'!$D$2"}</definedName>
    <definedName name="DEW" localSheetId="6" hidden="1">{"'매출계획'!$D$2"}</definedName>
    <definedName name="DEW" hidden="1">{"'매출계획'!$D$2"}</definedName>
    <definedName name="DF" localSheetId="7" hidden="1">{"'매출계획'!$D$2"}</definedName>
    <definedName name="DF" localSheetId="6" hidden="1">{"'매출계획'!$D$2"}</definedName>
    <definedName name="DF" hidden="1">{"'매출계획'!$D$2"}</definedName>
    <definedName name="dfaf" hidden="1">#REF!</definedName>
    <definedName name="dfakdf" hidden="1">#REF!</definedName>
    <definedName name="DFASDFDS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ASDFDS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" localSheetId="7" hidden="1">{#N/A,#N/A,FALSE,"BS";#N/A,#N/A,FALSE,"PL";#N/A,#N/A,FALSE,"처분";#N/A,#N/A,FALSE,"현금";#N/A,#N/A,FALSE,"매출";#N/A,#N/A,FALSE,"원가";#N/A,#N/A,FALSE,"경영"}</definedName>
    <definedName name="dfd" localSheetId="6" hidden="1">{#N/A,#N/A,FALSE,"BS";#N/A,#N/A,FALSE,"PL";#N/A,#N/A,FALSE,"처분";#N/A,#N/A,FALSE,"현금";#N/A,#N/A,FALSE,"매출";#N/A,#N/A,FALSE,"원가";#N/A,#N/A,FALSE,"경영"}</definedName>
    <definedName name="dfd" hidden="1">{#N/A,#N/A,FALSE,"BS";#N/A,#N/A,FALSE,"PL";#N/A,#N/A,FALSE,"처분";#N/A,#N/A,FALSE,"현금";#N/A,#N/A,FALSE,"매출";#N/A,#N/A,FALSE,"원가";#N/A,#N/A,FALSE,"경영"}</definedName>
    <definedName name="DFDF" localSheetId="7" hidden="1">{#N/A,#N/A,FALSE,"Aging Summary";#N/A,#N/A,FALSE,"Ratio Analysis";#N/A,#N/A,FALSE,"Test 120 Day Accts";#N/A,#N/A,FALSE,"Tickmarks"}</definedName>
    <definedName name="DFDF" localSheetId="6" hidden="1">{#N/A,#N/A,FALSE,"Aging Summary";#N/A,#N/A,FALSE,"Ratio Analysis";#N/A,#N/A,FALSE,"Test 120 Day Accts";#N/A,#N/A,FALSE,"Tickmarks"}</definedName>
    <definedName name="DFDF" hidden="1">{#N/A,#N/A,FALSE,"Aging Summary";#N/A,#N/A,FALSE,"Ratio Analysis";#N/A,#N/A,FALSE,"Test 120 Day Accts";#N/A,#N/A,FALSE,"Tickmarks"}</definedName>
    <definedName name="DFDFDFDSDS226" hidden="1">#REF!</definedName>
    <definedName name="dfdfsd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fsd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fsfs" hidden="1">#REF!</definedName>
    <definedName name="dfefe" localSheetId="7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fefe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fefe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FG" localSheetId="7" hidden="1">{"'매출계획'!$D$2"}</definedName>
    <definedName name="DFG" localSheetId="6" hidden="1">{"'매출계획'!$D$2"}</definedName>
    <definedName name="DFG" hidden="1">{"'매출계획'!$D$2"}</definedName>
    <definedName name="DFGHDFG" hidden="1">#REF!</definedName>
    <definedName name="dfghj" localSheetId="7" hidden="1">{"'4월수지'!$A$1:$AE$45"}</definedName>
    <definedName name="dfghj" localSheetId="6" hidden="1">{"'4월수지'!$A$1:$AE$45"}</definedName>
    <definedName name="dfghj" hidden="1">{"'4월수지'!$A$1:$AE$45"}</definedName>
    <definedName name="dfgj" localSheetId="7" hidden="1">{"'4월수지'!$A$1:$AE$45"}</definedName>
    <definedName name="dfgj" localSheetId="6" hidden="1">{"'4월수지'!$A$1:$AE$45"}</definedName>
    <definedName name="dfgj" hidden="1">{"'4월수지'!$A$1:$AE$45"}</definedName>
    <definedName name="dfgsdgf" hidden="1">#N/A</definedName>
    <definedName name="dfhfxghf">[0]!dfhfxghf</definedName>
    <definedName name="dfhkhfkjsg" localSheetId="7" hidden="1">{"'Sheet1'!$A$1:$H$36"}</definedName>
    <definedName name="dfhkhfkjsg" localSheetId="6" hidden="1">{"'Sheet1'!$A$1:$H$36"}</definedName>
    <definedName name="dfhkhfkjsg" hidden="1">{"'Sheet1'!$A$1:$H$36"}</definedName>
    <definedName name="dfjdkl" hidden="1">#REF!</definedName>
    <definedName name="dfjhgsj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jhgs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jhgs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jkdhf" localSheetId="7" hidden="1">{"'Sheet1'!$A$1:$H$36"}</definedName>
    <definedName name="dfjkdhf" localSheetId="6" hidden="1">{"'Sheet1'!$A$1:$H$36"}</definedName>
    <definedName name="dfjkdhf" hidden="1">{"'Sheet1'!$A$1:$H$36"}</definedName>
    <definedName name="dfrfrgfrereq" hidden="1">#REF!</definedName>
    <definedName name="dfs" localSheetId="7" hidden="1">{#N/A,#N/A,FALSE,"Sheet1"}</definedName>
    <definedName name="dfs" localSheetId="6" hidden="1">{#N/A,#N/A,FALSE,"Sheet1"}</definedName>
    <definedName name="dfs" hidden="1">{#N/A,#N/A,FALSE,"Sheet1"}</definedName>
    <definedName name="DFSD" localSheetId="7" hidden="1">{"'매출계획'!$D$2"}</definedName>
    <definedName name="DFSD" localSheetId="6" hidden="1">{"'매출계획'!$D$2"}</definedName>
    <definedName name="DFSD" hidden="1">{"'매출계획'!$D$2"}</definedName>
    <definedName name="dfsdfd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dfd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d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DFSFSDF" localSheetId="7" hidden="1">{"'4월수지'!$A$1:$AE$45"}</definedName>
    <definedName name="DFSDFSFSDF" localSheetId="6" hidden="1">{"'4월수지'!$A$1:$AE$45"}</definedName>
    <definedName name="DFSDFSFSDF" hidden="1">{"'4월수지'!$A$1:$AE$45"}</definedName>
    <definedName name="dfsdgss" localSheetId="7" hidden="1">{"'Sheet1'!$A$1:$H$36"}</definedName>
    <definedName name="dfsdgss" localSheetId="6" hidden="1">{"'Sheet1'!$A$1:$H$36"}</definedName>
    <definedName name="dfsdgss" hidden="1">{"'Sheet1'!$A$1:$H$36"}</definedName>
    <definedName name="dfsfw" localSheetId="7" hidden="1">{"'4월수지'!$A$1:$AE$45"}</definedName>
    <definedName name="dfsfw" localSheetId="6" hidden="1">{"'4월수지'!$A$1:$AE$45"}</definedName>
    <definedName name="dfsfw" hidden="1">{"'4월수지'!$A$1:$AE$45"}</definedName>
    <definedName name="DG" hidden="1">#REF!</definedName>
    <definedName name="DGH" localSheetId="7" hidden="1">{"'매출계획'!$D$2"}</definedName>
    <definedName name="DGH" localSheetId="6" hidden="1">{"'매출계획'!$D$2"}</definedName>
    <definedName name="DGH" hidden="1">{"'매출계획'!$D$2"}</definedName>
    <definedName name="DGSXB" hidden="1">#REF!</definedName>
    <definedName name="dh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dh" localSheetId="7" hidden="1">{"'표지'!$B$5"}</definedName>
    <definedName name="dhdh" localSheetId="6" hidden="1">{"'표지'!$B$5"}</definedName>
    <definedName name="dhdh" hidden="1">{"'표지'!$B$5"}</definedName>
    <definedName name="dhf" hidden="1">#REF!</definedName>
    <definedName name="DHFHKDHFKASL" hidden="1">#REF!</definedName>
    <definedName name="dhfkldjk" localSheetId="7" hidden="1">{"'Sheet1'!$A$1:$H$36"}</definedName>
    <definedName name="dhfkldjk" localSheetId="6" hidden="1">{"'Sheet1'!$A$1:$H$36"}</definedName>
    <definedName name="dhfkldjk" hidden="1">{"'Sheet1'!$A$1:$H$36"}</definedName>
    <definedName name="dhfls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fls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fl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G" localSheetId="7" hidden="1">{"'매출계획'!$D$2"}</definedName>
    <definedName name="DHG" localSheetId="6" hidden="1">{"'매출계획'!$D$2"}</definedName>
    <definedName name="DHG" hidden="1">{"'매출계획'!$D$2"}</definedName>
    <definedName name="dhjkfhdjkhslhjkls" localSheetId="7" hidden="1">{"'Sheet1'!$A$1:$H$36"}</definedName>
    <definedName name="dhjkfhdjkhslhjkls" localSheetId="6" hidden="1">{"'Sheet1'!$A$1:$H$36"}</definedName>
    <definedName name="dhjkfhdjkhslhjkls" hidden="1">{"'Sheet1'!$A$1:$H$36"}</definedName>
    <definedName name="dhksie" localSheetId="7" hidden="1">{"'Sheet1'!$A$1:$H$36"}</definedName>
    <definedName name="dhksie" localSheetId="6" hidden="1">{"'Sheet1'!$A$1:$H$36"}</definedName>
    <definedName name="dhksie" hidden="1">{"'Sheet1'!$A$1:$H$36"}</definedName>
    <definedName name="dhsjhsks" localSheetId="7" hidden="1">{"'Sheet1'!$A$1:$H$36"}</definedName>
    <definedName name="dhsjhsks" localSheetId="6" hidden="1">{"'Sheet1'!$A$1:$H$36"}</definedName>
    <definedName name="dhsjhsks" hidden="1">{"'Sheet1'!$A$1:$H$36"}</definedName>
    <definedName name="DIA">#REF!</definedName>
    <definedName name="DIA.">#REF!</definedName>
    <definedName name="Difference">#REF!</definedName>
    <definedName name="DJ" hidden="1">#REF!</definedName>
    <definedName name="djdjh" localSheetId="7" hidden="1">{"'손익현황'!$A$1:$J$29"}</definedName>
    <definedName name="djdjh" localSheetId="6" hidden="1">{"'손익현황'!$A$1:$J$29"}</definedName>
    <definedName name="djdjh" hidden="1">{"'손익현황'!$A$1:$J$29"}</definedName>
    <definedName name="djfkajre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fkajr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fkaj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kdjls" localSheetId="7" hidden="1">{"'Sheet1'!$A$1:$H$36"}</definedName>
    <definedName name="djkdjls" localSheetId="6" hidden="1">{"'Sheet1'!$A$1:$H$36"}</definedName>
    <definedName name="djkdjls" hidden="1">{"'Sheet1'!$A$1:$H$36"}</definedName>
    <definedName name="djkjksl" localSheetId="7" hidden="1">{"'Sheet1'!$A$1:$H$36"}</definedName>
    <definedName name="djkjksl" localSheetId="6" hidden="1">{"'Sheet1'!$A$1:$H$36"}</definedName>
    <definedName name="djkjksl" hidden="1">{"'Sheet1'!$A$1:$H$36"}</definedName>
    <definedName name="djklcnkl" localSheetId="7" hidden="1">{"'Sheet1'!$A$1:$H$36"}</definedName>
    <definedName name="djklcnkl" localSheetId="6" hidden="1">{"'Sheet1'!$A$1:$H$36"}</definedName>
    <definedName name="djklcnkl" hidden="1">{"'Sheet1'!$A$1:$H$36"}</definedName>
    <definedName name="djklsjksj" localSheetId="7" hidden="1">{"'Sheet1'!$A$1:$H$36"}</definedName>
    <definedName name="djklsjksj" localSheetId="6" hidden="1">{"'Sheet1'!$A$1:$H$36"}</definedName>
    <definedName name="djklsjksj" hidden="1">{"'Sheet1'!$A$1:$H$36"}</definedName>
    <definedName name="djklslls" localSheetId="7" hidden="1">{"'Sheet1'!$A$1:$H$36"}</definedName>
    <definedName name="djklslls" localSheetId="6" hidden="1">{"'Sheet1'!$A$1:$H$36"}</definedName>
    <definedName name="djklslls" hidden="1">{"'Sheet1'!$A$1:$H$36"}</definedName>
    <definedName name="djkskls" localSheetId="7" hidden="1">{"'Sheet1'!$A$1:$H$36"}</definedName>
    <definedName name="djkskls" localSheetId="6" hidden="1">{"'Sheet1'!$A$1:$H$36"}</definedName>
    <definedName name="djkskls" hidden="1">{"'Sheet1'!$A$1:$H$36"}</definedName>
    <definedName name="djksl" localSheetId="7" hidden="1">{"'Sheet1'!$A$1:$H$36"}</definedName>
    <definedName name="djksl" localSheetId="6" hidden="1">{"'Sheet1'!$A$1:$H$36"}</definedName>
    <definedName name="djksl" hidden="1">{"'Sheet1'!$A$1:$H$36"}</definedName>
    <definedName name="djld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fjlakdas" hidden="1">#REF!</definedName>
    <definedName name="djlkslmxl" localSheetId="7" hidden="1">{"'Sheet1'!$A$1:$H$36"}</definedName>
    <definedName name="djlkslmxl" localSheetId="6" hidden="1">{"'Sheet1'!$A$1:$H$36"}</definedName>
    <definedName name="djlkslmxl" hidden="1">{"'Sheet1'!$A$1:$H$36"}</definedName>
    <definedName name="DJQ" localSheetId="7" hidden="1">{#N/A,#N/A,TRUE,"Y생산";#N/A,#N/A,TRUE,"Y판매";#N/A,#N/A,TRUE,"Y총물량";#N/A,#N/A,TRUE,"Y능력";#N/A,#N/A,TRUE,"YKD"}</definedName>
    <definedName name="DJQ" localSheetId="6" hidden="1">{#N/A,#N/A,TRUE,"Y생산";#N/A,#N/A,TRUE,"Y판매";#N/A,#N/A,TRUE,"Y총물량";#N/A,#N/A,TRUE,"Y능력";#N/A,#N/A,TRUE,"YKD"}</definedName>
    <definedName name="DJQ" hidden="1">{#N/A,#N/A,TRUE,"Y생산";#N/A,#N/A,TRUE,"Y판매";#N/A,#N/A,TRUE,"Y총물량";#N/A,#N/A,TRUE,"Y능력";#N/A,#N/A,TRUE,"YKD"}</definedName>
    <definedName name="DK" hidden="1">#REF!</definedName>
    <definedName name="DKD">[0]!영광원자력5,#REF!</definedName>
    <definedName name="dkdk" localSheetId="7" hidden="1">{#N/A,#N/A,FALSE,"BS";#N/A,#N/A,FALSE,"PL";#N/A,#N/A,FALSE,"처분";#N/A,#N/A,FALSE,"현금";#N/A,#N/A,FALSE,"매출";#N/A,#N/A,FALSE,"원가";#N/A,#N/A,FALSE,"경영"}</definedName>
    <definedName name="dkdk" localSheetId="6" hidden="1">{#N/A,#N/A,FALSE,"BS";#N/A,#N/A,FALSE,"PL";#N/A,#N/A,FALSE,"처분";#N/A,#N/A,FALSE,"현금";#N/A,#N/A,FALSE,"매출";#N/A,#N/A,FALSE,"원가";#N/A,#N/A,FALSE,"경영"}</definedName>
    <definedName name="dkdk" hidden="1">{#N/A,#N/A,FALSE,"BS";#N/A,#N/A,FALSE,"PL";#N/A,#N/A,FALSE,"처분";#N/A,#N/A,FALSE,"현금";#N/A,#N/A,FALSE,"매출";#N/A,#N/A,FALSE,"원가";#N/A,#N/A,FALSE,"경영"}</definedName>
    <definedName name="dkdk_1" localSheetId="7" hidden="1">{"'미착금액'!$A$4:$G$14"}</definedName>
    <definedName name="dkdk_1" localSheetId="6" hidden="1">{"'미착금액'!$A$4:$G$14"}</definedName>
    <definedName name="dkdk_1" hidden="1">{"'미착금액'!$A$4:$G$14"}</definedName>
    <definedName name="dkdkd" localSheetId="7" hidden="1">{#N/A,#N/A,FALSE,"UNIT";#N/A,#N/A,FALSE,"UNIT";#N/A,#N/A,FALSE,"계정"}</definedName>
    <definedName name="dkdkd" localSheetId="6" hidden="1">{#N/A,#N/A,FALSE,"UNIT";#N/A,#N/A,FALSE,"UNIT";#N/A,#N/A,FALSE,"계정"}</definedName>
    <definedName name="dkdkd" hidden="1">{#N/A,#N/A,FALSE,"UNIT";#N/A,#N/A,FALSE,"UNIT";#N/A,#N/A,FALSE,"계정"}</definedName>
    <definedName name="dkdkdk" localSheetId="7" hidden="1">{"'Sheet1'!$A$1:$H$36"}</definedName>
    <definedName name="dkdkdk" localSheetId="6" hidden="1">{"'Sheet1'!$A$1:$H$36"}</definedName>
    <definedName name="dkdkdk" hidden="1">{"'Sheet1'!$A$1:$H$36"}</definedName>
    <definedName name="dkdkf" localSheetId="7" hidden="1">{#N/A,#N/A,FALSE,"진행중"}</definedName>
    <definedName name="dkdkf" localSheetId="6" hidden="1">{#N/A,#N/A,FALSE,"진행중"}</definedName>
    <definedName name="dkdkf" hidden="1">{#N/A,#N/A,FALSE,"진행중"}</definedName>
    <definedName name="dkdlrh">{"'Sheet1'!$A$1:$D$15"}</definedName>
    <definedName name="dkf" localSheetId="7" hidden="1">{#N/A,#N/A,FALSE,"단축1";#N/A,#N/A,FALSE,"단축2";#N/A,#N/A,FALSE,"단축3";#N/A,#N/A,FALSE,"장축";#N/A,#N/A,FALSE,"4WD"}</definedName>
    <definedName name="dkf" localSheetId="6" hidden="1">{#N/A,#N/A,FALSE,"단축1";#N/A,#N/A,FALSE,"단축2";#N/A,#N/A,FALSE,"단축3";#N/A,#N/A,FALSE,"장축";#N/A,#N/A,FALSE,"4WD"}</definedName>
    <definedName name="dkf" hidden="1">{#N/A,#N/A,FALSE,"단축1";#N/A,#N/A,FALSE,"단축2";#N/A,#N/A,FALSE,"단축3";#N/A,#N/A,FALSE,"장축";#N/A,#N/A,FALSE,"4WD"}</definedName>
    <definedName name="DKJLF" localSheetId="7" hidden="1">{#N/A,#N/A,TRUE,"일정"}</definedName>
    <definedName name="DKJLF" localSheetId="6" hidden="1">{#N/A,#N/A,TRUE,"일정"}</definedName>
    <definedName name="DKJLF" hidden="1">{#N/A,#N/A,TRUE,"일정"}</definedName>
    <definedName name="dkjqpojkd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jqpojkd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jqpoj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s" hidden="1">#REF!</definedName>
    <definedName name="dkslke" localSheetId="7" hidden="1">{"'Sheet1'!$A$1:$H$36"}</definedName>
    <definedName name="dkslke" localSheetId="6" hidden="1">{"'Sheet1'!$A$1:$H$36"}</definedName>
    <definedName name="dkslke" hidden="1">{"'Sheet1'!$A$1:$H$36"}</definedName>
    <definedName name="DL" hidden="1">#REF!</definedName>
    <definedName name="DL3eafb9ff_b705_4e5f_8a61_27d35438f30e" hidden="1">#REF!</definedName>
    <definedName name="DL717e9cad_8191_46cb_90d5_40d612757735" hidden="1">#REF!</definedName>
    <definedName name="DLaad15270_c3c7_4e94_8ceb_64fdd374dd18" hidden="1">#REF!</definedName>
    <definedName name="DLAKL" localSheetId="7" hidden="1">{#N/A,#N/A,TRUE,"Y생산";#N/A,#N/A,TRUE,"Y판매";#N/A,#N/A,TRUE,"Y총물량";#N/A,#N/A,TRUE,"Y능력";#N/A,#N/A,TRUE,"YKD"}</definedName>
    <definedName name="DLAKL" localSheetId="6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ATL" localSheetId="7" hidden="1">{#N/A,#N/A,FALSE,"단축1";#N/A,#N/A,FALSE,"단축2";#N/A,#N/A,FALSE,"단축3";#N/A,#N/A,FALSE,"장축";#N/A,#N/A,FALSE,"4WD"}</definedName>
    <definedName name="DLATL" localSheetId="6" hidden="1">{#N/A,#N/A,FALSE,"단축1";#N/A,#N/A,FALSE,"단축2";#N/A,#N/A,FALSE,"단축3";#N/A,#N/A,FALSE,"장축";#N/A,#N/A,FALSE,"4WD"}</definedName>
    <definedName name="DLATL" hidden="1">{#N/A,#N/A,FALSE,"단축1";#N/A,#N/A,FALSE,"단축2";#N/A,#N/A,FALSE,"단축3";#N/A,#N/A,FALSE,"장축";#N/A,#N/A,FALSE,"4WD"}</definedName>
    <definedName name="dlddd" localSheetId="7" hidden="1">{"'Sheet1'!$A$1:$H$36"}</definedName>
    <definedName name="dlddd" localSheetId="6" hidden="1">{"'Sheet1'!$A$1:$H$36"}</definedName>
    <definedName name="dlddd" hidden="1">{"'Sheet1'!$A$1:$H$36"}</definedName>
    <definedName name="dlf" localSheetId="7" hidden="1">{"FORM1",#N/A,TRUE,"Revenue";"FORM1.1",#N/A,TRUE,"Revenue";"FORM1.2",#N/A,TRUE,"Revenue";"FORM2",#N/A,TRUE,"Revenue";"FORM2.1",#N/A,TRUE,"Revenue"}</definedName>
    <definedName name="dlf" localSheetId="6" hidden="1">{"FORM1",#N/A,TRUE,"Revenue";"FORM1.1",#N/A,TRUE,"Revenue";"FORM1.2",#N/A,TRUE,"Revenue";"FORM2",#N/A,TRUE,"Revenue";"FORM2.1",#N/A,TRUE,"Revenue"}</definedName>
    <definedName name="dlf" hidden="1">{"FORM1",#N/A,TRUE,"Revenue";"FORM1.1",#N/A,TRUE,"Revenue";"FORM1.2",#N/A,TRUE,"Revenue";"FORM2",#N/A,TRUE,"Revenue";"FORM2.1",#N/A,TRUE,"Revenue"}</definedName>
    <definedName name="dlfma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lfma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lfm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lld" localSheetId="7" hidden="1">{"'Sheet1'!$A$1:$H$36"}</definedName>
    <definedName name="dlld" localSheetId="6" hidden="1">{"'Sheet1'!$A$1:$H$36"}</definedName>
    <definedName name="dlld" hidden="1">{"'Sheet1'!$A$1:$H$36"}</definedName>
    <definedName name="DLS" localSheetId="7" hidden="1">{#N/A,#N/A,TRUE,"Y생산";#N/A,#N/A,TRUE,"Y판매";#N/A,#N/A,TRUE,"Y총물량";#N/A,#N/A,TRUE,"Y능력";#N/A,#N/A,TRUE,"YKD"}</definedName>
    <definedName name="DLS" localSheetId="6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LSRJSQL">[0]!DLSRJSQL</definedName>
    <definedName name="dlwotnr" hidden="1">{"'Desktop Inventory 현황'!$B$2:$O$35"}</definedName>
    <definedName name="dma" localSheetId="7" hidden="1">{#N/A,#N/A,FALSE,"BS";#N/A,#N/A,FALSE,"PL";#N/A,#N/A,FALSE,"처분";#N/A,#N/A,FALSE,"현금";#N/A,#N/A,FALSE,"매출";#N/A,#N/A,FALSE,"원가";#N/A,#N/A,FALSE,"경영"}</definedName>
    <definedName name="dma" localSheetId="6" hidden="1">{#N/A,#N/A,FALSE,"BS";#N/A,#N/A,FALSE,"PL";#N/A,#N/A,FALSE,"처분";#N/A,#N/A,FALSE,"현금";#N/A,#N/A,FALSE,"매출";#N/A,#N/A,FALSE,"원가";#N/A,#N/A,FALSE,"경영"}</definedName>
    <definedName name="dma" hidden="1">{#N/A,#N/A,FALSE,"BS";#N/A,#N/A,FALSE,"PL";#N/A,#N/A,FALSE,"처분";#N/A,#N/A,FALSE,"현금";#N/A,#N/A,FALSE,"매출";#N/A,#N/A,FALSE,"원가";#N/A,#N/A,FALSE,"경영"}</definedName>
    <definedName name="DN" localSheetId="7" hidden="1">{"'Sheet1'!$A$1:$H$36"}</definedName>
    <definedName name="DN" localSheetId="6" hidden="1">{"'Sheet1'!$A$1:$H$36"}</definedName>
    <definedName name="DN" hidden="1">{"'Sheet1'!$A$1:$H$36"}</definedName>
    <definedName name="dnlksnlkslk" localSheetId="7" hidden="1">{"'Sheet1'!$A$1:$H$36"}</definedName>
    <definedName name="dnlksnlkslk" localSheetId="6" hidden="1">{"'Sheet1'!$A$1:$H$36"}</definedName>
    <definedName name="dnlksnlkslk" hidden="1">{"'Sheet1'!$A$1:$H$36"}</definedName>
    <definedName name="Document_array">{"Book1"}</definedName>
    <definedName name="DOI" localSheetId="7" hidden="1">{"'Sheet1'!$L$16"}</definedName>
    <definedName name="DOI" localSheetId="6" hidden="1">{"'Sheet1'!$L$16"}</definedName>
    <definedName name="DOI" hidden="1">{"'Sheet1'!$L$16"}</definedName>
    <definedName name="Dollar_Threshold">#REF!</definedName>
    <definedName name="DOM" localSheetId="7" hidden="1">{"'tel2'!$B$29:$J$45","'tel2'!$A$5:$G$19","'tel2'!$B$50:$F$57","'tel2'!$B$105:$G$110","'tel2'!$B$63:$H$85","'tel2'!$B$14:$G$18","'tel2'!$B$29:$C$29"}</definedName>
    <definedName name="DOM" localSheetId="6" hidden="1">{"'tel2'!$B$29:$J$45","'tel2'!$A$5:$G$19","'tel2'!$B$50:$F$57","'tel2'!$B$105:$G$110","'tel2'!$B$63:$H$85","'tel2'!$B$14:$G$18","'tel2'!$B$29:$C$29"}</definedName>
    <definedName name="DOM" hidden="1">{"'tel2'!$B$29:$J$45","'tel2'!$A$5:$G$19","'tel2'!$B$50:$F$57","'tel2'!$B$105:$G$110","'tel2'!$B$63:$H$85","'tel2'!$B$14:$G$18","'tel2'!$B$29:$C$29"}</definedName>
    <definedName name="DOOR">#REF!</definedName>
    <definedName name="dP">#REF!</definedName>
    <definedName name="DPDPD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PDPD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PDPD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R" hidden="1">#REF!</definedName>
    <definedName name="DRFDGH" localSheetId="7" hidden="1">{#N/A,#N/A,FALSE,"단축1";#N/A,#N/A,FALSE,"단축2";#N/A,#N/A,FALSE,"단축3";#N/A,#N/A,FALSE,"장축";#N/A,#N/A,FALSE,"4WD"}</definedName>
    <definedName name="DRFDGH" localSheetId="6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IVEABILITY" localSheetId="7" hidden="1">{#N/A,#N/A,FALSE,"단축1";#N/A,#N/A,FALSE,"단축2";#N/A,#N/A,FALSE,"단축3";#N/A,#N/A,FALSE,"장축";#N/A,#N/A,FALSE,"4WD"}</definedName>
    <definedName name="DRIVEABILITY" localSheetId="6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OW">#N/A</definedName>
    <definedName name="ds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" localSheetId="7" hidden="1">{#N/A,#N/A,FALSE,"을지 (4)";#N/A,#N/A,FALSE,"을지 (5)";#N/A,#N/A,FALSE,"을지 (6)"}</definedName>
    <definedName name="DSA" localSheetId="6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dasd" hidden="1">#REF!</definedName>
    <definedName name="dsafa" localSheetId="7" hidden="1">{"comp1",#N/A,FALSE,"COMPS";"footnotes",#N/A,FALSE,"COMPS"}</definedName>
    <definedName name="dsafa" localSheetId="6" hidden="1">{"comp1",#N/A,FALSE,"COMPS";"footnotes",#N/A,FALSE,"COMPS"}</definedName>
    <definedName name="dsafa" hidden="1">{"comp1",#N/A,FALSE,"COMPS";"footnotes",#N/A,FALSE,"COMPS"}</definedName>
    <definedName name="DSAFAHSDHFDHF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AHSDHFDH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f" localSheetId="7" hidden="1">{#N/A,#N/A,FALSE,"P.C.B"}</definedName>
    <definedName name="dsaff" localSheetId="6" hidden="1">{#N/A,#N/A,FALSE,"P.C.B"}</definedName>
    <definedName name="dsaff" hidden="1">{#N/A,#N/A,FALSE,"P.C.B"}</definedName>
    <definedName name="dsd" hidden="1">#REF!</definedName>
    <definedName name="DSDADF" localSheetId="7" hidden="1">{#N/A,#N/A,FALSE,"단축1";#N/A,#N/A,FALSE,"단축2";#N/A,#N/A,FALSE,"단축3";#N/A,#N/A,FALSE,"장축";#N/A,#N/A,FALSE,"4WD"}</definedName>
    <definedName name="DSDADF" localSheetId="6" hidden="1">{#N/A,#N/A,FALSE,"단축1";#N/A,#N/A,FALSE,"단축2";#N/A,#N/A,FALSE,"단축3";#N/A,#N/A,FALSE,"장축";#N/A,#N/A,FALSE,"4WD"}</definedName>
    <definedName name="DSDADF" hidden="1">{#N/A,#N/A,FALSE,"단축1";#N/A,#N/A,FALSE,"단축2";#N/A,#N/A,FALSE,"단축3";#N/A,#N/A,FALSE,"장축";#N/A,#N/A,FALSE,"4WD"}</definedName>
    <definedName name="dsdf" localSheetId="7" hidden="1">{#N/A,#N/A,TRUE,"Summary";#N/A,#N/A,TRUE,"IS";#N/A,#N/A,TRUE,"Adj";#N/A,#N/A,TRUE,"BS";#N/A,#N/A,TRUE,"CF";#N/A,#N/A,TRUE,"Debt";#N/A,#N/A,TRUE,"IRR"}</definedName>
    <definedName name="dsdf" localSheetId="6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dsdfgs" localSheetId="7" hidden="1">{"'Sheet1'!$A$1:$H$36"}</definedName>
    <definedName name="dsdfgs" localSheetId="6" hidden="1">{"'Sheet1'!$A$1:$H$36"}</definedName>
    <definedName name="dsdfgs" hidden="1">{"'Sheet1'!$A$1:$H$36"}</definedName>
    <definedName name="dsds" localSheetId="7" hidden="1">{"'Sheet1'!$A$1:$H$36"}</definedName>
    <definedName name="dsds" localSheetId="6" hidden="1">{"'Sheet1'!$A$1:$H$36"}</definedName>
    <definedName name="dsds" hidden="1">{"'Sheet1'!$A$1:$H$36"}</definedName>
    <definedName name="dsdsaDSddsddA" hidden="1">{"'자리배치도'!$AG$1:$CI$28"}</definedName>
    <definedName name="dse" localSheetId="7" hidden="1">{"'Sheet1'!$A$1:$H$36"}</definedName>
    <definedName name="dse" localSheetId="6" hidden="1">{"'Sheet1'!$A$1:$H$36"}</definedName>
    <definedName name="dse" hidden="1">{"'Sheet1'!$A$1:$H$36"}</definedName>
    <definedName name="dsf" hidden="1">#REF!</definedName>
    <definedName name="dsgf" hidden="1">#REF!</definedName>
    <definedName name="dss" localSheetId="7" hidden="1">{"'Sheet1'!$A$1:$H$36"}</definedName>
    <definedName name="dss" localSheetId="6" hidden="1">{"'Sheet1'!$A$1:$H$36"}</definedName>
    <definedName name="dss" hidden="1">{"'Sheet1'!$A$1:$H$36"}</definedName>
    <definedName name="DSS조직도" hidden="1">#REF!</definedName>
    <definedName name="dt" localSheetId="7" hidden="1">{#N/A,#N/A,FALSE,"ASIA1"}</definedName>
    <definedName name="dt" localSheetId="6" hidden="1">{#N/A,#N/A,FALSE,"ASIA1"}</definedName>
    <definedName name="dt" hidden="1">{#N/A,#N/A,FALSE,"ASIA1"}</definedName>
    <definedName name="ducksung.pl">#REF!</definedName>
    <definedName name="dud" localSheetId="7" hidden="1">{#N/A,#N/A,FALSE,"Aging Summary";#N/A,#N/A,FALSE,"Ratio Analysis";#N/A,#N/A,FALSE,"Test 120 Day Accts";#N/A,#N/A,FALSE,"Tickmarks"}</definedName>
    <definedName name="dud" localSheetId="6" hidden="1">{#N/A,#N/A,FALSE,"Aging Summary";#N/A,#N/A,FALSE,"Ratio Analysis";#N/A,#N/A,FALSE,"Test 120 Day Accts";#N/A,#N/A,FALSE,"Tickmarks"}</definedName>
    <definedName name="dud" hidden="1">{#N/A,#N/A,FALSE,"Aging Summary";#N/A,#N/A,FALSE,"Ratio Analysis";#N/A,#N/A,FALSE,"Test 120 Day Accts";#N/A,#N/A,FALSE,"Tickmarks"}</definedName>
    <definedName name="dung" localSheetId="7" hidden="1">{"'Sheet1'!$L$16"}</definedName>
    <definedName name="dung" localSheetId="6" hidden="1">{"'Sheet1'!$L$16"}</definedName>
    <definedName name="dung" hidden="1">{"'Sheet1'!$L$16"}</definedName>
    <definedName name="dus" hidden="1">#REF!</definedName>
    <definedName name="DW" localSheetId="7" hidden="1">{#N/A,#N/A,FALSE,"ASIA1"}</definedName>
    <definedName name="DW" localSheetId="6" hidden="1">{#N/A,#N/A,FALSE,"ASIA1"}</definedName>
    <definedName name="DW" hidden="1">{#N/A,#N/A,FALSE,"ASIA1"}</definedName>
    <definedName name="dwa" localSheetId="7" hidden="1">{#N/A,#N/A,FALSE,"ASIA1"}</definedName>
    <definedName name="dwa" localSheetId="6" hidden="1">{#N/A,#N/A,FALSE,"ASIA1"}</definedName>
    <definedName name="dwa" hidden="1">{#N/A,#N/A,FALSE,"ASIA1"}</definedName>
    <definedName name="DWPRICE" hidden="1">#REF!</definedName>
    <definedName name="dxfg" localSheetId="7" hidden="1">{"'4월수지'!$A$1:$AE$45"}</definedName>
    <definedName name="dxfg" localSheetId="6" hidden="1">{"'4월수지'!$A$1:$AE$45"}</definedName>
    <definedName name="dxfg" hidden="1">{"'4월수지'!$A$1:$AE$45"}</definedName>
    <definedName name="DXFTH" localSheetId="7" hidden="1">{"'매출계획'!$D$2"}</definedName>
    <definedName name="DXFTH" localSheetId="6" hidden="1">{"'매출계획'!$D$2"}</definedName>
    <definedName name="DXFTH" hidden="1">{"'매출계획'!$D$2"}</definedName>
    <definedName name="dydirvy3" localSheetId="7" hidden="1">{"'Sheet1'!$A$1:$H$36"}</definedName>
    <definedName name="dydirvy3" localSheetId="6" hidden="1">{"'Sheet1'!$A$1:$H$36"}</definedName>
    <definedName name="dydirvy3" hidden="1">{"'Sheet1'!$A$1:$H$36"}</definedName>
    <definedName name="d을지">#REF!</definedName>
    <definedName name="e">{"'호선별현황(방식)'!$K$22:$P$22","'호선별현황(방식)'!$K$22:$P$22"}</definedName>
    <definedName name="EADAF" localSheetId="7" hidden="1">{#N/A,#N/A,FALSE,"단축1";#N/A,#N/A,FALSE,"단축2";#N/A,#N/A,FALSE,"단축3";#N/A,#N/A,FALSE,"장축";#N/A,#N/A,FALSE,"4WD"}</definedName>
    <definedName name="EADAF" localSheetId="6" hidden="1">{#N/A,#N/A,FALSE,"단축1";#N/A,#N/A,FALSE,"단축2";#N/A,#N/A,FALSE,"단축3";#N/A,#N/A,FALSE,"장축";#N/A,#N/A,FALSE,"4WD"}</definedName>
    <definedName name="EADAF" hidden="1">{#N/A,#N/A,FALSE,"단축1";#N/A,#N/A,FALSE,"단축2";#N/A,#N/A,FALSE,"단축3";#N/A,#N/A,FALSE,"장축";#N/A,#N/A,FALSE,"4WD"}</definedName>
    <definedName name="EARF" localSheetId="7" hidden="1">{"'매출계획'!$D$2"}</definedName>
    <definedName name="EARF" localSheetId="6" hidden="1">{"'매출계획'!$D$2"}</definedName>
    <definedName name="EARF" hidden="1">{"'매출계획'!$D$2"}</definedName>
    <definedName name="EASRYG" localSheetId="7" hidden="1">{"'매출계획'!$D$2"}</definedName>
    <definedName name="EASRYG" localSheetId="6" hidden="1">{"'매출계획'!$D$2"}</definedName>
    <definedName name="EASRYG" hidden="1">{"'매출계획'!$D$2"}</definedName>
    <definedName name="ed" localSheetId="7" hidden="1">{"'보고양식'!$A$58:$K$111"}</definedName>
    <definedName name="ed" localSheetId="6" hidden="1">{"'보고양식'!$A$58:$K$111"}</definedName>
    <definedName name="ed" hidden="1">{"'보고양식'!$A$58:$K$111"}</definedName>
    <definedName name="ede" localSheetId="7" hidden="1">{"'4월수지'!$A$1:$AE$45"}</definedName>
    <definedName name="ede" localSheetId="6" hidden="1">{"'4월수지'!$A$1:$AE$45"}</definedName>
    <definedName name="ede" hidden="1">{"'4월수지'!$A$1:$AE$45"}</definedName>
    <definedName name="edeed" hidden="1">#REF!</definedName>
    <definedName name="EDU.TAX">#REF!</definedName>
    <definedName name="ee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e" localSheetId="7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eeeeeee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eeeeeee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eeeeeeeee">BlankMacro1</definedName>
    <definedName name="eeeeeeeeee" localSheetId="7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eeeeeeeeee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eeeeeeeeee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eeeeeeeeeeeeeee">{"'호선별현황(방식)'!$K$22:$P$22","'호선별현황(방식)'!$K$22:$P$22"}</definedName>
    <definedName name="eeeeeeeeeeeeeeeeeeee" localSheetId="7" hidden="1">{"'Sheet1'!$L$16"}</definedName>
    <definedName name="eeeeeeeeeeeeeeeeeeee" localSheetId="6" hidden="1">{"'Sheet1'!$L$16"}</definedName>
    <definedName name="eeeeeeeeeeeeeeeeeeee" hidden="1">{"'Sheet1'!$L$16"}</definedName>
    <definedName name="eeojfkjks" localSheetId="7" hidden="1">{"'Sheet1'!$A$1:$H$36"}</definedName>
    <definedName name="eeojfkjks" localSheetId="6" hidden="1">{"'Sheet1'!$A$1:$H$36"}</definedName>
    <definedName name="eeojfkjks" hidden="1">{"'Sheet1'!$A$1:$H$36"}</definedName>
    <definedName name="EER" localSheetId="7" hidden="1">{"'표지'!$B$5"}</definedName>
    <definedName name="EER" localSheetId="6" hidden="1">{"'표지'!$B$5"}</definedName>
    <definedName name="EER" hidden="1">{"'표지'!$B$5"}</definedName>
    <definedName name="eerfd" localSheetId="7" hidden="1">{"'Sheet1'!$A$1:$H$36"}</definedName>
    <definedName name="eerfd" localSheetId="6" hidden="1">{"'Sheet1'!$A$1:$H$36"}</definedName>
    <definedName name="eerfd" hidden="1">{"'Sheet1'!$A$1:$H$36"}</definedName>
    <definedName name="eewewewe" localSheetId="7" hidden="1">{#N/A,#N/A,FALSE,"UNIT";#N/A,#N/A,FALSE,"UNIT";#N/A,#N/A,FALSE,"계정"}</definedName>
    <definedName name="eewewewe" localSheetId="6" hidden="1">{#N/A,#N/A,FALSE,"UNIT";#N/A,#N/A,FALSE,"UNIT";#N/A,#N/A,FALSE,"계정"}</definedName>
    <definedName name="eewewewe" hidden="1">{#N/A,#N/A,FALSE,"UNIT";#N/A,#N/A,FALSE,"UNIT";#N/A,#N/A,FALSE,"계정"}</definedName>
    <definedName name="efbar" localSheetId="7" hidden="1">{#N/A,#N/A,FALSE,"Performance Flash Report"}</definedName>
    <definedName name="efbar" localSheetId="6" hidden="1">{#N/A,#N/A,FALSE,"Performance Flash Report"}</definedName>
    <definedName name="efbar" hidden="1">{#N/A,#N/A,FALSE,"Performance Flash Report"}</definedName>
    <definedName name="efefe" hidden="1">#REF!</definedName>
    <definedName name="EffDate">#REF!</definedName>
    <definedName name="efg">#REF!</definedName>
    <definedName name="EF제동" localSheetId="7" hidden="1">{#N/A,#N/A,FALSE,"단축1";#N/A,#N/A,FALSE,"단축2";#N/A,#N/A,FALSE,"단축3";#N/A,#N/A,FALSE,"장축";#N/A,#N/A,FALSE,"4WD"}</definedName>
    <definedName name="EF제동" localSheetId="6" hidden="1">{#N/A,#N/A,FALSE,"단축1";#N/A,#N/A,FALSE,"단축2";#N/A,#N/A,FALSE,"단축3";#N/A,#N/A,FALSE,"장축";#N/A,#N/A,FALSE,"4WD"}</definedName>
    <definedName name="EF제동" hidden="1">{#N/A,#N/A,FALSE,"단축1";#N/A,#N/A,FALSE,"단축2";#N/A,#N/A,FALSE,"단축3";#N/A,#N/A,FALSE,"장축";#N/A,#N/A,FALSE,"4WD"}</definedName>
    <definedName name="eg" localSheetId="7" hidden="1">{"'4월수지'!$A$1:$AE$45"}</definedName>
    <definedName name="eg" localSheetId="6" hidden="1">{"'4월수지'!$A$1:$AE$45"}</definedName>
    <definedName name="eg" hidden="1">{"'4월수지'!$A$1:$AE$45"}</definedName>
    <definedName name="ejioos" localSheetId="7" hidden="1">{"'Sheet1'!$A$1:$H$36"}</definedName>
    <definedName name="ejioos" localSheetId="6" hidden="1">{"'Sheet1'!$A$1:$H$36"}</definedName>
    <definedName name="ejioos" hidden="1">{"'Sheet1'!$A$1:$H$36"}</definedName>
    <definedName name="ejklejle" localSheetId="7" hidden="1">{"'Sheet1'!$A$1:$H$36"}</definedName>
    <definedName name="ejklejle" localSheetId="6" hidden="1">{"'Sheet1'!$A$1:$H$36"}</definedName>
    <definedName name="ejklejle" hidden="1">{"'Sheet1'!$A$1:$H$36"}</definedName>
    <definedName name="EK" hidden="1">#REF!</definedName>
    <definedName name="ek_1" localSheetId="7" hidden="1">{"'7-2지역별'!$A$1:$R$44"}</definedName>
    <definedName name="ek_1" localSheetId="6" hidden="1">{"'7-2지역별'!$A$1:$R$44"}</definedName>
    <definedName name="ek_1" hidden="1">{"'7-2지역별'!$A$1:$R$44"}</definedName>
    <definedName name="EKA_Adj">#REF!</definedName>
    <definedName name="EKA_Fut">#REF!</definedName>
    <definedName name="EKA_Stk">#REF!</definedName>
    <definedName name="EKC">#REF!</definedName>
    <definedName name="ekele" localSheetId="7" hidden="1">{"'Sheet1'!$A$1:$H$36"}</definedName>
    <definedName name="ekele" localSheetId="6" hidden="1">{"'Sheet1'!$A$1:$H$36"}</definedName>
    <definedName name="ekele" hidden="1">{"'Sheet1'!$A$1:$H$36"}</definedName>
    <definedName name="EKSRK">[0]!EKSRK</definedName>
    <definedName name="ELAP">#REF!</definedName>
    <definedName name="ELAPP">#REF!</definedName>
    <definedName name="ELC">#REF!</definedName>
    <definedName name="ELG">#REF!</definedName>
    <definedName name="elliot" localSheetId="7" hidden="1">{"'5'!$A$1:$BB$147"}</definedName>
    <definedName name="elliot" localSheetId="6" hidden="1">{"'5'!$A$1:$BB$147"}</definedName>
    <definedName name="elliot" hidden="1">{"'5'!$A$1:$BB$147"}</definedName>
    <definedName name="ELSK" localSheetId="7" hidden="1">{#N/A,#N/A,FALSE,"1.CRITERIA";#N/A,#N/A,FALSE,"2.IS";#N/A,#N/A,FALSE,"3.BS";#N/A,#N/A,FALSE,"4.PER PL";#N/A,#N/A,FALSE,"5.INVESTMENT";#N/A,#N/A,FALSE,"6.공문";#N/A,#N/A,FALSE,"7.netinvest"}</definedName>
    <definedName name="ELSK" localSheetId="6" hidden="1">{#N/A,#N/A,FALSE,"1.CRITERIA";#N/A,#N/A,FALSE,"2.IS";#N/A,#N/A,FALSE,"3.BS";#N/A,#N/A,FALSE,"4.PER PL";#N/A,#N/A,FALSE,"5.INVESTMENT";#N/A,#N/A,FALSE,"6.공문";#N/A,#N/A,FALSE,"7.netinvest"}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LWI">#REF!</definedName>
    <definedName name="ELWIP">#REF!</definedName>
    <definedName name="EMC_종평보고" hidden="1">#N/A</definedName>
    <definedName name="END">#REF!</definedName>
    <definedName name="ENG" hidden="1">#REF!</definedName>
    <definedName name="ENP">#REF!</definedName>
    <definedName name="eo" localSheetId="7" hidden="1">{#N/A,#N/A,FALSE,"BS";#N/A,#N/A,FALSE,"PL";#N/A,#N/A,FALSE,"처분";#N/A,#N/A,FALSE,"현금";#N/A,#N/A,FALSE,"매출";#N/A,#N/A,FALSE,"원가";#N/A,#N/A,FALSE,"경영"}</definedName>
    <definedName name="eo" localSheetId="6" hidden="1">{#N/A,#N/A,FALSE,"BS";#N/A,#N/A,FALSE,"PL";#N/A,#N/A,FALSE,"처분";#N/A,#N/A,FALSE,"현금";#N/A,#N/A,FALSE,"매출";#N/A,#N/A,FALSE,"원가";#N/A,#N/A,FALSE,"경영"}</definedName>
    <definedName name="eo" hidden="1">{#N/A,#N/A,FALSE,"BS";#N/A,#N/A,FALSE,"PL";#N/A,#N/A,FALSE,"처분";#N/A,#N/A,FALSE,"현금";#N/A,#N/A,FALSE,"매출";#N/A,#N/A,FALSE,"원가";#N/A,#N/A,FALSE,"경영"}</definedName>
    <definedName name="EO계획" hidden="1">#REF!</definedName>
    <definedName name="EO정리" localSheetId="7" hidden="1">{#N/A,#N/A,FALSE,"단축1";#N/A,#N/A,FALSE,"단축2";#N/A,#N/A,FALSE,"단축3";#N/A,#N/A,FALSE,"장축";#N/A,#N/A,FALSE,"4WD"}</definedName>
    <definedName name="EO정리" localSheetId="6" hidden="1">{#N/A,#N/A,FALSE,"단축1";#N/A,#N/A,FALSE,"단축2";#N/A,#N/A,FALSE,"단축3";#N/A,#N/A,FALSE,"장축";#N/A,#N/A,FALSE,"4WD"}</definedName>
    <definedName name="EO정리" hidden="1">{#N/A,#N/A,FALSE,"단축1";#N/A,#N/A,FALSE,"단축2";#N/A,#N/A,FALSE,"단축3";#N/A,#N/A,FALSE,"장축";#N/A,#N/A,FALSE,"4WD"}</definedName>
    <definedName name="EPS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E" localSheetId="7" hidden="1">{"'표지'!$B$5"}</definedName>
    <definedName name="ERE" localSheetId="6" hidden="1">{"'표지'!$B$5"}</definedName>
    <definedName name="ERE" hidden="1">{"'표지'!$B$5"}</definedName>
    <definedName name="ergw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gw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gw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REW" localSheetId="7" hidden="1">{#N/A,#N/A,FALSE,"단축1";#N/A,#N/A,FALSE,"단축2";#N/A,#N/A,FALSE,"단축3";#N/A,#N/A,FALSE,"장축";#N/A,#N/A,FALSE,"4WD"}</definedName>
    <definedName name="ERREW" localSheetId="6" hidden="1">{#N/A,#N/A,FALSE,"단축1";#N/A,#N/A,FALSE,"단축2";#N/A,#N/A,FALSE,"단축3";#N/A,#N/A,FALSE,"장축";#N/A,#N/A,FALSE,"4WD"}</definedName>
    <definedName name="ERREW" hidden="1">{#N/A,#N/A,FALSE,"단축1";#N/A,#N/A,FALSE,"단축2";#N/A,#N/A,FALSE,"단축3";#N/A,#N/A,FALSE,"장축";#N/A,#N/A,FALSE,"4WD"}</definedName>
    <definedName name="ErrName169873475" localSheetId="7" hidden="1">{0,0,0,TRUE;0,0,0,0;0,0,FALSE,0;0,0,0,0}</definedName>
    <definedName name="ErrName169873475" localSheetId="6" hidden="1">{0,0,0,TRUE;0,0,0,0;0,0,FALSE,0;0,0,0,0}</definedName>
    <definedName name="ErrName169873475" hidden="1">{0,0,0,TRUE;0,0,0,0;0,0,FALSE,0;0,0,0,0}</definedName>
    <definedName name="ErrName862619339" hidden="1">#REF!</definedName>
    <definedName name="ert" localSheetId="7" hidden="1">{#N/A,#N/A,TRUE,"Y생산";#N/A,#N/A,TRUE,"Y판매";#N/A,#N/A,TRUE,"Y총물량";#N/A,#N/A,TRUE,"Y능력";#N/A,#N/A,TRUE,"YKD"}</definedName>
    <definedName name="ert" localSheetId="6" hidden="1">{#N/A,#N/A,TRUE,"Y생산";#N/A,#N/A,TRUE,"Y판매";#N/A,#N/A,TRUE,"Y총물량";#N/A,#N/A,TRUE,"Y능력";#N/A,#N/A,TRUE,"YKD"}</definedName>
    <definedName name="ert" hidden="1">{#N/A,#N/A,TRUE,"Y생산";#N/A,#N/A,TRUE,"Y판매";#N/A,#N/A,TRUE,"Y총물량";#N/A,#N/A,TRUE,"Y능력";#N/A,#N/A,TRUE,"YKD"}</definedName>
    <definedName name="ERTG" localSheetId="7" hidden="1">{"'매출계획'!$D$2"}</definedName>
    <definedName name="ERTG" localSheetId="6" hidden="1">{"'매출계획'!$D$2"}</definedName>
    <definedName name="ERTG" hidden="1">{"'매출계획'!$D$2"}</definedName>
    <definedName name="erw" hidden="1">#REF!</definedName>
    <definedName name="erwrwe" localSheetId="7" hidden="1">{#N/A,#N/A,FALSE,"Sheet1"}</definedName>
    <definedName name="erwrwe" localSheetId="6" hidden="1">{#N/A,#N/A,FALSE,"Sheet1"}</definedName>
    <definedName name="erwrwe" hidden="1">{#N/A,#N/A,FALSE,"Sheet1"}</definedName>
    <definedName name="eryry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yry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yr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tc">#REF!</definedName>
    <definedName name="eu" localSheetId="7" hidden="1">{"'4월수지'!$A$1:$AE$45"}</definedName>
    <definedName name="eu" localSheetId="6" hidden="1">{"'4월수지'!$A$1:$AE$45"}</definedName>
    <definedName name="eu" hidden="1">{"'4월수지'!$A$1:$AE$45"}</definedName>
    <definedName name="EUR">#REF!</definedName>
    <definedName name="EUR_KRW">OFFSET(#REF!,0,0,COUNTA(#REF!))</definedName>
    <definedName name="EV__CVPARAMS__" hidden="1">"Sheet1!$A$3:$B$13;"</definedName>
    <definedName name="EV__EVCOM_OPTIONS__" hidden="1">8</definedName>
    <definedName name="EV__EXPOPTIONS__" hidden="1">0</definedName>
    <definedName name="EV__LASTREFTIME__" hidden="1">"2009-11-02 오후 3:48:15"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134217750</definedName>
    <definedName name="EV__WBVERSION__" hidden="1">0</definedName>
    <definedName name="EVA" localSheetId="7" hidden="1">{"MDS",#N/A,FALSE,"1.5 MD";"MDB",#N/A,FALSE,"1.5 MD";"DMDS",#N/A,FALSE,"2.5 DMD";"DMDB",#N/A,FALSE,"2.5 DMD";"TSS",#N/A,FALSE,"3.5 TS";"TSB",#N/A,FALSE,"3.5 TS";"JSTS",#N/A,FALSE,"4.5 JST";"JSTB",#N/A,FALSE,"4.5 JST";"BDS",#N/A,FALSE,"5.5 BD";"BDB",#N/A,FALSE,"5.5 BD";"CCS",#N/A,FALSE,"6.5 CC";"CCB",#N/A,FALSE,"6.5 CC";"ENGS",#N/A,FALSE,"7.5 ENG";"ENGB",#N/A,FALSE,"7.5 ENG";"TDS",#N/A,FALSE,"8.5 TD";"TDB",#N/A,FALSE,"8.5 TD";"CHS",#N/A,FALSE,"9.5 CH";"CHB",#N/A,FALSE,"9.5 CH";"LES",#N/A,FALSE,"10.5 LE";"LEB",#N/A,FALSE,"10.5 LE";"CSS",#N/A,FALSE,"11.5 CO.SEC";"CSB",#N/A,FALSE,"11.5 CO.SEC";"CHRS",#N/A,FALSE,"18a.5 COR-HR";"CHRB",#N/A,FALSE,"18a.5 COR-HR";"UNS",#N/A,FALSE,"20a.5 UN";"UNB",#N/A,FALSE,"20a.5 UN"}</definedName>
    <definedName name="EVA" localSheetId="6" hidden="1">{"MDS",#N/A,FALSE,"1.5 MD";"MDB",#N/A,FALSE,"1.5 MD";"DMDS",#N/A,FALSE,"2.5 DMD";"DMDB",#N/A,FALSE,"2.5 DMD";"TSS",#N/A,FALSE,"3.5 TS";"TSB",#N/A,FALSE,"3.5 TS";"JSTS",#N/A,FALSE,"4.5 JST";"JSTB",#N/A,FALSE,"4.5 JST";"BDS",#N/A,FALSE,"5.5 BD";"BDB",#N/A,FALSE,"5.5 BD";"CCS",#N/A,FALSE,"6.5 CC";"CCB",#N/A,FALSE,"6.5 CC";"ENGS",#N/A,FALSE,"7.5 ENG";"ENGB",#N/A,FALSE,"7.5 ENG";"TDS",#N/A,FALSE,"8.5 TD";"TDB",#N/A,FALSE,"8.5 TD";"CHS",#N/A,FALSE,"9.5 CH";"CHB",#N/A,FALSE,"9.5 CH";"LES",#N/A,FALSE,"10.5 LE";"LEB",#N/A,FALSE,"10.5 LE";"CSS",#N/A,FALSE,"11.5 CO.SEC";"CSB",#N/A,FALSE,"11.5 CO.SEC";"CHRS",#N/A,FALSE,"18a.5 COR-HR";"CHRB",#N/A,FALSE,"18a.5 COR-HR";"UNS",#N/A,FALSE,"20a.5 UN";"UNB",#N/A,FALSE,"20a.5 UN"}</definedName>
    <definedName name="EVA" hidden="1">{"MDS",#N/A,FALSE,"1.5 MD";"MDB",#N/A,FALSE,"1.5 MD";"DMDS",#N/A,FALSE,"2.5 DMD";"DMDB",#N/A,FALSE,"2.5 DMD";"TSS",#N/A,FALSE,"3.5 TS";"TSB",#N/A,FALSE,"3.5 TS";"JSTS",#N/A,FALSE,"4.5 JST";"JSTB",#N/A,FALSE,"4.5 JST";"BDS",#N/A,FALSE,"5.5 BD";"BDB",#N/A,FALSE,"5.5 BD";"CCS",#N/A,FALSE,"6.5 CC";"CCB",#N/A,FALSE,"6.5 CC";"ENGS",#N/A,FALSE,"7.5 ENG";"ENGB",#N/A,FALSE,"7.5 ENG";"TDS",#N/A,FALSE,"8.5 TD";"TDB",#N/A,FALSE,"8.5 TD";"CHS",#N/A,FALSE,"9.5 CH";"CHB",#N/A,FALSE,"9.5 CH";"LES",#N/A,FALSE,"10.5 LE";"LEB",#N/A,FALSE,"10.5 LE";"CSS",#N/A,FALSE,"11.5 CO.SEC";"CSB",#N/A,FALSE,"11.5 CO.SEC";"CHRS",#N/A,FALSE,"18a.5 COR-HR";"CHRB",#N/A,FALSE,"18a.5 COR-HR";"UNS",#N/A,FALSE,"20a.5 UN";"UNB",#N/A,FALSE,"20a.5 UN"}</definedName>
    <definedName name="EVA舊">#REF!</definedName>
    <definedName name="EW56W56" hidden="1">255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r" localSheetId="7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ewr" localSheetId="6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ewr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ewrwr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wrw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w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xcel_BuiltIn__FilterDatabase_4">#REF!</definedName>
    <definedName name="exit" localSheetId="7" hidden="1">{"'Sheet1'!$L$16"}</definedName>
    <definedName name="exit" localSheetId="6" hidden="1">{"'Sheet1'!$L$16"}</definedName>
    <definedName name="exit" hidden="1">{"'Sheet1'!$L$16"}</definedName>
    <definedName name="Expected_balance">#REF!</definedName>
    <definedName name="_xlnm.Extract">#REF!</definedName>
    <definedName name="Extract_MI">#REF!</definedName>
    <definedName name="F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_123">[0]!F_123</definedName>
    <definedName name="fac" localSheetId="7" hidden="1">{#N/A,#N/A,FALSE,"제목"}</definedName>
    <definedName name="fac" localSheetId="6" hidden="1">{#N/A,#N/A,FALSE,"제목"}</definedName>
    <definedName name="fac" hidden="1">{#N/A,#N/A,FALSE,"제목"}</definedName>
    <definedName name="factor">#REF!</definedName>
    <definedName name="FACTORY_FAX">#REF!</definedName>
    <definedName name="fadgdfg" localSheetId="7" hidden="1">{"'4월수지'!$A$1:$AE$45"}</definedName>
    <definedName name="fadgdfg" localSheetId="6" hidden="1">{"'4월수지'!$A$1:$AE$45"}</definedName>
    <definedName name="fadgdfg" hidden="1">{"'4월수지'!$A$1:$AE$45"}</definedName>
    <definedName name="Fadolist">#REF!</definedName>
    <definedName name="fall" hidden="1">#REF!</definedName>
    <definedName name="fas" localSheetId="7" hidden="1">{#N/A,#N/A,FALSE,"Aging Summary";#N/A,#N/A,FALSE,"Ratio Analysis";#N/A,#N/A,FALSE,"Test 120 Day Accts";#N/A,#N/A,FALSE,"Tickmarks"}</definedName>
    <definedName name="fas" localSheetId="6" hidden="1">{#N/A,#N/A,FALSE,"Aging Summary";#N/A,#N/A,FALSE,"Ratio Analysis";#N/A,#N/A,FALSE,"Test 120 Day Accts";#N/A,#N/A,FALSE,"Tickmarks"}</definedName>
    <definedName name="fas" hidden="1">{#N/A,#N/A,FALSE,"Aging Summary";#N/A,#N/A,FALSE,"Ratio Analysis";#N/A,#N/A,FALSE,"Test 120 Day Accts";#N/A,#N/A,FALSE,"Tickmarks"}</definedName>
    <definedName name="fasdsadfsaf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sdsadfsa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sdsadfsa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x" hidden="1">#REF!</definedName>
    <definedName name="FA증감">#REF!</definedName>
    <definedName name="fc" localSheetId="7" hidden="1">{"'인구현황'!$A$1:$I$23"}</definedName>
    <definedName name="fc" localSheetId="6" hidden="1">{"'인구현황'!$A$1:$I$23"}</definedName>
    <definedName name="fc" hidden="1">{"'인구현황'!$A$1:$I$23"}</definedName>
    <definedName name="fcdib">#REF!</definedName>
    <definedName name="fcdib.4">#REF!</definedName>
    <definedName name="fcltd">#REF!</definedName>
    <definedName name="fcltd.4">#REF!</definedName>
    <definedName name="fd" localSheetId="7" hidden="1">{"FORM16",#N/A,TRUE,"Personnel1";"FORM16.2",#N/A,TRUE,"Personnel2";"FORM16.2",#N/A,TRUE,"Personnel3";"FORM16.3",#N/A,TRUE,"Personnel4";"FORM16.4",#N/A,TRUE,"Personnel5"}</definedName>
    <definedName name="fd" localSheetId="6" hidden="1">{"FORM16",#N/A,TRUE,"Personnel1";"FORM16.2",#N/A,TRUE,"Personnel2";"FORM16.2",#N/A,TRUE,"Personnel3";"FORM16.3",#N/A,TRUE,"Personnel4";"FORM16.4",#N/A,TRUE,"Personnel5"}</definedName>
    <definedName name="fd" hidden="1">{"FORM16",#N/A,TRUE,"Personnel1";"FORM16.2",#N/A,TRUE,"Personnel2";"FORM16.2",#N/A,TRUE,"Personnel3";"FORM16.3",#N/A,TRUE,"Personnel4";"FORM16.4",#N/A,TRUE,"Personnel5"}</definedName>
    <definedName name="fdaf" hidden="1">{"'자리배치도'!$AG$1:$CI$28"}</definedName>
    <definedName name="fdf" localSheetId="7" hidden="1">{#N/A,#N/A,FALSE,"Sheet1"}</definedName>
    <definedName name="fdf" localSheetId="6" hidden="1">{#N/A,#N/A,FALSE,"Sheet1"}</definedName>
    <definedName name="fdf" hidden="1">{#N/A,#N/A,FALSE,"Sheet1"}</definedName>
    <definedName name="FDFD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f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d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g" localSheetId="7" hidden="1">{#N/A,#N/A,FALSE,"Aging Summary";#N/A,#N/A,FALSE,"Ratio Analysis";#N/A,#N/A,FALSE,"Test 120 Day Accts";#N/A,#N/A,FALSE,"Tickmarks"}</definedName>
    <definedName name="fdfg" localSheetId="6" hidden="1">{#N/A,#N/A,FALSE,"Aging Summary";#N/A,#N/A,FALSE,"Ratio Analysis";#N/A,#N/A,FALSE,"Test 120 Day Accts";#N/A,#N/A,FALSE,"Tickmarks"}</definedName>
    <definedName name="fdfg" hidden="1">{#N/A,#N/A,FALSE,"Aging Summary";#N/A,#N/A,FALSE,"Ratio Analysis";#N/A,#N/A,FALSE,"Test 120 Day Accts";#N/A,#N/A,FALSE,"Tickmarks"}</definedName>
    <definedName name="FDGD" hidden="1">#REF!</definedName>
    <definedName name="FDGDDFGFDGDF" hidden="1">#REF!</definedName>
    <definedName name="fdgs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gs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g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I">#REF!</definedName>
    <definedName name="fdkjkj" localSheetId="7" hidden="1">{#N/A,#N/A,FALSE,"단축1";#N/A,#N/A,FALSE,"단축2";#N/A,#N/A,FALSE,"단축3";#N/A,#N/A,FALSE,"장축";#N/A,#N/A,FALSE,"4WD"}</definedName>
    <definedName name="fdkjkj" localSheetId="6" hidden="1">{#N/A,#N/A,FALSE,"단축1";#N/A,#N/A,FALSE,"단축2";#N/A,#N/A,FALSE,"단축3";#N/A,#N/A,FALSE,"장축";#N/A,#N/A,FALSE,"4WD"}</definedName>
    <definedName name="fdkjkj" hidden="1">{#N/A,#N/A,FALSE,"단축1";#N/A,#N/A,FALSE,"단축2";#N/A,#N/A,FALSE,"단축3";#N/A,#N/A,FALSE,"장축";#N/A,#N/A,FALSE,"4WD"}</definedName>
    <definedName name="fds" localSheetId="7" hidden="1">{"'5'!$A$1:$BB$147"}</definedName>
    <definedName name="fds" localSheetId="6" hidden="1">{"'5'!$A$1:$BB$147"}</definedName>
    <definedName name="fds" hidden="1">{"'5'!$A$1:$BB$147"}</definedName>
    <definedName name="fdsa" localSheetId="7" hidden="1">{"'4월수지'!$A$1:$AE$45"}</definedName>
    <definedName name="fdsa" localSheetId="6" hidden="1">{"'4월수지'!$A$1:$AE$45"}</definedName>
    <definedName name="fdsa" hidden="1">{"'4월수지'!$A$1:$AE$45"}</definedName>
    <definedName name="feee" localSheetId="7" hidden="1">{"'買掛金'!$J$6"}</definedName>
    <definedName name="feee" localSheetId="6" hidden="1">{"'買掛金'!$J$6"}</definedName>
    <definedName name="feee" hidden="1">{"'買掛金'!$J$6"}</definedName>
    <definedName name="fefe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fefe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fefefe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efefe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efefefe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efefefe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e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f" localSheetId="7" hidden="1">{"'매출계획'!$D$2"}</definedName>
    <definedName name="ff" localSheetId="6" hidden="1">{"'매출계획'!$D$2"}</definedName>
    <definedName name="ff" hidden="1">{"'매출계획'!$D$2"}</definedName>
    <definedName name="ff_1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_1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AB7" hidden="1">#REF!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APPCOLNAME6_1">#REF!</definedName>
    <definedName name="FFDASFDASFDSA" hidden="1">{"'자리배치도'!$AG$1:$CI$28"}</definedName>
    <definedName name="ffee" localSheetId="7" hidden="1">{"'買掛金'!$J$6"}</definedName>
    <definedName name="ffee" localSheetId="6" hidden="1">{"'買掛金'!$J$6"}</definedName>
    <definedName name="ffee" hidden="1">{"'買掛金'!$J$6"}</definedName>
    <definedName name="ffff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ff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fffffff" localSheetId="7" hidden="1">{#N/A,#N/A,FALSE,"Aging Summary";#N/A,#N/A,FALSE,"Ratio Analysis";#N/A,#N/A,FALSE,"Test 120 Day Accts";#N/A,#N/A,FALSE,"Tickmarks"}</definedName>
    <definedName name="ffffffff" localSheetId="6" hidden="1">{#N/A,#N/A,FALSE,"Aging Summary";#N/A,#N/A,FALSE,"Ratio Analysis";#N/A,#N/A,FALSE,"Test 120 Day Accts";#N/A,#N/A,FALSE,"Tickmarks"}</definedName>
    <definedName name="ffffffff" hidden="1">{#N/A,#N/A,FALSE,"Aging Summary";#N/A,#N/A,FALSE,"Ratio Analysis";#N/A,#N/A,FALSE,"Test 120 Day Accts";#N/A,#N/A,FALSE,"Tickmarks"}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MENT6_1">#REF!</definedName>
    <definedName name="FFSEGSEPARATOR1">#REF!</definedName>
    <definedName name="fgh" localSheetId="7" hidden="1">{"'Sheet1'!$L$16"}</definedName>
    <definedName name="fgh" localSheetId="6" hidden="1">{"'Sheet1'!$L$16"}</definedName>
    <definedName name="fgh" hidden="1">{"'Sheet1'!$L$16"}</definedName>
    <definedName name="FGHFG" localSheetId="7" hidden="1">{"'매출계획'!$D$2"}</definedName>
    <definedName name="FGHFG" localSheetId="6" hidden="1">{"'매출계획'!$D$2"}</definedName>
    <definedName name="FGHFG" hidden="1">{"'매출계획'!$D$2"}</definedName>
    <definedName name="fghfgh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fg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fg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ghf" hidden="1">{"'자리배치도'!$AG$1:$CI$28"}</definedName>
    <definedName name="FGHGS" localSheetId="7" hidden="1">{"'매출계획'!$D$2"}</definedName>
    <definedName name="FGHGS" localSheetId="6" hidden="1">{"'매출계획'!$D$2"}</definedName>
    <definedName name="FGHGS" hidden="1">{"'매출계획'!$D$2"}</definedName>
    <definedName name="fgj" localSheetId="7" hidden="1">{"'호선별현황(방식)'!$K$22:$P$22","'호선별현황(방식)'!$K$22:$P$22"}</definedName>
    <definedName name="fgj" localSheetId="6" hidden="1">{"'호선별현황(방식)'!$K$22:$P$22","'호선별현황(방식)'!$K$22:$P$22"}</definedName>
    <definedName name="fgj" hidden="1">{"'호선별현황(방식)'!$K$22:$P$22","'호선별현황(방식)'!$K$22:$P$22"}</definedName>
    <definedName name="fhf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R" localSheetId="7" hidden="1">{#N/A,#N/A,FALSE,"P.C.B"}</definedName>
    <definedName name="FHKR" localSheetId="6" hidden="1">{#N/A,#N/A,FALSE,"P.C.B"}</definedName>
    <definedName name="FHKR" hidden="1">{#N/A,#N/A,FALSE,"P.C.B"}</definedName>
    <definedName name="FHSD" localSheetId="7" hidden="1">{"'매출계획'!$D$2"}</definedName>
    <definedName name="FHSD" localSheetId="6" hidden="1">{"'매출계획'!$D$2"}</definedName>
    <definedName name="FHSD" hidden="1">{"'매출계획'!$D$2"}</definedName>
    <definedName name="FIELDNAMECOLUMN1">#REF!</definedName>
    <definedName name="FIELDNAMEROW1">#REF!</definedName>
    <definedName name="fila" localSheetId="7" hidden="1">{#N/A,#N/A,FALSE,"채권채무";#N/A,#N/A,FALSE,"control sheet"}</definedName>
    <definedName name="fila" localSheetId="6" hidden="1">{#N/A,#N/A,FALSE,"채권채무";#N/A,#N/A,FALSE,"control sheet"}</definedName>
    <definedName name="fila" hidden="1">{#N/A,#N/A,FALSE,"채권채무";#N/A,#N/A,FALSE,"control sheet"}</definedName>
    <definedName name="fila_1" localSheetId="7" hidden="1">{#N/A,#N/A,FALSE,"채권채무";#N/A,#N/A,FALSE,"control sheet"}</definedName>
    <definedName name="fila_1" localSheetId="6" hidden="1">{#N/A,#N/A,FALSE,"채권채무";#N/A,#N/A,FALSE,"control sheet"}</definedName>
    <definedName name="fila_1" hidden="1">{#N/A,#N/A,FALSE,"채권채무";#N/A,#N/A,FALSE,"control sheet"}</definedName>
    <definedName name="fildata" hidden="1">#REF!</definedName>
    <definedName name="Fill" hidden="1">#REF!</definedName>
    <definedName name="filr" hidden="1">#REF!</definedName>
    <definedName name="FINAL">#REF!</definedName>
    <definedName name="FINAL_FS">[0]!FINAL_FS</definedName>
    <definedName name="finalReport">[0]!finalReport</definedName>
    <definedName name="finding" localSheetId="7" hidden="1">{#N/A,#N/A,FALSE,"BS";#N/A,#N/A,FALSE,"PL";#N/A,#N/A,FALSE,"처분";#N/A,#N/A,FALSE,"현금";#N/A,#N/A,FALSE,"매출";#N/A,#N/A,FALSE,"원가";#N/A,#N/A,FALSE,"경영"}</definedName>
    <definedName name="finding" localSheetId="6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indingss" localSheetId="7" hidden="1">{#N/A,#N/A,FALSE,"Aging Summary";#N/A,#N/A,FALSE,"Ratio Analysis";#N/A,#N/A,FALSE,"Test 120 Day Accts";#N/A,#N/A,FALSE,"Tickmarks"}</definedName>
    <definedName name="findingss" localSheetId="6" hidden="1">{#N/A,#N/A,FALSE,"Aging Summary";#N/A,#N/A,FALSE,"Ratio Analysis";#N/A,#N/A,FALSE,"Test 120 Day Accts";#N/A,#N/A,FALSE,"Tickmarks"}</definedName>
    <definedName name="findingss" hidden="1">{#N/A,#N/A,FALSE,"Aging Summary";#N/A,#N/A,FALSE,"Ratio Analysis";#N/A,#N/A,FALSE,"Test 120 Day Accts";#N/A,#N/A,FALSE,"Tickmarks"}</definedName>
    <definedName name="FirstCell">#REF!</definedName>
    <definedName name="FIRSTDATAROW1">#REF!</definedName>
    <definedName name="FJ" localSheetId="7" hidden="1">{#N/A,#N/A,TRUE,"일정"}</definedName>
    <definedName name="FJ" localSheetId="6" hidden="1">{#N/A,#N/A,TRUE,"일정"}</definedName>
    <definedName name="FJ" hidden="1">{#N/A,#N/A,TRUE,"일정"}</definedName>
    <definedName name="fjalaslaslfasllaa" localSheetId="7" hidden="1">{#N/A,#N/A,FALSE,"을지 (4)";#N/A,#N/A,FALSE,"을지 (5)";#N/A,#N/A,FALSE,"을지 (6)"}</definedName>
    <definedName name="fjalaslaslfasllaa" localSheetId="6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" localSheetId="7" hidden="1">{#N/A,#N/A,FALSE,"단축1";#N/A,#N/A,FALSE,"단축2";#N/A,#N/A,FALSE,"단축3";#N/A,#N/A,FALSE,"장축";#N/A,#N/A,FALSE,"4WD"}</definedName>
    <definedName name="FJD" localSheetId="6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jdi0s" hidden="1">#N/A</definedName>
    <definedName name="fjhfgdj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hfgd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hfg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klsjkl" localSheetId="7" hidden="1">{"'Sheet1'!$A$1:$H$36"}</definedName>
    <definedName name="fjklsjkl" localSheetId="6" hidden="1">{"'Sheet1'!$A$1:$H$36"}</definedName>
    <definedName name="fjklsjkl" hidden="1">{"'Sheet1'!$A$1:$H$36"}</definedName>
    <definedName name="fk" localSheetId="7" hidden="1">{"'7-2지역별'!$A$1:$R$44"}</definedName>
    <definedName name="fk" localSheetId="6" hidden="1">{"'7-2지역별'!$A$1:$R$44"}</definedName>
    <definedName name="fk" hidden="1">{"'7-2지역별'!$A$1:$R$44"}</definedName>
    <definedName name="fk_1" localSheetId="7" hidden="1">{"'7-2지역별'!$A$1:$R$44"}</definedName>
    <definedName name="fk_1" localSheetId="6" hidden="1">{"'7-2지역별'!$A$1:$R$44"}</definedName>
    <definedName name="fk_1" hidden="1">{"'7-2지역별'!$A$1:$R$44"}</definedName>
    <definedName name="FKDJF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DJF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la" localSheetId="7" hidden="1">{#N/A,#N/A,TRUE,"Y생산";#N/A,#N/A,TRUE,"Y판매";#N/A,#N/A,TRUE,"Y총물량";#N/A,#N/A,TRUE,"Y능력";#N/A,#N/A,TRUE,"YKD"}</definedName>
    <definedName name="fkla" localSheetId="6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LAT">#REF!</definedName>
    <definedName name="FLATNESS">#REF!</definedName>
    <definedName name="flsklhdjhjd" localSheetId="7" hidden="1">{"'Sheet1'!$A$1:$H$36"}</definedName>
    <definedName name="flsklhdjhjd" localSheetId="6" hidden="1">{"'Sheet1'!$A$1:$H$36"}</definedName>
    <definedName name="flsklhdjhjd" hidden="1">{"'Sheet1'!$A$1:$H$36"}</definedName>
    <definedName name="FNDNAM1">#REF!</definedName>
    <definedName name="FNDUSERID1">#REF!</definedName>
    <definedName name="fnf.4">#REF!</definedName>
    <definedName name="FOB가" localSheetId="7" hidden="1">{#N/A,#N/A,FALSE,"단축1";#N/A,#N/A,FALSE,"단축2";#N/A,#N/A,FALSE,"단축3";#N/A,#N/A,FALSE,"장축";#N/A,#N/A,FALSE,"4WD"}</definedName>
    <definedName name="FOB가" localSheetId="6" hidden="1">{#N/A,#N/A,FALSE,"단축1";#N/A,#N/A,FALSE,"단축2";#N/A,#N/A,FALSE,"단축3";#N/A,#N/A,FALSE,"장축";#N/A,#N/A,FALSE,"4WD"}</definedName>
    <definedName name="FOB가" hidden="1">{#N/A,#N/A,FALSE,"단축1";#N/A,#N/A,FALSE,"단축2";#N/A,#N/A,FALSE,"단축3";#N/A,#N/A,FALSE,"장축";#N/A,#N/A,FALSE,"4WD"}</definedName>
    <definedName name="FOR.SEC.">#REF!</definedName>
    <definedName name="forex">#REF!</definedName>
    <definedName name="ForHR">#REF!</definedName>
    <definedName name="FP" localSheetId="7" hidden="1">{"'Broadway ML#4'!$J$7:$N$490"}</definedName>
    <definedName name="FP" localSheetId="6" hidden="1">{"'Broadway ML#4'!$J$7:$N$490"}</definedName>
    <definedName name="FP" hidden="1">{"'Broadway ML#4'!$J$7:$N$490"}</definedName>
    <definedName name="FP_ee" localSheetId="7" hidden="1">{"'Broadway ML#4'!$J$7:$N$490"}</definedName>
    <definedName name="FP_ee" localSheetId="6" hidden="1">{"'Broadway ML#4'!$J$7:$N$490"}</definedName>
    <definedName name="FP_ee" hidden="1">{"'Broadway ML#4'!$J$7:$N$490"}</definedName>
    <definedName name="FPPLUS" localSheetId="7" hidden="1">{"'Broadway ML#4'!$J$7:$N$490"}</definedName>
    <definedName name="FPPLUS" localSheetId="6" hidden="1">{"'Broadway ML#4'!$J$7:$N$490"}</definedName>
    <definedName name="FPPLUS" hidden="1">{"'Broadway ML#4'!$J$7:$N$490"}</definedName>
    <definedName name="FREEWHEEL" hidden="1">#REF!</definedName>
    <definedName name="FS" localSheetId="7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FS" localSheetId="6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FS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fsd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d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dfdsf" localSheetId="7" hidden="1">{"'Sheet1'!$L$16"}</definedName>
    <definedName name="fsdfdsf" localSheetId="6" hidden="1">{"'Sheet1'!$L$16"}</definedName>
    <definedName name="fsdfdsf" hidden="1">{"'Sheet1'!$L$16"}</definedName>
    <definedName name="FSLKDJ" localSheetId="7" hidden="1">{#N/A,#N/A,FALSE,"P.C.B"}</definedName>
    <definedName name="FSLKDJ" localSheetId="6" hidden="1">{#N/A,#N/A,FALSE,"P.C.B"}</definedName>
    <definedName name="FSLKDJ" hidden="1">{#N/A,#N/A,FALSE,"P.C.B"}</definedName>
    <definedName name="fss" localSheetId="7" hidden="1">{"'Sheet1'!$A$1:$H$36"}</definedName>
    <definedName name="fss" localSheetId="6" hidden="1">{"'Sheet1'!$A$1:$H$36"}</definedName>
    <definedName name="fss" hidden="1">{"'Sheet1'!$A$1:$H$36"}</definedName>
    <definedName name="fs라인" localSheetId="7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fs라인" localSheetId="6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fs라인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FTIR_FORM">#REF!</definedName>
    <definedName name="Fu" localSheetId="7" hidden="1">{#N/A,#N/A,FALSE,"P.C.B"}</definedName>
    <definedName name="Fu" localSheetId="6" hidden="1">{#N/A,#N/A,FALSE,"P.C.B"}</definedName>
    <definedName name="Fu" hidden="1">{#N/A,#N/A,FALSE,"P.C.B"}</definedName>
    <definedName name="FullMth">#REF!</definedName>
    <definedName name="FUNCTIONALCURRENCY1">#REF!</definedName>
    <definedName name="FUND">#REF!</definedName>
    <definedName name="Funding">#REF!</definedName>
    <definedName name="fx">#REF!</definedName>
    <definedName name="G">#N/A</definedName>
    <definedName name="GA" localSheetId="7" hidden="1">{#N/A,#N/A,FALSE,"P.C.B"}</definedName>
    <definedName name="GA" localSheetId="6" hidden="1">{#N/A,#N/A,FALSE,"P.C.B"}</definedName>
    <definedName name="GA" hidden="1">{#N/A,#N/A,FALSE,"P.C.B"}</definedName>
    <definedName name="GAFG" localSheetId="7" hidden="1">{"'매출계획'!$D$2"}</definedName>
    <definedName name="GAFG" localSheetId="6" hidden="1">{"'매출계획'!$D$2"}</definedName>
    <definedName name="GAFG" hidden="1">{"'매출계획'!$D$2"}</definedName>
    <definedName name="gbc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bc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bc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Btrainee">#REF!</definedName>
    <definedName name="gcn" hidden="1">#REF!</definedName>
    <definedName name="GDE" localSheetId="7" hidden="1">{"'매출계획'!$D$2"}</definedName>
    <definedName name="GDE" localSheetId="6" hidden="1">{"'매출계획'!$D$2"}</definedName>
    <definedName name="GDE" hidden="1">{"'매출계획'!$D$2"}</definedName>
    <definedName name="GDHJN" localSheetId="7" hidden="1">{"'매출계획'!$D$2"}</definedName>
    <definedName name="GDHJN" localSheetId="6" hidden="1">{"'매출계획'!$D$2"}</definedName>
    <definedName name="GDHJN" hidden="1">{"'매출계획'!$D$2"}</definedName>
    <definedName name="GEAR3" localSheetId="7" hidden="1">{#N/A,#N/A,FALSE,"단축1";#N/A,#N/A,FALSE,"단축2";#N/A,#N/A,FALSE,"단축3";#N/A,#N/A,FALSE,"장축";#N/A,#N/A,FALSE,"4WD"}</definedName>
    <definedName name="GEAR3" localSheetId="6" hidden="1">{#N/A,#N/A,FALSE,"단축1";#N/A,#N/A,FALSE,"단축2";#N/A,#N/A,FALSE,"단축3";#N/A,#N/A,FALSE,"장축";#N/A,#N/A,FALSE,"4WD"}</definedName>
    <definedName name="GEAR3" hidden="1">{#N/A,#N/A,FALSE,"단축1";#N/A,#N/A,FALSE,"단축2";#N/A,#N/A,FALSE,"단축3";#N/A,#N/A,FALSE,"장축";#N/A,#N/A,FALSE,"4WD"}</definedName>
    <definedName name="Generic">#REF!</definedName>
    <definedName name="gf" localSheetId="7" hidden="1">{#N/A,#N/A,FALSE,"Aging Summary";#N/A,#N/A,FALSE,"Ratio Analysis";#N/A,#N/A,FALSE,"Test 120 Day Accts";#N/A,#N/A,FALSE,"Tickmarks"}</definedName>
    <definedName name="gf" localSheetId="6" hidden="1">{#N/A,#N/A,FALSE,"Aging Summary";#N/A,#N/A,FALSE,"Ratio Analysis";#N/A,#N/A,FALSE,"Test 120 Day Accts";#N/A,#N/A,FALSE,"Tickmarks"}</definedName>
    <definedName name="gf" hidden="1">{#N/A,#N/A,FALSE,"Aging Summary";#N/A,#N/A,FALSE,"Ratio Analysis";#N/A,#N/A,FALSE,"Test 120 Day Accts";#N/A,#N/A,FALSE,"Tickmarks"}</definedName>
    <definedName name="gfdgd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gd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g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gfdj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fgfdj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fgfd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fgfgffgfgf" localSheetId="7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gfgfgffgfgf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gfgfgffgfgf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gfggf" localSheetId="7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fggf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fgg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fgyt" localSheetId="7" hidden="1">{"'5'!$A$1:$BB$147"}</definedName>
    <definedName name="gfgyt" localSheetId="6" hidden="1">{"'5'!$A$1:$BB$147"}</definedName>
    <definedName name="gfgyt" hidden="1">{"'5'!$A$1:$BB$147"}</definedName>
    <definedName name="GFH" localSheetId="7" hidden="1">{"'매출계획'!$D$2"}</definedName>
    <definedName name="GFH" localSheetId="6" hidden="1">{"'매출계획'!$D$2"}</definedName>
    <definedName name="GFH" hidden="1">{"'매출계획'!$D$2"}</definedName>
    <definedName name="gfhfg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fg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f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ld" localSheetId="7" hidden="1">{#N/A,#N/A,TRUE,"Y생산";#N/A,#N/A,TRUE,"Y판매";#N/A,#N/A,TRUE,"Y총물량";#N/A,#N/A,TRUE,"Y능력";#N/A,#N/A,TRUE,"YKD"}</definedName>
    <definedName name="gfld" localSheetId="6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g" localSheetId="7" hidden="1">{#N/A,#N/A,TRUE,"Summary";#N/A,#N/A,TRUE,"IS";#N/A,#N/A,TRUE,"Adj";#N/A,#N/A,TRUE,"BS";#N/A,#N/A,TRUE,"CF";#N/A,#N/A,TRUE,"Debt";#N/A,#N/A,TRUE,"IRR"}</definedName>
    <definedName name="gg" localSheetId="6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gg">#REF!</definedName>
    <definedName name="GGG_1" localSheetId="7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_1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g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" localSheetId="7" hidden="1">{"'Broadway ML#4'!$J$7:$N$490"}</definedName>
    <definedName name="GGGGGG" localSheetId="6" hidden="1">{"'Broadway ML#4'!$J$7:$N$490"}</definedName>
    <definedName name="GGGGGG" hidden="1">{"'Broadway ML#4'!$J$7:$N$490"}</definedName>
    <definedName name="ggggggg" localSheetId="7" hidden="1">{#N/A,#N/A,FALSE,"BS";#N/A,#N/A,FALSE,"PL";#N/A,#N/A,FALSE,"처분";#N/A,#N/A,FALSE,"현금";#N/A,#N/A,FALSE,"매출";#N/A,#N/A,FALSE,"원가";#N/A,#N/A,FALSE,"경영"}</definedName>
    <definedName name="ggggggg" localSheetId="6" hidden="1">{#N/A,#N/A,FALSE,"BS";#N/A,#N/A,FALSE,"PL";#N/A,#N/A,FALSE,"처분";#N/A,#N/A,FALSE,"현금";#N/A,#N/A,FALSE,"매출";#N/A,#N/A,FALSE,"원가";#N/A,#N/A,FALSE,"경영"}</definedName>
    <definedName name="ggggggg" hidden="1">{#N/A,#N/A,FALSE,"BS";#N/A,#N/A,FALSE,"PL";#N/A,#N/A,FALSE,"처분";#N/A,#N/A,FALSE,"현금";#N/A,#N/A,FALSE,"매출";#N/A,#N/A,FALSE,"원가";#N/A,#N/A,FALSE,"경영"}</definedName>
    <definedName name="gggggggg" localSheetId="7" hidden="1">{#N/A,#N/A,FALSE,"BS";#N/A,#N/A,FALSE,"PL";#N/A,#N/A,FALSE,"처분";#N/A,#N/A,FALSE,"현금";#N/A,#N/A,FALSE,"매출";#N/A,#N/A,FALSE,"원가";#N/A,#N/A,FALSE,"경영"}</definedName>
    <definedName name="gggggggg" localSheetId="6" hidden="1">{#N/A,#N/A,FALSE,"BS";#N/A,#N/A,FALSE,"PL";#N/A,#N/A,FALSE,"처분";#N/A,#N/A,FALSE,"현금";#N/A,#N/A,FALSE,"매출";#N/A,#N/A,FALSE,"원가";#N/A,#N/A,FALSE,"경영"}</definedName>
    <definedName name="gggggggg" hidden="1">{#N/A,#N/A,FALSE,"BS";#N/A,#N/A,FALSE,"PL";#N/A,#N/A,FALSE,"처분";#N/A,#N/A,FALSE,"현금";#N/A,#N/A,FALSE,"매출";#N/A,#N/A,FALSE,"원가";#N/A,#N/A,FALSE,"경영"}</definedName>
    <definedName name="gggt" localSheetId="7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gggt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gggt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GGT">[0]!GGT</definedName>
    <definedName name="ghd" localSheetId="7" hidden="1">{#N/A,#N/A,FALSE,"Aging Summary";#N/A,#N/A,FALSE,"Ratio Analysis";#N/A,#N/A,FALSE,"Test 120 Day Accts";#N/A,#N/A,FALSE,"Tickmarks"}</definedName>
    <definedName name="ghd" localSheetId="6" hidden="1">{#N/A,#N/A,FALSE,"Aging Summary";#N/A,#N/A,FALSE,"Ratio Analysis";#N/A,#N/A,FALSE,"Test 120 Day Accts";#N/A,#N/A,FALSE,"Tickmarks"}</definedName>
    <definedName name="ghd" hidden="1">{#N/A,#N/A,FALSE,"Aging Summary";#N/A,#N/A,FALSE,"Ratio Analysis";#N/A,#N/A,FALSE,"Test 120 Day Accts";#N/A,#N/A,FALSE,"Tickmarks"}</definedName>
    <definedName name="GHDJN" localSheetId="7" hidden="1">{"'매출계획'!$D$2"}</definedName>
    <definedName name="GHDJN" localSheetId="6" hidden="1">{"'매출계획'!$D$2"}</definedName>
    <definedName name="GHDJN" hidden="1">{"'매출계획'!$D$2"}</definedName>
    <definedName name="ghfj" localSheetId="7" hidden="1">{"'4월수지'!$A$1:$AE$45"}</definedName>
    <definedName name="ghfj" localSheetId="6" hidden="1">{"'4월수지'!$A$1:$AE$45"}</definedName>
    <definedName name="ghfj" hidden="1">{"'4월수지'!$A$1:$AE$45"}</definedName>
    <definedName name="GHG" localSheetId="7" hidden="1">{"'매출계획'!$D$2"}</definedName>
    <definedName name="GHG" localSheetId="6" hidden="1">{"'매출계획'!$D$2"}</definedName>
    <definedName name="GHG" hidden="1">{"'매출계획'!$D$2"}</definedName>
    <definedName name="GHGHGH" localSheetId="7" hidden="1">{"'미착금액'!$A$4:$G$14"}</definedName>
    <definedName name="GHGHGH" localSheetId="6" hidden="1">{"'미착금액'!$A$4:$G$14"}</definedName>
    <definedName name="GHGHGH" hidden="1">{"'미착금액'!$A$4:$G$14"}</definedName>
    <definedName name="GHGHGH_1" localSheetId="7" hidden="1">{"'미착금액'!$A$4:$G$14"}</definedName>
    <definedName name="GHGHGH_1" localSheetId="6" hidden="1">{"'미착금액'!$A$4:$G$14"}</definedName>
    <definedName name="GHGHGH_1" hidden="1">{"'미착금액'!$A$4:$G$14"}</definedName>
    <definedName name="ghh" localSheetId="7" hidden="1">{"FORM16",#N/A,TRUE,"Personnel1";"FORM16.2",#N/A,TRUE,"Personnel2";"FORM16.2",#N/A,TRUE,"Personnel3";"FORM16.3",#N/A,TRUE,"Personnel4";"FORM16.4",#N/A,TRUE,"Personnel5"}</definedName>
    <definedName name="ghh" localSheetId="6" hidden="1">{"FORM16",#N/A,TRUE,"Personnel1";"FORM16.2",#N/A,TRUE,"Personnel2";"FORM16.2",#N/A,TRUE,"Personnel3";"FORM16.3",#N/A,TRUE,"Personnel4";"FORM16.4",#N/A,TRUE,"Personnel5"}</definedName>
    <definedName name="ghh" hidden="1">{"FORM16",#N/A,TRUE,"Personnel1";"FORM16.2",#N/A,TRUE,"Personnel2";"FORM16.2",#N/A,TRUE,"Personnel3";"FORM16.3",#N/A,TRUE,"Personnel4";"FORM16.4",#N/A,TRUE,"Personnel5"}</definedName>
    <definedName name="GHJ" hidden="1">#REF!</definedName>
    <definedName name="GHJDM" localSheetId="7" hidden="1">{"'매출계획'!$D$2"}</definedName>
    <definedName name="GHJDM" localSheetId="6" hidden="1">{"'매출계획'!$D$2"}</definedName>
    <definedName name="GHJDM" hidden="1">{"'매출계획'!$D$2"}</definedName>
    <definedName name="ghjg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kl" localSheetId="7" hidden="1">{"'4월수지'!$A$1:$AE$45"}</definedName>
    <definedName name="ghjkl" localSheetId="6" hidden="1">{"'4월수지'!$A$1:$AE$45"}</definedName>
    <definedName name="ghjkl" hidden="1">{"'4월수지'!$A$1:$AE$45"}</definedName>
    <definedName name="GHKJHKJHKJHJK" localSheetId="7" hidden="1">{"'5'!$A$1:$BB$147"}</definedName>
    <definedName name="GHKJHKJHKJHJK" localSheetId="6" hidden="1">{"'5'!$A$1:$BB$147"}</definedName>
    <definedName name="GHKJHKJHKJHJK" hidden="1">{"'5'!$A$1:$BB$147"}</definedName>
    <definedName name="GHM" localSheetId="7" hidden="1">{"'매출계획'!$D$2"}</definedName>
    <definedName name="GHM" localSheetId="6" hidden="1">{"'매출계획'!$D$2"}</definedName>
    <definedName name="GHM" hidden="1">{"'매출계획'!$D$2"}</definedName>
    <definedName name="GHRR" localSheetId="7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RR" localSheetId="6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R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UTGHF" localSheetId="7" hidden="1">{#N/A,#N/A,FALSE,"96 3월물량표";#N/A,#N/A,FALSE,"96 4월물량표";#N/A,#N/A,FALSE,"96 5월물량표"}</definedName>
    <definedName name="GHUTGHF" localSheetId="6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k" localSheetId="7" hidden="1">{#N/A,#N/A,FALSE,"Aging Summary";#N/A,#N/A,FALSE,"Ratio Analysis";#N/A,#N/A,FALSE,"Test 120 Day Accts";#N/A,#N/A,FALSE,"Tickmarks"}</definedName>
    <definedName name="gjk" localSheetId="6" hidden="1">{#N/A,#N/A,FALSE,"Aging Summary";#N/A,#N/A,FALSE,"Ratio Analysis";#N/A,#N/A,FALSE,"Test 120 Day Accts";#N/A,#N/A,FALSE,"Tickmarks"}</definedName>
    <definedName name="gjk" hidden="1">{#N/A,#N/A,FALSE,"Aging Summary";#N/A,#N/A,FALSE,"Ratio Analysis";#N/A,#N/A,FALSE,"Test 120 Day Accts";#N/A,#N/A,FALSE,"Tickmarks"}</definedName>
    <definedName name="GKFGK" localSheetId="7" hidden="1">{"'5'!$A$1:$BB$147"}</definedName>
    <definedName name="GKFGK" localSheetId="6" hidden="1">{"'5'!$A$1:$BB$147"}</definedName>
    <definedName name="GKFGK" hidden="1">{"'5'!$A$1:$BB$147"}</definedName>
    <definedName name="gkg" hidden="1">{"'Matrix'!$A$3:$J$47"}</definedName>
    <definedName name="GKGGK" hidden="1">#REF!</definedName>
    <definedName name="GKGKGKG" hidden="1">#REF!</definedName>
    <definedName name="gkswk">[0]!Common [0]!DataBase.xls</definedName>
    <definedName name="GL_Convert">#REF!</definedName>
    <definedName name="GLGHLHGL" localSheetId="7" hidden="1">{#N/A,#N/A,FALSE,"BS";#N/A,#N/A,FALSE,"PL";#N/A,#N/A,FALSE,"처분";#N/A,#N/A,FALSE,"현금";#N/A,#N/A,FALSE,"매출";#N/A,#N/A,FALSE,"원가";#N/A,#N/A,FALSE,"경영"}</definedName>
    <definedName name="GLGHLHGL" localSheetId="6" hidden="1">{#N/A,#N/A,FALSE,"BS";#N/A,#N/A,FALSE,"PL";#N/A,#N/A,FALSE,"처분";#N/A,#N/A,FALSE,"현금";#N/A,#N/A,FALSE,"매출";#N/A,#N/A,FALSE,"원가";#N/A,#N/A,FALSE,"경영"}</definedName>
    <definedName name="GLGHLHGL" hidden="1">{#N/A,#N/A,FALSE,"BS";#N/A,#N/A,FALSE,"PL";#N/A,#N/A,FALSE,"처분";#N/A,#N/A,FALSE,"현금";#N/A,#N/A,FALSE,"매출";#N/A,#N/A,FALSE,"원가";#N/A,#N/A,FALSE,"경영"}</definedName>
    <definedName name="GML" localSheetId="7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1" localSheetId="7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1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NJ" localSheetId="7" hidden="1">{"'매출계획'!$D$2"}</definedName>
    <definedName name="GNJ" localSheetId="6" hidden="1">{"'매출계획'!$D$2"}</definedName>
    <definedName name="GNJ" hidden="1">{"'매출계획'!$D$2"}</definedName>
    <definedName name="Graph" hidden="1">#REF!</definedName>
    <definedName name="GraphB" hidden="1">#REF!</definedName>
    <definedName name="GraphX" hidden="1">#REF!</definedName>
    <definedName name="GREW" localSheetId="7" hidden="1">{#N/A,#N/A,FALSE,"P.C.B"}</definedName>
    <definedName name="GREW" localSheetId="6" hidden="1">{#N/A,#N/A,FALSE,"P.C.B"}</definedName>
    <definedName name="GREW" hidden="1">{#N/A,#N/A,FALSE,"P.C.B"}</definedName>
    <definedName name="gs" localSheetId="7" hidden="1">{#N/A,#N/A,FALSE,"Aging Summary";#N/A,#N/A,FALSE,"Ratio Analysis";#N/A,#N/A,FALSE,"Test 120 Day Accts";#N/A,#N/A,FALSE,"Tickmarks"}</definedName>
    <definedName name="gs" localSheetId="6" hidden="1">{#N/A,#N/A,FALSE,"Aging Summary";#N/A,#N/A,FALSE,"Ratio Analysis";#N/A,#N/A,FALSE,"Test 120 Day Accts";#N/A,#N/A,FALSE,"Tickmarks"}</definedName>
    <definedName name="gs" hidden="1">{#N/A,#N/A,FALSE,"Aging Summary";#N/A,#N/A,FALSE,"Ratio Analysis";#N/A,#N/A,FALSE,"Test 120 Day Accts";#N/A,#N/A,FALSE,"Tickmarks"}</definedName>
    <definedName name="GSDG" localSheetId="7" hidden="1">{#N/A,#N/A,FALSE,"단축1";#N/A,#N/A,FALSE,"단축2";#N/A,#N/A,FALSE,"단축3";#N/A,#N/A,FALSE,"장축";#N/A,#N/A,FALSE,"4WD"}</definedName>
    <definedName name="GSDG" localSheetId="6" hidden="1">{#N/A,#N/A,FALSE,"단축1";#N/A,#N/A,FALSE,"단축2";#N/A,#N/A,FALSE,"단축3";#N/A,#N/A,FALSE,"장축";#N/A,#N/A,FALSE,"4WD"}</definedName>
    <definedName name="GSDG" hidden="1">{#N/A,#N/A,FALSE,"단축1";#N/A,#N/A,FALSE,"단축2";#N/A,#N/A,FALSE,"단축3";#N/A,#N/A,FALSE,"장축";#N/A,#N/A,FALSE,"4WD"}</definedName>
    <definedName name="GSDG2" localSheetId="7" hidden="1">{#N/A,#N/A,FALSE,"단축1";#N/A,#N/A,FALSE,"단축2";#N/A,#N/A,FALSE,"단축3";#N/A,#N/A,FALSE,"장축";#N/A,#N/A,FALSE,"4WD"}</definedName>
    <definedName name="GSDG2" localSheetId="6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gt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gtgt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gtgt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GTH" localSheetId="7" hidden="1">{"'매출계획'!$D$2"}</definedName>
    <definedName name="GTH" localSheetId="6" hidden="1">{"'매출계획'!$D$2"}</definedName>
    <definedName name="GTH" hidden="1">{"'매출계획'!$D$2"}</definedName>
    <definedName name="GUMI">#REF!</definedName>
    <definedName name="gumi02.k">#REF!</definedName>
    <definedName name="gus" localSheetId="7" hidden="1">{#N/A,#N/A,TRUE,"Summary";#N/A,#N/A,TRUE,"IS";#N/A,#N/A,TRUE,"Adj";#N/A,#N/A,TRUE,"BS";#N/A,#N/A,TRUE,"CF";#N/A,#N/A,TRUE,"Debt";#N/A,#N/A,TRUE,"IRR"}</definedName>
    <definedName name="gus" localSheetId="6" hidden="1">{#N/A,#N/A,TRUE,"Summary";#N/A,#N/A,TRUE,"IS";#N/A,#N/A,TRUE,"Adj";#N/A,#N/A,TRUE,"BS";#N/A,#N/A,TRUE,"CF";#N/A,#N/A,TRUE,"Debt";#N/A,#N/A,TRUE,"IRR"}</definedName>
    <definedName name="gus" hidden="1">{#N/A,#N/A,TRUE,"Summary";#N/A,#N/A,TRUE,"IS";#N/A,#N/A,TRUE,"Adj";#N/A,#N/A,TRUE,"BS";#N/A,#N/A,TRUE,"CF";#N/A,#N/A,TRUE,"Debt";#N/A,#N/A,TRUE,"IRR"}</definedName>
    <definedName name="gusg" localSheetId="7" hidden="1">{#N/A,#N/A,TRUE,"Summary";#N/A,#N/A,TRUE,"IS";#N/A,#N/A,TRUE,"Adj";#N/A,#N/A,TRUE,"BS";#N/A,#N/A,TRUE,"CF";#N/A,#N/A,TRUE,"Debt";#N/A,#N/A,TRUE,"IRR"}</definedName>
    <definedName name="gusg" localSheetId="6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usrmagmfma" localSheetId="7" hidden="1">{#N/A,#N/A,TRUE,"Summary";#N/A,#N/A,TRUE,"IS";#N/A,#N/A,TRUE,"Adj";#N/A,#N/A,TRUE,"BS";#N/A,#N/A,TRUE,"CF";#N/A,#N/A,TRUE,"Debt";#N/A,#N/A,TRUE,"IRR"}</definedName>
    <definedName name="gusrmagmfma" localSheetId="6" hidden="1">{#N/A,#N/A,TRUE,"Summary";#N/A,#N/A,TRUE,"IS";#N/A,#N/A,TRUE,"Adj";#N/A,#N/A,TRUE,"BS";#N/A,#N/A,TRUE,"CF";#N/A,#N/A,TRUE,"Debt";#N/A,#N/A,TRUE,"IRR"}</definedName>
    <definedName name="gusrmagmfma" hidden="1">{#N/A,#N/A,TRUE,"Summary";#N/A,#N/A,TRUE,"IS";#N/A,#N/A,TRUE,"Adj";#N/A,#N/A,TRUE,"BS";#N/A,#N/A,TRUE,"CF";#N/A,#N/A,TRUE,"Debt";#N/A,#N/A,TRUE,"IRR"}</definedName>
    <definedName name="gve">#REF!</definedName>
    <definedName name="GWYUID1">#REF!</definedName>
    <definedName name="GY" localSheetId="7" hidden="1">{#N/A,#N/A,FALSE,"P.C.B"}</definedName>
    <definedName name="GY" localSheetId="6" hidden="1">{#N/A,#N/A,FALSE,"P.C.B"}</definedName>
    <definedName name="GY" hidden="1">{#N/A,#N/A,FALSE,"P.C.B"}</definedName>
    <definedName name="H">#N/A</definedName>
    <definedName name="H_M">#N/A</definedName>
    <definedName name="H_MM">#REF!</definedName>
    <definedName name="ha" localSheetId="7" hidden="1">{#N/A,#N/A,FALSE,"Aging Summary";#N/A,#N/A,FALSE,"Ratio Analysis";#N/A,#N/A,FALSE,"Test 120 Day Accts";#N/A,#N/A,FALSE,"Tickmarks"}</definedName>
    <definedName name="ha" localSheetId="6" hidden="1">{#N/A,#N/A,FALSE,"Aging Summary";#N/A,#N/A,FALSE,"Ratio Analysis";#N/A,#N/A,FALSE,"Test 120 Day Accts";#N/A,#N/A,FALSE,"Tickmarks"}</definedName>
    <definedName name="ha" hidden="1">{#N/A,#N/A,FALSE,"Aging Summary";#N/A,#N/A,FALSE,"Ratio Analysis";#N/A,#N/A,FALSE,"Test 120 Day Accts";#N/A,#N/A,FALSE,"Tickmarks"}</definedName>
    <definedName name="haduc" localSheetId="7" hidden="1">{"'Sheet1'!$L$16"}</definedName>
    <definedName name="haduc" localSheetId="6" hidden="1">{"'Sheet1'!$L$16"}</definedName>
    <definedName name="haduc" hidden="1">{"'Sheet1'!$L$16"}</definedName>
    <definedName name="HAI" localSheetId="7" hidden="1">{"'Sheet1'!$L$16"}</definedName>
    <definedName name="HAI" localSheetId="6" hidden="1">{"'Sheet1'!$L$16"}</definedName>
    <definedName name="HAI" hidden="1">{"'Sheet1'!$L$16"}</definedName>
    <definedName name="HANA_MMDA">OFFSET(#REF!,0,0,COUNTA(#REF!))</definedName>
    <definedName name="HANA_TD">OFFSET(#REF!,0,0,COUNTA(#REF!))</definedName>
    <definedName name="HANK01a">#REF!</definedName>
    <definedName name="HANK01b">#REF!</definedName>
    <definedName name="HANWHA2a">#REF!</definedName>
    <definedName name="HANWHA2b">#REF!</definedName>
    <definedName name="HANYANa">#REF!</definedName>
    <definedName name="HANYANb">#REF!</definedName>
    <definedName name="HARDNESS">#REF!</definedName>
    <definedName name="Hchf">#REF!</definedName>
    <definedName name="HD11t">#REF!</definedName>
    <definedName name="HD14t">#REF!</definedName>
    <definedName name="HD15t">#REF!</definedName>
    <definedName name="HD17t">#REF!</definedName>
    <definedName name="HD18t">#REF!</definedName>
    <definedName name="HD19t">#REF!</definedName>
    <definedName name="HD20t">#REF!</definedName>
    <definedName name="HD22t">#REF!</definedName>
    <definedName name="HD24t">#REF!</definedName>
    <definedName name="HD25t">#REF!</definedName>
    <definedName name="HD28t">#REF!</definedName>
    <definedName name="HD2t">#REF!</definedName>
    <definedName name="HD6t">#REF!</definedName>
    <definedName name="HD7t">#REF!</definedName>
    <definedName name="HD8t">#REF!</definedName>
    <definedName name="Hdem">#REF!</definedName>
    <definedName name="HdOth1">#REF!</definedName>
    <definedName name="HdOth2">#REF!</definedName>
    <definedName name="HdOth3">#REF!</definedName>
    <definedName name="HdOth4">#REF!</definedName>
    <definedName name="HdOth5">#REF!</definedName>
    <definedName name="HEAD">#REF!,#REF!,#REF!,#REF!,#REF!,#REF!,#REF!,#REF!,#REF!,#REF!,#REF!,#REF!,#REF!</definedName>
    <definedName name="Helios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elios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elios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ero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ero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ero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fg" localSheetId="7" hidden="1">{#N/A,#N/A,FALSE,"Aging Summary";#N/A,#N/A,FALSE,"Ratio Analysis";#N/A,#N/A,FALSE,"Test 120 Day Accts";#N/A,#N/A,FALSE,"Tickmarks"}</definedName>
    <definedName name="hfg" localSheetId="6" hidden="1">{#N/A,#N/A,FALSE,"Aging Summary";#N/A,#N/A,FALSE,"Ratio Analysis";#N/A,#N/A,FALSE,"Test 120 Day Accts";#N/A,#N/A,FALSE,"Tickmarks"}</definedName>
    <definedName name="hfg" hidden="1">{#N/A,#N/A,FALSE,"Aging Summary";#N/A,#N/A,FALSE,"Ratio Analysis";#N/A,#N/A,FALSE,"Test 120 Day Accts";#N/A,#N/A,FALSE,"Tickmarks"}</definedName>
    <definedName name="HGA">#REF!</definedName>
    <definedName name="HGC" localSheetId="7" hidden="1">{"'Sheet1'!$A$1:$H$36"}</definedName>
    <definedName name="HGC" localSheetId="6" hidden="1">{"'Sheet1'!$A$1:$H$36"}</definedName>
    <definedName name="HGC" hidden="1">{"'Sheet1'!$A$1:$H$36"}</definedName>
    <definedName name="HGF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D" localSheetId="7" hidden="1">{"'매출계획'!$D$2"}</definedName>
    <definedName name="HGFD" localSheetId="6" hidden="1">{"'매출계획'!$D$2"}</definedName>
    <definedName name="HGFD" hidden="1">{"'매출계획'!$D$2"}</definedName>
    <definedName name="hgfff">#REF!</definedName>
    <definedName name="hgfhg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hg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h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hggh">#REF!</definedName>
    <definedName name="hgjdgfs" localSheetId="7" hidden="1">{"'4월수지'!$A$1:$AE$45"}</definedName>
    <definedName name="hgjdgfs" localSheetId="6" hidden="1">{"'4월수지'!$A$1:$AE$45"}</definedName>
    <definedName name="hgjdgfs" hidden="1">{"'4월수지'!$A$1:$AE$45"}</definedName>
    <definedName name="hgt" hidden="1">#REF!</definedName>
    <definedName name="hh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hh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hh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hhh_1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_1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h" localSheetId="7" hidden="1">{#N/A,#N/A,FALSE,"BS";#N/A,#N/A,FALSE,"PL";#N/A,#N/A,FALSE,"처분";#N/A,#N/A,FALSE,"현금";#N/A,#N/A,FALSE,"매출";#N/A,#N/A,FALSE,"원가";#N/A,#N/A,FALSE,"경영"}</definedName>
    <definedName name="hhhh" localSheetId="6" hidden="1">{#N/A,#N/A,FALSE,"BS";#N/A,#N/A,FALSE,"PL";#N/A,#N/A,FALSE,"처분";#N/A,#N/A,FALSE,"현금";#N/A,#N/A,FALSE,"매출";#N/A,#N/A,FALSE,"원가";#N/A,#N/A,FALSE,"경영"}</definedName>
    <definedName name="hhhh" hidden="1">{#N/A,#N/A,FALSE,"BS";#N/A,#N/A,FALSE,"PL";#N/A,#N/A,FALSE,"처분";#N/A,#N/A,FALSE,"현금";#N/A,#N/A,FALSE,"매출";#N/A,#N/A,FALSE,"원가";#N/A,#N/A,FALSE,"경영"}</definedName>
    <definedName name="hi" localSheetId="7" hidden="1">{"'Sheet1'!$L$16"}</definedName>
    <definedName name="hi" localSheetId="6" hidden="1">{"'Sheet1'!$L$16"}</definedName>
    <definedName name="hi" hidden="1">{"'Sheet1'!$L$16"}</definedName>
    <definedName name="hidden">#REF!</definedName>
    <definedName name="Hidr">#REF!</definedName>
    <definedName name="hieu" localSheetId="7" hidden="1">{"'Sheet1'!$L$16"}</definedName>
    <definedName name="hieu" localSheetId="6" hidden="1">{"'Sheet1'!$L$16"}</definedName>
    <definedName name="hieu" hidden="1">{"'Sheet1'!$L$16"}</definedName>
    <definedName name="HIFT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IF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IF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ighlight1">#REF!</definedName>
    <definedName name="highlight2">#REF!</definedName>
    <definedName name="highlight3">#REF!</definedName>
    <definedName name="highlight4">#REF!</definedName>
    <definedName name="highlight5">#REF!</definedName>
    <definedName name="highlight6">#REF!</definedName>
    <definedName name="HJ" localSheetId="7" hidden="1">{#N/A,#N/A,FALSE,"Sheet5"}</definedName>
    <definedName name="HJ" localSheetId="6" hidden="1">{#N/A,#N/A,FALSE,"Sheet5"}</definedName>
    <definedName name="HJ" hidden="1">{#N/A,#N/A,FALSE,"Sheet5"}</definedName>
    <definedName name="hjfswe" localSheetId="7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hjfswe" localSheetId="6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hjfswe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HJKJ" localSheetId="7" hidden="1">{#N/A,#N/A,FALSE,"단축1";#N/A,#N/A,FALSE,"단축2";#N/A,#N/A,FALSE,"단축3";#N/A,#N/A,FALSE,"장축";#N/A,#N/A,FALSE,"4WD"}</definedName>
    <definedName name="HJKJ" localSheetId="6" hidden="1">{#N/A,#N/A,FALSE,"단축1";#N/A,#N/A,FALSE,"단축2";#N/A,#N/A,FALSE,"단축3";#N/A,#N/A,FALSE,"장축";#N/A,#N/A,FALSE,"4WD"}</definedName>
    <definedName name="HJKJ" hidden="1">{#N/A,#N/A,FALSE,"단축1";#N/A,#N/A,FALSE,"단축2";#N/A,#N/A,FALSE,"단축3";#N/A,#N/A,FALSE,"장축";#N/A,#N/A,FALSE,"4WD"}</definedName>
    <definedName name="HJKLL" localSheetId="7" hidden="1">{#N/A,#N/A,TRUE,"Y생산";#N/A,#N/A,TRUE,"Y판매";#N/A,#N/A,TRUE,"Y총물량";#N/A,#N/A,TRUE,"Y능력";#N/A,#N/A,TRUE,"YKD"}</definedName>
    <definedName name="HJKLL" localSheetId="6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JKOL" hidden="1">#N/A</definedName>
    <definedName name="Hjpy">#REF!</definedName>
    <definedName name="HKD">#REF!</definedName>
    <definedName name="hlj" localSheetId="7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hlj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hlj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Hmyr">#REF!</definedName>
    <definedName name="HN" localSheetId="7" hidden="1">{"'매출계획'!$D$2"}</definedName>
    <definedName name="HN" localSheetId="6" hidden="1">{"'매출계획'!$D$2"}</definedName>
    <definedName name="HN" hidden="1">{"'매출계획'!$D$2"}</definedName>
    <definedName name="hoai" localSheetId="7" hidden="1">{"'Sheet1'!$L$16"}</definedName>
    <definedName name="hoai" localSheetId="6" hidden="1">{"'Sheet1'!$L$16"}</definedName>
    <definedName name="hoai" hidden="1">{"'Sheet1'!$L$16"}</definedName>
    <definedName name="hong" localSheetId="7" hidden="1">{"'Sheet1'!$L$16"}</definedName>
    <definedName name="hong" localSheetId="6" hidden="1">{"'Sheet1'!$L$16"}</definedName>
    <definedName name="hong" hidden="1">{"'Sheet1'!$L$16"}</definedName>
    <definedName name="HP" hidden="1">#REF!</definedName>
    <definedName name="hr">#REF!</definedName>
    <definedName name="HRF" localSheetId="7" hidden="1">{"'매출계획'!$D$2"}</definedName>
    <definedName name="HRF" localSheetId="6" hidden="1">{"'매출계획'!$D$2"}</definedName>
    <definedName name="HRF" hidden="1">{"'매출계획'!$D$2"}</definedName>
    <definedName name="hsffgjh" localSheetId="7" hidden="1">{"'4월수지'!$A$1:$AE$45"}</definedName>
    <definedName name="hsffgjh" localSheetId="6" hidden="1">{"'4월수지'!$A$1:$AE$45"}</definedName>
    <definedName name="hsffgjh" hidden="1">{"'4월수지'!$A$1:$AE$45"}</definedName>
    <definedName name="ht" localSheetId="7" hidden="1">{"'표지'!$B$5"}</definedName>
    <definedName name="ht" localSheetId="6" hidden="1">{"'표지'!$B$5"}</definedName>
    <definedName name="ht" hidden="1">{"'표지'!$B$5"}</definedName>
    <definedName name="html_cnt" localSheetId="7" hidden="1">{"'표지'!$B$5"}</definedName>
    <definedName name="html_cnt" localSheetId="6" hidden="1">{"'표지'!$B$5"}</definedName>
    <definedName name="html_cnt" hidden="1">{"'표지'!$B$5"}</definedName>
    <definedName name="html_cnt2" localSheetId="7" hidden="1">{"'표지'!$B$5"}</definedName>
    <definedName name="html_cnt2" localSheetId="6" hidden="1">{"'표지'!$B$5"}</definedName>
    <definedName name="html_cnt2" hidden="1">{"'표지'!$B$5"}</definedName>
    <definedName name="HTML_CodePage" hidden="1">949</definedName>
    <definedName name="HTML_Control" localSheetId="7" hidden="1">{"'보고양식'!$A$58:$K$111"}</definedName>
    <definedName name="HTML_Control" localSheetId="6" hidden="1">{"'보고양식'!$A$58:$K$111"}</definedName>
    <definedName name="HTML_Control" hidden="1">{"'보고양식'!$A$58:$K$111"}</definedName>
    <definedName name="HTML_Control_1" localSheetId="7" hidden="1">{"'미착금액'!$A$4:$G$14"}</definedName>
    <definedName name="HTML_Control_1" localSheetId="6" hidden="1">{"'미착금액'!$A$4:$G$14"}</definedName>
    <definedName name="HTML_Control_1" hidden="1">{"'미착금액'!$A$4:$G$14"}</definedName>
    <definedName name="HTML_Control2" localSheetId="7" hidden="1">{"'Sheet1'!$A$1:$H$36"}</definedName>
    <definedName name="HTML_Control2" localSheetId="6" hidden="1">{"'Sheet1'!$A$1:$H$36"}</definedName>
    <definedName name="HTML_Control2" hidden="1">{"'Sheet1'!$A$1:$H$36"}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PathFileMac" hidden="1">"Macintosh HD:HomePageStuff:New_Home_Page:datafile:ctryprem.html"</definedName>
    <definedName name="HTML_PathTemplate" hidden="1">"D:\b_256lc\일보\HTMLTemp.htm"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ntrol2" localSheetId="7" hidden="1">{"'표지'!$B$5"}</definedName>
    <definedName name="htmlControl2" localSheetId="6" hidden="1">{"'표지'!$B$5"}</definedName>
    <definedName name="htmlControl2" hidden="1">{"'표지'!$B$5"}</definedName>
    <definedName name="HTMLCount" hidden="1">30</definedName>
    <definedName name="htr" hidden="1">#N/A</definedName>
    <definedName name="HTRH" localSheetId="7" hidden="1">{"'표지'!$B$5"}</definedName>
    <definedName name="HTRH" localSheetId="6" hidden="1">{"'표지'!$B$5"}</definedName>
    <definedName name="HTRH" hidden="1">{"'표지'!$B$5"}</definedName>
    <definedName name="HTT" hidden="1">{"'Desktop Inventory 현황'!$B$2:$O$35"}</definedName>
    <definedName name="HTWE" localSheetId="7" hidden="1">{#N/A,#N/A,FALSE,"P.C.B"}</definedName>
    <definedName name="HTWE" localSheetId="6" hidden="1">{#N/A,#N/A,FALSE,"P.C.B"}</definedName>
    <definedName name="HTWE" hidden="1">{#N/A,#N/A,FALSE,"P.C.B"}</definedName>
    <definedName name="hue" localSheetId="7" hidden="1">{"'Sheet1'!$L$16"}</definedName>
    <definedName name="hue" localSheetId="6" hidden="1">{"'Sheet1'!$L$16"}</definedName>
    <definedName name="hue" hidden="1">{"'Sheet1'!$L$16"}</definedName>
    <definedName name="hugugguugu" hidden="1">#REF!</definedName>
    <definedName name="HUI" hidden="1">#N/A</definedName>
    <definedName name="hung" localSheetId="7" hidden="1">{"'Sheet1'!$L$16"}</definedName>
    <definedName name="hung" localSheetId="6" hidden="1">{"'Sheet1'!$L$16"}</definedName>
    <definedName name="hung" hidden="1">{"'Sheet1'!$L$16"}</definedName>
    <definedName name="HUNGARa">#REF!</definedName>
    <definedName name="HUNGARb">#REF!</definedName>
    <definedName name="Husd">#REF!</definedName>
    <definedName name="Husdchf">#REF!</definedName>
    <definedName name="Husddem">#REF!</definedName>
    <definedName name="Husdidr">#REF!</definedName>
    <definedName name="Husdjpy">#REF!</definedName>
    <definedName name="Husdmyr">#REF!</definedName>
    <definedName name="huy" localSheetId="7" hidden="1">{"'Sheet1'!$L$16"}</definedName>
    <definedName name="huy" localSheetId="6" hidden="1">{"'Sheet1'!$L$16"}</definedName>
    <definedName name="huy" hidden="1">{"'Sheet1'!$L$16"}</definedName>
    <definedName name="HYOSUN2a">#REF!</definedName>
    <definedName name="HYOSUN2b">#REF!</definedName>
    <definedName name="HYOSUN3a">#REF!</definedName>
    <definedName name="HYOSUN3b">#REF!</definedName>
    <definedName name="I">#N/A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bt">#REF!</definedName>
    <definedName name="ibt.4">#REF!</definedName>
    <definedName name="ICBTDATA">#REF!</definedName>
    <definedName name="ID">#REF!</definedName>
    <definedName name="ii" localSheetId="7" hidden="1">{#N/A,#N/A,FALSE,"UNIT";#N/A,#N/A,FALSE,"UNIT";#N/A,#N/A,FALSE,"계정"}</definedName>
    <definedName name="ii" localSheetId="6" hidden="1">{#N/A,#N/A,FALSE,"UNIT";#N/A,#N/A,FALSE,"UNIT";#N/A,#N/A,FALSE,"계정"}</definedName>
    <definedName name="ii" hidden="1">{#N/A,#N/A,FALSE,"UNIT";#N/A,#N/A,FALSE,"UNIT";#N/A,#N/A,FALSE,"계정"}</definedName>
    <definedName name="ii_1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_1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>#REF!</definedName>
    <definedName name="IJF" localSheetId="7" hidden="1">{#N/A,#N/A,FALSE,"P.C.B"}</definedName>
    <definedName name="IJF" localSheetId="6" hidden="1">{#N/A,#N/A,FALSE,"P.C.B"}</definedName>
    <definedName name="IJF" hidden="1">{#N/A,#N/A,FALSE,"P.C.B"}</definedName>
    <definedName name="IJHY" hidden="1">#N/A</definedName>
    <definedName name="IMPORTDFF1">#REF!</definedName>
    <definedName name="INCHON">#REF!</definedName>
    <definedName name="INCOME_INTEREST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i_button_Click">[0]!ini_button_Click</definedName>
    <definedName name="INITIATED_BY">#REF!</definedName>
    <definedName name="inoa">#REF!</definedName>
    <definedName name="inoa.4">#REF!</definedName>
    <definedName name="INPUT">#REF!</definedName>
    <definedName name="input1">#REF!</definedName>
    <definedName name="INT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IN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IN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INTERBRANCH">#REF!</definedName>
    <definedName name="interestoverall" localSheetId="7" hidden="1">{#N/A,#N/A,FALSE,"Aging Summary";#N/A,#N/A,FALSE,"Ratio Analysis";#N/A,#N/A,FALSE,"Test 120 Day Accts";#N/A,#N/A,FALSE,"Tickmarks"}</definedName>
    <definedName name="interestoverall" localSheetId="6" hidden="1">{#N/A,#N/A,FALSE,"Aging Summary";#N/A,#N/A,FALSE,"Ratio Analysis";#N/A,#N/A,FALSE,"Test 120 Day Accts";#N/A,#N/A,FALSE,"Tickmarks"}</definedName>
    <definedName name="interestoverall" hidden="1">{#N/A,#N/A,FALSE,"Aging Summary";#N/A,#N/A,FALSE,"Ratio Analysis";#N/A,#N/A,FALSE,"Test 120 Day Accts";#N/A,#N/A,FALSE,"Tickmarks"}</definedName>
    <definedName name="IntroPrintArea" hidden="1">#REF!</definedName>
    <definedName name="inventory">#REF!</definedName>
    <definedName name="inventory.4">#REF!</definedName>
    <definedName name="inwon" localSheetId="7" hidden="1">{#N/A,#N/A,FALSE,"UNIT";#N/A,#N/A,FALSE,"UNIT";#N/A,#N/A,FALSE,"계정"}</definedName>
    <definedName name="inwon" localSheetId="6" hidden="1">{#N/A,#N/A,FALSE,"UNIT";#N/A,#N/A,FALSE,"UNIT";#N/A,#N/A,FALSE,"계정"}</definedName>
    <definedName name="inwon" hidden="1">{#N/A,#N/A,FALSE,"UNIT";#N/A,#N/A,FALSE,"UNIT";#N/A,#N/A,FALSE,"계정"}</definedName>
    <definedName name="ipo" localSheetId="7" hidden="1">{"PL2",#N/A,FALSE,"PL";"CH1",#N/A,FALSE,"현금흐름표";"CH2",#N/A,FALSE,"현금흐름표";"BS1",#N/A,FALSE,"BS";"CO",#N/A,FALSE,"매출원가";"BS2",#N/A,FALSE,"BS"}</definedName>
    <definedName name="ipo" localSheetId="6" hidden="1">{"PL2",#N/A,FALSE,"PL";"CH1",#N/A,FALSE,"현금흐름표";"CH2",#N/A,FALSE,"현금흐름표";"BS1",#N/A,FALSE,"BS";"CO",#N/A,FALSE,"매출원가";"BS2",#N/A,FALSE,"BS"}</definedName>
    <definedName name="ipo" hidden="1">{"PL2",#N/A,FALSE,"PL";"CH1",#N/A,FALSE,"현금흐름표";"CH2",#N/A,FALSE,"현금흐름표";"BS1",#N/A,FALSE,"BS";"CO",#N/A,FALSE,"매출원가";"BS2",#N/A,FALSE,"BS"}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>"c2154"</definedName>
    <definedName name="IQ_BENCHMARK_SPRD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>"c2183"</definedName>
    <definedName name="IQ_BOND_COUPON_TYPE">"c2184"</definedName>
    <definedName name="IQ_BOND_PRICE">"c2162"</definedName>
    <definedName name="IQ_BROK_COMISSION" hidden="1">"c98"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>"c2197"</definedName>
    <definedName name="IQ_CALLABLE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>"c2191"</definedName>
    <definedName name="IQ_CONV_PREMIUM">"c2195"</definedName>
    <definedName name="IQ_CONV_PRICE">"c2193"</definedName>
    <definedName name="IQ_CONV_RATE" hidden="1">"c2192"</definedName>
    <definedName name="IQ_CONV_SECURITY">"c2189"</definedName>
    <definedName name="IQ_CONV_SECURITY_ISSUER">"c2190"</definedName>
    <definedName name="IQ_CONV_SECURITY_PRICE">"c2194"</definedName>
    <definedName name="IQ_CONVEXITY">"c2182"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>"c2185"</definedName>
    <definedName name="IQ_DAY_COUNT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LAND" hidden="1">"c645"</definedName>
    <definedName name="IQ_LAST_PMT_DATE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>"c2209"</definedName>
    <definedName name="IQ_MARKETCAP" hidden="1">"c712"</definedName>
    <definedName name="IQ_MARKETING">"c2239"</definedName>
    <definedName name="IQ_MATURITY_DATE">"c2146"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>"c2242"</definedName>
    <definedName name="IQ_MTD" hidden="1">800000</definedName>
    <definedName name="IQ_NAMES_REVISION_DATE_" hidden="1">"2014-01-03 오전 9:57:2"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>"c2233"</definedName>
    <definedName name="IQ_OG_LIQUID_GAS_PRICE_UNHEDGED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>"c2235"</definedName>
    <definedName name="IQ_OG_TOTAL_OIL_PRODUCTION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REVISION_DATE_">38945.4937962963</definedName>
    <definedName name="IQ_REVOLVING_SECURED_1_4_NON_ACCRUAL_FFIEC" hidden="1">"c13314"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>"c2159"</definedName>
    <definedName name="IQ_SECURITY_NOTES">"c2202"</definedName>
    <definedName name="IQ_SECURITY_OWN" hidden="1">"c1153"</definedName>
    <definedName name="IQ_SECURITY_RESELL" hidden="1">"c1154"</definedName>
    <definedName name="IQ_SECURITY_TYPE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>"c2250"</definedName>
    <definedName name="IQ_YEARLOW" hidden="1">"c1338"</definedName>
    <definedName name="IQ_YEARLOW_DATE">"c2251"</definedName>
    <definedName name="IQ_YTD" hidden="1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 hidden="1">"c1339"</definedName>
    <definedName name="IQE" localSheetId="7" hidden="1">{#N/A,#N/A,FALSE,"P.C.B"}</definedName>
    <definedName name="IQE" localSheetId="6" hidden="1">{#N/A,#N/A,FALSE,"P.C.B"}</definedName>
    <definedName name="IQE" hidden="1">{#N/A,#N/A,FALSE,"P.C.B"}</definedName>
    <definedName name="IQRAA46" hidden="1">"$AA$47:$AA$52"</definedName>
    <definedName name="IQRAB46" hidden="1">"$AB$47:$AB$55"</definedName>
    <definedName name="IQRB14" hidden="1">"$B$15:$B$518"</definedName>
    <definedName name="IQRB16" hidden="1">"$B$17:$B$520"</definedName>
    <definedName name="IQRB17" hidden="1">"$B$18:$B$77"</definedName>
    <definedName name="IQRB18" hidden="1">"$B$19:$B$522"</definedName>
    <definedName name="IQRB4" hidden="1">"$C$4:$IQ$4"</definedName>
    <definedName name="IQRB57" hidden="1">"$B$58:$B$63"</definedName>
    <definedName name="IQRBB17" hidden="1">"$BB$18:$BB$1299"</definedName>
    <definedName name="IQRC14" hidden="1">"$C$15:$C$119"</definedName>
    <definedName name="IQRC4" hidden="1">"$C$5:$C$8"</definedName>
    <definedName name="IQRC57" hidden="1">"$C$58:$C$61"</definedName>
    <definedName name="IQRD14" hidden="1">"$D$15:$D$38"</definedName>
    <definedName name="IQRD21" hidden="1">"$D$22:$D$23"</definedName>
    <definedName name="IQRD4" hidden="1">"$D$5:$D$13"</definedName>
    <definedName name="IQRD57" hidden="1">"$D$58:$D$66"</definedName>
    <definedName name="IQRE4" hidden="1">"$E$5"</definedName>
    <definedName name="IQRE57" hidden="1">"$E$58"</definedName>
    <definedName name="IQRF4" hidden="1">"$F$5:$F$12"</definedName>
    <definedName name="IQRF57" hidden="1">"$F$58:$F$65"</definedName>
    <definedName name="IQRG4" hidden="1">"$G$5:$G$13"</definedName>
    <definedName name="IQRG46" hidden="1">"$G$47:$G$48"</definedName>
    <definedName name="IQRG57" hidden="1">"$G$58:$G$66"</definedName>
    <definedName name="IQRH4" hidden="1">"$H$5:$H$10"</definedName>
    <definedName name="IQRH57" hidden="1">"$H$58:$H$63"</definedName>
    <definedName name="IQRI4" hidden="1">"$I$5"</definedName>
    <definedName name="IQRI46" hidden="1">"$I$47:$I$52"</definedName>
    <definedName name="IQRI57" hidden="1">"$I$58"</definedName>
    <definedName name="IQRJ4" hidden="1">"$J$5:$J$6"</definedName>
    <definedName name="IQRJ46" hidden="1">"$J$47:$J$52"</definedName>
    <definedName name="IQRJ57" hidden="1">"$J$58:$J$59"</definedName>
    <definedName name="IQRK4" hidden="1">"$K$5:$K$10"</definedName>
    <definedName name="IQRK49" hidden="1">"$K$50:$K$51"</definedName>
    <definedName name="IQRK57" hidden="1">"$K$58:$K$63"</definedName>
    <definedName name="IQRL4" hidden="1">"$L$5:$L$9"</definedName>
    <definedName name="IQRL57" hidden="1">"$L$58:$L$62"</definedName>
    <definedName name="IQRM4" hidden="1">"$M$5:$M$11"</definedName>
    <definedName name="IQRM57" hidden="1">"$M$58:$M$64"</definedName>
    <definedName name="IQRN4" hidden="1">"$N$5:$N$6"</definedName>
    <definedName name="IQRN49" hidden="1">"$N$50:$N$55"</definedName>
    <definedName name="IQRN57" hidden="1">"$N$58:$N$59"</definedName>
    <definedName name="IQRO4" hidden="1">"$O$5:$O$8"</definedName>
    <definedName name="IQRO57" hidden="1">"$O$58:$O$61"</definedName>
    <definedName name="IQRP4" hidden="1">"$P$5:$P$7"</definedName>
    <definedName name="IQRP57" hidden="1">"$P$58:$P$60"</definedName>
    <definedName name="IQRQ4" hidden="1">"$Q$5:$Q$6"</definedName>
    <definedName name="IQRQ57" hidden="1">"$Q$58:$Q$59"</definedName>
    <definedName name="IQRU14" hidden="1">"$U$15:$U$266"</definedName>
    <definedName name="IQSSheet4A1" hidden="1">#REF!</definedName>
    <definedName name="IQSSheet4A2" hidden="1">#REF!</definedName>
    <definedName name="IS" localSheetId="7" hidden="1">{#N/A,#N/A,FALSE,"BS";#N/A,#N/A,FALSE,"PL";#N/A,#N/A,FALSE,"처분";#N/A,#N/A,FALSE,"현금";#N/A,#N/A,FALSE,"매출";#N/A,#N/A,FALSE,"원가";#N/A,#N/A,FALSE,"경영"}</definedName>
    <definedName name="IS" localSheetId="6" hidden="1">{#N/A,#N/A,FALSE,"BS";#N/A,#N/A,FALSE,"PL";#N/A,#N/A,FALSE,"처분";#N/A,#N/A,FALSE,"현금";#N/A,#N/A,FALSE,"매출";#N/A,#N/A,FALSE,"원가";#N/A,#N/A,FALSE,"경영"}</definedName>
    <definedName name="IS" hidden="1">{#N/A,#N/A,FALSE,"BS";#N/A,#N/A,FALSE,"PL";#N/A,#N/A,FALSE,"처분";#N/A,#N/A,FALSE,"현금";#N/A,#N/A,FALSE,"매출";#N/A,#N/A,FALSE,"원가";#N/A,#N/A,FALSE,"경영"}</definedName>
    <definedName name="IS_1" localSheetId="7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IS_1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IS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IS_JP">{"Client Name or Project Name"}</definedName>
    <definedName name="IS최종" localSheetId="7" hidden="1">{#N/A,#N/A,FALSE,"Aging Summary";#N/A,#N/A,FALSE,"Ratio Analysis";#N/A,#N/A,FALSE,"Test 120 Day Accts";#N/A,#N/A,FALSE,"Tickmarks"}</definedName>
    <definedName name="IS최종" localSheetId="6" hidden="1">{#N/A,#N/A,FALSE,"Aging Summary";#N/A,#N/A,FALSE,"Ratio Analysis";#N/A,#N/A,FALSE,"Test 120 Day Accts";#N/A,#N/A,FALSE,"Tickmarks"}</definedName>
    <definedName name="IS최종" hidden="1">{#N/A,#N/A,FALSE,"Aging Summary";#N/A,#N/A,FALSE,"Ratio Analysis";#N/A,#N/A,FALSE,"Test 120 Day Accts";#N/A,#N/A,FALSE,"Tickmarks"}</definedName>
    <definedName name="IT" localSheetId="7" hidden="1">{"'Sheet1'!$A$1:$H$36"}</definedName>
    <definedName name="IT" localSheetId="6" hidden="1">{"'Sheet1'!$A$1:$H$36"}</definedName>
    <definedName name="IT" hidden="1">{"'Sheet1'!$A$1:$H$36"}</definedName>
    <definedName name="IT수정" localSheetId="7" hidden="1">{"'Sheet1'!$A$1:$H$36"}</definedName>
    <definedName name="IT수정" localSheetId="6" hidden="1">{"'Sheet1'!$A$1:$H$36"}</definedName>
    <definedName name="IT수정" hidden="1">{"'Sheet1'!$A$1:$H$36"}</definedName>
    <definedName name="IY" localSheetId="7" hidden="1">{"'5'!$A$1:$BB$147"}</definedName>
    <definedName name="IY" localSheetId="6" hidden="1">{"'5'!$A$1:$BB$147"}</definedName>
    <definedName name="IY" hidden="1">{"'5'!$A$1:$BB$147"}</definedName>
    <definedName name="J" localSheetId="7" hidden="1">{"'5국공정'!$A$1:$E$128"}</definedName>
    <definedName name="J" localSheetId="6" hidden="1">{"'5국공정'!$A$1:$E$128"}</definedName>
    <definedName name="J" hidden="1">{"'5국공정'!$A$1:$E$128"}</definedName>
    <definedName name="JABIK">#REF!</definedName>
    <definedName name="jeklklw" localSheetId="7" hidden="1">{"'Sheet1'!$A$1:$H$36"}</definedName>
    <definedName name="jeklklw" localSheetId="6" hidden="1">{"'Sheet1'!$A$1:$H$36"}</definedName>
    <definedName name="jeklklw" hidden="1">{"'Sheet1'!$A$1:$H$36"}</definedName>
    <definedName name="jeld" localSheetId="7" hidden="1">{#N/A,#N/A,FALSE,"Sheet5"}</definedName>
    <definedName name="jeld" localSheetId="6" hidden="1">{#N/A,#N/A,FALSE,"Sheet5"}</definedName>
    <definedName name="jeld" hidden="1">{#N/A,#N/A,FALSE,"Sheet5"}</definedName>
    <definedName name="JEMAL" localSheetId="7" hidden="1">{"'손익현황'!$A$1:$J$29"}</definedName>
    <definedName name="JEMAL" localSheetId="6" hidden="1">{"'손익현황'!$A$1:$J$29"}</definedName>
    <definedName name="JEMAL" hidden="1">{"'손익현황'!$A$1:$J$29"}</definedName>
    <definedName name="jepum" hidden="1">#REF!</definedName>
    <definedName name="jepum6" hidden="1">#REF!</definedName>
    <definedName name="jf" localSheetId="7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jf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j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jfd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fd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FJ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F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GH" localSheetId="7" hidden="1">{"'매출계획'!$D$2"}</definedName>
    <definedName name="JGH" localSheetId="6" hidden="1">{"'매출계획'!$D$2"}</definedName>
    <definedName name="JGH" hidden="1">{"'매출계획'!$D$2"}</definedName>
    <definedName name="jghiuyfvgn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ghiuyfvgn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ghiuyfvgn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H" localSheetId="7" hidden="1">{"'매출계획'!$D$2"}</definedName>
    <definedName name="JH" localSheetId="6" hidden="1">{"'매출계획'!$D$2"}</definedName>
    <definedName name="JH" hidden="1">{"'매출계획'!$D$2"}</definedName>
    <definedName name="jhbjkhkj" localSheetId="7" hidden="1">{#N/A,#N/A,TRUE,"Summary";#N/A,#N/A,TRUE,"IS";#N/A,#N/A,TRUE,"Adj";#N/A,#N/A,TRUE,"BS";#N/A,#N/A,TRUE,"CF";#N/A,#N/A,TRUE,"Debt";#N/A,#N/A,TRUE,"IRR"}</definedName>
    <definedName name="jhbjkhkj" localSheetId="6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HGJ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kl" localSheetId="7" hidden="1">{"'4월수지'!$A$1:$AE$45"}</definedName>
    <definedName name="jhkl" localSheetId="6" hidden="1">{"'4월수지'!$A$1:$AE$45"}</definedName>
    <definedName name="jhkl" hidden="1">{"'4월수지'!$A$1:$AE$45"}</definedName>
    <definedName name="JIM" localSheetId="7" hidden="1">{#N/A,#N/A,FALSE,"Sheet5"}</definedName>
    <definedName name="JIM" localSheetId="6" hidden="1">{#N/A,#N/A,FALSE,"Sheet5"}</definedName>
    <definedName name="JIM" hidden="1">{#N/A,#N/A,FALSE,"Sheet5"}</definedName>
    <definedName name="JINCHO05">#REF!</definedName>
    <definedName name="JINCHON">#REF!</definedName>
    <definedName name="JINDOa">#REF!</definedName>
    <definedName name="JINDOb">#REF!</definedName>
    <definedName name="jj" localSheetId="7" hidden="1">{"'표지'!$B$5"}</definedName>
    <definedName name="jj" localSheetId="6" hidden="1">{"'표지'!$B$5"}</definedName>
    <definedName name="jj" hidden="1">{"'표지'!$B$5"}</definedName>
    <definedName name="JJJ" localSheetId="7" hidden="1">{"'매출계획'!$D$2"}</definedName>
    <definedName name="JJJ" localSheetId="6" hidden="1">{"'매출계획'!$D$2"}</definedName>
    <definedName name="JJJ" hidden="1">{"'매출계획'!$D$2"}</definedName>
    <definedName name="JJJJ" hidden="1">#N/A</definedName>
    <definedName name="jjjj_1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_1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nlDescn">#REF!</definedName>
    <definedName name="JJnlName">#REF!</definedName>
    <definedName name="JJnlRef">#REF!</definedName>
    <definedName name="JK" localSheetId="7" hidden="1">{#N/A,#N/A,TRUE,"Y생산";#N/A,#N/A,TRUE,"Y판매";#N/A,#N/A,TRUE,"Y총물량";#N/A,#N/A,TRUE,"Y능력";#N/A,#N/A,TRUE,"YKD"}</definedName>
    <definedName name="JK" localSheetId="6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jkh">{"Client Name or Project Name"}</definedName>
    <definedName name="jkhnjk" hidden="1">{"'Desktop Inventory 현황'!$B$2:$O$35"}</definedName>
    <definedName name="JKJ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lejke" localSheetId="7" hidden="1">{"'Sheet1'!$A$1:$H$36"}</definedName>
    <definedName name="jklejke" localSheetId="6" hidden="1">{"'Sheet1'!$A$1:$H$36"}</definedName>
    <definedName name="jklejke" hidden="1">{"'Sheet1'!$A$1:$H$36"}</definedName>
    <definedName name="jkljlkjl" localSheetId="7" hidden="1">{#N/A,#N/A,FALSE,"UNIT";#N/A,#N/A,FALSE,"UNIT";#N/A,#N/A,FALSE,"계정"}</definedName>
    <definedName name="jkljlkjl" localSheetId="6" hidden="1">{#N/A,#N/A,FALSE,"UNIT";#N/A,#N/A,FALSE,"UNIT";#N/A,#N/A,FALSE,"계정"}</definedName>
    <definedName name="jkljlkjl" hidden="1">{#N/A,#N/A,FALSE,"UNIT";#N/A,#N/A,FALSE,"UNIT";#N/A,#N/A,FALSE,"계정"}</definedName>
    <definedName name="jlkh" localSheetId="7" hidden="1">{"'4월수지'!$A$1:$AE$45"}</definedName>
    <definedName name="jlkh" localSheetId="6" hidden="1">{"'4월수지'!$A$1:$AE$45"}</definedName>
    <definedName name="jlkh" hidden="1">{"'4월수지'!$A$1:$AE$45"}</definedName>
    <definedName name="jlkl" localSheetId="7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jlkl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jlkl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JM">#REF!</definedName>
    <definedName name="JN10t">#REF!</definedName>
    <definedName name="JN11t">#REF!</definedName>
    <definedName name="JN12t">#REF!</definedName>
    <definedName name="JN13t">#REF!</definedName>
    <definedName name="JN14t">#REF!</definedName>
    <definedName name="JN15t">#REF!</definedName>
    <definedName name="JN16t">#REF!</definedName>
    <definedName name="JN17t">#REF!</definedName>
    <definedName name="JN18t">#REF!</definedName>
    <definedName name="JN19t">#REF!</definedName>
    <definedName name="JN1t">#REF!</definedName>
    <definedName name="JN20t">#REF!</definedName>
    <definedName name="JN21t">#REF!</definedName>
    <definedName name="JN23t">#REF!</definedName>
    <definedName name="JN29t">#REF!</definedName>
    <definedName name="JN2t">#REF!</definedName>
    <definedName name="JN30t">#REF!</definedName>
    <definedName name="JN31t">#REF!</definedName>
    <definedName name="JN32t">#REF!</definedName>
    <definedName name="JN3t">#REF!</definedName>
    <definedName name="JN4t">#REF!</definedName>
    <definedName name="JN5t">#REF!</definedName>
    <definedName name="JN6t">#REF!</definedName>
    <definedName name="JN7t">#REF!</definedName>
    <definedName name="JN8t">#REF!</definedName>
    <definedName name="JN9t">#REF!</definedName>
    <definedName name="JnlDesc">#REF!</definedName>
    <definedName name="JnlSufX">#REF!</definedName>
    <definedName name="JnlSufY">#REF!</definedName>
    <definedName name="job_run">[0]!job_run</definedName>
    <definedName name="Journal">#REF!</definedName>
    <definedName name="JPY">#REF!</definedName>
    <definedName name="JSA" localSheetId="7" hidden="1">{#N/A,#N/A,FALSE,"P.C.B"}</definedName>
    <definedName name="JSA" localSheetId="6" hidden="1">{#N/A,#N/A,FALSE,"P.C.B"}</definedName>
    <definedName name="JSA" hidden="1">{#N/A,#N/A,FALSE,"P.C.B"}</definedName>
    <definedName name="jsk" localSheetId="7" hidden="1">{#N/A,#N/A,FALSE,"UNIT";#N/A,#N/A,FALSE,"UNIT";#N/A,#N/A,FALSE,"계정"}</definedName>
    <definedName name="jsk" localSheetId="6" hidden="1">{#N/A,#N/A,FALSE,"UNIT";#N/A,#N/A,FALSE,"UNIT";#N/A,#N/A,FALSE,"계정"}</definedName>
    <definedName name="jsk" hidden="1">{#N/A,#N/A,FALSE,"UNIT";#N/A,#N/A,FALSE,"UNIT";#N/A,#N/A,FALSE,"계정"}</definedName>
    <definedName name="JT_STORAGE_INC.S">#REF!</definedName>
    <definedName name="jung">#REF!</definedName>
    <definedName name="jungyon">#REF!</definedName>
    <definedName name="JUSO">#REF!</definedName>
    <definedName name="JUU" hidden="1">#N/A</definedName>
    <definedName name="jw.pl">#REF!</definedName>
    <definedName name="k" localSheetId="7" hidden="1">{"'5국공정'!$A$1:$E$128"}</definedName>
    <definedName name="k" localSheetId="6" hidden="1">{"'5국공정'!$A$1:$E$128"}</definedName>
    <definedName name="k" hidden="1">{"'5국공정'!$A$1:$E$128"}</definedName>
    <definedName name="ka" localSheetId="7" hidden="1">{#N/A,#N/A,FALSE,"단축1";#N/A,#N/A,FALSE,"단축2";#N/A,#N/A,FALSE,"단축3";#N/A,#N/A,FALSE,"장축";#N/A,#N/A,FALSE,"4WD"}</definedName>
    <definedName name="ka" localSheetId="6" hidden="1">{#N/A,#N/A,FALSE,"단축1";#N/A,#N/A,FALSE,"단축2";#N/A,#N/A,FALSE,"단축3";#N/A,#N/A,FALSE,"장축";#N/A,#N/A,FALSE,"4WD"}</definedName>
    <definedName name="ka" hidden="1">{#N/A,#N/A,FALSE,"단축1";#N/A,#N/A,FALSE,"단축2";#N/A,#N/A,FALSE,"단축3";#N/A,#N/A,FALSE,"장축";#N/A,#N/A,FALSE,"4WD"}</definedName>
    <definedName name="kal">#REF!</definedName>
    <definedName name="kame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am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am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ANG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W_a">#REF!</definedName>
    <definedName name="KANGW_b">#REF!</definedName>
    <definedName name="KANGWOa">#REF!</definedName>
    <definedName name="KANGWOb">#REF!</definedName>
    <definedName name="KANSOLa">#REF!</definedName>
    <definedName name="KANSOLb">#REF!</definedName>
    <definedName name="KAYO" localSheetId="7" hidden="1">{#N/A,#N/A,FALSE,"P.C.B"}</definedName>
    <definedName name="KAYO" localSheetId="6" hidden="1">{#N/A,#N/A,FALSE,"P.C.B"}</definedName>
    <definedName name="KAYO" hidden="1">{#N/A,#N/A,FALSE,"P.C.B"}</definedName>
    <definedName name="KC" localSheetId="7" hidden="1">{#N/A,#N/A,FALSE,"을지 (4)";#N/A,#N/A,FALSE,"을지 (5)";#N/A,#N/A,FALSE,"을지 (6)"}</definedName>
    <definedName name="KC" localSheetId="6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_1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_1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Ba">#REF!</definedName>
    <definedName name="KDBb">#REF!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_1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_1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dle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kddle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kddl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kdi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di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di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EB">#REF!</definedName>
    <definedName name="KEBADJUST">#REF!</definedName>
    <definedName name="KEPCOa">#REF!</definedName>
    <definedName name="KEPCOb">#REF!</definedName>
    <definedName name="ket" hidden="1">#REF!</definedName>
    <definedName name="key" hidden="1">#REF!</definedName>
    <definedName name="keyy" hidden="1">#REF!</definedName>
    <definedName name="KFH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F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HN" localSheetId="7" hidden="1">{"'보고양식'!$A$58:$K$111"}</definedName>
    <definedName name="KHN" localSheetId="6" hidden="1">{"'보고양식'!$A$58:$K$111"}</definedName>
    <definedName name="KHN" hidden="1">{"'보고양식'!$A$58:$K$111"}</definedName>
    <definedName name="KIAM_Fa">#REF!</definedName>
    <definedName name="KIAM_Fb">#REF!</definedName>
    <definedName name="KIECO" hidden="1">#REF!</definedName>
    <definedName name="KIM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KIM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KIM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KING" hidden="1">#N/A</definedName>
    <definedName name="kj" hidden="1">#REF!</definedName>
    <definedName name="kjfkdkskks" localSheetId="7" hidden="1">{"'Sheet1'!$L$16"}</definedName>
    <definedName name="kjfkdkskks" localSheetId="6" hidden="1">{"'Sheet1'!$L$16"}</definedName>
    <definedName name="kjfkdkskks" hidden="1">{"'Sheet1'!$L$16"}</definedName>
    <definedName name="KJK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JK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J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JLL" localSheetId="7" hidden="1">{#N/A,#N/A,FALSE,"P.C.B"}</definedName>
    <definedName name="KJLL" localSheetId="6" hidden="1">{#N/A,#N/A,FALSE,"P.C.B"}</definedName>
    <definedName name="KJLL" hidden="1">{#N/A,#N/A,FALSE,"P.C.B"}</definedName>
    <definedName name="kjs" localSheetId="7" hidden="1">{#N/A,#N/A,FALSE,"UNIT";#N/A,#N/A,FALSE,"UNIT";#N/A,#N/A,FALSE,"계정"}</definedName>
    <definedName name="kjs" localSheetId="6" hidden="1">{#N/A,#N/A,FALSE,"UNIT";#N/A,#N/A,FALSE,"UNIT";#N/A,#N/A,FALSE,"계정"}</definedName>
    <definedName name="kjs" hidden="1">{#N/A,#N/A,FALSE,"UNIT";#N/A,#N/A,FALSE,"UNIT";#N/A,#N/A,FALSE,"계정"}</definedName>
    <definedName name="KK" localSheetId="7" hidden="1">{"'매출계획'!$D$2"}</definedName>
    <definedName name="KK" localSheetId="6" hidden="1">{"'매출계획'!$D$2"}</definedName>
    <definedName name="KK" hidden="1">{"'매출계획'!$D$2"}</definedName>
    <definedName name="kkk" hidden="1">#REF!</definedName>
    <definedName name="kkk_1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_1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7" hidden="1">{#N/A,"수불부",FALSE,"사급자재수불서";#N/A,"수불부",FALSE,"사급자재수불서"}</definedName>
    <definedName name="kkkk" localSheetId="6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KKK_1" localSheetId="7" hidden="1">{"'7-2지역별'!$A$1:$R$44"}</definedName>
    <definedName name="KKKK_1" localSheetId="6" hidden="1">{"'7-2지역별'!$A$1:$R$44"}</definedName>
    <definedName name="KKKK_1" hidden="1">{"'7-2지역별'!$A$1:$R$44"}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_1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_1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kkk" localSheetId="7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kkkkkkkk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kkkkkkkk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KKL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L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M" localSheetId="7" hidden="1">{#N/A,#N/A,TRUE,"Y생산";#N/A,#N/A,TRUE,"Y판매";#N/A,#N/A,TRUE,"Y총물량";#N/A,#N/A,TRUE,"Y능력";#N/A,#N/A,TRUE,"YKD"}</definedName>
    <definedName name="KKM" localSheetId="6" hidden="1">{#N/A,#N/A,TRUE,"Y생산";#N/A,#N/A,TRUE,"Y판매";#N/A,#N/A,TRUE,"Y총물량";#N/A,#N/A,TRUE,"Y능력";#N/A,#N/A,TRUE,"YKD"}</definedName>
    <definedName name="KKM" hidden="1">{#N/A,#N/A,TRUE,"Y생산";#N/A,#N/A,TRUE,"Y판매";#N/A,#N/A,TRUE,"Y총물량";#N/A,#N/A,TRUE,"Y능력";#N/A,#N/A,TRUE,"YKD"}</definedName>
    <definedName name="kl" hidden="1">#REF!</definedName>
    <definedName name="klklkl">#REF!</definedName>
    <definedName name="KM" localSheetId="7" hidden="1">{"'매출계획'!$D$2"}</definedName>
    <definedName name="KM" localSheetId="6" hidden="1">{"'매출계획'!$D$2"}</definedName>
    <definedName name="KM" hidden="1">{"'매출계획'!$D$2"}</definedName>
    <definedName name="kmj" localSheetId="7" hidden="1">{"'매출계획'!$D$2"}</definedName>
    <definedName name="kmj" localSheetId="6" hidden="1">{"'매출계획'!$D$2"}</definedName>
    <definedName name="kmj" hidden="1">{"'매출계획'!$D$2"}</definedName>
    <definedName name="KM당부품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M당부품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M당부품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N" localSheetId="7" hidden="1">{#N/A,#N/A,FALSE,"을지 (4)";#N/A,#N/A,FALSE,"을지 (5)";#N/A,#N/A,FALSE,"을지 (6)"}</definedName>
    <definedName name="KN" localSheetId="6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KOHAP2a">#REF!</definedName>
    <definedName name="KOHAP2b">#REF!</definedName>
    <definedName name="KORCOMa">#REF!</definedName>
    <definedName name="KORCOMb">#REF!</definedName>
    <definedName name="ksksks" hidden="1">#REF!</definedName>
    <definedName name="ktft" hidden="1">3</definedName>
    <definedName name="KU" localSheetId="7" hidden="1">{#N/A,#N/A,TRUE,"Y생산";#N/A,#N/A,TRUE,"Y판매";#N/A,#N/A,TRUE,"Y총물량";#N/A,#N/A,TRUE,"Y능력";#N/A,#N/A,TRUE,"YKD"}</definedName>
    <definedName name="KU" localSheetId="6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kwangju">#REF!</definedName>
    <definedName name="K잔액기준" localSheetId="7" hidden="1">{#N/A,#N/A,FALSE,"주요여수신";#N/A,#N/A,FALSE,"수신금리";#N/A,#N/A,FALSE,"대출금리";#N/A,#N/A,FALSE,"신규대출";#N/A,#N/A,FALSE,"총액대출"}</definedName>
    <definedName name="K잔액기준" localSheetId="6" hidden="1">{#N/A,#N/A,FALSE,"주요여수신";#N/A,#N/A,FALSE,"수신금리";#N/A,#N/A,FALSE,"대출금리";#N/A,#N/A,FALSE,"신규대출";#N/A,#N/A,FALSE,"총액대출"}</definedName>
    <definedName name="K잔액기준" hidden="1">{#N/A,#N/A,FALSE,"주요여수신";#N/A,#N/A,FALSE,"수신금리";#N/A,#N/A,FALSE,"대출금리";#N/A,#N/A,FALSE,"신규대출";#N/A,#N/A,FALSE,"총액대출"}</definedName>
    <definedName name="l" localSheetId="7" hidden="1">{"'4월수지'!$A$1:$AE$45"}</definedName>
    <definedName name="l" localSheetId="6" hidden="1">{"'4월수지'!$A$1:$AE$45"}</definedName>
    <definedName name="l" hidden="1">{"'4월수지'!$A$1:$AE$45"}</definedName>
    <definedName name="L_Adjust">#REF!</definedName>
    <definedName name="L_AJE_Tot">#REF!</definedName>
    <definedName name="L_CY_Beg">#REF!</definedName>
    <definedName name="L_CY_End">#REF!</definedName>
    <definedName name="L_MM">#REF!</definedName>
    <definedName name="L_PY_End">#REF!</definedName>
    <definedName name="L_RJE_Tot">#REF!</definedName>
    <definedName name="L0">#REF!</definedName>
    <definedName name="L1C6___1">#REF!</definedName>
    <definedName name="LABEL">BlankMacro1</definedName>
    <definedName name="LABELTEXTCOLUMN1">#REF!</definedName>
    <definedName name="LABELTEXTROW1">#REF!</definedName>
    <definedName name="LAF" localSheetId="7" hidden="1">{#N/A,#N/A,FALSE,"P.C.B"}</definedName>
    <definedName name="LAF" localSheetId="6" hidden="1">{#N/A,#N/A,FALSE,"P.C.B"}</definedName>
    <definedName name="LAF" hidden="1">{#N/A,#N/A,FALSE,"P.C.B"}</definedName>
    <definedName name="LAJO" localSheetId="7" hidden="1">{#N/A,#N/A,FALSE,"P.C.B"}</definedName>
    <definedName name="LAJO" localSheetId="6" hidden="1">{#N/A,#N/A,FALSE,"P.C.B"}</definedName>
    <definedName name="LAJO" hidden="1">{#N/A,#N/A,FALSE,"P.C.B"}</definedName>
    <definedName name="land">#REF!</definedName>
    <definedName name="land.4">#REF!</definedName>
    <definedName name="LAP">#REF!</definedName>
    <definedName name="LAPP">#REF!</definedName>
    <definedName name="LAST_NAME">#REF!</definedName>
    <definedName name="LAWFJ" localSheetId="7" hidden="1">{#N/A,#N/A,FALSE,"P.C.B"}</definedName>
    <definedName name="LAWFJ" localSheetId="6" hidden="1">{#N/A,#N/A,FALSE,"P.C.B"}</definedName>
    <definedName name="LAWFJ" hidden="1">{#N/A,#N/A,FALSE,"P.C.B"}</definedName>
    <definedName name="LCD" localSheetId="7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" localSheetId="6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_VFD">#REF!</definedName>
    <definedName name="lee" localSheetId="7" hidden="1">{#N/A,#N/A,FALSE,"Sheet5"}</definedName>
    <definedName name="lee" localSheetId="6" hidden="1">{#N/A,#N/A,FALSE,"Sheet5"}</definedName>
    <definedName name="lee" hidden="1">{#N/A,#N/A,FALSE,"Sheet5"}</definedName>
    <definedName name="LETTER">#REF!,#REF!,#REF!,#REF!,#REF!,#REF!,#REF!,#REF!,#REF!,#REF!</definedName>
    <definedName name="LGHOLDa">#REF!</definedName>
    <definedName name="LGHOLDb">#REF!</definedName>
    <definedName name="LGSEMIa">#REF!</definedName>
    <definedName name="LGSEMIb">#REF!</definedName>
    <definedName name="lia.4">#REF!</definedName>
    <definedName name="liab">#REF!</definedName>
    <definedName name="liab2">#REF!</definedName>
    <definedName name="liab3">#REF!</definedName>
    <definedName name="Ligne">#REF!</definedName>
    <definedName name="limcount" hidden="1">1</definedName>
    <definedName name="LIMEUP" localSheetId="7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LIMEUP" localSheetId="6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LIMEUP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LINE검토2" localSheetId="7" hidden="1">{#N/A,#N/A,TRUE,"Y생산";#N/A,#N/A,TRUE,"Y판매";#N/A,#N/A,TRUE,"Y총물량";#N/A,#N/A,TRUE,"Y능력";#N/A,#N/A,TRUE,"YKD"}</definedName>
    <definedName name="LINE검토2" localSheetId="6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QUE" localSheetId="7" hidden="1">{#N/A,#N/A,FALSE,"P.C.B"}</definedName>
    <definedName name="LIQUE" localSheetId="6" hidden="1">{#N/A,#N/A,FALSE,"P.C.B"}</definedName>
    <definedName name="LIQUE" hidden="1">{#N/A,#N/A,FALSE,"P.C.B"}</definedName>
    <definedName name="List">#REF!</definedName>
    <definedName name="ListOffset" hidden="1">1</definedName>
    <definedName name="LIU" localSheetId="7" hidden="1">{#N/A,#N/A,FALSE,"P.C.B"}</definedName>
    <definedName name="LIU" localSheetId="6" hidden="1">{#N/A,#N/A,FALSE,"P.C.B"}</definedName>
    <definedName name="LIU" hidden="1">{#N/A,#N/A,FALSE,"P.C.B"}</definedName>
    <definedName name="lj" localSheetId="7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lj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l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ljh" localSheetId="7" hidden="1">{#N/A,#N/A,FALSE,"Sheet5"}</definedName>
    <definedName name="ljh" localSheetId="6" hidden="1">{#N/A,#N/A,FALSE,"Sheet5"}</definedName>
    <definedName name="ljh" hidden="1">{#N/A,#N/A,FALSE,"Sheet5"}</definedName>
    <definedName name="LKFJGF">[0]!LKFJGF</definedName>
    <definedName name="LKHGFDF" localSheetId="7" hidden="1">{#N/A,#N/A,TRUE,"Y생산";#N/A,#N/A,TRUE,"Y판매";#N/A,#N/A,TRUE,"Y총물량";#N/A,#N/A,TRUE,"Y능력";#N/A,#N/A,TRUE,"YKD"}</definedName>
    <definedName name="LKHGFDF" localSheetId="6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hjfs" localSheetId="7" hidden="1">{#N/A,#N/A,FALSE,"주요여수신";#N/A,#N/A,FALSE,"수신금리";#N/A,#N/A,FALSE,"대출금리";#N/A,#N/A,FALSE,"신규대출";#N/A,#N/A,FALSE,"총액대출"}</definedName>
    <definedName name="lkhjfs" localSheetId="6" hidden="1">{#N/A,#N/A,FALSE,"주요여수신";#N/A,#N/A,FALSE,"수신금리";#N/A,#N/A,FALSE,"대출금리";#N/A,#N/A,FALSE,"신규대출";#N/A,#N/A,FALSE,"총액대출"}</definedName>
    <definedName name="lkhjfs" hidden="1">{#N/A,#N/A,FALSE,"주요여수신";#N/A,#N/A,FALSE,"수신금리";#N/A,#N/A,FALSE,"대출금리";#N/A,#N/A,FALSE,"신규대출";#N/A,#N/A,FALSE,"총액대출"}</definedName>
    <definedName name="LKJ" localSheetId="7" hidden="1">{#N/A,#N/A,FALSE,"을지 (4)";#N/A,#N/A,FALSE,"을지 (5)";#N/A,#N/A,FALSE,"을지 (6)"}</definedName>
    <definedName name="LKJ" localSheetId="6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jjkhhhh" hidden="1">#REF!</definedName>
    <definedName name="ll" hidden="1">#N/A</definedName>
    <definedName name="ll.4">#REF!</definedName>
    <definedName name="LLL" localSheetId="7" hidden="1">{"'매출계획'!$D$2"}</definedName>
    <definedName name="LLL" localSheetId="6" hidden="1">{"'매출계획'!$D$2"}</definedName>
    <definedName name="LLL" hidden="1">{"'매출계획'!$D$2"}</definedName>
    <definedName name="LLL_1" localSheetId="7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LL_1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LL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lll" localSheetId="7" hidden="1">{"'Sheet1'!$A$1:$D$4"}</definedName>
    <definedName name="llll" localSheetId="6" hidden="1">{"'Sheet1'!$A$1:$D$4"}</definedName>
    <definedName name="llll" hidden="1">{"'Sheet1'!$A$1:$D$4"}</definedName>
    <definedName name="lllll" localSheetId="7" hidden="1">{"'교육경비품의'!$B$4:$D$12"}</definedName>
    <definedName name="lllll" localSheetId="6" hidden="1">{"'교육경비품의'!$B$4:$D$12"}</definedName>
    <definedName name="lllll" hidden="1">{"'교육경비품의'!$B$4:$D$12"}</definedName>
    <definedName name="llllll" localSheetId="7" hidden="1">{"'Sheet1'!$A$1:$D$4"}</definedName>
    <definedName name="llllll" localSheetId="6" hidden="1">{"'Sheet1'!$A$1:$D$4"}</definedName>
    <definedName name="llllll" hidden="1">{"'Sheet1'!$A$1:$D$4"}</definedName>
    <definedName name="lllllll" localSheetId="7" hidden="1">{"'교육경비품의'!$B$4:$D$12"}</definedName>
    <definedName name="lllllll" localSheetId="6" hidden="1">{"'교육경비품의'!$B$4:$D$12"}</definedName>
    <definedName name="lllllll" hidden="1">{"'교육경비품의'!$B$4:$D$12"}</definedName>
    <definedName name="llllllll" localSheetId="7" hidden="1">{"'Sheet1'!$A$1:$D$4"}</definedName>
    <definedName name="llllllll" localSheetId="6" hidden="1">{"'Sheet1'!$A$1:$D$4"}</definedName>
    <definedName name="llllllll" hidden="1">{"'Sheet1'!$A$1:$D$4"}</definedName>
    <definedName name="lllllllll" localSheetId="7" hidden="1">{"'Sheet1'!$A$1:$D$4"}</definedName>
    <definedName name="lllllllll" localSheetId="6" hidden="1">{"'Sheet1'!$A$1:$D$4"}</definedName>
    <definedName name="lllllllll" hidden="1">{"'Sheet1'!$A$1:$D$4"}</definedName>
    <definedName name="llllllllll" localSheetId="7" hidden="1">{"'Sheet1'!$A$1:$D$4"}</definedName>
    <definedName name="llllllllll" localSheetId="6" hidden="1">{"'Sheet1'!$A$1:$D$4"}</definedName>
    <definedName name="llllllllll" hidden="1">{"'Sheet1'!$A$1:$D$4"}</definedName>
    <definedName name="llllllllllll" localSheetId="7" hidden="1">{"'교육경비품의'!$B$4:$D$12"}</definedName>
    <definedName name="llllllllllll" localSheetId="6" hidden="1">{"'교육경비품의'!$B$4:$D$12"}</definedName>
    <definedName name="llllllllllll" hidden="1">{"'교육경비품의'!$B$4:$D$12"}</definedName>
    <definedName name="llplp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plp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plp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O" localSheetId="7" hidden="1">{#N/A,#N/A,FALSE,"P.C.B"}</definedName>
    <definedName name="LO" localSheetId="6" hidden="1">{#N/A,#N/A,FALSE,"P.C.B"}</definedName>
    <definedName name="LO" hidden="1">{#N/A,#N/A,FALSE,"P.C.B"}</definedName>
    <definedName name="LOAD" localSheetId="7" hidden="1">{"'매출계획'!$D$2"}</definedName>
    <definedName name="LOAD" localSheetId="6" hidden="1">{"'매출계획'!$D$2"}</definedName>
    <definedName name="LOAD" hidden="1">{"'매출계획'!$D$2"}</definedName>
    <definedName name="LOAD1" localSheetId="7" hidden="1">{"'매출계획'!$D$2"}</definedName>
    <definedName name="LOAD1" localSheetId="6" hidden="1">{"'매출계획'!$D$2"}</definedName>
    <definedName name="LOAD1" hidden="1">{"'매출계획'!$D$2"}</definedName>
    <definedName name="LOAD2" localSheetId="7" hidden="1">{"'매출계획'!$D$2"}</definedName>
    <definedName name="LOAD2" localSheetId="6" hidden="1">{"'매출계획'!$D$2"}</definedName>
    <definedName name="LOAD2" hidden="1">{"'매출계획'!$D$2"}</definedName>
    <definedName name="LOAD3" localSheetId="7" hidden="1">{"'매출계획'!$D$2"}</definedName>
    <definedName name="LOAD3" localSheetId="6" hidden="1">{"'매출계획'!$D$2"}</definedName>
    <definedName name="LOAD3" hidden="1">{"'매출계획'!$D$2"}</definedName>
    <definedName name="LOADDD" localSheetId="7" hidden="1">{"'매출계획'!$D$2"}</definedName>
    <definedName name="LOADDD" localSheetId="6" hidden="1">{"'매출계획'!$D$2"}</definedName>
    <definedName name="LOADDD" hidden="1">{"'매출계획'!$D$2"}</definedName>
    <definedName name="loan" localSheetId="7" hidden="1">{#N/A,#N/A,FALSE,"주요여수신";#N/A,#N/A,FALSE,"수신금리";#N/A,#N/A,FALSE,"대출금리";#N/A,#N/A,FALSE,"신규대출";#N/A,#N/A,FALSE,"총액대출"}</definedName>
    <definedName name="loan" localSheetId="6" hidden="1">{#N/A,#N/A,FALSE,"주요여수신";#N/A,#N/A,FALSE,"수신금리";#N/A,#N/A,FALSE,"대출금리";#N/A,#N/A,FALSE,"신규대출";#N/A,#N/A,FALSE,"총액대출"}</definedName>
    <definedName name="loan" hidden="1">{#N/A,#N/A,FALSE,"주요여수신";#N/A,#N/A,FALSE,"수신금리";#N/A,#N/A,FALSE,"대출금리";#N/A,#N/A,FALSE,"신규대출";#N/A,#N/A,FALSE,"총액대출"}</definedName>
    <definedName name="LoanAC">INDIRECT("Data!$B$2:$B$"&amp;COUNTA(#REF!))</definedName>
    <definedName name="LOC">#REF!</definedName>
    <definedName name="LOCA">#REF!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e" localSheetId="7" hidden="1">{"'5'!$A$1:$BB$147"}</definedName>
    <definedName name="loe" localSheetId="6" hidden="1">{"'5'!$A$1:$BB$147"}</definedName>
    <definedName name="loe" hidden="1">{"'5'!$A$1:$BB$147"}</definedName>
    <definedName name="LONG">#REF!</definedName>
    <definedName name="longtermd">#REF!</definedName>
    <definedName name="longtermd.4">#REF!</definedName>
    <definedName name="lop1k981" localSheetId="7" hidden="1">{"'Sheet1'!$L$16"}</definedName>
    <definedName name="lop1k981" localSheetId="6" hidden="1">{"'Sheet1'!$L$16"}</definedName>
    <definedName name="lop1k981" hidden="1">{"'Sheet1'!$L$16"}</definedName>
    <definedName name="LQWO" localSheetId="7" hidden="1">{#N/A,#N/A,FALSE,"P.C.B"}</definedName>
    <definedName name="LQWO" localSheetId="6" hidden="1">{#N/A,#N/A,FALSE,"P.C.B"}</definedName>
    <definedName name="LQWO" hidden="1">{#N/A,#N/A,FALSE,"P.C.B"}</definedName>
    <definedName name="LRS" localSheetId="7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LRS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LRS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ltd">#REF!</definedName>
    <definedName name="ltd.4">#REF!</definedName>
    <definedName name="LTKDDC" localSheetId="7" hidden="1">{"'Sheet1'!$L$16"}</definedName>
    <definedName name="LTKDDC" localSheetId="6" hidden="1">{"'Sheet1'!$L$16"}</definedName>
    <definedName name="LTKDDC" hidden="1">{"'Sheet1'!$L$16"}</definedName>
    <definedName name="LUP" hidden="1">#REF!</definedName>
    <definedName name="LWI">#REF!</definedName>
    <definedName name="LWIP">#REF!</definedName>
    <definedName name="LY" hidden="1">#REF!</definedName>
    <definedName name="lyassets">#REF!</definedName>
    <definedName name="lyborrowing">#REF!</definedName>
    <definedName name="lyca">#REF!</definedName>
    <definedName name="lycl">#REF!</definedName>
    <definedName name="lyibt">#REF!</definedName>
    <definedName name="lyinventory">#REF!</definedName>
    <definedName name="lylia">#REF!</definedName>
    <definedName name="lysales">#REF!</definedName>
    <definedName name="lystb">#REF!</definedName>
    <definedName name="m" hidden="1">#REF!</definedName>
    <definedName name="M_Drama" hidden="1">#REF!</definedName>
    <definedName name="M_F123.CashFlow_Button1_Click">#REF!</definedName>
    <definedName name="M8CTY" localSheetId="7" hidden="1">{"'Sheet1'!$L$16"}</definedName>
    <definedName name="M8CTY" localSheetId="6" hidden="1">{"'Sheet1'!$L$16"}</definedName>
    <definedName name="M8CTY" hidden="1">{"'Sheet1'!$L$16"}</definedName>
    <definedName name="machinery">#REF!</definedName>
    <definedName name="machinery.4">#REF!</definedName>
    <definedName name="Macro8">#REF!</definedName>
    <definedName name="main_menu이동">#REF!</definedName>
    <definedName name="mar" localSheetId="7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mar" localSheetId="6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mar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MAT">#REF!</definedName>
    <definedName name="MAY" localSheetId="7" hidden="1">{"'Broadway ML#4'!$J$7:$N$490"}</definedName>
    <definedName name="MAY" localSheetId="6" hidden="1">{"'Broadway ML#4'!$J$7:$N$490"}</definedName>
    <definedName name="MAY" hidden="1">{"'Broadway ML#4'!$J$7:$N$490"}</definedName>
    <definedName name="MBC_D" hidden="1">#REF!</definedName>
    <definedName name="mclkd" localSheetId="7" hidden="1">{"'Sheet1'!$A$1:$H$36"}</definedName>
    <definedName name="mclkd" localSheetId="6" hidden="1">{"'Sheet1'!$A$1:$H$36"}</definedName>
    <definedName name="mclkd" hidden="1">{"'Sheet1'!$A$1:$H$36"}</definedName>
    <definedName name="md">#REF!</definedName>
    <definedName name="MEDISOa">#REF!</definedName>
    <definedName name="MEDISOb">#REF!</definedName>
    <definedName name="menu_button_Click">[0]!menu_button_Click</definedName>
    <definedName name="MENU1">#REF!</definedName>
    <definedName name="MENU2">#REF!</definedName>
    <definedName name="MerrillPrintIt" hidden="1">#REF!</definedName>
    <definedName name="metering" hidden="1">#REF!</definedName>
    <definedName name="MEWarning" hidden="1">1</definedName>
    <definedName name="MHD" localSheetId="7" hidden="1">{"'매출계획'!$D$2"}</definedName>
    <definedName name="MHD" localSheetId="6" hidden="1">{"'매출계획'!$D$2"}</definedName>
    <definedName name="MHD" hidden="1">{"'매출계획'!$D$2"}</definedName>
    <definedName name="MHY" localSheetId="7" hidden="1">{"'매출계획'!$D$2"}</definedName>
    <definedName name="MHY" localSheetId="6" hidden="1">{"'매출계획'!$D$2"}</definedName>
    <definedName name="MHY" hidden="1">{"'매출계획'!$D$2"}</definedName>
    <definedName name="mii">#REF!</definedName>
    <definedName name="million">1000000</definedName>
    <definedName name="mkkl" localSheetId="7" hidden="1">{"'Sheet1'!$A$1:$H$36"}</definedName>
    <definedName name="mkkl" localSheetId="6" hidden="1">{"'Sheet1'!$A$1:$H$36"}</definedName>
    <definedName name="mkkl" hidden="1">{"'Sheet1'!$A$1:$H$36"}</definedName>
    <definedName name="mktsum" localSheetId="7" hidden="1">{#N/A,#N/A,FALSE,"Aging Summary";#N/A,#N/A,FALSE,"Ratio Analysis";#N/A,#N/A,FALSE,"Test 120 Day Accts";#N/A,#N/A,FALSE,"Tickmarks"}</definedName>
    <definedName name="mktsum" localSheetId="6" hidden="1">{#N/A,#N/A,FALSE,"Aging Summary";#N/A,#N/A,FALSE,"Ratio Analysis";#N/A,#N/A,FALSE,"Test 120 Day Accts";#N/A,#N/A,FALSE,"Tickmarks"}</definedName>
    <definedName name="mktsum" hidden="1">{#N/A,#N/A,FALSE,"Aging Summary";#N/A,#N/A,FALSE,"Ratio Analysis";#N/A,#N/A,FALSE,"Test 120 Day Accts";#N/A,#N/A,FALSE,"Tickmarks"}</definedName>
    <definedName name="MKU" localSheetId="7" hidden="1">{"'매출계획'!$D$2"}</definedName>
    <definedName name="MKU" localSheetId="6" hidden="1">{"'매출계획'!$D$2"}</definedName>
    <definedName name="MKU" hidden="1">{"'매출계획'!$D$2"}</definedName>
    <definedName name="mlkcoe" localSheetId="7" hidden="1">{"'Sheet1'!$A$1:$H$36"}</definedName>
    <definedName name="mlkcoe" localSheetId="6" hidden="1">{"'Sheet1'!$A$1:$H$36"}</definedName>
    <definedName name="mlkcoe" hidden="1">{"'Sheet1'!$A$1:$H$36"}</definedName>
    <definedName name="mm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m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mmmm" localSheetId="7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mmmmmmm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mmmmmmm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mmtb" localSheetId="7" hidden="1">{"'Sheet1'!$L$16"}</definedName>
    <definedName name="mmtb" localSheetId="6" hidden="1">{"'Sheet1'!$L$16"}</definedName>
    <definedName name="mmtb" hidden="1">{"'Sheet1'!$L$16"}</definedName>
    <definedName name="mn" localSheetId="7" hidden="1">{#N/A,#N/A,FALSE,"UNIT";#N/A,#N/A,FALSE,"UNIT";#N/A,#N/A,FALSE,"계정"}</definedName>
    <definedName name="mn" localSheetId="6" hidden="1">{#N/A,#N/A,FALSE,"UNIT";#N/A,#N/A,FALSE,"UNIT";#N/A,#N/A,FALSE,"계정"}</definedName>
    <definedName name="mn" hidden="1">{#N/A,#N/A,FALSE,"UNIT";#N/A,#N/A,FALSE,"UNIT";#N/A,#N/A,FALSE,"계정"}</definedName>
    <definedName name="MO" hidden="1">#REF!</definedName>
    <definedName name="modify" localSheetId="7" hidden="1">{"'Sheet1'!$A$1:$H$36"}</definedName>
    <definedName name="modify" localSheetId="6" hidden="1">{"'Sheet1'!$A$1:$H$36"}</definedName>
    <definedName name="modify" hidden="1">{"'Sheet1'!$A$1:$H$36"}</definedName>
    <definedName name="Module1.MOVE1">#REF!</definedName>
    <definedName name="moi" localSheetId="7" hidden="1">{"'Sheet1'!$L$16"}</definedName>
    <definedName name="moi" localSheetId="6" hidden="1">{"'Sheet1'!$L$16"}</definedName>
    <definedName name="moi" hidden="1">{"'Sheet1'!$L$16"}</definedName>
    <definedName name="monnaie">#REF!</definedName>
    <definedName name="month">#REF!</definedName>
    <definedName name="MORRI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RRI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RRI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rrison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rrison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rrison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V">#REF!</definedName>
    <definedName name="MOVE1">#N/A</definedName>
    <definedName name="MP" localSheetId="7" hidden="1">{#N/A,#N/A,FALSE,"BS";#N/A,#N/A,FALSE,"PL";#N/A,#N/A,FALSE,"처분";#N/A,#N/A,FALSE,"현금";#N/A,#N/A,FALSE,"매출";#N/A,#N/A,FALSE,"원가";#N/A,#N/A,FALSE,"경영"}</definedName>
    <definedName name="MP" localSheetId="6" hidden="1">{#N/A,#N/A,FALSE,"BS";#N/A,#N/A,FALSE,"PL";#N/A,#N/A,FALSE,"처분";#N/A,#N/A,FALSE,"현금";#N/A,#N/A,FALSE,"매출";#N/A,#N/A,FALSE,"원가";#N/A,#N/A,FALSE,"경영"}</definedName>
    <definedName name="MP" hidden="1">{#N/A,#N/A,FALSE,"BS";#N/A,#N/A,FALSE,"PL";#N/A,#N/A,FALSE,"처분";#N/A,#N/A,FALSE,"현금";#N/A,#N/A,FALSE,"매출";#N/A,#N/A,FALSE,"원가";#N/A,#N/A,FALSE,"경영"}</definedName>
    <definedName name="MTY" localSheetId="7" hidden="1">{"'매출계획'!$D$2"}</definedName>
    <definedName name="MTY" localSheetId="6" hidden="1">{"'매출계획'!$D$2"}</definedName>
    <definedName name="MTY" hidden="1">{"'매출계획'!$D$2"}</definedName>
    <definedName name="MYJ" localSheetId="7" hidden="1">{#N/A,#N/A,FALSE,"UNIT";#N/A,#N/A,FALSE,"UNIT";#N/A,#N/A,FALSE,"계정"}</definedName>
    <definedName name="MYJ" localSheetId="6" hidden="1">{#N/A,#N/A,FALSE,"UNIT";#N/A,#N/A,FALSE,"UNIT";#N/A,#N/A,FALSE,"계정"}</definedName>
    <definedName name="MYJ" hidden="1">{#N/A,#N/A,FALSE,"UNIT";#N/A,#N/A,FALSE,"UNIT";#N/A,#N/A,FALSE,"계정"}</definedName>
    <definedName name="MYTD_CHG">14</definedName>
    <definedName name="m記" localSheetId="7" hidden="1">{"'買掛金'!$J$6"}</definedName>
    <definedName name="m記" localSheetId="6" hidden="1">{"'買掛金'!$J$6"}</definedName>
    <definedName name="m記" hidden="1">{"'買掛金'!$J$6"}</definedName>
    <definedName name="M단가">#REF!</definedName>
    <definedName name="M코드">#REF!</definedName>
    <definedName name="n" hidden="1">#REF!</definedName>
    <definedName name="nam" localSheetId="7" hidden="1">{"'Sheet1'!$L$16"}</definedName>
    <definedName name="nam" localSheetId="6" hidden="1">{"'Sheet1'!$L$16"}</definedName>
    <definedName name="nam" hidden="1">{"'Sheet1'!$L$16"}</definedName>
    <definedName name="NAME">#REF!</definedName>
    <definedName name="NAME01">#REF!</definedName>
    <definedName name="NAME02">#REF!</definedName>
    <definedName name="NAME03">#REF!</definedName>
    <definedName name="NAME1">#REF!</definedName>
    <definedName name="NAME2">#REF!</definedName>
    <definedName name="NAMSNGa">#REF!</definedName>
    <definedName name="NAMSNGb">#REF!</definedName>
    <definedName name="nbc" localSheetId="7" hidden="1">{"'4월수지'!$A$1:$AE$45"}</definedName>
    <definedName name="nbc" localSheetId="6" hidden="1">{"'4월수지'!$A$1:$AE$45"}</definedName>
    <definedName name="nbc" hidden="1">{"'4월수지'!$A$1:$AE$45"}</definedName>
    <definedName name="nbv">#REF!</definedName>
    <definedName name="ND" localSheetId="7" hidden="1">{"'매출계획'!$D$2"}</definedName>
    <definedName name="ND" localSheetId="6" hidden="1">{"'매출계획'!$D$2"}</definedName>
    <definedName name="ND" hidden="1">{"'매출계획'!$D$2"}</definedName>
    <definedName name="ND제조원가" localSheetId="7" hidden="1">{#N/A,#N/A,FALSE,"UNIT";#N/A,#N/A,FALSE,"UNIT";#N/A,#N/A,FALSE,"계정"}</definedName>
    <definedName name="ND제조원가" localSheetId="6" hidden="1">{#N/A,#N/A,FALSE,"UNIT";#N/A,#N/A,FALSE,"UNIT";#N/A,#N/A,FALSE,"계정"}</definedName>
    <definedName name="ND제조원가" hidden="1">{#N/A,#N/A,FALSE,"UNIT";#N/A,#N/A,FALSE,"UNIT";#N/A,#N/A,FALSE,"계정"}</definedName>
    <definedName name="nego" localSheetId="7" hidden="1">{"'4월수지'!$A$1:$AE$45"}</definedName>
    <definedName name="nego" localSheetId="6" hidden="1">{"'4월수지'!$A$1:$AE$45"}</definedName>
    <definedName name="nego" hidden="1">{"'4월수지'!$A$1:$AE$45"}</definedName>
    <definedName name="NEW" hidden="1">#REF!</definedName>
    <definedName name="NEWMAX2a">#REF!</definedName>
    <definedName name="NEWMAX2b">#REF!</definedName>
    <definedName name="NEWNAME" localSheetId="7" hidden="1">{#N/A,#N/A,FALSE,"CCTV"}</definedName>
    <definedName name="NEWNAME" localSheetId="6" hidden="1">{#N/A,#N/A,FALSE,"CCTV"}</definedName>
    <definedName name="NEWNAME" hidden="1">{#N/A,#N/A,FALSE,"CCTV"}</definedName>
    <definedName name="NewRange" hidden="1">#REF!</definedName>
    <definedName name="NFG" localSheetId="7" hidden="1">{"'매출계획'!$D$2"}</definedName>
    <definedName name="NFG" localSheetId="6" hidden="1">{"'매출계획'!$D$2"}</definedName>
    <definedName name="NFG" hidden="1">{"'매출계획'!$D$2"}</definedName>
    <definedName name="NGF" localSheetId="7" hidden="1">{"'매출계획'!$D$2"}</definedName>
    <definedName name="NGF" localSheetId="6" hidden="1">{"'매출계획'!$D$2"}</definedName>
    <definedName name="NGF" hidden="1">{"'매출계획'!$D$2"}</definedName>
    <definedName name="nguongoc" localSheetId="7" hidden="1">{"'Sheet1'!$L$16"}</definedName>
    <definedName name="nguongoc" localSheetId="6" hidden="1">{"'Sheet1'!$L$16"}</definedName>
    <definedName name="nguongoc" hidden="1">{"'Sheet1'!$L$16"}</definedName>
    <definedName name="NH" localSheetId="7" hidden="1">{"'매출계획'!$D$2"}</definedName>
    <definedName name="NH" localSheetId="6" hidden="1">{"'매출계획'!$D$2"}</definedName>
    <definedName name="NH" hidden="1">{"'매출계획'!$D$2"}</definedName>
    <definedName name="nhgv" localSheetId="7" hidden="1">{#N/A,#N/A,FALSE,"주요여수신";#N/A,#N/A,FALSE,"수신금리";#N/A,#N/A,FALSE,"대출금리";#N/A,#N/A,FALSE,"신규대출";#N/A,#N/A,FALSE,"총액대출"}</definedName>
    <definedName name="nhgv" localSheetId="6" hidden="1">{#N/A,#N/A,FALSE,"주요여수신";#N/A,#N/A,FALSE,"수신금리";#N/A,#N/A,FALSE,"대출금리";#N/A,#N/A,FALSE,"신규대출";#N/A,#N/A,FALSE,"총액대출"}</definedName>
    <definedName name="nhgv" hidden="1">{#N/A,#N/A,FALSE,"주요여수신";#N/A,#N/A,FALSE,"수신금리";#N/A,#N/A,FALSE,"대출금리";#N/A,#N/A,FALSE,"신규대출";#N/A,#N/A,FALSE,"총액대출"}</definedName>
    <definedName name="Nhiem" localSheetId="7" hidden="1">{"'Sheet1'!$L$16"}</definedName>
    <definedName name="Nhiem" localSheetId="6" hidden="1">{"'Sheet1'!$L$16"}</definedName>
    <definedName name="Nhiem" hidden="1">{"'Sheet1'!$L$16"}</definedName>
    <definedName name="nhung" localSheetId="7" hidden="1">{"'Sheet1'!$L$16"}</definedName>
    <definedName name="nhung" localSheetId="6" hidden="1">{"'Sheet1'!$L$16"}</definedName>
    <definedName name="nhung" hidden="1">{"'Sheet1'!$L$16"}</definedName>
    <definedName name="nk_sawon_4__HRIS">#REF!</definedName>
    <definedName name="NL22t">#REF!</definedName>
    <definedName name="NL24t">#REF!</definedName>
    <definedName name="NL25t">#REF!</definedName>
    <definedName name="NL26t">#REF!</definedName>
    <definedName name="NL75t">#REF!</definedName>
    <definedName name="NMNGKS" hidden="1">#REF!</definedName>
    <definedName name="nn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n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nnn" localSheetId="7" hidden="1">{"'5'!$A$1:$BB$147"}</definedName>
    <definedName name="nnnn" localSheetId="6" hidden="1">{"'5'!$A$1:$BB$147"}</definedName>
    <definedName name="nnnn" hidden="1">{"'5'!$A$1:$BB$147"}</definedName>
    <definedName name="NOOFFFSEGMENTS1">#REF!</definedName>
    <definedName name="nouveau_classeur" hidden="1">"="</definedName>
    <definedName name="nov">#REF!</definedName>
    <definedName name="npc" localSheetId="7" hidden="1">{"'4월수지'!$A$1:$AE$45"}</definedName>
    <definedName name="npc" localSheetId="6" hidden="1">{"'4월수지'!$A$1:$AE$45"}</definedName>
    <definedName name="npc" hidden="1">{"'4월수지'!$A$1:$AE$45"}</definedName>
    <definedName name="npt">#REF!</definedName>
    <definedName name="npt.4">#REF!</definedName>
    <definedName name="nrt">#REF!</definedName>
    <definedName name="nrt.4">#REF!</definedName>
    <definedName name="nstep">#REF!</definedName>
    <definedName name="NUMBEROFDETAILFIELDS1">#REF!</definedName>
    <definedName name="NUMBEROFHEADERFIELDS1">#REF!</definedName>
    <definedName name="nxx" localSheetId="7" hidden="1">{"'4월수지'!$A$1:$AE$45"}</definedName>
    <definedName name="nxx" localSheetId="6" hidden="1">{"'4월수지'!$A$1:$AE$45"}</definedName>
    <definedName name="nxx" hidden="1">{"'4월수지'!$A$1:$AE$45"}</definedName>
    <definedName name="ny" hidden="1">#REF!</definedName>
    <definedName name="nzn" localSheetId="7" hidden="1">{#N/A,#N/A,FALSE,"Aging Summary";#N/A,#N/A,FALSE,"Ratio Analysis";#N/A,#N/A,FALSE,"Test 120 Day Accts";#N/A,#N/A,FALSE,"Tickmarks"}</definedName>
    <definedName name="nzn" localSheetId="6" hidden="1">{#N/A,#N/A,FALSE,"Aging Summary";#N/A,#N/A,FALSE,"Ratio Analysis";#N/A,#N/A,FALSE,"Test 120 Day Accts";#N/A,#N/A,FALSE,"Tickmarks"}</definedName>
    <definedName name="nzn" hidden="1">{#N/A,#N/A,FALSE,"Aging Summary";#N/A,#N/A,FALSE,"Ratio Analysis";#N/A,#N/A,FALSE,"Test 120 Day Accts";#N/A,#N/A,FALSE,"Tickmarks"}</definedName>
    <definedName name="O" localSheetId="7" hidden="1">{#N/A,#N/A,TRUE,"Y생산";#N/A,#N/A,TRUE,"Y판매";#N/A,#N/A,TRUE,"Y총물량";#N/A,#N/A,TRUE,"Y능력";#N/A,#N/A,TRUE,"YKD"}</definedName>
    <definedName name="O" localSheetId="6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oanh" localSheetId="7" hidden="1">{"'Sheet1'!$L$16"}</definedName>
    <definedName name="oanh" localSheetId="6" hidden="1">{"'Sheet1'!$L$16"}</definedName>
    <definedName name="oanh" hidden="1">{"'Sheet1'!$L$16"}</definedName>
    <definedName name="ocf" hidden="1">#REF!</definedName>
    <definedName name="oct">#REF!</definedName>
    <definedName name="OE" hidden="1">{"'Desktop Inventory 현황'!$B$2:$O$35"}</definedName>
    <definedName name="OHP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IP" localSheetId="7" hidden="1">{#N/A,#N/A,FALSE,"P.C.B"}</definedName>
    <definedName name="OIP" localSheetId="6" hidden="1">{#N/A,#N/A,FALSE,"P.C.B"}</definedName>
    <definedName name="OIP" hidden="1">{#N/A,#N/A,FALSE,"P.C.B"}</definedName>
    <definedName name="OIU" localSheetId="7" hidden="1">{#N/A,#N/A,FALSE,"P.C.B"}</definedName>
    <definedName name="OIU" localSheetId="6" hidden="1">{#N/A,#N/A,FALSE,"P.C.B"}</definedName>
    <definedName name="OIU" hidden="1">{#N/A,#N/A,FALSE,"P.C.B"}</definedName>
    <definedName name="okwon">#REF!</definedName>
    <definedName name="OLED">#REF!</definedName>
    <definedName name="on" hidden="1">#REF!</definedName>
    <definedName name="oo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oo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o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ood">#REF!</definedName>
    <definedName name="OOO" localSheetId="7" hidden="1">{"'매출계획'!$D$2"}</definedName>
    <definedName name="OOO" localSheetId="6" hidden="1">{"'매출계획'!$D$2"}</definedName>
    <definedName name="OOO" hidden="1">{"'매출계획'!$D$2"}</definedName>
    <definedName name="oooo" localSheetId="7" hidden="1">{"'교육경비품의'!$B$4:$D$12"}</definedName>
    <definedName name="oooo" localSheetId="6" hidden="1">{"'교육경비품의'!$B$4:$D$12"}</definedName>
    <definedName name="oooo" hidden="1">{"'교육경비품의'!$B$4:$D$12"}</definedName>
    <definedName name="ooooo" localSheetId="7" hidden="1">{"'Sheet1'!$A$1:$D$4"}</definedName>
    <definedName name="ooooo" localSheetId="6" hidden="1">{"'Sheet1'!$A$1:$D$4"}</definedName>
    <definedName name="ooooo" hidden="1">{"'Sheet1'!$A$1:$D$4"}</definedName>
    <definedName name="oooooo" localSheetId="7" hidden="1">{#N/A,#N/A,FALSE,"BS";#N/A,#N/A,FALSE,"PL";#N/A,#N/A,FALSE,"처분";#N/A,#N/A,FALSE,"현금";#N/A,#N/A,FALSE,"매출";#N/A,#N/A,FALSE,"원가";#N/A,#N/A,FALSE,"경영"}</definedName>
    <definedName name="oooooo" localSheetId="6" hidden="1">{#N/A,#N/A,FALSE,"BS";#N/A,#N/A,FALSE,"PL";#N/A,#N/A,FALSE,"처분";#N/A,#N/A,FALSE,"현금";#N/A,#N/A,FALSE,"매출";#N/A,#N/A,FALSE,"원가";#N/A,#N/A,FALSE,"경영"}</definedName>
    <definedName name="oooooo" hidden="1">{#N/A,#N/A,FALSE,"BS";#N/A,#N/A,FALSE,"PL";#N/A,#N/A,FALSE,"처분";#N/A,#N/A,FALSE,"현금";#N/A,#N/A,FALSE,"매출";#N/A,#N/A,FALSE,"원가";#N/A,#N/A,FALSE,"경영"}</definedName>
    <definedName name="ooooooo" localSheetId="7" hidden="1">{"'Sheet1'!$A$1:$D$4"}</definedName>
    <definedName name="ooooooo" localSheetId="6" hidden="1">{"'Sheet1'!$A$1:$D$4"}</definedName>
    <definedName name="ooooooo" hidden="1">{"'Sheet1'!$A$1:$D$4"}</definedName>
    <definedName name="oooooooooo" localSheetId="7" hidden="1">{"'교육경비품의'!$B$4:$D$12"}</definedName>
    <definedName name="oooooooooo" localSheetId="6" hidden="1">{"'교육경비품의'!$B$4:$D$12"}</definedName>
    <definedName name="oooooooooo" hidden="1">{"'교육경비품의'!$B$4:$D$12"}</definedName>
    <definedName name="oooooooooooo" localSheetId="7" hidden="1">{"'Sheet1'!$A$1:$D$4"}</definedName>
    <definedName name="oooooooooooo" localSheetId="6" hidden="1">{"'Sheet1'!$A$1:$D$4"}</definedName>
    <definedName name="oooooooooooo" hidden="1">{"'Sheet1'!$A$1:$D$4"}</definedName>
    <definedName name="ooooooooooooooo" localSheetId="7" hidden="1">{"'교육경비품의'!$B$4:$D$12"}</definedName>
    <definedName name="ooooooooooooooo" localSheetId="6" hidden="1">{"'교육경비품의'!$B$4:$D$12"}</definedName>
    <definedName name="ooooooooooooooo" hidden="1">{"'교육경비품의'!$B$4:$D$12"}</definedName>
    <definedName name="oooooooooooooooo" localSheetId="7" hidden="1">{"'Sheet1'!$A$1:$D$4"}</definedName>
    <definedName name="oooooooooooooooo" localSheetId="6" hidden="1">{"'Sheet1'!$A$1:$D$4"}</definedName>
    <definedName name="oooooooooooooooo" hidden="1">{"'Sheet1'!$A$1:$D$4"}</definedName>
    <definedName name="ooooooooooooooooooo" localSheetId="7" hidden="1">{"'Sheet1'!$A$1:$D$4"}</definedName>
    <definedName name="ooooooooooooooooooo" localSheetId="6" hidden="1">{"'Sheet1'!$A$1:$D$4"}</definedName>
    <definedName name="ooooooooooooooooooo" hidden="1">{"'Sheet1'!$A$1:$D$4"}</definedName>
    <definedName name="ooooooooooooooooooooo" localSheetId="7" hidden="1">{"'교육경비품의'!$B$4:$D$12"}</definedName>
    <definedName name="ooooooooooooooooooooo" localSheetId="6" hidden="1">{"'교육경비품의'!$B$4:$D$12"}</definedName>
    <definedName name="ooooooooooooooooooooo" hidden="1">{"'교육경비품의'!$B$4:$D$12"}</definedName>
    <definedName name="ooooooooooooooooooooooo" localSheetId="7" hidden="1">{"'교육경비품의'!$B$4:$D$12"}</definedName>
    <definedName name="ooooooooooooooooooooooo" localSheetId="6" hidden="1">{"'교육경비품의'!$B$4:$D$12"}</definedName>
    <definedName name="ooooooooooooooooooooooo" hidden="1">{"'교육경비품의'!$B$4:$D$12"}</definedName>
    <definedName name="ooop" localSheetId="7" hidden="1">{"'매출'!$A$1:$I$22"}</definedName>
    <definedName name="ooop" localSheetId="6" hidden="1">{"'매출'!$A$1:$I$22"}</definedName>
    <definedName name="ooop" hidden="1">{"'매출'!$A$1:$I$22"}</definedName>
    <definedName name="op" localSheetId="7" hidden="1">{"'Broadway ML#4'!$J$7:$N$490"}</definedName>
    <definedName name="op" localSheetId="6" hidden="1">{"'Broadway ML#4'!$J$7:$N$490"}</definedName>
    <definedName name="op" hidden="1">{"'Broadway ML#4'!$J$7:$N$490"}</definedName>
    <definedName name="opo" localSheetId="7" hidden="1">{#N/A,#N/A,FALSE,"지침";#N/A,#N/A,FALSE,"환경분석";#N/A,#N/A,FALSE,"Sheet16"}</definedName>
    <definedName name="opo" localSheetId="6" hidden="1">{#N/A,#N/A,FALSE,"지침";#N/A,#N/A,FALSE,"환경분석";#N/A,#N/A,FALSE,"Sheet16"}</definedName>
    <definedName name="opo" hidden="1">{#N/A,#N/A,FALSE,"지침";#N/A,#N/A,FALSE,"환경분석";#N/A,#N/A,FALSE,"Sheet16"}</definedName>
    <definedName name="OptionButton21_Click">[0]!OptionButton21_Click</definedName>
    <definedName name="OQRJ" localSheetId="7" hidden="1">{#N/A,#N/A,FALSE,"P.C.B"}</definedName>
    <definedName name="OQRJ" localSheetId="6" hidden="1">{#N/A,#N/A,FALSE,"P.C.B"}</definedName>
    <definedName name="OQRJ" hidden="1">{#N/A,#N/A,FALSE,"P.C.B"}</definedName>
    <definedName name="OQWIRU" localSheetId="7" hidden="1">{#N/A,#N/A,FALSE,"P.C.B"}</definedName>
    <definedName name="OQWIRU" localSheetId="6" hidden="1">{#N/A,#N/A,FALSE,"P.C.B"}</definedName>
    <definedName name="OQWIRU" hidden="1">{#N/A,#N/A,FALSE,"P.C.B"}</definedName>
    <definedName name="Order" hidden="1">0</definedName>
    <definedName name="original">#REF!</definedName>
    <definedName name="OS">#REF!</definedName>
    <definedName name="OtherExp">#REF!</definedName>
    <definedName name="oto" localSheetId="7" hidden="1">{#N/A,#N/A,FALSE,"Sheet1";#N/A,#N/A,FALSE,"Sheet1";#N/A,#N/A,FALSE,"Sheet1"}</definedName>
    <definedName name="oto" localSheetId="6" hidden="1">{#N/A,#N/A,FALSE,"Sheet1";#N/A,#N/A,FALSE,"Sheet1";#N/A,#N/A,FALSE,"Sheet1"}</definedName>
    <definedName name="oto" hidden="1">{#N/A,#N/A,FALSE,"Sheet1";#N/A,#N/A,FALSE,"Sheet1";#N/A,#N/A,FALSE,"Sheet1"}</definedName>
    <definedName name="ot시간">#REF!</definedName>
    <definedName name="ou" localSheetId="7" hidden="1">{#N/A,#N/A,FALSE,"Aging Summary";#N/A,#N/A,FALSE,"Ratio Analysis";#N/A,#N/A,FALSE,"Test 120 Day Accts";#N/A,#N/A,FALSE,"Tickmarks"}</definedName>
    <definedName name="ou" localSheetId="6" hidden="1">{#N/A,#N/A,FALSE,"Aging Summary";#N/A,#N/A,FALSE,"Ratio Analysis";#N/A,#N/A,FALSE,"Test 120 Day Accts";#N/A,#N/A,FALSE,"Tickmarks"}</definedName>
    <definedName name="ou" hidden="1">{#N/A,#N/A,FALSE,"Aging Summary";#N/A,#N/A,FALSE,"Ratio Analysis";#N/A,#N/A,FALSE,"Test 120 Day Accts";#N/A,#N/A,FALSE,"Tickmarks"}</definedName>
    <definedName name="outstanding2" localSheetId="7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outstanding2" localSheetId="6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outstanding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ownership" localSheetId="7" hidden="1">{#N/A,#N/A,TRUE,"Summary";#N/A,#N/A,TRUE,"IS";#N/A,#N/A,TRUE,"Adj";#N/A,#N/A,TRUE,"BS";#N/A,#N/A,TRUE,"CF";#N/A,#N/A,TRUE,"Debt";#N/A,#N/A,TRUE,"IRR"}</definedName>
    <definedName name="ownership" localSheetId="6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ownership2" localSheetId="7" hidden="1">{#N/A,#N/A,TRUE,"Summary";#N/A,#N/A,TRUE,"IS";#N/A,#N/A,TRUE,"Adj";#N/A,#N/A,TRUE,"BS";#N/A,#N/A,TRUE,"CF";#N/A,#N/A,TRUE,"Debt";#N/A,#N/A,TRUE,"IRR"}</definedName>
    <definedName name="ownership2" localSheetId="6" hidden="1">{#N/A,#N/A,TRUE,"Summary";#N/A,#N/A,TRUE,"IS";#N/A,#N/A,TRUE,"Adj";#N/A,#N/A,TRUE,"BS";#N/A,#N/A,TRUE,"CF";#N/A,#N/A,TRUE,"Debt";#N/A,#N/A,TRUE,"IRR"}</definedName>
    <definedName name="ownership2" hidden="1">{#N/A,#N/A,TRUE,"Summary";#N/A,#N/A,TRUE,"IS";#N/A,#N/A,TRUE,"Adj";#N/A,#N/A,TRUE,"BS";#N/A,#N/A,TRUE,"CF";#N/A,#N/A,TRUE,"Debt";#N/A,#N/A,TRUE,"IRR"}</definedName>
    <definedName name="OWQR" localSheetId="7" hidden="1">{#N/A,#N/A,FALSE,"P.C.B"}</definedName>
    <definedName name="OWQR" localSheetId="6" hidden="1">{#N/A,#N/A,FALSE,"P.C.B"}</definedName>
    <definedName name="OWQR" hidden="1">{#N/A,#N/A,FALSE,"P.C.B"}</definedName>
    <definedName name="O사사업부손익" localSheetId="7" hidden="1">{"'Sheet1'!$A$1:$C$238"}</definedName>
    <definedName name="O사사업부손익" localSheetId="6" hidden="1">{"'Sheet1'!$A$1:$C$238"}</definedName>
    <definedName name="O사사업부손익" hidden="1">{"'Sheet1'!$A$1:$C$238"}</definedName>
    <definedName name="O사손익" localSheetId="7" hidden="1">{#N/A,#N/A,FALSE,"Aging Summary";#N/A,#N/A,FALSE,"Ratio Analysis";#N/A,#N/A,FALSE,"Test 120 Day Accts";#N/A,#N/A,FALSE,"Tickmarks"}</definedName>
    <definedName name="O사손익" localSheetId="6" hidden="1">{#N/A,#N/A,FALSE,"Aging Summary";#N/A,#N/A,FALSE,"Ratio Analysis";#N/A,#N/A,FALSE,"Test 120 Day Accts";#N/A,#N/A,FALSE,"Tickmarks"}</definedName>
    <definedName name="O사손익" hidden="1">{#N/A,#N/A,FALSE,"Aging Summary";#N/A,#N/A,FALSE,"Ratio Analysis";#N/A,#N/A,FALSE,"Test 120 Day Accts";#N/A,#N/A,FALSE,"Tickmarks"}</definedName>
    <definedName name="P" localSheetId="7" hidden="1">{"'매출계획'!$D$2"}</definedName>
    <definedName name="P" localSheetId="6" hidden="1">{"'매출계획'!$D$2"}</definedName>
    <definedName name="P" hidden="1">{"'매출계획'!$D$2"}</definedName>
    <definedName name="P_?">#REF!</definedName>
    <definedName name="P_O_NO">#REF!</definedName>
    <definedName name="P3가공향상" localSheetId="7" hidden="1">{#N/A,#N/A,TRUE,"Y생산";#N/A,#N/A,TRUE,"Y판매";#N/A,#N/A,TRUE,"Y총물량";#N/A,#N/A,TRUE,"Y능력";#N/A,#N/A,TRUE,"YKD"}</definedName>
    <definedName name="P3가공향상" localSheetId="6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DWN" hidden="1">#REF!</definedName>
    <definedName name="PAGE4">#REF!</definedName>
    <definedName name="PAGE5">#REF!</definedName>
    <definedName name="PAGE8">#REF!</definedName>
    <definedName name="PAGE9">#REF!</definedName>
    <definedName name="Par_Cloture">#REF!</definedName>
    <definedName name="Par_Code_Societe">#REF!</definedName>
    <definedName name="PART_PROFILE">#REF!</definedName>
    <definedName name="pay" hidden="1">#REF!</definedName>
    <definedName name="payable" localSheetId="7" hidden="1">{"'Sheet1'!$L$16"}</definedName>
    <definedName name="payable" localSheetId="6" hidden="1">{"'Sheet1'!$L$16"}</definedName>
    <definedName name="payable" hidden="1">{"'Sheet1'!$L$16"}</definedName>
    <definedName name="payment1" hidden="1">#REF!</definedName>
    <definedName name="PBC">#REF!</definedName>
    <definedName name="PBC_List">#REF!</definedName>
    <definedName name="PDP팀">#REF!</definedName>
    <definedName name="per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cent_Threshold">#REF!</definedName>
    <definedName name="PERIOD_END">#REF!</definedName>
    <definedName name="PERIODSETNAME1">#REF!</definedName>
    <definedName name="PG_Convert">#REF!</definedName>
    <definedName name="PGV" hidden="1">#REF!</definedName>
    <definedName name="Phuong" localSheetId="7" hidden="1">{"'Sheet1'!$L$16"}</definedName>
    <definedName name="Phuong" localSheetId="6" hidden="1">{"'Sheet1'!$L$16"}</definedName>
    <definedName name="Phuong" hidden="1">{"'Sheet1'!$L$16"}</definedName>
    <definedName name="PI" localSheetId="7" hidden="1">{#N/A,#N/A,TRUE,"Y생산";#N/A,#N/A,TRUE,"Y판매";#N/A,#N/A,TRUE,"Y총물량";#N/A,#N/A,TRUE,"Y능력";#N/A,#N/A,TRUE,"YKD"}</definedName>
    <definedName name="PI" localSheetId="6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ickXY">#REF!</definedName>
    <definedName name="pinx" hidden="1">#REF!</definedName>
    <definedName name="PIPE40">#REF!</definedName>
    <definedName name="PJT비용_B" localSheetId="7" hidden="1">{#N/A,#N/A,FALSE,"교재수정"}</definedName>
    <definedName name="PJT비용_B" localSheetId="6" hidden="1">{#N/A,#N/A,FALSE,"교재수정"}</definedName>
    <definedName name="PJT비용_B" hidden="1">{#N/A,#N/A,FALSE,"교재수정"}</definedName>
    <definedName name="PL" localSheetId="7" hidden="1">{#N/A,#N/A,FALSE,"BS";#N/A,#N/A,FALSE,"PL";#N/A,#N/A,FALSE,"처분";#N/A,#N/A,FALSE,"현금";#N/A,#N/A,FALSE,"매출";#N/A,#N/A,FALSE,"원가";#N/A,#N/A,FALSE,"경영"}</definedName>
    <definedName name="PL" localSheetId="6" hidden="1">{#N/A,#N/A,FALSE,"BS";#N/A,#N/A,FALSE,"PL";#N/A,#N/A,FALSE,"처분";#N/A,#N/A,FALSE,"현금";#N/A,#N/A,FALSE,"매출";#N/A,#N/A,FALSE,"원가";#N/A,#N/A,FALSE,"경영"}</definedName>
    <definedName name="PL" hidden="1">{#N/A,#N/A,FALSE,"BS";#N/A,#N/A,FALSE,"PL";#N/A,#N/A,FALSE,"처분";#N/A,#N/A,FALSE,"현금";#N/A,#N/A,FALSE,"매출";#N/A,#N/A,FALSE,"원가";#N/A,#N/A,FALSE,"경영"}</definedName>
    <definedName name="PL_Dollar_Threshold">#REF!</definedName>
    <definedName name="PL_Percent_Threshold">#REF!</definedName>
    <definedName name="placeholder" localSheetId="7" hidden="1">{#N/A,#N/A,FALSE,"Performance Flash Report"}</definedName>
    <definedName name="placeholder" localSheetId="6" hidden="1">{#N/A,#N/A,FALSE,"Performance Flash Report"}</definedName>
    <definedName name="placeholder" hidden="1">{#N/A,#N/A,FALSE,"Performance Flash Report"}</definedName>
    <definedName name="PLDown">#REF!</definedName>
    <definedName name="PLL">#REF!</definedName>
    <definedName name="plNote">[0]!plNote</definedName>
    <definedName name="PLO1." localSheetId="7" hidden="1">{#N/A,#N/A,TRUE,"Y생산";#N/A,#N/A,TRUE,"Y판매";#N/A,#N/A,TRUE,"Y총물량";#N/A,#N/A,TRUE,"Y능력";#N/A,#N/A,TRUE,"YKD"}</definedName>
    <definedName name="PLO1." localSheetId="6" hidden="1">{#N/A,#N/A,TRUE,"Y생산";#N/A,#N/A,TRUE,"Y판매";#N/A,#N/A,TRUE,"Y총물량";#N/A,#N/A,TRUE,"Y능력";#N/A,#N/A,TRUE,"YKD"}</definedName>
    <definedName name="PLO1." hidden="1">{#N/A,#N/A,TRUE,"Y생산";#N/A,#N/A,TRUE,"Y판매";#N/A,#N/A,TRUE,"Y총물량";#N/A,#N/A,TRUE,"Y능력";#N/A,#N/A,TRUE,"YKD"}</definedName>
    <definedName name="Ploan" hidden="1">#REF!</definedName>
    <definedName name="PL환산">[0]!PL환산</definedName>
    <definedName name="pm">#REF!</definedName>
    <definedName name="PMXa">#REF!</definedName>
    <definedName name="PMXb">#REF!</definedName>
    <definedName name="Portable영업팀2" localSheetId="7" hidden="1">{"'4월수지'!$A$1:$AE$45"}</definedName>
    <definedName name="Portable영업팀2" localSheetId="6" hidden="1">{"'4월수지'!$A$1:$AE$45"}</definedName>
    <definedName name="Portable영업팀2" hidden="1">{"'4월수지'!$A$1:$AE$45"}</definedName>
    <definedName name="POSCOa">#REF!</definedName>
    <definedName name="POSCOb">#REF!</definedName>
    <definedName name="POSTERRORSTOSUSP1">#REF!</definedName>
    <definedName name="power" hidden="1">{"'Sheet1'!$A$1:$H$36"}</definedName>
    <definedName name="PP" localSheetId="7" hidden="1">{#N/A,#N/A,FALSE,"P.C.B"}</definedName>
    <definedName name="PP" localSheetId="6" hidden="1">{#N/A,#N/A,FALSE,"P.C.B"}</definedName>
    <definedName name="PP" hidden="1">{#N/A,#N/A,FALSE,"P.C.B"}</definedName>
    <definedName name="ppeppe" localSheetId="7" hidden="1">{"'Sheet1'!$A$1:$H$36"}</definedName>
    <definedName name="ppeppe" localSheetId="6" hidden="1">{"'Sheet1'!$A$1:$H$36"}</definedName>
    <definedName name="ppeppe" hidden="1">{"'Sheet1'!$A$1:$H$36"}</definedName>
    <definedName name="PPK" localSheetId="7" hidden="1">{#N/A,#N/A,FALSE,"96 3월물량표";#N/A,#N/A,FALSE,"96 4월물량표";#N/A,#N/A,FALSE,"96 5월물량표"}</definedName>
    <definedName name="PPK" localSheetId="6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 localSheetId="7" hidden="1">{"'매출계획'!$D$2"}</definedName>
    <definedName name="PPP" localSheetId="6" hidden="1">{"'매출계획'!$D$2"}</definedName>
    <definedName name="PPP" hidden="1">{"'매출계획'!$D$2"}</definedName>
    <definedName name="pppe" localSheetId="7" hidden="1">{"'Sheet1'!$A$1:$H$36"}</definedName>
    <definedName name="pppe" localSheetId="6" hidden="1">{"'Sheet1'!$A$1:$H$36"}</definedName>
    <definedName name="pppe" hidden="1">{"'Sheet1'!$A$1:$H$36"}</definedName>
    <definedName name="pppp" localSheetId="7" hidden="1">{"'Sheet1'!$A$1:$D$4"}</definedName>
    <definedName name="pppp" localSheetId="6" hidden="1">{"'Sheet1'!$A$1:$D$4"}</definedName>
    <definedName name="pppp" hidden="1">{"'Sheet1'!$A$1:$D$4"}</definedName>
    <definedName name="ppppp" localSheetId="7" hidden="1">{"'교육경비품의'!$B$4:$D$12"}</definedName>
    <definedName name="ppppp" localSheetId="6" hidden="1">{"'교육경비품의'!$B$4:$D$12"}</definedName>
    <definedName name="ppppp" hidden="1">{"'교육경비품의'!$B$4:$D$12"}</definedName>
    <definedName name="ppppppp" localSheetId="7" hidden="1">{#N/A,#N/A,FALSE,"BS";#N/A,#N/A,FALSE,"PL";#N/A,#N/A,FALSE,"처분";#N/A,#N/A,FALSE,"현금";#N/A,#N/A,FALSE,"매출";#N/A,#N/A,FALSE,"원가";#N/A,#N/A,FALSE,"경영"}</definedName>
    <definedName name="ppppppp" localSheetId="6" hidden="1">{#N/A,#N/A,FALSE,"BS";#N/A,#N/A,FALSE,"PL";#N/A,#N/A,FALSE,"처분";#N/A,#N/A,FALSE,"현금";#N/A,#N/A,FALSE,"매출";#N/A,#N/A,FALSE,"원가";#N/A,#N/A,FALSE,"경영"}</definedName>
    <definedName name="ppppppp" hidden="1">{#N/A,#N/A,FALSE,"BS";#N/A,#N/A,FALSE,"PL";#N/A,#N/A,FALSE,"처분";#N/A,#N/A,FALSE,"현금";#N/A,#N/A,FALSE,"매출";#N/A,#N/A,FALSE,"원가";#N/A,#N/A,FALSE,"경영"}</definedName>
    <definedName name="pppppppp" localSheetId="7" hidden="1">{"'Sheet1'!$A$1:$D$4"}</definedName>
    <definedName name="pppppppp" localSheetId="6" hidden="1">{"'Sheet1'!$A$1:$D$4"}</definedName>
    <definedName name="pppppppp" hidden="1">{"'Sheet1'!$A$1:$D$4"}</definedName>
    <definedName name="ppppppppp" localSheetId="7" hidden="1">{"'교육경비품의'!$B$4:$D$12"}</definedName>
    <definedName name="ppppppppp" localSheetId="6" hidden="1">{"'교육경비품의'!$B$4:$D$12"}</definedName>
    <definedName name="ppppppppp" hidden="1">{"'교육경비품의'!$B$4:$D$12"}</definedName>
    <definedName name="ppppppppppp" localSheetId="7" hidden="1">{"'Sheet1'!$A$1:$D$4"}</definedName>
    <definedName name="ppppppppppp" localSheetId="6" hidden="1">{"'Sheet1'!$A$1:$D$4"}</definedName>
    <definedName name="ppppppppppp" hidden="1">{"'Sheet1'!$A$1:$D$4"}</definedName>
    <definedName name="pppppppppppp" localSheetId="7" hidden="1">{"'교육경비품의'!$B$4:$D$12"}</definedName>
    <definedName name="pppppppppppp" localSheetId="6" hidden="1">{"'교육경비품의'!$B$4:$D$12"}</definedName>
    <definedName name="pppppppppppp" hidden="1">{"'교육경비품의'!$B$4:$D$12"}</definedName>
    <definedName name="ppppppppppppp" localSheetId="7" hidden="1">{"'Sheet1'!$A$1:$D$4"}</definedName>
    <definedName name="ppppppppppppp" localSheetId="6" hidden="1">{"'Sheet1'!$A$1:$D$4"}</definedName>
    <definedName name="ppppppppppppp" hidden="1">{"'Sheet1'!$A$1:$D$4"}</definedName>
    <definedName name="pppppppppppppp" localSheetId="7" hidden="1">{"'교육경비품의'!$B$4:$D$12"}</definedName>
    <definedName name="pppppppppppppp" localSheetId="6" hidden="1">{"'교육경비품의'!$B$4:$D$12"}</definedName>
    <definedName name="pppppppppppppp" hidden="1">{"'교육경비품의'!$B$4:$D$12"}</definedName>
    <definedName name="ppppppppppppppp" localSheetId="7" hidden="1">{"'Sheet1'!$A$1:$D$4"}</definedName>
    <definedName name="ppppppppppppppp" localSheetId="6" hidden="1">{"'Sheet1'!$A$1:$D$4"}</definedName>
    <definedName name="ppppppppppppppp" hidden="1">{"'Sheet1'!$A$1:$D$4"}</definedName>
    <definedName name="pppppppppppppppp" localSheetId="7" hidden="1">{"'교육경비품의'!$B$4:$D$12"}</definedName>
    <definedName name="pppppppppppppppp" localSheetId="6" hidden="1">{"'교육경비품의'!$B$4:$D$12"}</definedName>
    <definedName name="pppppppppppppppp" hidden="1">{"'교육경비품의'!$B$4:$D$12"}</definedName>
    <definedName name="ppppppppppppppppp" localSheetId="7" hidden="1">{"'Sheet1'!$A$1:$D$4"}</definedName>
    <definedName name="ppppppppppppppppp" localSheetId="6" hidden="1">{"'Sheet1'!$A$1:$D$4"}</definedName>
    <definedName name="ppppppppppppppppp" hidden="1">{"'Sheet1'!$A$1:$D$4"}</definedName>
    <definedName name="pppppppppppppppppppp" localSheetId="7" hidden="1">{"'교육경비품의'!$B$4:$D$12"}</definedName>
    <definedName name="pppppppppppppppppppp" localSheetId="6" hidden="1">{"'교육경비품의'!$B$4:$D$12"}</definedName>
    <definedName name="pppppppppppppppppppp" hidden="1">{"'교육경비품의'!$B$4:$D$12"}</definedName>
    <definedName name="ppppppppppppppppppppp" localSheetId="7" hidden="1">{"'Sheet1'!$A$1:$D$4"}</definedName>
    <definedName name="ppppppppppppppppppppp" localSheetId="6" hidden="1">{"'Sheet1'!$A$1:$D$4"}</definedName>
    <definedName name="ppppppppppppppppppppp" hidden="1">{"'Sheet1'!$A$1:$D$4"}</definedName>
    <definedName name="pppppppppppppppppppppp" localSheetId="7" hidden="1">{"'Sheet1'!$A$1:$D$4"}</definedName>
    <definedName name="pppppppppppppppppppppp" localSheetId="6" hidden="1">{"'Sheet1'!$A$1:$D$4"}</definedName>
    <definedName name="pppppppppppppppppppppp" hidden="1">{"'Sheet1'!$A$1:$D$4"}</definedName>
    <definedName name="pppppppppppppppppppppppp" localSheetId="7" hidden="1">{"'교육경비품의'!$B$4:$D$12"}</definedName>
    <definedName name="pppppppppppppppppppppppp" localSheetId="6" hidden="1">{"'교육경비품의'!$B$4:$D$12"}</definedName>
    <definedName name="pppppppppppppppppppppppp" hidden="1">{"'교육경비품의'!$B$4:$D$12"}</definedName>
    <definedName name="pppppppppppppppppppppppppp" localSheetId="7" hidden="1">{"'교육경비품의'!$B$4:$D$12"}</definedName>
    <definedName name="pppppppppppppppppppppppppp" localSheetId="6" hidden="1">{"'교육경비품의'!$B$4:$D$12"}</definedName>
    <definedName name="pppppppppppppppppppppppppp" hidden="1">{"'교육경비품의'!$B$4:$D$12"}</definedName>
    <definedName name="ppppppppppppppppppppppppppp" localSheetId="7" hidden="1">{"'교육경비품의'!$B$4:$D$12"}</definedName>
    <definedName name="ppppppppppppppppppppppppppp" localSheetId="6" hidden="1">{"'교육경비품의'!$B$4:$D$12"}</definedName>
    <definedName name="ppppppppppppppppppppppppppp" hidden="1">{"'교육경비품의'!$B$4:$D$12"}</definedName>
    <definedName name="pppppppppppppppppppppppppppp" localSheetId="7" hidden="1">{"'교육경비품의'!$B$4:$D$12"}</definedName>
    <definedName name="pppppppppppppppppppppppppppp" localSheetId="6" hidden="1">{"'교육경비품의'!$B$4:$D$12"}</definedName>
    <definedName name="pppppppppppppppppppppppppppp" hidden="1">{"'교육경비품의'!$B$4:$D$12"}</definedName>
    <definedName name="ppppppppppppppppppppppppppppp" localSheetId="7" hidden="1">{"'Sheet1'!$A$1:$D$4"}</definedName>
    <definedName name="ppppppppppppppppppppppppppppp" localSheetId="6" hidden="1">{"'Sheet1'!$A$1:$D$4"}</definedName>
    <definedName name="ppppppppppppppppppppppppppppp" hidden="1">{"'Sheet1'!$A$1:$D$4"}</definedName>
    <definedName name="pppppppppppppppppppppppppppppp" localSheetId="7" hidden="1">{"'교육경비품의'!$B$4:$D$12"}</definedName>
    <definedName name="pppppppppppppppppppppppppppppp" localSheetId="6" hidden="1">{"'교육경비품의'!$B$4:$D$12"}</definedName>
    <definedName name="pppppppppppppppppppppppppppppp" hidden="1">{"'교육경비품의'!$B$4:$D$12"}</definedName>
    <definedName name="ppppppppppppppppppppppppppppppp" localSheetId="7" hidden="1">{"'Sheet1'!$A$1:$D$4"}</definedName>
    <definedName name="ppppppppppppppppppppppppppppppp" localSheetId="6" hidden="1">{"'Sheet1'!$A$1:$D$4"}</definedName>
    <definedName name="ppppppppppppppppppppppppppppppp" hidden="1">{"'Sheet1'!$A$1:$D$4"}</definedName>
    <definedName name="pppppppppppppppppppppppppppppppp" localSheetId="7" hidden="1">{"'Sheet1'!$A$1:$D$4"}</definedName>
    <definedName name="pppppppppppppppppppppppppppppppp" localSheetId="6" hidden="1">{"'Sheet1'!$A$1:$D$4"}</definedName>
    <definedName name="pppppppppppppppppppppppppppppppp" hidden="1">{"'Sheet1'!$A$1:$D$4"}</definedName>
    <definedName name="pppppppppppppppppppppppppppppppppp" localSheetId="7" hidden="1">{"'교육경비품의'!$B$4:$D$12"}</definedName>
    <definedName name="pppppppppppppppppppppppppppppppppp" localSheetId="6" hidden="1">{"'교육경비품의'!$B$4:$D$12"}</definedName>
    <definedName name="pppppppppppppppppppppppppppppppppp" hidden="1">{"'교육경비품의'!$B$4:$D$12"}</definedName>
    <definedName name="pppppppppppppppppppppppppppppppppppp" localSheetId="7" hidden="1">{"'교육경비품의'!$B$4:$D$12"}</definedName>
    <definedName name="pppppppppppppppppppppppppppppppppppp" localSheetId="6" hidden="1">{"'교육경비품의'!$B$4:$D$12"}</definedName>
    <definedName name="pppppppppppppppppppppppppppppppppppp" hidden="1">{"'교육경비품의'!$B$4:$D$12"}</definedName>
    <definedName name="PR">#REF!</definedName>
    <definedName name="PRESS요일">TEXT(WEEKDAY(#REF!),"aaa")</definedName>
    <definedName name="PRETA">#REF!</definedName>
    <definedName name="PRICE">#N/A</definedName>
    <definedName name="PRIMTH">2</definedName>
    <definedName name="PRIMTH_CHG">4</definedName>
    <definedName name="print">#REF!</definedName>
    <definedName name="_xlnm.Print_Area" localSheetId="11">'4600_투자부동산_감가상각비'!$A$1:$AZ$17</definedName>
    <definedName name="_xlnm.Print_Area">#REF!</definedName>
    <definedName name="Print_Area_MI">#REF!</definedName>
    <definedName name="Print_Areea">#REF!</definedName>
    <definedName name="Print_Dedail">#REF!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#N/A</definedName>
    <definedName name="PRINTALL">#REF!</definedName>
    <definedName name="printer_title">#REF!</definedName>
    <definedName name="Printing">[0]!Printing</definedName>
    <definedName name="PROFILE">#REF!</definedName>
    <definedName name="Progress">#REF!</definedName>
    <definedName name="ProjectName">{"Client Name or Project Name"}</definedName>
    <definedName name="ProjectName2">{"Client Name or Project Name"}</definedName>
    <definedName name="PROJNO">#N/A</definedName>
    <definedName name="property_type">#REF!</definedName>
    <definedName name="PROVISION">#REF!</definedName>
    <definedName name="PRR" localSheetId="7" hidden="1">{"'status'!$B$2:$H$15"}</definedName>
    <definedName name="PRR" localSheetId="6" hidden="1">{"'status'!$B$2:$H$15"}</definedName>
    <definedName name="PRR" hidden="1">{"'status'!$B$2:$H$15"}</definedName>
    <definedName name="prueba" hidden="1">#REF!</definedName>
    <definedName name="PTR">#REF!</definedName>
    <definedName name="PUB_UserID" hidden="1">"MAYERX"</definedName>
    <definedName name="purchase" localSheetId="7" hidden="1">{"'손익현황'!$A$1:$J$29"}</definedName>
    <definedName name="purchase" localSheetId="6" hidden="1">{"'손익현황'!$A$1:$J$29"}</definedName>
    <definedName name="purchase" hidden="1">{"'손익현황'!$A$1:$J$29"}</definedName>
    <definedName name="PY_Accounts_Receivable">#REF!</definedName>
    <definedName name="PY_Administration">#REF!</definedName>
    <definedName name="PY_Cash">#REF!</definedName>
    <definedName name="PY_Cash_Div_Dec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investment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Exp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Selling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eighted_Average">#REF!</definedName>
    <definedName name="PY_Working_Capital">#REF!</definedName>
    <definedName name="PY_경상이익">#REF!</definedName>
    <definedName name="PY_단기차입금">#REF!</definedName>
    <definedName name="PY_매입채무">#REF!</definedName>
    <definedName name="PY_사채">#REF!</definedName>
    <definedName name="PY_유동성장기부채">#REF!</definedName>
    <definedName name="PY_장기차입금">#REF!</definedName>
    <definedName name="PY2_Accounts_Receivable">#REF!</definedName>
    <definedName name="PY2_Administration">#REF!</definedName>
    <definedName name="PY2_Cash">#REF!</definedName>
    <definedName name="PY2_Cash_Div_Dec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investment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Exp.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Selling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eighted_Average">#REF!</definedName>
    <definedName name="PY2_Working_Capital">#REF!</definedName>
    <definedName name="PY2_경상이익">#REF!</definedName>
    <definedName name="PY2_단기차입금">#REF!</definedName>
    <definedName name="PY2_매입채무">#REF!</definedName>
    <definedName name="PY2_사채">#REF!</definedName>
    <definedName name="PY2_유동성장기부채">#REF!</definedName>
    <definedName name="PY2_장기차입금">#REF!</definedName>
    <definedName name="pyo" hidden="1">#REF!</definedName>
    <definedName name="q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1단가">#REF!</definedName>
    <definedName name="Q2OU" localSheetId="7" hidden="1">{#N/A,#N/A,FALSE,"P.C.B"}</definedName>
    <definedName name="Q2OU" localSheetId="6" hidden="1">{#N/A,#N/A,FALSE,"P.C.B"}</definedName>
    <definedName name="Q2OU" hidden="1">{#N/A,#N/A,FALSE,"P.C.B"}</definedName>
    <definedName name="Q2단가">#REF!</definedName>
    <definedName name="Q3단가">#REF!</definedName>
    <definedName name="Q4단가">#REF!</definedName>
    <definedName name="qa" localSheetId="7" hidden="1">{#N/A,#N/A,FALSE,"UNIT";#N/A,#N/A,FALSE,"UNIT";#N/A,#N/A,FALSE,"계정"}</definedName>
    <definedName name="qa" localSheetId="6" hidden="1">{#N/A,#N/A,FALSE,"UNIT";#N/A,#N/A,FALSE,"UNIT";#N/A,#N/A,FALSE,"계정"}</definedName>
    <definedName name="qa" hidden="1">{#N/A,#N/A,FALSE,"UNIT";#N/A,#N/A,FALSE,"UNIT";#N/A,#N/A,FALSE,"계정"}</definedName>
    <definedName name="QAW" localSheetId="7" hidden="1">{#N/A,#N/A,FALSE,"을지 (4)";#N/A,#N/A,FALSE,"을지 (5)";#N/A,#N/A,FALSE,"을지 (6)"}</definedName>
    <definedName name="QAW" localSheetId="6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C" localSheetId="7" hidden="1">{#N/A,#N/A,FALSE,"ASIA1"}</definedName>
    <definedName name="QC" localSheetId="6" hidden="1">{#N/A,#N/A,FALSE,"ASIA1"}</definedName>
    <definedName name="QC" hidden="1">{#N/A,#N/A,FALSE,"ASIA1"}</definedName>
    <definedName name="QE" localSheetId="7" hidden="1">{#N/A,#N/A,FALSE,"초도품";#N/A,#N/A,FALSE,"초도품 (2)";#N/A,#N/A,FALSE,"초도품 (3)";#N/A,#N/A,FALSE,"초도품 (4)";#N/A,#N/A,FALSE,"초도품 (5)";#N/A,#N/A,FALSE,"초도품 (6)"}</definedName>
    <definedName name="QE" localSheetId="6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r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e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rh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r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IYEWR" localSheetId="7" hidden="1">{#N/A,#N/A,FALSE,"P.C.B"}</definedName>
    <definedName name="QIYEWR" localSheetId="6" hidden="1">{#N/A,#N/A,FALSE,"P.C.B"}</definedName>
    <definedName name="QIYEWR" hidden="1">{#N/A,#N/A,FALSE,"P.C.B"}</definedName>
    <definedName name="QK" hidden="1">#REF!</definedName>
    <definedName name="qkqh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q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q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H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k" localSheetId="7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ldyd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ldyd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ldy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ltm" localSheetId="7" hidden="1">{#N/A,#N/A,TRUE,"Y생산";#N/A,#N/A,TRUE,"Y판매";#N/A,#N/A,TRUE,"Y총물량";#N/A,#N/A,TRUE,"Y능력";#N/A,#N/A,TRUE,"YKD"}</definedName>
    <definedName name="qltm" localSheetId="6" hidden="1">{#N/A,#N/A,TRUE,"Y생산";#N/A,#N/A,TRUE,"Y판매";#N/A,#N/A,TRUE,"Y총물량";#N/A,#N/A,TRUE,"Y능력";#N/A,#N/A,TRUE,"YKD"}</definedName>
    <definedName name="qltm" hidden="1">{#N/A,#N/A,TRUE,"Y생산";#N/A,#N/A,TRUE,"Y판매";#N/A,#N/A,TRUE,"Y총물량";#N/A,#N/A,TRUE,"Y능력";#N/A,#N/A,TRUE,"YKD"}</definedName>
    <definedName name="QNTKS">#REF!</definedName>
    <definedName name="QOTHR" localSheetId="7" hidden="1">{#N/A,#N/A,FALSE,"P.C.B"}</definedName>
    <definedName name="QOTHR" localSheetId="6" hidden="1">{#N/A,#N/A,FALSE,"P.C.B"}</definedName>
    <definedName name="QOTHR" hidden="1">{#N/A,#N/A,FALSE,"P.C.B"}</definedName>
    <definedName name="qq" localSheetId="7" hidden="1">{#N/A,#N/A,FALSE,"정공"}</definedName>
    <definedName name="qq" localSheetId="6" hidden="1">{#N/A,#N/A,FALSE,"정공"}</definedName>
    <definedName name="qq" hidden="1">{#N/A,#N/A,FALSE,"정공"}</definedName>
    <definedName name="qqq" localSheetId="7" hidden="1">{#N/A,#N/A,FALSE,"BS";#N/A,#N/A,FALSE,"PL";#N/A,#N/A,FALSE,"처분";#N/A,#N/A,FALSE,"현금";#N/A,#N/A,FALSE,"매출";#N/A,#N/A,FALSE,"원가";#N/A,#N/A,FALSE,"경영"}</definedName>
    <definedName name="qqq" localSheetId="6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_1" localSheetId="7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_1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AAASSS" localSheetId="7" hidden="1">{#N/A,#N/A,TRUE,"Y생산";#N/A,#N/A,TRUE,"Y판매";#N/A,#N/A,TRUE,"Y총물량";#N/A,#N/A,TRUE,"Y능력";#N/A,#N/A,TRUE,"YKD"}</definedName>
    <definedName name="QQQAAASSS" localSheetId="6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localSheetId="7" hidden="1">{#N/A,#N/A,FALSE,"UNIT";#N/A,#N/A,FALSE,"UNIT";#N/A,#N/A,FALSE,"계정"}</definedName>
    <definedName name="QQQQQ" localSheetId="6" hidden="1">{#N/A,#N/A,FALSE,"UNIT";#N/A,#N/A,FALSE,"UNIT";#N/A,#N/A,FALSE,"계정"}</definedName>
    <definedName name="QQQQQ" hidden="1">{#N/A,#N/A,FALSE,"UNIT";#N/A,#N/A,FALSE,"UNIT";#N/A,#N/A,FALSE,"계정"}</definedName>
    <definedName name="QQQQQQ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_1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_1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Q" localSheetId="7" hidden="1">{#N/A,#N/A,TRUE,"Y생산";#N/A,#N/A,TRUE,"Y판매";#N/A,#N/A,TRUE,"Y총물량";#N/A,#N/A,TRUE,"Y능력";#N/A,#N/A,TRUE,"YKD"}</definedName>
    <definedName name="QQQQQQQ" localSheetId="6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qqqqqqqq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qq" localSheetId="7" hidden="1">{"'Sheet1'!$L$16"}</definedName>
    <definedName name="qqqqqqqqqqqqqqqqqqqqqq" localSheetId="6" hidden="1">{"'Sheet1'!$L$16"}</definedName>
    <definedName name="qqqqqqqqqqqqqqqqqqqqqq" hidden="1">{"'Sheet1'!$L$16"}</definedName>
    <definedName name="qqqrrttrrtret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rrttrrtre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rrttrrt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w">0</definedName>
    <definedName name="qrtt" localSheetId="7" hidden="1">{"'4월수지'!$A$1:$AE$45"}</definedName>
    <definedName name="qrtt" localSheetId="6" hidden="1">{"'4월수지'!$A$1:$AE$45"}</definedName>
    <definedName name="qrtt" hidden="1">{"'4월수지'!$A$1:$AE$45"}</definedName>
    <definedName name="QSS" hidden="1">{#N/A,#N/A,FALSE,"을지 (4)";#N/A,#N/A,FALSE,"을지 (5)";#N/A,#N/A,FALSE,"을지 (6)"}</definedName>
    <definedName name="QSX" localSheetId="7" hidden="1">{#N/A,#N/A,FALSE,"P.C.B"}</definedName>
    <definedName name="QSX" localSheetId="6" hidden="1">{#N/A,#N/A,FALSE,"P.C.B"}</definedName>
    <definedName name="QSX" hidden="1">{#N/A,#N/A,FALSE,"P.C.B"}</definedName>
    <definedName name="qtwer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twe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tw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uarter4">#REF!</definedName>
    <definedName name="Query1">#REF!</definedName>
    <definedName name="Query2">#REF!</definedName>
    <definedName name="quit_button_Click">[0]!quit_button_Click</definedName>
    <definedName name="qw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A" localSheetId="7" hidden="1">{#N/A,#N/A,FALSE,"을지 (4)";#N/A,#N/A,FALSE,"을지 (5)";#N/A,#N/A,FALSE,"을지 (6)"}</definedName>
    <definedName name="QWA" localSheetId="6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e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qt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q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q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r" localSheetId="7" hidden="1">{#N/A,#N/A,FALSE,"Aging Summary";#N/A,#N/A,FALSE,"Ratio Analysis";#N/A,#N/A,FALSE,"Test 120 Day Accts";#N/A,#N/A,FALSE,"Tickmarks"}</definedName>
    <definedName name="qwer" localSheetId="6" hidden="1">{#N/A,#N/A,FALSE,"Aging Summary";#N/A,#N/A,FALSE,"Ratio Analysis";#N/A,#N/A,FALSE,"Test 120 Day Accts";#N/A,#N/A,FALSE,"Tickmarks"}</definedName>
    <definedName name="qwer" hidden="1">{#N/A,#N/A,FALSE,"Aging Summary";#N/A,#N/A,FALSE,"Ratio Analysis";#N/A,#N/A,FALSE,"Test 120 Day Accts";#N/A,#N/A,FALSE,"Tickmarks"}</definedName>
    <definedName name="QWERQ">0</definedName>
    <definedName name="QWLOUR" localSheetId="7" hidden="1">{#N/A,#N/A,FALSE,"P.C.B"}</definedName>
    <definedName name="QWLOUR" localSheetId="6" hidden="1">{#N/A,#N/A,FALSE,"P.C.B"}</definedName>
    <definedName name="QWLOUR" hidden="1">{#N/A,#N/A,FALSE,"P.C.B"}</definedName>
    <definedName name="QWLUTR" localSheetId="7" hidden="1">{#N/A,#N/A,FALSE,"P.C.B"}</definedName>
    <definedName name="QWLUTR" localSheetId="6" hidden="1">{#N/A,#N/A,FALSE,"P.C.B"}</definedName>
    <definedName name="QWLUTR" hidden="1">{#N/A,#N/A,FALSE,"P.C.B"}</definedName>
    <definedName name="QWO" localSheetId="7" hidden="1">{#N/A,#N/A,FALSE,"P.C.B"}</definedName>
    <definedName name="QWO" localSheetId="6" hidden="1">{#N/A,#N/A,FALSE,"P.C.B"}</definedName>
    <definedName name="QWO" hidden="1">{#N/A,#N/A,FALSE,"P.C.B"}</definedName>
    <definedName name="QWOIURE" localSheetId="7" hidden="1">{#N/A,#N/A,FALSE,"P.C.B"}</definedName>
    <definedName name="QWOIURE" localSheetId="6" hidden="1">{#N/A,#N/A,FALSE,"P.C.B"}</definedName>
    <definedName name="QWOIURE" hidden="1">{#N/A,#N/A,FALSE,"P.C.B"}</definedName>
    <definedName name="qwqwq" localSheetId="7" hidden="1">{"'Sheet1'!$L$16"}</definedName>
    <definedName name="qwqwq" localSheetId="6" hidden="1">{"'Sheet1'!$L$16"}</definedName>
    <definedName name="qwqwq" hidden="1">{"'Sheet1'!$L$16"}</definedName>
    <definedName name="qwqwqwww" localSheetId="7" hidden="1">{#N/A,#N/A,FALSE,"UNIT";#N/A,#N/A,FALSE,"UNIT";#N/A,#N/A,FALSE,"계정"}</definedName>
    <definedName name="qwqwqwww" localSheetId="6" hidden="1">{#N/A,#N/A,FALSE,"UNIT";#N/A,#N/A,FALSE,"UNIT";#N/A,#N/A,FALSE,"계정"}</definedName>
    <definedName name="qwqwqwww" hidden="1">{#N/A,#N/A,FALSE,"UNIT";#N/A,#N/A,FALSE,"UNIT";#N/A,#N/A,FALSE,"계정"}</definedName>
    <definedName name="qwqwwww" localSheetId="7" hidden="1">{#N/A,#N/A,FALSE,"UNIT";#N/A,#N/A,FALSE,"UNIT";#N/A,#N/A,FALSE,"계정"}</definedName>
    <definedName name="qwqwwww" localSheetId="6" hidden="1">{#N/A,#N/A,FALSE,"UNIT";#N/A,#N/A,FALSE,"UNIT";#N/A,#N/A,FALSE,"계정"}</definedName>
    <definedName name="qwqwwww" hidden="1">{#N/A,#N/A,FALSE,"UNIT";#N/A,#N/A,FALSE,"UNIT";#N/A,#N/A,FALSE,"계정"}</definedName>
    <definedName name="qww" localSheetId="7" hidden="1">{#N/A,#N/A,FALSE,"교재수정"}</definedName>
    <definedName name="qww" localSheetId="6" hidden="1">{#N/A,#N/A,FALSE,"교재수정"}</definedName>
    <definedName name="qww" hidden="1">{#N/A,#N/A,FALSE,"교재수정"}</definedName>
    <definedName name="qwwqwqw" localSheetId="7" hidden="1">{#N/A,#N/A,FALSE,"UNIT";#N/A,#N/A,FALSE,"UNIT";#N/A,#N/A,FALSE,"계정"}</definedName>
    <definedName name="qwwqwqw" localSheetId="6" hidden="1">{#N/A,#N/A,FALSE,"UNIT";#N/A,#N/A,FALSE,"UNIT";#N/A,#N/A,FALSE,"계정"}</definedName>
    <definedName name="qwwqwqw" hidden="1">{#N/A,#N/A,FALSE,"UNIT";#N/A,#N/A,FALSE,"UNIT";#N/A,#N/A,FALSE,"계정"}</definedName>
    <definedName name="qwwwwwwwwwwww" localSheetId="7" hidden="1">{"'Sheet1'!$L$16"}</definedName>
    <definedName name="qwwwwwwwwwwww" localSheetId="6" hidden="1">{"'Sheet1'!$L$16"}</definedName>
    <definedName name="qwwwwwwwwwwww" hidden="1">{"'Sheet1'!$L$16"}</definedName>
    <definedName name="qy" localSheetId="7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qy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qy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R_">#N/A</definedName>
    <definedName name="R_COVER" localSheetId="7" hidden="1">{#N/A,#N/A,FALSE,"단축1";#N/A,#N/A,FALSE,"단축2";#N/A,#N/A,FALSE,"단축3";#N/A,#N/A,FALSE,"장축";#N/A,#N/A,FALSE,"4WD"}</definedName>
    <definedName name="R_COVER" localSheetId="6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_Factor">#REF!</definedName>
    <definedName name="Ranhxay" localSheetId="7" hidden="1">{"'Sheet1'!$L$16"}</definedName>
    <definedName name="Ranhxay" localSheetId="6" hidden="1">{"'Sheet1'!$L$16"}</definedName>
    <definedName name="Ranhxay" hidden="1">{"'Sheet1'!$L$16"}</definedName>
    <definedName name="RAP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AP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A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cnbd">#REF!</definedName>
    <definedName name="rcnbd.4">#REF!</definedName>
    <definedName name="RC매출" hidden="1">#REF!</definedName>
    <definedName name="RDF" localSheetId="7" hidden="1">{"'매출계획'!$D$2"}</definedName>
    <definedName name="RDF" localSheetId="6" hidden="1">{"'매출계획'!$D$2"}</definedName>
    <definedName name="RDF" hidden="1">{"'매출계획'!$D$2"}</definedName>
    <definedName name="re" localSheetId="7" hidden="1">{"'7-2지역별'!$A$1:$R$44"}</definedName>
    <definedName name="re" localSheetId="6" hidden="1">{"'7-2지역별'!$A$1:$R$44"}</definedName>
    <definedName name="re" hidden="1">{"'7-2지역별'!$A$1:$R$44"}</definedName>
    <definedName name="re.4">#REF!</definedName>
    <definedName name="REA" localSheetId="7" hidden="1">{"'손익현황'!$A$1:$J$29"}</definedName>
    <definedName name="REA" localSheetId="6" hidden="1">{"'손익현황'!$A$1:$J$29"}</definedName>
    <definedName name="REA" hidden="1">{"'손익현황'!$A$1:$J$29"}</definedName>
    <definedName name="_xlnm.Recorder">#REF!</definedName>
    <definedName name="recorder\">#REF!</definedName>
    <definedName name="Records">#REF!</definedName>
    <definedName name="RedefinePrintTableRange" hidden="1">#REF!</definedName>
    <definedName name="remove14" localSheetId="7" hidden="1">{#N/A,#N/A,FALSE,"Aging Summary";#N/A,#N/A,FALSE,"Ratio Analysis";#N/A,#N/A,FALSE,"Test 120 Day Accts";#N/A,#N/A,FALSE,"Tickmarks"}</definedName>
    <definedName name="remove14" localSheetId="6" hidden="1">{#N/A,#N/A,FALSE,"Aging Summary";#N/A,#N/A,FALSE,"Ratio Analysis";#N/A,#N/A,FALSE,"Test 120 Day Accts";#N/A,#N/A,FALSE,"Tickmarks"}</definedName>
    <definedName name="remove14" hidden="1">{#N/A,#N/A,FALSE,"Aging Summary";#N/A,#N/A,FALSE,"Ratio Analysis";#N/A,#N/A,FALSE,"Test 120 Day Accts";#N/A,#N/A,FALSE,"Tickmarks"}</definedName>
    <definedName name="remove15" localSheetId="7" hidden="1">{#N/A,#N/A,FALSE,"Aging Summary";#N/A,#N/A,FALSE,"Ratio Analysis";#N/A,#N/A,FALSE,"Test 120 Day Accts";#N/A,#N/A,FALSE,"Tickmarks"}</definedName>
    <definedName name="remove15" localSheetId="6" hidden="1">{#N/A,#N/A,FALSE,"Aging Summary";#N/A,#N/A,FALSE,"Ratio Analysis";#N/A,#N/A,FALSE,"Test 120 Day Accts";#N/A,#N/A,FALSE,"Tickmarks"}</definedName>
    <definedName name="remove15" hidden="1">{#N/A,#N/A,FALSE,"Aging Summary";#N/A,#N/A,FALSE,"Ratio Analysis";#N/A,#N/A,FALSE,"Test 120 Day Accts";#N/A,#N/A,FALSE,"Tickmarks"}</definedName>
    <definedName name="remove32" localSheetId="7" hidden="1">{#N/A,#N/A,FALSE,"Aging Summary";#N/A,#N/A,FALSE,"Ratio Analysis";#N/A,#N/A,FALSE,"Test 120 Day Accts";#N/A,#N/A,FALSE,"Tickmarks"}</definedName>
    <definedName name="remove32" localSheetId="6" hidden="1">{#N/A,#N/A,FALSE,"Aging Summary";#N/A,#N/A,FALSE,"Ratio Analysis";#N/A,#N/A,FALSE,"Test 120 Day Accts";#N/A,#N/A,FALSE,"Tickmarks"}</definedName>
    <definedName name="remove32" hidden="1">{#N/A,#N/A,FALSE,"Aging Summary";#N/A,#N/A,FALSE,"Ratio Analysis";#N/A,#N/A,FALSE,"Test 120 Day Accts";#N/A,#N/A,FALSE,"Tickmarks"}</definedName>
    <definedName name="remove4" localSheetId="7" hidden="1">{#N/A,#N/A,FALSE,"Aging Summary";#N/A,#N/A,FALSE,"Ratio Analysis";#N/A,#N/A,FALSE,"Test 120 Day Accts";#N/A,#N/A,FALSE,"Tickmarks"}</definedName>
    <definedName name="remove4" localSheetId="6" hidden="1">{#N/A,#N/A,FALSE,"Aging Summary";#N/A,#N/A,FALSE,"Ratio Analysis";#N/A,#N/A,FALSE,"Test 120 Day Accts";#N/A,#N/A,FALSE,"Tickmarks"}</definedName>
    <definedName name="remove4" hidden="1">{#N/A,#N/A,FALSE,"Aging Summary";#N/A,#N/A,FALSE,"Ratio Analysis";#N/A,#N/A,FALSE,"Test 120 Day Accts";#N/A,#N/A,FALSE,"Tickmarks"}</definedName>
    <definedName name="RENN" localSheetId="7" hidden="1">{"'7-2지역별'!$A$1:$R$44"}</definedName>
    <definedName name="RENN" localSheetId="6" hidden="1">{"'7-2지역별'!$A$1:$R$44"}</definedName>
    <definedName name="RENN" hidden="1">{"'7-2지역별'!$A$1:$R$44"}</definedName>
    <definedName name="REPORT1">#REF!</definedName>
    <definedName name="REPORT2">#REF!</definedName>
    <definedName name="REPORT3">#REF!</definedName>
    <definedName name="REPORT4">#REF!</definedName>
    <definedName name="REPORT5">#REF!</definedName>
    <definedName name="reportPl">[0]!reportPl</definedName>
    <definedName name="rerew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rew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set">#REF!</definedName>
    <definedName name="Residual_difference">#REF!</definedName>
    <definedName name="RESPONSIBILITYAPPLICATIONID1">#REF!</definedName>
    <definedName name="RESPONSIBILITYID1">#REF!</definedName>
    <definedName name="RESPONSIBILITYNAME1">#REF!</definedName>
    <definedName name="ret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trait">#REF!</definedName>
    <definedName name="review">#REF!</definedName>
    <definedName name="REVISED">#REF!</definedName>
    <definedName name="RevPer">#REF!</definedName>
    <definedName name="RevYN">#REF!</definedName>
    <definedName name="rews" hidden="1">#N/A</definedName>
    <definedName name="rey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y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yh" hidden="1">#REF!</definedName>
    <definedName name="rfff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ff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GHKJH" localSheetId="7" hidden="1">{"'표지'!$B$5"}</definedName>
    <definedName name="RGHKJH" localSheetId="6" hidden="1">{"'표지'!$B$5"}</definedName>
    <definedName name="RGHKJH" hidden="1">{"'표지'!$B$5"}</definedName>
    <definedName name="RH" localSheetId="7" hidden="1">{"'매출계획'!$D$2"}</definedName>
    <definedName name="RH" localSheetId="6" hidden="1">{"'매출계획'!$D$2"}</definedName>
    <definedName name="RH" hidden="1">{"'매출계획'!$D$2"}</definedName>
    <definedName name="RISK내용" localSheetId="7" hidden="1">{#N/A,#N/A,FALSE,"UNIT";#N/A,#N/A,FALSE,"UNIT";#N/A,#N/A,FALSE,"계정"}</definedName>
    <definedName name="RISK내용" localSheetId="6" hidden="1">{#N/A,#N/A,FALSE,"UNIT";#N/A,#N/A,FALSE,"UNIT";#N/A,#N/A,FALSE,"계정"}</definedName>
    <definedName name="RISK내용" hidden="1">{#N/A,#N/A,FALSE,"UNIT";#N/A,#N/A,FALSE,"UNIT";#N/A,#N/A,FALSE,"계정"}</definedName>
    <definedName name="rk" localSheetId="7" hidden="1">{#N/A,#N/A,FALSE,"BS";#N/A,#N/A,FALSE,"PL";#N/A,#N/A,FALSE,"처분";#N/A,#N/A,FALSE,"현금";#N/A,#N/A,FALSE,"매출";#N/A,#N/A,FALSE,"원가";#N/A,#N/A,FALSE,"경영"}</definedName>
    <definedName name="rk" localSheetId="6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atnwl">BlankMacro1</definedName>
    <definedName name="RKEHD" localSheetId="7" hidden="1">{#N/A,#N/A,TRUE,"Y생산";#N/A,#N/A,TRUE,"Y판매";#N/A,#N/A,TRUE,"Y총물량";#N/A,#N/A,TRUE,"Y능력";#N/A,#N/A,TRUE,"YKD"}</definedName>
    <definedName name="RKEHD" localSheetId="6" hidden="1">{#N/A,#N/A,TRUE,"Y생산";#N/A,#N/A,TRUE,"Y판매";#N/A,#N/A,TRUE,"Y총물량";#N/A,#N/A,TRUE,"Y능력";#N/A,#N/A,TRUE,"YKD"}</definedName>
    <definedName name="RKEHD" hidden="1">{#N/A,#N/A,TRUE,"Y생산";#N/A,#N/A,TRUE,"Y판매";#N/A,#N/A,TRUE,"Y총물량";#N/A,#N/A,TRUE,"Y능력";#N/A,#N/A,TRUE,"YKD"}</definedName>
    <definedName name="RKRKR" localSheetId="7" hidden="1">{#N/A,#N/A,FALSE,"초도품";#N/A,#N/A,FALSE,"초도품 (2)";#N/A,#N/A,FALSE,"초도품 (3)";#N/A,#N/A,FALSE,"초도품 (4)";#N/A,#N/A,FALSE,"초도품 (5)";#N/A,#N/A,FALSE,"초도품 (6)"}</definedName>
    <definedName name="RKRKR" localSheetId="6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rkrk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krkrk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krkr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KSK" localSheetId="7" hidden="1">{"'표지'!$B$5"}</definedName>
    <definedName name="RKSK" localSheetId="6" hidden="1">{"'표지'!$B$5"}</definedName>
    <definedName name="RKSK" hidden="1">{"'표지'!$B$5"}</definedName>
    <definedName name="RLA" hidden="1">{#N/A,#N/A,FALSE,"96매출보고현황"}</definedName>
    <definedName name="rlawjdgus">#REF!</definedName>
    <definedName name="rm">#REF!</definedName>
    <definedName name="rms" localSheetId="7" hidden="1">{"adj95mult",#N/A,FALSE,"COMPCO";"adj95est",#N/A,FALSE,"COMPCO"}</definedName>
    <definedName name="rms" localSheetId="6" hidden="1">{"adj95mult",#N/A,FALSE,"COMPCO";"adj95est",#N/A,FALSE,"COMPCO"}</definedName>
    <definedName name="rms" hidden="1">{"adj95mult",#N/A,FALSE,"COMPCO";"adj95est",#N/A,FALSE,"COMPCO"}</definedName>
    <definedName name="rmsid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msid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msi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nrnf" localSheetId="7" hidden="1">{"'호선별현황(방식)'!$K$22:$P$22","'호선별현황(방식)'!$K$22:$P$22"}</definedName>
    <definedName name="rnrnf" localSheetId="6" hidden="1">{"'호선별현황(방식)'!$K$22:$P$22","'호선별현황(방식)'!$K$22:$P$22"}</definedName>
    <definedName name="rnrnf" hidden="1">{"'호선별현황(방식)'!$K$22:$P$22","'호선별현황(방식)'!$K$22:$P$22"}</definedName>
    <definedName name="RNWH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NWH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NW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ow_AC_A101">#REF!</definedName>
    <definedName name="Row_AC_A104">#REF!</definedName>
    <definedName name="Row_AC_A201">#REF!</definedName>
    <definedName name="Row_AC_A206">#REF!</definedName>
    <definedName name="Row_AC_A301">#REF!</definedName>
    <definedName name="Row_AC_A305">#REF!</definedName>
    <definedName name="Row_AC_A451">#REF!</definedName>
    <definedName name="Row_AC_A452">#REF!</definedName>
    <definedName name="Row_AC_A501">#REF!</definedName>
    <definedName name="Row_AC_A502">#REF!</definedName>
    <definedName name="Row_AC_A601">#REF!</definedName>
    <definedName name="Row_AC_A625">#REF!</definedName>
    <definedName name="Row_AC_A701">#REF!</definedName>
    <definedName name="Row_AC_A703">#REF!</definedName>
    <definedName name="Row_AC_A800">#REF!</definedName>
    <definedName name="Row_AC_A850">#REF!</definedName>
    <definedName name="Row_AC_A851">#REF!</definedName>
    <definedName name="Row_AC_A852">#REF!</definedName>
    <definedName name="Row_AC_A853">#REF!</definedName>
    <definedName name="Row_AC_A854">#REF!</definedName>
    <definedName name="Row_AC_A855">#REF!</definedName>
    <definedName name="Row_PA_P005">#REF!</definedName>
    <definedName name="Row_PA_P160">#REF!</definedName>
    <definedName name="Row_PA_P250">#REF!</definedName>
    <definedName name="Row_PA_P270">#REF!</definedName>
    <definedName name="Row_PA_P401">#REF!</definedName>
    <definedName name="Row_PA_P450">#REF!</definedName>
    <definedName name="Row_PA_P500">#REF!</definedName>
    <definedName name="Row_PA_P520">#REF!</definedName>
    <definedName name="Row_PA_P600">#REF!</definedName>
    <definedName name="Row_PA_P710">#REF!</definedName>
    <definedName name="Row_PA_P740">#REF!</definedName>
    <definedName name="Row_PA_Total">#REF!</definedName>
    <definedName name="Row_PAR_Cloture">#REF!</definedName>
    <definedName name="ROWSTOUPLOAD1">#REF!</definedName>
    <definedName name="rPghlr" localSheetId="7" hidden="1">{#N/A,#N/A,FALSE,"기술료 비교"}</definedName>
    <definedName name="rPghlr" localSheetId="6" hidden="1">{#N/A,#N/A,FALSE,"기술료 비교"}</definedName>
    <definedName name="rPghlr" hidden="1">{#N/A,#N/A,FALSE,"기술료 비교"}</definedName>
    <definedName name="RP대비">OFFSET([0]!출하구분,0,2)</definedName>
    <definedName name="RR" localSheetId="7" hidden="1">{"'7'!$B$15:$D$32"}</definedName>
    <definedName name="RR" localSheetId="6" hidden="1">{"'7'!$B$15:$D$32"}</definedName>
    <definedName name="RR" hidden="1">{"'7'!$B$15:$D$32"}</definedName>
    <definedName name="RR.BRAKE" localSheetId="7" hidden="1">{#N/A,#N/A,FALSE,"단축1";#N/A,#N/A,FALSE,"단축2";#N/A,#N/A,FALSE,"단축3";#N/A,#N/A,FALSE,"장축";#N/A,#N/A,FALSE,"4WD"}</definedName>
    <definedName name="RR.BRAKE" localSheetId="6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7" hidden="1">{#N/A,#N/A,FALSE,"단축1";#N/A,#N/A,FALSE,"단축2";#N/A,#N/A,FALSE,"단축3";#N/A,#N/A,FALSE,"장축";#N/A,#N/A,FALSE,"4WD"}</definedName>
    <definedName name="RR.BRK" localSheetId="6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r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r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rrr" localSheetId="7" hidden="1">{#N/A,#N/A,FALSE,"UNIT";#N/A,#N/A,FALSE,"UNIT";#N/A,#N/A,FALSE,"계정"}</definedName>
    <definedName name="rrrr" localSheetId="6" hidden="1">{#N/A,#N/A,FALSE,"UNIT";#N/A,#N/A,FALSE,"UNIT";#N/A,#N/A,FALSE,"계정"}</definedName>
    <definedName name="rrrr" hidden="1">{#N/A,#N/A,FALSE,"UNIT";#N/A,#N/A,FALSE,"UNIT";#N/A,#N/A,FALSE,"계정"}</definedName>
    <definedName name="rrrrr" hidden="1">#REF!</definedName>
    <definedName name="rrrrrr" hidden="1">#REF!</definedName>
    <definedName name="RRRRRRRRR" hidden="1">#REF!</definedName>
    <definedName name="RSSSS" hidden="1">#REF!</definedName>
    <definedName name="RT" localSheetId="7" hidden="1">{#N/A,#N/A,FALSE,"Sheet5"}</definedName>
    <definedName name="RT" localSheetId="6" hidden="1">{#N/A,#N/A,FALSE,"Sheet5"}</definedName>
    <definedName name="RT" hidden="1">{#N/A,#N/A,FALSE,"Sheet5"}</definedName>
    <definedName name="rth" localSheetId="7" hidden="1">{"'표지'!$B$5"}</definedName>
    <definedName name="rth" localSheetId="6" hidden="1">{"'표지'!$B$5"}</definedName>
    <definedName name="rth" hidden="1">{"'표지'!$B$5"}</definedName>
    <definedName name="RTHHGH" localSheetId="7" hidden="1">{"'표지'!$B$5"}</definedName>
    <definedName name="RTHHGH" localSheetId="6" hidden="1">{"'표지'!$B$5"}</definedName>
    <definedName name="RTHHGH" hidden="1">{"'표지'!$B$5"}</definedName>
    <definedName name="rtty" localSheetId="7" hidden="1">{#N/A,#N/A,FALSE,"UNIT";#N/A,#N/A,FALSE,"UNIT";#N/A,#N/A,FALSE,"계정"}</definedName>
    <definedName name="rtty" localSheetId="6" hidden="1">{#N/A,#N/A,FALSE,"UNIT";#N/A,#N/A,FALSE,"UNIT";#N/A,#N/A,FALSE,"계정"}</definedName>
    <definedName name="rtty" hidden="1">{#N/A,#N/A,FALSE,"UNIT";#N/A,#N/A,FALSE,"UNIT";#N/A,#N/A,FALSE,"계정"}</definedName>
    <definedName name="RWRE" localSheetId="7" hidden="1">{#N/A,#N/A,FALSE,"단축1";#N/A,#N/A,FALSE,"단축2";#N/A,#N/A,FALSE,"단축3";#N/A,#N/A,FALSE,"장축";#N/A,#N/A,FALSE,"4WD"}</definedName>
    <definedName name="RWRE" localSheetId="6" hidden="1">{#N/A,#N/A,FALSE,"단축1";#N/A,#N/A,FALSE,"단축2";#N/A,#N/A,FALSE,"단축3";#N/A,#N/A,FALSE,"장축";#N/A,#N/A,FALSE,"4WD"}</definedName>
    <definedName name="RWRE" hidden="1">{#N/A,#N/A,FALSE,"단축1";#N/A,#N/A,FALSE,"단축2";#N/A,#N/A,FALSE,"단축3";#N/A,#N/A,FALSE,"장축";#N/A,#N/A,FALSE,"4WD"}</definedName>
    <definedName name="ryrty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yrty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yr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ㅓㅕ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ㅓ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ㅓ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" localSheetId="7" hidden="1">{#N/A,#N/A,FALSE,"BS";#N/A,#N/A,FALSE,"PL";#N/A,#N/A,FALSE,"처분";#N/A,#N/A,FALSE,"현금";#N/A,#N/A,FALSE,"매출";#N/A,#N/A,FALSE,"원가";#N/A,#N/A,FALSE,"경영"}</definedName>
    <definedName name="s" localSheetId="6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_Adjust_Data">#REF!</definedName>
    <definedName name="S_Adjust_GT">#REF!</definedName>
    <definedName name="S_AJE_Tot_Data">#REF!</definedName>
    <definedName name="S_AJE_Tot_GT">#REF!</definedName>
    <definedName name="S_CY_Beg_Data">#REF!</definedName>
    <definedName name="S_CY_Beg_GT">#REF!</definedName>
    <definedName name="S_CY_End_Data">#REF!</definedName>
    <definedName name="S_CY_End_GT">#REF!</definedName>
    <definedName name="S_Headings">#REF!</definedName>
    <definedName name="S_KeyValue">#REF!</definedName>
    <definedName name="S_PY_End_Data">#REF!</definedName>
    <definedName name="S_PY_End_GT">#REF!</definedName>
    <definedName name="S_RJE_Tot_Data">#REF!</definedName>
    <definedName name="S_RJE_Tot_GT">#REF!</definedName>
    <definedName name="S11월">#REF!</definedName>
    <definedName name="S12월">#REF!</definedName>
    <definedName name="s50c1" localSheetId="7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50c1" localSheetId="6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50c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A" localSheetId="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localSheetId="7" hidden="1">{"'매출계획'!$D$2"}</definedName>
    <definedName name="sad" localSheetId="6" hidden="1">{"'매출계획'!$D$2"}</definedName>
    <definedName name="sad" hidden="1">{"'매출계획'!$D$2"}</definedName>
    <definedName name="saDF" hidden="1">#REF!</definedName>
    <definedName name="SAEHANa">#REF!</definedName>
    <definedName name="SAEHANb">#REF!</definedName>
    <definedName name="safd">#REF!</definedName>
    <definedName name="sales">#REF!</definedName>
    <definedName name="Sales_Equip.">#REF!</definedName>
    <definedName name="SAMDIS2a">#REF!</definedName>
    <definedName name="SAMDIS2b">#REF!</definedName>
    <definedName name="SAMELEa">#REF!</definedName>
    <definedName name="SAMELEb">#REF!</definedName>
    <definedName name="SAMSNGa">#REF!</definedName>
    <definedName name="SAMSNGb">#REF!</definedName>
    <definedName name="SAMSUN2a">#REF!</definedName>
    <definedName name="SAMSUN2b">#REF!</definedName>
    <definedName name="SAMSUNa">#REF!</definedName>
    <definedName name="SAMSUNb">#REF!</definedName>
    <definedName name="SANG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ANG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ANG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ang1">#REF!</definedName>
    <definedName name="SAPBEXdnldView" hidden="1">"444L5D8BWJZT78MLO028J2M1N"</definedName>
    <definedName name="SAPBEXhrIndnt" hidden="1">"Wide"</definedName>
    <definedName name="SAPBEXrevision" hidden="1">7</definedName>
    <definedName name="SAPBEXsysID" hidden="1">"PBP"</definedName>
    <definedName name="SAPBEXwbID" hidden="1">"3ZE9YFDOOU3MPJDU4Y17C4Y2G"</definedName>
    <definedName name="SAPsysID" hidden="1">"708C5W7SBKP804JT78WJ0JNKI"</definedName>
    <definedName name="SAPwbID" hidden="1">"ARS"</definedName>
    <definedName name="sayang" localSheetId="7" hidden="1">{#N/A,#N/A,FALSE,"단축1";#N/A,#N/A,FALSE,"단축2";#N/A,#N/A,FALSE,"단축3";#N/A,#N/A,FALSE,"장축";#N/A,#N/A,FALSE,"4WD"}</definedName>
    <definedName name="sayang" localSheetId="6" hidden="1">{#N/A,#N/A,FALSE,"단축1";#N/A,#N/A,FALSE,"단축2";#N/A,#N/A,FALSE,"단축3";#N/A,#N/A,FALSE,"장축";#N/A,#N/A,FALSE,"4WD"}</definedName>
    <definedName name="sayang" hidden="1">{#N/A,#N/A,FALSE,"단축1";#N/A,#N/A,FALSE,"단축2";#N/A,#N/A,FALSE,"단축3";#N/A,#N/A,FALSE,"장축";#N/A,#N/A,FALSE,"4WD"}</definedName>
    <definedName name="scenario">#REF!</definedName>
    <definedName name="Sch" hidden="1">#REF!</definedName>
    <definedName name="SCP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CP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C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d" localSheetId="7" hidden="1">{"'표지'!$B$5"}</definedName>
    <definedName name="sd" localSheetId="6" hidden="1">{"'표지'!$B$5"}</definedName>
    <definedName name="sd" hidden="1">{"'표지'!$B$5"}</definedName>
    <definedName name="SDA" localSheetId="7" hidden="1">{"'매출계획'!$D$2"}</definedName>
    <definedName name="SDA" localSheetId="6" hidden="1">{"'매출계획'!$D$2"}</definedName>
    <definedName name="SDA" hidden="1">{"'매출계획'!$D$2"}</definedName>
    <definedName name="sdadasasdas" localSheetId="7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1" localSheetId="7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1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Sdsasdsa" hidden="1">{"'자리배치도'!$AG$1:$CI$28"}</definedName>
    <definedName name="SDAFADF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AFAD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d" localSheetId="7" hidden="1">{"'Sheet1'!$A$1:$H$36"}</definedName>
    <definedName name="sdd" localSheetId="6" hidden="1">{"'Sheet1'!$A$1:$H$36"}</definedName>
    <definedName name="sdd" hidden="1">{"'Sheet1'!$A$1:$H$36"}</definedName>
    <definedName name="sddffffffffff" localSheetId="7" hidden="1">{"'Sheet1'!$A$1:$H$36"}</definedName>
    <definedName name="sddffffffffff" localSheetId="6" hidden="1">{"'Sheet1'!$A$1:$H$36"}</definedName>
    <definedName name="sddffffffffff" hidden="1">{"'Sheet1'!$A$1:$H$36"}</definedName>
    <definedName name="sde" localSheetId="7" hidden="1">{"'Sheet1'!$A$1:$H$36"}</definedName>
    <definedName name="sde" localSheetId="6" hidden="1">{"'Sheet1'!$A$1:$H$36"}</definedName>
    <definedName name="sde" hidden="1">{"'Sheet1'!$A$1:$H$36"}</definedName>
    <definedName name="sdec">#REF!</definedName>
    <definedName name="sdf" localSheetId="7" hidden="1">{#N/A,#N/A,FALSE,"Aging Summary";#N/A,#N/A,FALSE,"Ratio Analysis";#N/A,#N/A,FALSE,"Test 120 Day Accts";#N/A,#N/A,FALSE,"Tickmarks"}</definedName>
    <definedName name="sdf" localSheetId="6" hidden="1">{#N/A,#N/A,FALSE,"Aging Summary";#N/A,#N/A,FALSE,"Ratio Analysis";#N/A,#N/A,FALSE,"Test 120 Day Accts";#N/A,#N/A,FALSE,"Tickmarks"}</definedName>
    <definedName name="sdf" hidden="1">{#N/A,#N/A,FALSE,"Aging Summary";#N/A,#N/A,FALSE,"Ratio Analysis";#N/A,#N/A,FALSE,"Test 120 Day Accts";#N/A,#N/A,FALSE,"Tickmarks"}</definedName>
    <definedName name="sdfafa" localSheetId="7" hidden="1">{"'4월수지'!$A$1:$AE$45"}</definedName>
    <definedName name="sdfafa" localSheetId="6" hidden="1">{"'4월수지'!$A$1:$AE$45"}</definedName>
    <definedName name="sdfafa" hidden="1">{"'4월수지'!$A$1:$AE$45"}</definedName>
    <definedName name="sdfd" localSheetId="7" hidden="1">{"'status'!$B$2:$H$15"}</definedName>
    <definedName name="sdfd" localSheetId="6" hidden="1">{"'status'!$B$2:$H$15"}</definedName>
    <definedName name="sdfd" hidden="1">{"'status'!$B$2:$H$15"}</definedName>
    <definedName name="sdfg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g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g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gd" localSheetId="7" hidden="1">{#N/A,#N/A,FALSE,"Aging Summary";#N/A,#N/A,FALSE,"Ratio Analysis";#N/A,#N/A,FALSE,"Test 120 Day Accts";#N/A,#N/A,FALSE,"Tickmarks"}</definedName>
    <definedName name="sdfgd" localSheetId="6" hidden="1">{#N/A,#N/A,FALSE,"Aging Summary";#N/A,#N/A,FALSE,"Ratio Analysis";#N/A,#N/A,FALSE,"Test 120 Day Accts";#N/A,#N/A,FALSE,"Tickmarks"}</definedName>
    <definedName name="sdfgd" hidden="1">{#N/A,#N/A,FALSE,"Aging Summary";#N/A,#N/A,FALSE,"Ratio Analysis";#N/A,#N/A,FALSE,"Test 120 Day Accts";#N/A,#N/A,FALSE,"Tickmarks"}</definedName>
    <definedName name="sdfgdf" localSheetId="7" hidden="1">{"'4월수지'!$A$1:$AE$45"}</definedName>
    <definedName name="sdfgdf" localSheetId="6" hidden="1">{"'4월수지'!$A$1:$AE$45"}</definedName>
    <definedName name="sdfgdf" hidden="1">{"'4월수지'!$A$1:$AE$45"}</definedName>
    <definedName name="sdfgfdg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gfdg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gfd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gsdf" localSheetId="7" hidden="1">{"'4월수지'!$A$1:$AE$45"}</definedName>
    <definedName name="sdfgsdf" localSheetId="6" hidden="1">{"'4월수지'!$A$1:$AE$45"}</definedName>
    <definedName name="sdfgsdf" hidden="1">{"'4월수지'!$A$1:$AE$45"}</definedName>
    <definedName name="sdfhsdfsd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hsdfsd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hs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ds" localSheetId="7" hidden="1">{"'Sheet1'!$A$1:$H$36"}</definedName>
    <definedName name="sdfsds" localSheetId="6" hidden="1">{"'Sheet1'!$A$1:$H$36"}</definedName>
    <definedName name="sdfsds" hidden="1">{"'Sheet1'!$A$1:$H$36"}</definedName>
    <definedName name="SDG" localSheetId="7" hidden="1">{#N/A,#N/A,FALSE,"ASIA1"}</definedName>
    <definedName name="SDG" localSheetId="6" hidden="1">{#N/A,#N/A,FALSE,"ASIA1"}</definedName>
    <definedName name="SDG" hidden="1">{#N/A,#N/A,FALSE,"ASIA1"}</definedName>
    <definedName name="sdgag" localSheetId="7" hidden="1">{"'4월수지'!$A$1:$AE$45"}</definedName>
    <definedName name="sdgag" localSheetId="6" hidden="1">{"'4월수지'!$A$1:$AE$45"}</definedName>
    <definedName name="sdgag" hidden="1">{"'4월수지'!$A$1:$AE$45"}</definedName>
    <definedName name="sdgdsfdsgdsfggfdsd" hidden="1">#REF!</definedName>
    <definedName name="SDGF" hidden="1">#N/A</definedName>
    <definedName name="sdjkddjk" localSheetId="7" hidden="1">{"'Sheet1'!$A$1:$H$36"}</definedName>
    <definedName name="sdjkddjk" localSheetId="6" hidden="1">{"'Sheet1'!$A$1:$H$36"}</definedName>
    <definedName name="sdjkddjk" hidden="1">{"'Sheet1'!$A$1:$H$36"}</definedName>
    <definedName name="SDRH" localSheetId="7" hidden="1">{"'매출계획'!$D$2"}</definedName>
    <definedName name="SDRH" localSheetId="6" hidden="1">{"'매출계획'!$D$2"}</definedName>
    <definedName name="SDRH" hidden="1">{"'매출계획'!$D$2"}</definedName>
    <definedName name="sds" localSheetId="7" hidden="1">{"'보고양식'!$A$58:$K$111"}</definedName>
    <definedName name="sds" localSheetId="12">BlankMacro1</definedName>
    <definedName name="sds" localSheetId="6" hidden="1">{"'보고양식'!$A$58:$K$111"}</definedName>
    <definedName name="sds" hidden="1">{"'보고양식'!$A$58:$K$111"}</definedName>
    <definedName name="sdsd" localSheetId="7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sdsd" localSheetId="6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sdsd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SDSDDS" localSheetId="7" hidden="1">{#N/A,#N/A,FALSE,"단축1";#N/A,#N/A,FALSE,"단축2";#N/A,#N/A,FALSE,"단축3";#N/A,#N/A,FALSE,"장축";#N/A,#N/A,FALSE,"4WD"}</definedName>
    <definedName name="SDSDDS" localSheetId="6" hidden="1">{#N/A,#N/A,FALSE,"단축1";#N/A,#N/A,FALSE,"단축2";#N/A,#N/A,FALSE,"단축3";#N/A,#N/A,FALSE,"장축";#N/A,#N/A,FALSE,"4WD"}</definedName>
    <definedName name="SDSDDS" hidden="1">{#N/A,#N/A,FALSE,"단축1";#N/A,#N/A,FALSE,"단축2";#N/A,#N/A,FALSE,"단축3";#N/A,#N/A,FALSE,"장축";#N/A,#N/A,FALSE,"4WD"}</definedName>
    <definedName name="sdv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v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E">#REF!</definedName>
    <definedName name="sefssre" localSheetId="7" hidden="1">{"'Sheet1'!$A$1:$H$36"}</definedName>
    <definedName name="sefssre" localSheetId="6" hidden="1">{"'Sheet1'!$A$1:$H$36"}</definedName>
    <definedName name="sefssre" hidden="1">{"'Sheet1'!$A$1:$H$36"}</definedName>
    <definedName name="segvx" localSheetId="7" hidden="1">{"'買掛金'!$J$6"}</definedName>
    <definedName name="segvx" localSheetId="6" hidden="1">{"'買掛金'!$J$6"}</definedName>
    <definedName name="segvx" hidden="1">{"'買掛金'!$J$6"}</definedName>
    <definedName name="SEJINBS" localSheetId="7" hidden="1">{#N/A,#N/A,FALSE,"정공"}</definedName>
    <definedName name="SEJINBS" localSheetId="6" hidden="1">{#N/A,#N/A,FALSE,"정공"}</definedName>
    <definedName name="SEJINBS" hidden="1">{#N/A,#N/A,FALSE,"정공"}</definedName>
    <definedName name="SELL3">#REF!</definedName>
    <definedName name="sen" localSheetId="7" hidden="1">{"'Sheet1'!$L$16"}</definedName>
    <definedName name="sen" localSheetId="6" hidden="1">{"'Sheet1'!$L$16"}</definedName>
    <definedName name="sen" hidden="1">{"'Sheet1'!$L$16"}</definedName>
    <definedName name="sencount" hidden="1">1</definedName>
    <definedName name="seno2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eno2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eno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EOULa">#REF!</definedName>
    <definedName name="SEOULb">#REF!</definedName>
    <definedName name="sep">#REF!</definedName>
    <definedName name="SERG" localSheetId="7" hidden="1">{"'매출계획'!$D$2"}</definedName>
    <definedName name="SERG" localSheetId="6" hidden="1">{"'매출계획'!$D$2"}</definedName>
    <definedName name="SERG" hidden="1">{"'매출계획'!$D$2"}</definedName>
    <definedName name="sert" localSheetId="7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rt" localSheetId="6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S" hidden="1">#REF!</definedName>
    <definedName name="SETOFBOOKSID1">#REF!</definedName>
    <definedName name="SETOFBOOKSNAME1">#REF!</definedName>
    <definedName name="sf" hidden="1">#REF!</definedName>
    <definedName name="sfd" localSheetId="7" hidden="1">{"'Sheet1'!$A$1:$H$36"}</definedName>
    <definedName name="sfd" localSheetId="6" hidden="1">{"'Sheet1'!$A$1:$H$36"}</definedName>
    <definedName name="sfd" hidden="1">{"'Sheet1'!$A$1:$H$36"}</definedName>
    <definedName name="sfdd" localSheetId="7" hidden="1">{"'Sheet1'!$A$1:$H$36"}</definedName>
    <definedName name="sfdd" localSheetId="6" hidden="1">{"'Sheet1'!$A$1:$H$36"}</definedName>
    <definedName name="sfdd" hidden="1">{"'Sheet1'!$A$1:$H$36"}</definedName>
    <definedName name="sfde" localSheetId="7" hidden="1">{"'Sheet1'!$A$1:$H$36"}</definedName>
    <definedName name="sfde" localSheetId="6" hidden="1">{"'Sheet1'!$A$1:$H$36"}</definedName>
    <definedName name="sfde" hidden="1">{"'Sheet1'!$A$1:$H$36"}</definedName>
    <definedName name="sfees" localSheetId="7" hidden="1">{"'Sheet1'!$A$1:$H$36"}</definedName>
    <definedName name="sfees" localSheetId="6" hidden="1">{"'Sheet1'!$A$1:$H$36"}</definedName>
    <definedName name="sfees" hidden="1">{"'Sheet1'!$A$1:$H$36"}</definedName>
    <definedName name="sffd" hidden="1">{"'자리배치도'!$AG$1:$CI$28"}</definedName>
    <definedName name="SFFF" hidden="1">#REF!</definedName>
    <definedName name="SFFFFF" hidden="1">#REF!</definedName>
    <definedName name="SFGDF" localSheetId="7" hidden="1">{"'매출계획'!$D$2"}</definedName>
    <definedName name="SFGDF" localSheetId="6" hidden="1">{"'매출계획'!$D$2"}</definedName>
    <definedName name="SFGDF" hidden="1">{"'매출계획'!$D$2"}</definedName>
    <definedName name="sfsdfsdafa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fsdfsdafa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fsdfsda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gddh" localSheetId="7" hidden="1">{#N/A,#N/A,FALSE,"Aging Summary";#N/A,#N/A,FALSE,"Ratio Analysis";#N/A,#N/A,FALSE,"Test 120 Day Accts";#N/A,#N/A,FALSE,"Tickmarks"}</definedName>
    <definedName name="sgddh" localSheetId="6" hidden="1">{#N/A,#N/A,FALSE,"Aging Summary";#N/A,#N/A,FALSE,"Ratio Analysis";#N/A,#N/A,FALSE,"Test 120 Day Accts";#N/A,#N/A,FALSE,"Tickmarks"}</definedName>
    <definedName name="sgddh" hidden="1">{#N/A,#N/A,FALSE,"Aging Summary";#N/A,#N/A,FALSE,"Ratio Analysis";#N/A,#N/A,FALSE,"Test 120 Day Accts";#N/A,#N/A,FALSE,"Tickmarks"}</definedName>
    <definedName name="sgf" localSheetId="7" hidden="1">{"'4월수지'!$A$1:$AE$45"}</definedName>
    <definedName name="sgf" localSheetId="6" hidden="1">{"'4월수지'!$A$1:$AE$45"}</definedName>
    <definedName name="sgf" hidden="1">{"'4월수지'!$A$1:$AE$45"}</definedName>
    <definedName name="sgfd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gfd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gf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gfgs" localSheetId="7" hidden="1">{"'Sheet1'!$A$1:$H$36"}</definedName>
    <definedName name="sgfgs" localSheetId="6" hidden="1">{"'Sheet1'!$A$1:$H$36"}</definedName>
    <definedName name="sgfgs" hidden="1">{"'Sheet1'!$A$1:$H$36"}</definedName>
    <definedName name="SGR" localSheetId="7" hidden="1">{"'매출계획'!$D$2"}</definedName>
    <definedName name="SGR" localSheetId="6" hidden="1">{"'매출계획'!$D$2"}</definedName>
    <definedName name="SGR" hidden="1">{"'매출계획'!$D$2"}</definedName>
    <definedName name="sgs" localSheetId="7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gs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g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hdms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dms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dm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eet" localSheetId="7" hidden="1">{#N/A,#N/A,FALSE,"UNIT";#N/A,#N/A,FALSE,"UNIT";#N/A,#N/A,FALSE,"계정"}</definedName>
    <definedName name="sheet" localSheetId="6" hidden="1">{#N/A,#N/A,FALSE,"UNIT";#N/A,#N/A,FALSE,"UNIT";#N/A,#N/A,FALSE,"계정"}</definedName>
    <definedName name="sheet" hidden="1">{#N/A,#N/A,FALSE,"UNIT";#N/A,#N/A,FALSE,"UNIT";#N/A,#N/A,FALSE,"계정"}</definedName>
    <definedName name="SHEET03" localSheetId="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6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gsd" localSheetId="7" hidden="1">{#N/A,#N/A,FALSE,"Aging Summary";#N/A,#N/A,FALSE,"Ratio Analysis";#N/A,#N/A,FALSE,"Test 120 Day Accts";#N/A,#N/A,FALSE,"Tickmarks"}</definedName>
    <definedName name="shgsd" localSheetId="6" hidden="1">{#N/A,#N/A,FALSE,"Aging Summary";#N/A,#N/A,FALSE,"Ratio Analysis";#N/A,#N/A,FALSE,"Test 120 Day Accts";#N/A,#N/A,FALSE,"Tickmarks"}</definedName>
    <definedName name="shgsd" hidden="1">{#N/A,#N/A,FALSE,"Aging Summary";#N/A,#N/A,FALSE,"Ratio Analysis";#N/A,#N/A,FALSE,"Test 120 Day Accts";#N/A,#N/A,FALSE,"Tickmarks"}</definedName>
    <definedName name="shi" localSheetId="7" hidden="1">{#N/A,#N/A,FALSE,"단축1";#N/A,#N/A,FALSE,"단축2";#N/A,#N/A,FALSE,"단축3";#N/A,#N/A,FALSE,"장축";#N/A,#N/A,FALSE,"4WD"}</definedName>
    <definedName name="shi" localSheetId="6" hidden="1">{#N/A,#N/A,FALSE,"단축1";#N/A,#N/A,FALSE,"단축2";#N/A,#N/A,FALSE,"단축3";#N/A,#N/A,FALSE,"장축";#N/A,#N/A,FALSE,"4WD"}</definedName>
    <definedName name="shi" hidden="1">{#N/A,#N/A,FALSE,"단축1";#N/A,#N/A,FALSE,"단축2";#N/A,#N/A,FALSE,"단축3";#N/A,#N/A,FALSE,"장축";#N/A,#N/A,FALSE,"4WD"}</definedName>
    <definedName name="SHIN" localSheetId="7" hidden="1">{#N/A,#N/A,FALSE,"P.C.B"}</definedName>
    <definedName name="SHIN" localSheetId="6" hidden="1">{#N/A,#N/A,FALSE,"P.C.B"}</definedName>
    <definedName name="SHIN" hidden="1">{#N/A,#N/A,FALSE,"P.C.B"}</definedName>
    <definedName name="ship" localSheetId="7" hidden="1">{#N/A,#N/A,FALSE,"Summary";#N/A,#N/A,FALSE,"Service";#N/A,#N/A,FALSE,"Carriage";#N/A,#N/A,FALSE,"Backbone"}</definedName>
    <definedName name="ship" localSheetId="6" hidden="1">{#N/A,#N/A,FALSE,"Summary";#N/A,#N/A,FALSE,"Service";#N/A,#N/A,FALSE,"Carriage";#N/A,#N/A,FALSE,"Backbone"}</definedName>
    <definedName name="ship" hidden="1">{#N/A,#N/A,FALSE,"Summary";#N/A,#N/A,FALSE,"Service";#N/A,#N/A,FALSE,"Carriage";#N/A,#N/A,FALSE,"Backbone"}</definedName>
    <definedName name="shlee">+#REF!</definedName>
    <definedName name="SHORT">#REF!</definedName>
    <definedName name="shpaik" localSheetId="7" hidden="1">{#N/A,#N/A,FALSE,"BS";#N/A,#N/A,FALSE,"PL";#N/A,#N/A,FALSE,"처분";#N/A,#N/A,FALSE,"현금";#N/A,#N/A,FALSE,"매출";#N/A,#N/A,FALSE,"원가";#N/A,#N/A,FALSE,"경영"}</definedName>
    <definedName name="shpaik" localSheetId="6" hidden="1">{#N/A,#N/A,FALSE,"BS";#N/A,#N/A,FALSE,"PL";#N/A,#N/A,FALSE,"처분";#N/A,#N/A,FALSE,"현금";#N/A,#N/A,FALSE,"매출";#N/A,#N/A,FALSE,"원가";#N/A,#N/A,FALSE,"경영"}</definedName>
    <definedName name="shpaik" hidden="1">{#N/A,#N/A,FALSE,"BS";#N/A,#N/A,FALSE,"PL";#N/A,#N/A,FALSE,"처분";#N/A,#N/A,FALSE,"현금";#N/A,#N/A,FALSE,"매출";#N/A,#N/A,FALSE,"원가";#N/A,#N/A,FALSE,"경영"}</definedName>
    <definedName name="SI" hidden="1">{"'Desktop Inventory 현황'!$B$2:$O$35"}</definedName>
    <definedName name="sigma">#REF!</definedName>
    <definedName name="SIM_Muse" localSheetId="7" hidden="1">{"'4월수지'!$A$1:$AE$45"}</definedName>
    <definedName name="SIM_Muse" localSheetId="6" hidden="1">{"'4월수지'!$A$1:$AE$45"}</definedName>
    <definedName name="SIM_Muse" hidden="1">{"'4월수지'!$A$1:$AE$45"}</definedName>
    <definedName name="sjjf" localSheetId="7" hidden="1">{#N/A,#N/A,FALSE,"단축1";#N/A,#N/A,FALSE,"단축2";#N/A,#N/A,FALSE,"단축3";#N/A,#N/A,FALSE,"장축";#N/A,#N/A,FALSE,"4WD"}</definedName>
    <definedName name="sjjf" localSheetId="6" hidden="1">{#N/A,#N/A,FALSE,"단축1";#N/A,#N/A,FALSE,"단축2";#N/A,#N/A,FALSE,"단축3";#N/A,#N/A,FALSE,"장축";#N/A,#N/A,FALSE,"4WD"}</definedName>
    <definedName name="sjjf" hidden="1">{#N/A,#N/A,FALSE,"단축1";#N/A,#N/A,FALSE,"단축2";#N/A,#N/A,FALSE,"단축3";#N/A,#N/A,FALSE,"장축";#N/A,#N/A,FALSE,"4WD"}</definedName>
    <definedName name="sjk" localSheetId="7" hidden="1">{#N/A,#N/A,FALSE,"단축1";#N/A,#N/A,FALSE,"단축2";#N/A,#N/A,FALSE,"단축3";#N/A,#N/A,FALSE,"장축";#N/A,#N/A,FALSE,"4WD"}</definedName>
    <definedName name="sjk" localSheetId="6" hidden="1">{#N/A,#N/A,FALSE,"단축1";#N/A,#N/A,FALSE,"단축2";#N/A,#N/A,FALSE,"단축3";#N/A,#N/A,FALSE,"장축";#N/A,#N/A,FALSE,"4WD"}</definedName>
    <definedName name="sjk" hidden="1">{#N/A,#N/A,FALSE,"단축1";#N/A,#N/A,FALSE,"단축2";#N/A,#N/A,FALSE,"단축3";#N/A,#N/A,FALSE,"장축";#N/A,#N/A,FALSE,"4WD"}</definedName>
    <definedName name="sk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k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k_1" localSheetId="7" hidden="1">{"'7-2지역별'!$A$1:$R$44"}</definedName>
    <definedName name="sk_1" localSheetId="6" hidden="1">{"'7-2지역별'!$A$1:$R$44"}</definedName>
    <definedName name="sk_1" hidden="1">{"'7-2지역별'!$A$1:$R$44"}</definedName>
    <definedName name="SKCHEMa">#REF!</definedName>
    <definedName name="SKCHEMb">#REF!</definedName>
    <definedName name="SKI" hidden="1">#REF!</definedName>
    <definedName name="skm" localSheetId="7" hidden="1">{"'Broadway ML#4'!$J$7:$N$490"}</definedName>
    <definedName name="skm" localSheetId="6" hidden="1">{"'Broadway ML#4'!$J$7:$N$490"}</definedName>
    <definedName name="skm" hidden="1">{"'Broadway ML#4'!$J$7:$N$490"}</definedName>
    <definedName name="skpark" localSheetId="7" hidden="1">{#N/A,#N/A,FALSE,"Performance Flash Report"}</definedName>
    <definedName name="skpark" localSheetId="6" hidden="1">{#N/A,#N/A,FALSE,"Performance Flash Report"}</definedName>
    <definedName name="skpark" hidden="1">{#N/A,#N/A,FALSE,"Performance Flash Report"}</definedName>
    <definedName name="sks" localSheetId="7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ks" localSheetId="6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k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ksk" localSheetId="7" hidden="1">{#N/A,#N/A,FALSE,"주요여수신";#N/A,#N/A,FALSE,"수신금리";#N/A,#N/A,FALSE,"대출금리";#N/A,#N/A,FALSE,"신규대출";#N/A,#N/A,FALSE,"총액대출"}</definedName>
    <definedName name="sksk" localSheetId="6" hidden="1">{#N/A,#N/A,FALSE,"주요여수신";#N/A,#N/A,FALSE,"수신금리";#N/A,#N/A,FALSE,"대출금리";#N/A,#N/A,FALSE,"신규대출";#N/A,#N/A,FALSE,"총액대출"}</definedName>
    <definedName name="sksk" hidden="1">{#N/A,#N/A,FALSE,"주요여수신";#N/A,#N/A,FALSE,"수신금리";#N/A,#N/A,FALSE,"대출금리";#N/A,#N/A,FALSE,"신규대출";#N/A,#N/A,FALSE,"총액대출"}</definedName>
    <definedName name="SLG4_1" localSheetId="7" hidden="1">{"'status'!$B$2:$H$15"}</definedName>
    <definedName name="SLG4_1" localSheetId="6" hidden="1">{"'status'!$B$2:$H$15"}</definedName>
    <definedName name="SLG4_1" hidden="1">{"'status'!$B$2:$H$15"}</definedName>
    <definedName name="slimming">OFFSET([0]!총누계,0,#REF!)</definedName>
    <definedName name="SLZKF" localSheetId="7" hidden="1">{#N/A,#N/A,FALSE,"P.C.B"}</definedName>
    <definedName name="SLZKF" localSheetId="6" hidden="1">{#N/A,#N/A,FALSE,"P.C.B"}</definedName>
    <definedName name="SLZKF" hidden="1">{#N/A,#N/A,FALSE,"P.C.B"}</definedName>
    <definedName name="sm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m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mall_ch">#REF!</definedName>
    <definedName name="smkljljlskjdl" localSheetId="7" hidden="1">{"'Sheet1'!$A$1:$H$36"}</definedName>
    <definedName name="smkljljlskjdl" localSheetId="6" hidden="1">{"'Sheet1'!$A$1:$H$36"}</definedName>
    <definedName name="smkljljlskjdl" hidden="1">{"'Sheet1'!$A$1:$H$36"}</definedName>
    <definedName name="snov">#REF!</definedName>
    <definedName name="so" hidden="1">#REF!</definedName>
    <definedName name="Social">#REF!</definedName>
    <definedName name="soct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hidden="1">15</definedName>
    <definedName name="solver_rhs2" hidden="1">15</definedName>
    <definedName name="solver_rhs3" hidden="1">15</definedName>
    <definedName name="solver_scl" hidden="1">2</definedName>
    <definedName name="solver_sho" hidden="1">2</definedName>
    <definedName name="solver_tim" hidden="1">100</definedName>
    <definedName name="solver_tmp" hidden="1">15</definedName>
    <definedName name="solver_tol" hidden="1">0.05</definedName>
    <definedName name="solver_typ" hidden="1">1</definedName>
    <definedName name="solver_val" hidden="1">0</definedName>
    <definedName name="SOON" localSheetId="7" hidden="1">{#N/A,#N/A,FALSE,"P.C.B"}</definedName>
    <definedName name="SOON" localSheetId="6" hidden="1">{#N/A,#N/A,FALSE,"P.C.B"}</definedName>
    <definedName name="SOON" hidden="1">{#N/A,#N/A,FALSE,"P.C.B"}</definedName>
    <definedName name="SOOSANa">#REF!</definedName>
    <definedName name="SOOSANb">#REF!</definedName>
    <definedName name="sort" hidden="1">#REF!</definedName>
    <definedName name="SortArea">#REF!</definedName>
    <definedName name="SOS" hidden="1">#REF!</definedName>
    <definedName name="SOUL_A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OUL_A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OUL_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PA" localSheetId="7" hidden="1">{#N/A,#N/A,FALSE,"주요여수신";#N/A,#N/A,FALSE,"수신금리";#N/A,#N/A,FALSE,"대출금리";#N/A,#N/A,FALSE,"신규대출";#N/A,#N/A,FALSE,"총액대출"}</definedName>
    <definedName name="SPA" localSheetId="6" hidden="1">{#N/A,#N/A,FALSE,"주요여수신";#N/A,#N/A,FALSE,"수신금리";#N/A,#N/A,FALSE,"대출금리";#N/A,#N/A,FALSE,"신규대출";#N/A,#N/A,FALSE,"총액대출"}</definedName>
    <definedName name="SPA" hidden="1">{#N/A,#N/A,FALSE,"주요여수신";#N/A,#N/A,FALSE,"수신금리";#N/A,#N/A,FALSE,"대출금리";#N/A,#N/A,FALSE,"신규대출";#N/A,#N/A,FALSE,"총액대출"}</definedName>
    <definedName name="SPB" localSheetId="7" hidden="1">{#N/A,#N/A,FALSE,"주요여수신";#N/A,#N/A,FALSE,"수신금리";#N/A,#N/A,FALSE,"대출금리";#N/A,#N/A,FALSE,"신규대출";#N/A,#N/A,FALSE,"총액대출"}</definedName>
    <definedName name="SPB" localSheetId="6" hidden="1">{#N/A,#N/A,FALSE,"주요여수신";#N/A,#N/A,FALSE,"수신금리";#N/A,#N/A,FALSE,"대출금리";#N/A,#N/A,FALSE,"신규대출";#N/A,#N/A,FALSE,"총액대출"}</definedName>
    <definedName name="SPB" hidden="1">{#N/A,#N/A,FALSE,"주요여수신";#N/A,#N/A,FALSE,"수신금리";#N/A,#N/A,FALSE,"대출금리";#N/A,#N/A,FALSE,"신규대출";#N/A,#N/A,FALSE,"총액대출"}</definedName>
    <definedName name="SPD" localSheetId="7" hidden="1">{#N/A,#N/A,FALSE,"주요여수신";#N/A,#N/A,FALSE,"수신금리";#N/A,#N/A,FALSE,"대출금리";#N/A,#N/A,FALSE,"신규대출";#N/A,#N/A,FALSE,"총액대출"}</definedName>
    <definedName name="SPD" localSheetId="6" hidden="1">{#N/A,#N/A,FALSE,"주요여수신";#N/A,#N/A,FALSE,"수신금리";#N/A,#N/A,FALSE,"대출금리";#N/A,#N/A,FALSE,"신규대출";#N/A,#N/A,FALSE,"총액대출"}</definedName>
    <definedName name="SPD" hidden="1">{#N/A,#N/A,FALSE,"주요여수신";#N/A,#N/A,FALSE,"수신금리";#N/A,#N/A,FALSE,"대출금리";#N/A,#N/A,FALSE,"신규대출";#N/A,#N/A,FALSE,"총액대출"}</definedName>
    <definedName name="SPE" localSheetId="7" hidden="1">{#N/A,#N/A,FALSE,"주요여수신";#N/A,#N/A,FALSE,"수신금리";#N/A,#N/A,FALSE,"대출금리";#N/A,#N/A,FALSE,"신규대출";#N/A,#N/A,FALSE,"총액대출"}</definedName>
    <definedName name="SPE" localSheetId="6" hidden="1">{#N/A,#N/A,FALSE,"주요여수신";#N/A,#N/A,FALSE,"수신금리";#N/A,#N/A,FALSE,"대출금리";#N/A,#N/A,FALSE,"신규대출";#N/A,#N/A,FALSE,"총액대출"}</definedName>
    <definedName name="SPE" hidden="1">{#N/A,#N/A,FALSE,"주요여수신";#N/A,#N/A,FALSE,"수신금리";#N/A,#N/A,FALSE,"대출금리";#N/A,#N/A,FALSE,"신규대출";#N/A,#N/A,FALSE,"총액대출"}</definedName>
    <definedName name="SPH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PH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P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rf" localSheetId="7" hidden="1">{#N/A,#N/A,FALSE,"BS";#N/A,#N/A,FALSE,"PL";#N/A,#N/A,FALSE,"처분";#N/A,#N/A,FALSE,"현금";#N/A,#N/A,FALSE,"매출";#N/A,#N/A,FALSE,"원가";#N/A,#N/A,FALSE,"경영"}</definedName>
    <definedName name="srf" localSheetId="6" hidden="1">{#N/A,#N/A,FALSE,"BS";#N/A,#N/A,FALSE,"PL";#N/A,#N/A,FALSE,"처분";#N/A,#N/A,FALSE,"현금";#N/A,#N/A,FALSE,"매출";#N/A,#N/A,FALSE,"원가";#N/A,#N/A,FALSE,"경영"}</definedName>
    <definedName name="srf" hidden="1">{#N/A,#N/A,FALSE,"BS";#N/A,#N/A,FALSE,"PL";#N/A,#N/A,FALSE,"처분";#N/A,#N/A,FALSE,"현금";#N/A,#N/A,FALSE,"매출";#N/A,#N/A,FALSE,"원가";#N/A,#N/A,FALSE,"경영"}</definedName>
    <definedName name="ss" localSheetId="7" hidden="1">{"'Sheet1'!$A$1:$H$36"}</definedName>
    <definedName name="ss" localSheetId="6" hidden="1">{"'Sheet1'!$A$1:$H$36"}</definedName>
    <definedName name="ss" hidden="1">{"'Sheet1'!$A$1:$H$36"}</definedName>
    <definedName name="SSD" localSheetId="7" hidden="1">{#N/A,#N/A,FALSE,"을지 (4)";#N/A,#N/A,FALSE,"을지 (5)";#N/A,#N/A,FALSE,"을지 (6)"}</definedName>
    <definedName name="SSD" localSheetId="6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ep">#REF!</definedName>
    <definedName name="ssfsdfsdsss" localSheetId="7" hidden="1">{"'Sheet1'!$A$1:$H$36"}</definedName>
    <definedName name="ssfsdfsdsss" localSheetId="6" hidden="1">{"'Sheet1'!$A$1:$H$36"}</definedName>
    <definedName name="ssfsdfsdsss" hidden="1">{"'Sheet1'!$A$1:$H$36"}</definedName>
    <definedName name="ssklsl" localSheetId="7" hidden="1">{"'Sheet1'!$A$1:$H$36"}</definedName>
    <definedName name="ssklsl" localSheetId="6" hidden="1">{"'Sheet1'!$A$1:$H$36"}</definedName>
    <definedName name="ssklsl" hidden="1">{"'Sheet1'!$A$1:$H$36"}</definedName>
    <definedName name="SSS" hidden="1">#REF!</definedName>
    <definedName name="sssaa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ssaa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ssa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SSEE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" localSheetId="7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ssss" localSheetId="6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sss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ssssss" localSheetId="7" hidden="1">{"'Sheet1'!$A$1:$H$36"}</definedName>
    <definedName name="sssssss" localSheetId="6" hidden="1">{"'Sheet1'!$A$1:$H$36"}</definedName>
    <definedName name="sssssss" hidden="1">{"'Sheet1'!$A$1:$H$36"}</definedName>
    <definedName name="SSSSSSSS" localSheetId="7" hidden="1">{"'손익현황'!$A$1:$J$29"}</definedName>
    <definedName name="SSSSSSSS" localSheetId="6" hidden="1">{"'손익현황'!$A$1:$J$29"}</definedName>
    <definedName name="SSSSSSSS" hidden="1">{"'손익현황'!$A$1:$J$29"}</definedName>
    <definedName name="sssssssss">[0]!Common [0]!DataBase.xls</definedName>
    <definedName name="ssssssssssss">[0]!Common [0]!DataBase.xls</definedName>
    <definedName name="Start">#REF!</definedName>
    <definedName name="STARTJOURNALIMPORT1">#REF!</definedName>
    <definedName name="stat_copy">#REF!</definedName>
    <definedName name="Status_AMAT" hidden="1">#N/A</definedName>
    <definedName name="stb">#REF!</definedName>
    <definedName name="stb.4">#REF!</definedName>
    <definedName name="stba">#REF!</definedName>
    <definedName name="stba.4">#REF!</definedName>
    <definedName name="stbb">#REF!</definedName>
    <definedName name="stbb.4">#REF!</definedName>
    <definedName name="structure">#REF!</definedName>
    <definedName name="structure.4">#REF!</definedName>
    <definedName name="SUBCONTRACTOR">#REF!</definedName>
    <definedName name="SUBMISSION">#REF!</definedName>
    <definedName name="SVC제품별매출" localSheetId="7" hidden="1">{#N/A,#N/A,FALSE,"P.C.B"}</definedName>
    <definedName name="SVC제품별매출" localSheetId="6" hidden="1">{#N/A,#N/A,FALSE,"P.C.B"}</definedName>
    <definedName name="SVC제품별매출" hidden="1">{#N/A,#N/A,FALSE,"P.C.B"}</definedName>
    <definedName name="SWDB">#REF!</definedName>
    <definedName name="SXCSAC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XCSAC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XCSAC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Y" localSheetId="7" hidden="1">{"'매출계획'!$D$2"}</definedName>
    <definedName name="SY" localSheetId="6" hidden="1">{"'매출계획'!$D$2"}</definedName>
    <definedName name="SY" hidden="1">{"'매출계획'!$D$2"}</definedName>
    <definedName name="sysFileStub">#REF!</definedName>
    <definedName name="SZ" localSheetId="7" hidden="1">{"'매출계획'!$D$2"}</definedName>
    <definedName name="SZ" localSheetId="6" hidden="1">{"'매출계획'!$D$2"}</definedName>
    <definedName name="SZ" hidden="1">{"'매출계획'!$D$2"}</definedName>
    <definedName name="T">#REF!</definedName>
    <definedName name="t.7" localSheetId="7" hidden="1">{"'Sheet1'!$L$16"}</definedName>
    <definedName name="t.7" localSheetId="6" hidden="1">{"'Sheet1'!$L$16"}</definedName>
    <definedName name="t.7" hidden="1">{"'Sheet1'!$L$16"}</definedName>
    <definedName name="T.P.">#REF!</definedName>
    <definedName name="T3.05" localSheetId="7" hidden="1">{"'Sheet1'!$L$16"}</definedName>
    <definedName name="T3.05" localSheetId="6" hidden="1">{"'Sheet1'!$L$16"}</definedName>
    <definedName name="T3.05" hidden="1">{"'Sheet1'!$L$16"}</definedName>
    <definedName name="TAB" hidden="1">#REF!</definedName>
    <definedName name="TABLE">#REF!</definedName>
    <definedName name="TABLE1">#REF!</definedName>
    <definedName name="table11" hidden="1">#REF!</definedName>
    <definedName name="table23" hidden="1">#REF!</definedName>
    <definedName name="table23_" hidden="1">#REF!</definedName>
    <definedName name="table24" hidden="1">#REF!</definedName>
    <definedName name="TAEILa">#REF!</definedName>
    <definedName name="TAEILb">#REF!</definedName>
    <definedName name="tax" localSheetId="7" hidden="1">{#N/A,#N/A,FALSE,"Aging Summary";#N/A,#N/A,FALSE,"Ratio Analysis";#N/A,#N/A,FALSE,"Test 120 Day Accts";#N/A,#N/A,FALSE,"Tickmarks"}</definedName>
    <definedName name="tax" localSheetId="6" hidden="1">{#N/A,#N/A,FALSE,"Aging Summary";#N/A,#N/A,FALSE,"Ratio Analysis";#N/A,#N/A,FALSE,"Test 120 Day Accts";#N/A,#N/A,FALSE,"Tickmarks"}</definedName>
    <definedName name="tax" hidden="1">{#N/A,#N/A,FALSE,"Aging Summary";#N/A,#N/A,FALSE,"Ratio Analysis";#N/A,#N/A,FALSE,"Test 120 Day Accts";#N/A,#N/A,FALSE,"Tickmarks"}</definedName>
    <definedName name="TB05426ca0_0b5a_42ea_8431_6a064277675f" hidden="1">#REF!</definedName>
    <definedName name="TB0f73885c_92a3_453f_ab02_c4749e3f7cf3" hidden="1">#REF!</definedName>
    <definedName name="TB112.1">#REF!</definedName>
    <definedName name="TB113.1">#REF!</definedName>
    <definedName name="TB114.1">#REF!</definedName>
    <definedName name="TB115.1">#REF!</definedName>
    <definedName name="TB116.1">#REF!</definedName>
    <definedName name="TB117.1">#REF!</definedName>
    <definedName name="TB1820090c_6c58_4bcf_bb1c_0e79b4975fde" hidden="1">#REF!</definedName>
    <definedName name="TB1a85f240_0182_4c70_b5a7_2a905f33d904" hidden="1">#REF!</definedName>
    <definedName name="TB212.1">#REF!</definedName>
    <definedName name="TB213.1">#REF!</definedName>
    <definedName name="TB221.1">#REF!</definedName>
    <definedName name="TB222.1">#REF!</definedName>
    <definedName name="TB222.2">#REF!</definedName>
    <definedName name="TB223.1">#REF!</definedName>
    <definedName name="TB224.1">#REF!</definedName>
    <definedName name="TB287f8bad_a0ea_4e63_a059_e747f66cd4b5" hidden="1">#REF!</definedName>
    <definedName name="TB2ade8826_4d3b_4e95_b41c_7c59bd035431" hidden="1">#REF!</definedName>
    <definedName name="TB2b93a445_2b32_4702_8b9d_46c201d20505" hidden="1">#REF!</definedName>
    <definedName name="TB312.1">#REF!</definedName>
    <definedName name="TB313.1">#REF!</definedName>
    <definedName name="TB314.1">#REF!</definedName>
    <definedName name="TB315.1">#REF!</definedName>
    <definedName name="TB316.1">#REF!</definedName>
    <definedName name="TB317.1">#REF!</definedName>
    <definedName name="TB318.1">#REF!</definedName>
    <definedName name="TB31f537ab_33db_4cc6_97cc_66ddcbac5cc8" hidden="1">#REF!</definedName>
    <definedName name="TB3aaf2141_20a8_4403_83d8_fc981b9407a7" hidden="1">#REF!</definedName>
    <definedName name="TB4275029c_3d63_480e_86b3_a58808621df6" hidden="1">#REF!</definedName>
    <definedName name="TB56a930ad_b3be_4cde_8163_57c00e3c3d53" hidden="1">#REF!</definedName>
    <definedName name="TB601.1">#REF!</definedName>
    <definedName name="TB6037588e_73db_4e47_9a8d_11910a626cf3" hidden="1">#REF!</definedName>
    <definedName name="TB605.1">#REF!</definedName>
    <definedName name="TB8178e126_0720_41b4_9b69_cd2c6e6f6f3e" hidden="1">#REF!</definedName>
    <definedName name="TB859b2c4d_7843_4848_a886_e9ab06196c80" hidden="1">#REF!</definedName>
    <definedName name="TB904.1">#REF!</definedName>
    <definedName name="TB904.2">#REF!</definedName>
    <definedName name="TB99344a37_81dd_45e4_8d1a_79ef9badbcc7" hidden="1">#REF!</definedName>
    <definedName name="TB9dbd22ec_8342_4e42_96ae_c98fcdc94910" hidden="1">#REF!</definedName>
    <definedName name="TBaade0f92_97f4_46c9_9840_258941de6cbd" hidden="1">#REF!</definedName>
    <definedName name="TBab013227_51d3_4fcd_88ff_0e2a7df67937" hidden="1">#REF!</definedName>
    <definedName name="TBadc1a138_2f20_40db_903a_5352dfcc60fd" hidden="1">#REF!</definedName>
    <definedName name="TBb7b79861_342a_41a5_b72a_17383f411052" hidden="1">#REF!</definedName>
    <definedName name="TBc5656034_5734_4eab_a954_809033959b14" hidden="1">#REF!</definedName>
    <definedName name="TBc8b0f9a8_2f1c_47e7_922b_0da997711590" hidden="1">#REF!</definedName>
    <definedName name="TBd103204d_b54d_4da1_a034_0e63a29da924" hidden="1">#REF!</definedName>
    <definedName name="TBd270f419_5004_49be_bada_7c56493594c4" hidden="1">#REF!</definedName>
    <definedName name="TBd4324d27_6967_4b7a_a156_17840da36114" hidden="1">#REF!</definedName>
    <definedName name="TBd88bfa5e_fc9e_426b_9526_c541104dfb07" hidden="1">#REF!</definedName>
    <definedName name="TBdb215440_4d59_429f_a07d_95a6e688cdf1" hidden="1">#REF!</definedName>
    <definedName name="TBdf5d7df8_68b0_4769_83d6_34962ae16f8b" hidden="1">#REF!</definedName>
    <definedName name="TBe1bd7ab9_098b_4654_87f7_fdf4de719c51" hidden="1">#REF!</definedName>
    <definedName name="TBe4d4a121_8bad_4706_ab68_1e08b036b9c3" hidden="1">#REF!</definedName>
    <definedName name="TBf318d1ae_9603_41fc_8598_f1e25a69fee0" hidden="1">#REF!</definedName>
    <definedName name="TBf6e3ff2a_43d4_4173_9b66_1a6977b7242e" hidden="1">#REF!</definedName>
    <definedName name="TBfaea7817_7e7d_4037_b8ae_92dc05eeb5c1" hidden="1">#REF!</definedName>
    <definedName name="TDC">OFFSET(출하구분,0,2)</definedName>
    <definedName name="TDS">#REF!</definedName>
    <definedName name="TE" hidden="1">{"'Desktop Inventory 현황'!$B$2:$O$35"}</definedName>
    <definedName name="TEMPLATENUMBER1">#REF!</definedName>
    <definedName name="TEMPLATESTYLE1">#REF!</definedName>
    <definedName name="TEMPLATETYPE1">#REF!</definedName>
    <definedName name="ter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e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EST_A">#N/A</definedName>
    <definedName name="TEST_B">#N/A</definedName>
    <definedName name="TEST_C">#N/A</definedName>
    <definedName name="TEST_D">#N/A</definedName>
    <definedName name="TEST_E">#N/A</definedName>
    <definedName name="teww" hidden="1">#N/A</definedName>
    <definedName name="TEX">#REF!</definedName>
    <definedName name="TEXTO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6">#REF!</definedName>
    <definedName name="TextRefCopy60">#REF!</definedName>
    <definedName name="TextRefCopy7">#REF!</definedName>
    <definedName name="TextRefCopy8">#REF!</definedName>
    <definedName name="TextRefCopy9">#REF!</definedName>
    <definedName name="TextRefCopyRangeCount" hidden="1">32</definedName>
    <definedName name="TextRefCopyRangeCount_1" hidden="1">14</definedName>
    <definedName name="TF" hidden="1">#REF!</definedName>
    <definedName name="tggf" hidden="1">#N/A</definedName>
    <definedName name="TH" localSheetId="7" hidden="1">{"'Sheet1'!$L$16"}</definedName>
    <definedName name="TH" localSheetId="6" hidden="1">{"'Sheet1'!$L$16"}</definedName>
    <definedName name="TH" hidden="1">{"'Sheet1'!$L$16"}</definedName>
    <definedName name="thang13" localSheetId="7" hidden="1">{"'Sheet1'!$L$16"}</definedName>
    <definedName name="thang13" localSheetId="6" hidden="1">{"'Sheet1'!$L$16"}</definedName>
    <definedName name="thang13" hidden="1">{"'Sheet1'!$L$16"}</definedName>
    <definedName name="thanh" localSheetId="7" hidden="1">{"'Sheet1'!$L$16"}</definedName>
    <definedName name="thanh" localSheetId="6" hidden="1">{"'Sheet1'!$L$16"}</definedName>
    <definedName name="thanh" hidden="1">{"'Sheet1'!$L$16"}</definedName>
    <definedName name="thao" localSheetId="7" hidden="1">{"'Sheet1'!$L$16"}</definedName>
    <definedName name="thao" localSheetId="6" hidden="1">{"'Sheet1'!$L$16"}</definedName>
    <definedName name="thao" hidden="1">{"'Sheet1'!$L$16"}</definedName>
    <definedName name="thaova" localSheetId="7" hidden="1">{"'Sheet1'!$L$16"}</definedName>
    <definedName name="thaova" localSheetId="6" hidden="1">{"'Sheet1'!$L$16"}</definedName>
    <definedName name="thaova" hidden="1">{"'Sheet1'!$L$16"}</definedName>
    <definedName name="THEME2" localSheetId="7" hidden="1">{#N/A,#N/A,FALSE,"96 3월물량표";#N/A,#N/A,FALSE,"96 4월물량표";#N/A,#N/A,FALSE,"96 5월물량표"}</definedName>
    <definedName name="THEME2" localSheetId="6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þgh" localSheetId="7" hidden="1">{"'Sheet1'!$L$16"}</definedName>
    <definedName name="þgh" localSheetId="6" hidden="1">{"'Sheet1'!$L$16"}</definedName>
    <definedName name="þgh" hidden="1">{"'Sheet1'!$L$16"}</definedName>
    <definedName name="THICKNESS">#REF!</definedName>
    <definedName name="ThisPeriod">#REF!</definedName>
    <definedName name="ThisYear">#REF!</definedName>
    <definedName name="THJ" localSheetId="7" hidden="1">{"'매출계획'!$D$2"}</definedName>
    <definedName name="THJ" localSheetId="6" hidden="1">{"'매출계획'!$D$2"}</definedName>
    <definedName name="THJ" hidden="1">{"'매출계획'!$D$2"}</definedName>
    <definedName name="THKS">#REF!</definedName>
    <definedName name="THNN" localSheetId="7" hidden="1">{"'표지'!$B$5"}</definedName>
    <definedName name="THNN" localSheetId="6" hidden="1">{"'표지'!$B$5"}</definedName>
    <definedName name="THNN" hidden="1">{"'표지'!$B$5"}</definedName>
    <definedName name="THS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u" localSheetId="7" hidden="1">{"'Sheet1'!$L$16"}</definedName>
    <definedName name="Thu" localSheetId="6" hidden="1">{"'Sheet1'!$L$16"}</definedName>
    <definedName name="Thu" hidden="1">{"'Sheet1'!$L$16"}</definedName>
    <definedName name="THYT" localSheetId="7" hidden="1">{"'표지'!$B$5"}</definedName>
    <definedName name="THYT" localSheetId="6" hidden="1">{"'표지'!$B$5"}</definedName>
    <definedName name="THYT" hidden="1">{"'표지'!$B$5"}</definedName>
    <definedName name="ti" hidden="1">#REF!</definedName>
    <definedName name="TIMEa">#REF!</definedName>
    <definedName name="TIMEb">#REF!</definedName>
    <definedName name="tio" localSheetId="7" hidden="1">{"'4월수지'!$A$1:$AE$45"}</definedName>
    <definedName name="tio" localSheetId="6" hidden="1">{"'4월수지'!$A$1:$AE$45"}</definedName>
    <definedName name="tio" hidden="1">{"'4월수지'!$A$1:$AE$45"}</definedName>
    <definedName name="title" localSheetId="7" hidden="1">{#N/A,#N/A,FALSE,"Sheet5"}</definedName>
    <definedName name="title" localSheetId="6" hidden="1">{#N/A,#N/A,FALSE,"Sheet5"}</definedName>
    <definedName name="title" hidden="1">{#N/A,#N/A,FALSE,"Sheet5"}</definedName>
    <definedName name="Titre">#REF!</definedName>
    <definedName name="TJALSDN">[0]!TJALSDN</definedName>
    <definedName name="TJAUDLWS" localSheetId="7" hidden="1">{#N/A,#N/A,TRUE,"Y생산";#N/A,#N/A,TRUE,"Y판매";#N/A,#N/A,TRUE,"Y총물량";#N/A,#N/A,TRUE,"Y능력";#N/A,#N/A,TRUE,"YKD"}</definedName>
    <definedName name="TJAUDLWS" localSheetId="6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KTKTK" localSheetId="7" hidden="1">{"'미착금액'!$A$4:$G$14"}</definedName>
    <definedName name="TKTKTK" localSheetId="6" hidden="1">{"'미착금액'!$A$4:$G$14"}</definedName>
    <definedName name="TKTKTK" hidden="1">{"'미착금액'!$A$4:$G$14"}</definedName>
    <definedName name="TKTKTK_1" localSheetId="7" hidden="1">{"'미착금액'!$A$4:$G$14"}</definedName>
    <definedName name="TKTKTK_1" localSheetId="6" hidden="1">{"'미착금액'!$A$4:$G$14"}</definedName>
    <definedName name="TKTKTK_1" hidden="1">{"'미착금액'!$A$4:$G$14"}</definedName>
    <definedName name="TL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TL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TL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TLS" localSheetId="7" hidden="1">{#N/A,#N/A,FALSE,"단축1";#N/A,#N/A,FALSE,"단축2";#N/A,#N/A,FALSE,"단축3";#N/A,#N/A,FALSE,"장축";#N/A,#N/A,FALSE,"4WD"}</definedName>
    <definedName name="TLS" localSheetId="6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lx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lx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l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MEMDPPP" localSheetId="7" hidden="1">{#N/A,#N/A,FALSE,"회선임차현황"}</definedName>
    <definedName name="TMEMDPPP" localSheetId="6" hidden="1">{#N/A,#N/A,FALSE,"회선임차현황"}</definedName>
    <definedName name="TMEMDPPP" hidden="1">{#N/A,#N/A,FALSE,"회선임차현황"}</definedName>
    <definedName name="tmp" localSheetId="7" hidden="1">{#N/A,#N/A,FALSE,"회선임차현황"}</definedName>
    <definedName name="tmp" localSheetId="6" hidden="1">{#N/A,#N/A,FALSE,"회선임차현황"}</definedName>
    <definedName name="tmp" hidden="1">{#N/A,#N/A,FALSE,"회선임차현황"}</definedName>
    <definedName name="tne.4">#REF!</definedName>
    <definedName name="TNWJDQHS" hidden="1">#REF!</definedName>
    <definedName name="to" localSheetId="7" hidden="1">{#N/A,#N/A,FALSE,"단축1";#N/A,#N/A,FALSE,"단축2";#N/A,#N/A,FALSE,"단축3";#N/A,#N/A,FALSE,"장축";#N/A,#N/A,FALSE,"4WD"}</definedName>
    <definedName name="to" localSheetId="6" hidden="1">{#N/A,#N/A,FALSE,"단축1";#N/A,#N/A,FALSE,"단축2";#N/A,#N/A,FALSE,"단축3";#N/A,#N/A,FALSE,"장축";#N/A,#N/A,FALSE,"4WD"}</definedName>
    <definedName name="to" hidden="1">{#N/A,#N/A,FALSE,"단축1";#N/A,#N/A,FALSE,"단축2";#N/A,#N/A,FALSE,"단축3";#N/A,#N/A,FALSE,"장축";#N/A,#N/A,FALSE,"4WD"}</definedName>
    <definedName name="TODLFMA" hidden="1">#REF!</definedName>
    <definedName name="TOFHDNS" hidden="1">#REF!</definedName>
    <definedName name="TOPO" hidden="1">#REF!</definedName>
    <definedName name="TORSION" localSheetId="7" hidden="1">{#N/A,#N/A,FALSE,"단축1";#N/A,#N/A,FALSE,"단축2";#N/A,#N/A,FALSE,"단축3";#N/A,#N/A,FALSE,"장축";#N/A,#N/A,FALSE,"4WD"}</definedName>
    <definedName name="TORSION" localSheetId="6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>OFFSET(#REF!,0,0,COUNTA(#REF!))</definedName>
    <definedName name="totamt">#REF!</definedName>
    <definedName name="TOU">#REF!</definedName>
    <definedName name="tp" localSheetId="7" hidden="1">{#N/A,#N/A,FALSE,"주요여수신";#N/A,#N/A,FALSE,"수신금리";#N/A,#N/A,FALSE,"대출금리";#N/A,#N/A,FALSE,"신규대출";#N/A,#N/A,FALSE,"총액대출"}</definedName>
    <definedName name="tp" localSheetId="6" hidden="1">{#N/A,#N/A,FALSE,"주요여수신";#N/A,#N/A,FALSE,"수신금리";#N/A,#N/A,FALSE,"대출금리";#N/A,#N/A,FALSE,"신규대출";#N/A,#N/A,FALSE,"총액대출"}</definedName>
    <definedName name="tp" hidden="1">{#N/A,#N/A,FALSE,"주요여수신";#N/A,#N/A,FALSE,"수신금리";#N/A,#N/A,FALSE,"대출금리";#N/A,#N/A,FALSE,"신규대출";#N/A,#N/A,FALSE,"총액대출"}</definedName>
    <definedName name="TP_M_ABC">#REF!</definedName>
    <definedName name="TP1t">#REF!</definedName>
    <definedName name="TP2t">#REF!</definedName>
    <definedName name="TP3t">#REF!</definedName>
    <definedName name="TP5t">#REF!</definedName>
    <definedName name="TPI_POa">#REF!</definedName>
    <definedName name="TPI_POb">#REF!</definedName>
    <definedName name="tr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ainee">#REF!</definedName>
    <definedName name="Trainee2">#REF!</definedName>
    <definedName name="Training">#REF!</definedName>
    <definedName name="TransNum">#REF!</definedName>
    <definedName name="tre" localSheetId="7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tre" localSheetId="6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tre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treeList" hidden="1">"11000000000000000000000000000000000000000000000000000000000000000000000000000000000000000000000000000000000000000000000000000000000000000000000000000000000000000000000000000000000000000000000000000000"</definedName>
    <definedName name="TREND" localSheetId="7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TREND" localSheetId="6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TREND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TRHTHJ" localSheetId="7" hidden="1">{"'표지'!$B$5"}</definedName>
    <definedName name="TRHTHJ" localSheetId="6" hidden="1">{"'표지'!$B$5"}</definedName>
    <definedName name="TRHTHJ" hidden="1">{"'표지'!$B$5"}</definedName>
    <definedName name="TRIGEMa">#REF!</definedName>
    <definedName name="TRIGEMb">#REF!</definedName>
    <definedName name="trim" hidden="1">#REF!</definedName>
    <definedName name="trim1" hidden="1">#REF!</definedName>
    <definedName name="tryrye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yry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yry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SVSDTTW" localSheetId="7" hidden="1">{"'Sheet1'!$L$16"}</definedName>
    <definedName name="TSVSDTTW" localSheetId="6" hidden="1">{"'Sheet1'!$L$16"}</definedName>
    <definedName name="TSVSDTTW" hidden="1">{"'Sheet1'!$L$16"}</definedName>
    <definedName name="TT" localSheetId="7" hidden="1">{#N/A,#N/A,FALSE,"단축1";#N/A,#N/A,FALSE,"단축2";#N/A,#N/A,FALSE,"단축3";#N/A,#N/A,FALSE,"장축";#N/A,#N/A,FALSE,"4WD"}</definedName>
    <definedName name="TT" localSheetId="6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h" hidden="1">#N/A</definedName>
    <definedName name="tþty" localSheetId="7" hidden="1">{"'Sheet1'!$L$16"}</definedName>
    <definedName name="tþty" localSheetId="6" hidden="1">{"'Sheet1'!$L$16"}</definedName>
    <definedName name="tþty" hidden="1">{"'Sheet1'!$L$16"}</definedName>
    <definedName name="ttt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_1" localSheetId="7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_1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tt" localSheetId="7" hidden="1">{#N/A,#N/A,FALSE,"지침";#N/A,#N/A,FALSE,"환경분석";#N/A,#N/A,FALSE,"Sheet16"}</definedName>
    <definedName name="ttttt" localSheetId="6" hidden="1">{#N/A,#N/A,FALSE,"지침";#N/A,#N/A,FALSE,"환경분석";#N/A,#N/A,FALSE,"Sheet16"}</definedName>
    <definedName name="ttttt" hidden="1">{#N/A,#N/A,FALSE,"지침";#N/A,#N/A,FALSE,"환경분석";#N/A,#N/A,FALSE,"Sheet16"}</definedName>
    <definedName name="tty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tty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tty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tuan03" localSheetId="7" hidden="1">{"'Sheet1'!$L$16"}</definedName>
    <definedName name="tuan03" localSheetId="6" hidden="1">{"'Sheet1'!$L$16"}</definedName>
    <definedName name="tuan03" hidden="1">{"'Sheet1'!$L$16"}</definedName>
    <definedName name="ty" localSheetId="7" hidden="1">{#N/A,#N/A,FALSE,"단축1";#N/A,#N/A,FALSE,"단축2";#N/A,#N/A,FALSE,"단축3";#N/A,#N/A,FALSE,"장축";#N/A,#N/A,FALSE,"4WD"}</definedName>
    <definedName name="ty" localSheetId="6" hidden="1">{#N/A,#N/A,FALSE,"단축1";#N/A,#N/A,FALSE,"단축2";#N/A,#N/A,FALSE,"단축3";#N/A,#N/A,FALSE,"장축";#N/A,#N/A,FALSE,"4WD"}</definedName>
    <definedName name="ty" hidden="1">{#N/A,#N/A,FALSE,"단축1";#N/A,#N/A,FALSE,"단축2";#N/A,#N/A,FALSE,"단축3";#N/A,#N/A,FALSE,"장축";#N/A,#N/A,FALSE,"4WD"}</definedName>
    <definedName name="tyer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e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P" localSheetId="7" hidden="1">{"'Broadway ML#4'!$J$7:$N$490"}</definedName>
    <definedName name="TYP" localSheetId="6" hidden="1">{"'Broadway ML#4'!$J$7:$N$490"}</definedName>
    <definedName name="TYP" hidden="1">{"'Broadway ML#4'!$J$7:$N$490"}</definedName>
    <definedName name="tyuio" localSheetId="7" hidden="1">{"'4월수지'!$A$1:$AE$45"}</definedName>
    <definedName name="tyuio" localSheetId="6" hidden="1">{"'4월수지'!$A$1:$AE$45"}</definedName>
    <definedName name="tyuio" hidden="1">{"'4월수지'!$A$1:$AE$45"}</definedName>
    <definedName name="tyut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u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" localSheetId="12">BlankMacro1</definedName>
    <definedName name="u" hidden="1">#REF!</definedName>
    <definedName name="ui" hidden="1">#REF!</definedName>
    <definedName name="ULSAN">#REF!</definedName>
    <definedName name="UNI_AA_VERSION" hidden="1">"150.1.7"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SON1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UNISON1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UNISON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UNPTA">#REF!</definedName>
    <definedName name="UNYANG">#REF!</definedName>
    <definedName name="UploadFile">#REF!</definedName>
    <definedName name="USD">#REF!</definedName>
    <definedName name="USD_BUDGET">OFFSET(#REF!,0,0,COUNTA(#REF!))</definedName>
    <definedName name="USD_FX_RATE">OFFSET(#REF!,0,0,COUNTA(#REF!))</definedName>
    <definedName name="USD_JPY">OFFSET(#REF!,0,0,COUNTA(#REF!))</definedName>
    <definedName name="ut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ILITYA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ILITYA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ILITY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ty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ty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u" localSheetId="7" hidden="1">{"'4월수지'!$A$1:$AE$45"}</definedName>
    <definedName name="uuu" localSheetId="6" hidden="1">{"'4월수지'!$A$1:$AE$45"}</definedName>
    <definedName name="uuu" hidden="1">{"'4월수지'!$A$1:$AE$45"}</definedName>
    <definedName name="uuuuuuuuuuu" localSheetId="7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uuuuuuuuuuu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uuuuuuuuuuu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uy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y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" localSheetId="7" hidden="1">{"FORM1",#N/A,FALSE,"Revenue";"FORMTR",#N/A,FALSE,"Revenue";"FORM3.1",#N/A,FALSE,"Revenue"}</definedName>
    <definedName name="V" localSheetId="6" hidden="1">{"FORM1",#N/A,FALSE,"Revenue";"FORMTR",#N/A,FALSE,"Revenue";"FORM3.1",#N/A,FALSE,"Revenue"}</definedName>
    <definedName name="V" hidden="1">{"FORM1",#N/A,FALSE,"Revenue";"FORMTR",#N/A,FALSE,"Revenue";"FORM3.1",#N/A,FALSE,"Revenue"}</definedName>
    <definedName name="VAL" hidden="1">#REF!</definedName>
    <definedName name="VATM" localSheetId="7" hidden="1">{"'Sheet1'!$L$16"}</definedName>
    <definedName name="VATM" localSheetId="6" hidden="1">{"'Sheet1'!$L$16"}</definedName>
    <definedName name="VATM" hidden="1">{"'Sheet1'!$L$16"}</definedName>
    <definedName name="VB" localSheetId="7" hidden="1">{"'매출계획'!$D$2"}</definedName>
    <definedName name="VB" localSheetId="6" hidden="1">{"'매출계획'!$D$2"}</definedName>
    <definedName name="VB" hidden="1">{"'매출계획'!$D$2"}</definedName>
    <definedName name="vdgdshfdnngcvnvb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gdshfdnngcvnvb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gdshfdnngcvnv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" localSheetId="7" hidden="1">{"'買掛金'!$J$6"}</definedName>
    <definedName name="vds" localSheetId="6" hidden="1">{"'買掛金'!$J$6"}</definedName>
    <definedName name="vds" hidden="1">{"'買掛金'!$J$6"}</definedName>
    <definedName name="veh.4">#REF!</definedName>
    <definedName name="VISION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시설투자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시설투자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lemqor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lemqo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lemqo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lsrl">[0]!vlsrl</definedName>
    <definedName name="vmfls">#REF!</definedName>
    <definedName name="vnbm" localSheetId="7" hidden="1">{"'4월수지'!$A$1:$AE$45"}</definedName>
    <definedName name="vnbm" localSheetId="6" hidden="1">{"'4월수지'!$A$1:$AE$45"}</definedName>
    <definedName name="vnbm" hidden="1">{"'4월수지'!$A$1:$AE$45"}</definedName>
    <definedName name="VS" localSheetId="7" hidden="1">{"'매출계획'!$D$2"}</definedName>
    <definedName name="VS" localSheetId="6" hidden="1">{"'매출계획'!$D$2"}</definedName>
    <definedName name="VS" hidden="1">{"'매출계획'!$D$2"}</definedName>
    <definedName name="vsdttw" localSheetId="7" hidden="1">{"'Sheet1'!$L$16"}</definedName>
    <definedName name="vsdttw" localSheetId="6" hidden="1">{"'Sheet1'!$L$16"}</definedName>
    <definedName name="vsdttw" hidden="1">{"'Sheet1'!$L$16"}</definedName>
    <definedName name="vv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v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vv" localSheetId="7" hidden="1">{"'買掛金'!$J$6"}</definedName>
    <definedName name="vvv" localSheetId="6" hidden="1">{"'買掛金'!$J$6"}</definedName>
    <definedName name="vvv" hidden="1">{"'買掛金'!$J$6"}</definedName>
    <definedName name="VX" localSheetId="7" hidden="1">{#N/A,#N/A,FALSE,"Aging Summary";#N/A,#N/A,FALSE,"Ratio Analysis";#N/A,#N/A,FALSE,"Test 120 Day Accts";#N/A,#N/A,FALSE,"Tickmarks"}</definedName>
    <definedName name="VX" localSheetId="6" hidden="1">{#N/A,#N/A,FALSE,"Aging Summary";#N/A,#N/A,FALSE,"Ratio Analysis";#N/A,#N/A,FALSE,"Test 120 Day Accts";#N/A,#N/A,FALSE,"Tickmarks"}</definedName>
    <definedName name="VX" hidden="1">{#N/A,#N/A,FALSE,"Aging Summary";#N/A,#N/A,FALSE,"Ratio Analysis";#N/A,#N/A,FALSE,"Test 120 Day Accts";#N/A,#N/A,FALSE,"Tickmarks"}</definedName>
    <definedName name="vxccx" localSheetId="7" hidden="1">{"'買掛金'!$J$6"}</definedName>
    <definedName name="vxccx" localSheetId="6" hidden="1">{"'買掛金'!$J$6"}</definedName>
    <definedName name="vxccx" hidden="1">{"'買掛金'!$J$6"}</definedName>
    <definedName name="w" localSheetId="7" hidden="1">{#N/A,#N/A,FALSE,"BS";#N/A,#N/A,FALSE,"PL";#N/A,#N/A,FALSE,"처분";#N/A,#N/A,FALSE,"현금";#N/A,#N/A,FALSE,"매출";#N/A,#N/A,FALSE,"원가";#N/A,#N/A,FALSE,"경영"}</definedName>
    <definedName name="w" localSheetId="6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A">#N/A</definedName>
    <definedName name="warrant">#REF!</definedName>
    <definedName name="warrants">#REF!</definedName>
    <definedName name="warrants1">#REF!</definedName>
    <definedName name="WBS">#REF!</definedName>
    <definedName name="wd" hidden="1">#REF!</definedName>
    <definedName name="wdd" localSheetId="7" hidden="1">{#N/A,#N/A,FALSE,"UNIT";#N/A,#N/A,FALSE,"UNIT";#N/A,#N/A,FALSE,"계정"}</definedName>
    <definedName name="wdd" localSheetId="6" hidden="1">{#N/A,#N/A,FALSE,"UNIT";#N/A,#N/A,FALSE,"UNIT";#N/A,#N/A,FALSE,"계정"}</definedName>
    <definedName name="wdd" hidden="1">{#N/A,#N/A,FALSE,"UNIT";#N/A,#N/A,FALSE,"UNIT";#N/A,#N/A,FALSE,"계정"}</definedName>
    <definedName name="wddw" localSheetId="7" hidden="1">{#N/A,#N/A,FALSE,"지침";#N/A,#N/A,FALSE,"환경분석";#N/A,#N/A,FALSE,"Sheet16"}</definedName>
    <definedName name="wddw" localSheetId="6" hidden="1">{#N/A,#N/A,FALSE,"지침";#N/A,#N/A,FALSE,"환경분석";#N/A,#N/A,FALSE,"Sheet16"}</definedName>
    <definedName name="wddw" hidden="1">{#N/A,#N/A,FALSE,"지침";#N/A,#N/A,FALSE,"환경분석";#N/A,#N/A,FALSE,"Sheet16"}</definedName>
    <definedName name="we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ARF" localSheetId="7" hidden="1">{#N/A,#N/A,TRUE,"Y생산";#N/A,#N/A,TRUE,"Y판매";#N/A,#N/A,TRUE,"Y총물량";#N/A,#N/A,TRUE,"Y능력";#N/A,#N/A,TRUE,"YKD"}</definedName>
    <definedName name="WEARF" localSheetId="6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f" localSheetId="7" hidden="1">{#N/A,#N/A,FALSE,"Performance Flash Report"}</definedName>
    <definedName name="wef" localSheetId="6" hidden="1">{#N/A,#N/A,FALSE,"Performance Flash Report"}</definedName>
    <definedName name="wef" hidden="1">{#N/A,#N/A,FALSE,"Performance Flash Report"}</definedName>
    <definedName name="welder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elder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elder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er" hidden="1">#REF!</definedName>
    <definedName name="werew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ew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tr" localSheetId="7" hidden="1">{"'4월수지'!$A$1:$AE$45"}</definedName>
    <definedName name="wetr" localSheetId="6" hidden="1">{"'4월수지'!$A$1:$AE$45"}</definedName>
    <definedName name="wetr" hidden="1">{"'4월수지'!$A$1:$AE$45"}</definedName>
    <definedName name="wew" localSheetId="7" hidden="1">{"'4월수지'!$A$1:$AE$45"}</definedName>
    <definedName name="wew" localSheetId="6" hidden="1">{"'4월수지'!$A$1:$AE$45"}</definedName>
    <definedName name="wew" hidden="1">{"'4월수지'!$A$1:$AE$45"}</definedName>
    <definedName name="wewdew" localSheetId="7" hidden="1">{#N/A,#N/A,FALSE,"UNIT";#N/A,#N/A,FALSE,"UNIT";#N/A,#N/A,FALSE,"계정"}</definedName>
    <definedName name="wewdew" localSheetId="6" hidden="1">{#N/A,#N/A,FALSE,"UNIT";#N/A,#N/A,FALSE,"UNIT";#N/A,#N/A,FALSE,"계정"}</definedName>
    <definedName name="wewdew" hidden="1">{#N/A,#N/A,FALSE,"UNIT";#N/A,#N/A,FALSE,"UNIT";#N/A,#N/A,FALSE,"계정"}</definedName>
    <definedName name="wewe" localSheetId="7" hidden="1">{"'4월수지'!$A$1:$AE$45"}</definedName>
    <definedName name="wewe" localSheetId="6" hidden="1">{"'4월수지'!$A$1:$AE$45"}</definedName>
    <definedName name="wewe" hidden="1">{"'4월수지'!$A$1:$AE$45"}</definedName>
    <definedName name="wewewew" localSheetId="7" hidden="1">{#N/A,#N/A,FALSE,"UNIT";#N/A,#N/A,FALSE,"UNIT";#N/A,#N/A,FALSE,"계정"}</definedName>
    <definedName name="wewewew" localSheetId="6" hidden="1">{#N/A,#N/A,FALSE,"UNIT";#N/A,#N/A,FALSE,"UNIT";#N/A,#N/A,FALSE,"계정"}</definedName>
    <definedName name="wewewew" hidden="1">{#N/A,#N/A,FALSE,"UNIT";#N/A,#N/A,FALSE,"UNIT";#N/A,#N/A,FALSE,"계정"}</definedName>
    <definedName name="wewewewewwww" localSheetId="7" hidden="1">{#N/A,#N/A,FALSE,"UNIT";#N/A,#N/A,FALSE,"UNIT";#N/A,#N/A,FALSE,"계정"}</definedName>
    <definedName name="wewewewewwww" localSheetId="6" hidden="1">{#N/A,#N/A,FALSE,"UNIT";#N/A,#N/A,FALSE,"UNIT";#N/A,#N/A,FALSE,"계정"}</definedName>
    <definedName name="wewewewewwww" hidden="1">{#N/A,#N/A,FALSE,"UNIT";#N/A,#N/A,FALSE,"UNIT";#N/A,#N/A,FALSE,"계정"}</definedName>
    <definedName name="wewewewwwww" localSheetId="7" hidden="1">{#N/A,#N/A,FALSE,"UNIT";#N/A,#N/A,FALSE,"UNIT";#N/A,#N/A,FALSE,"계정"}</definedName>
    <definedName name="wewewewwwww" localSheetId="6" hidden="1">{#N/A,#N/A,FALSE,"UNIT";#N/A,#N/A,FALSE,"UNIT";#N/A,#N/A,FALSE,"계정"}</definedName>
    <definedName name="wewewewwwww" hidden="1">{#N/A,#N/A,FALSE,"UNIT";#N/A,#N/A,FALSE,"UNIT";#N/A,#N/A,FALSE,"계정"}</definedName>
    <definedName name="WFC" hidden="1">#REF!</definedName>
    <definedName name="WFFF" localSheetId="7" hidden="1">{#N/A,#N/A,TRUE,"Y생산";#N/A,#N/A,TRUE,"Y판매";#N/A,#N/A,TRUE,"Y총물량";#N/A,#N/A,TRUE,"Y능력";#N/A,#N/A,TRUE,"YKD"}</definedName>
    <definedName name="WFFF" localSheetId="6" hidden="1">{#N/A,#N/A,TRUE,"Y생산";#N/A,#N/A,TRUE,"Y판매";#N/A,#N/A,TRUE,"Y총물량";#N/A,#N/A,TRUE,"Y능력";#N/A,#N/A,TRUE,"YKD"}</definedName>
    <definedName name="WFFF" hidden="1">{#N/A,#N/A,TRUE,"Y생산";#N/A,#N/A,TRUE,"Y판매";#N/A,#N/A,TRUE,"Y총물량";#N/A,#N/A,TRUE,"Y능력";#N/A,#N/A,TRUE,"YKD"}</definedName>
    <definedName name="wh" localSheetId="7" hidden="1">{#N/A,#N/A,FALSE,"단축1";#N/A,#N/A,FALSE,"단축2";#N/A,#N/A,FALSE,"단축3";#N/A,#N/A,FALSE,"장축";#N/A,#N/A,FALSE,"4WD"}</definedName>
    <definedName name="wh" localSheetId="6" hidden="1">{#N/A,#N/A,FALSE,"단축1";#N/A,#N/A,FALSE,"단축2";#N/A,#N/A,FALSE,"단축3";#N/A,#N/A,FALSE,"장축";#N/A,#N/A,FALSE,"4WD"}</definedName>
    <definedName name="wh" hidden="1">{#N/A,#N/A,FALSE,"단축1";#N/A,#N/A,FALSE,"단축2";#N/A,#N/A,FALSE,"단축3";#N/A,#N/A,FALSE,"장축";#N/A,#N/A,FALSE,"4WD"}</definedName>
    <definedName name="WHANT">#REF!</definedName>
    <definedName name="what" localSheetId="7" hidden="1">{"CostData",#N/A,FALSE,"Ethylene Price Model";"CostData2",#N/A,FALSE,"Input Assumptions"}</definedName>
    <definedName name="what" localSheetId="6" hidden="1">{"CostData",#N/A,FALSE,"Ethylene Price Model";"CostData2",#N/A,FALSE,"Input Assumptions"}</definedName>
    <definedName name="what" hidden="1">{"CostData",#N/A,FALSE,"Ethylene Price Model";"CostData2",#N/A,FALSE,"Input Assumptions"}</definedName>
    <definedName name="widebs">#REF!</definedName>
    <definedName name="WIR">#REF!</definedName>
    <definedName name="WIRTO">#REF!</definedName>
    <definedName name="wjd" localSheetId="7" hidden="1">{#N/A,#N/A,FALSE,"BS";#N/A,#N/A,FALSE,"PL";#N/A,#N/A,FALSE,"처분";#N/A,#N/A,FALSE,"현금";#N/A,#N/A,FALSE,"매출";#N/A,#N/A,FALSE,"원가";#N/A,#N/A,FALSE,"경영"}</definedName>
    <definedName name="wjd" localSheetId="6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k" hidden="1">#REF!</definedName>
    <definedName name="wkgk" localSheetId="7" hidden="1">{#N/A,#N/A,FALSE,"BS";#N/A,#N/A,FALSE,"PL";#N/A,#N/A,FALSE,"처분";#N/A,#N/A,FALSE,"현금";#N/A,#N/A,FALSE,"매출";#N/A,#N/A,FALSE,"원가";#N/A,#N/A,FALSE,"경영"}</definedName>
    <definedName name="wkgk" localSheetId="6" hidden="1">{#N/A,#N/A,FALSE,"BS";#N/A,#N/A,FALSE,"PL";#N/A,#N/A,FALSE,"처분";#N/A,#N/A,FALSE,"현금";#N/A,#N/A,FALSE,"매출";#N/A,#N/A,FALSE,"원가";#N/A,#N/A,FALSE,"경영"}</definedName>
    <definedName name="wkgk" hidden="1">{#N/A,#N/A,FALSE,"BS";#N/A,#N/A,FALSE,"PL";#N/A,#N/A,FALSE,"처분";#N/A,#N/A,FALSE,"현금";#N/A,#N/A,FALSE,"매출";#N/A,#N/A,FALSE,"원가";#N/A,#N/A,FALSE,"경영"}</definedName>
    <definedName name="wkworhgk" localSheetId="7" hidden="1">{#N/A,#N/A,TRUE,"Y생산";#N/A,#N/A,TRUE,"Y판매";#N/A,#N/A,TRUE,"Y총물량";#N/A,#N/A,TRUE,"Y능력";#N/A,#N/A,TRUE,"YKD"}</definedName>
    <definedName name="wkworhgk" localSheetId="6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l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l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LPP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LPP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m.조골재1" localSheetId="7" hidden="1">{#N/A,#N/A,FALSE,"조골재"}</definedName>
    <definedName name="wm.조골재1" localSheetId="6" hidden="1">{#N/A,#N/A,FALSE,"조골재"}</definedName>
    <definedName name="wm.조골재1" hidden="1">{#N/A,#N/A,FALSE,"조골재"}</definedName>
    <definedName name="wnd" localSheetId="7" hidden="1">{#N/A,#N/A,TRUE,"Y생산";#N/A,#N/A,TRUE,"Y판매";#N/A,#N/A,TRUE,"Y총물량";#N/A,#N/A,TRUE,"Y능력";#N/A,#N/A,TRUE,"YKD"}</definedName>
    <definedName name="wnd" localSheetId="6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kllwk" localSheetId="7" hidden="1">{"'Sheet1'!$A$1:$H$36"}</definedName>
    <definedName name="wnkllwk" localSheetId="6" hidden="1">{"'Sheet1'!$A$1:$H$36"}</definedName>
    <definedName name="wnkllwk" hidden="1">{"'Sheet1'!$A$1:$H$36"}</definedName>
    <definedName name="WO\\\\\\재료비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\\\\\\재료비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\\\\\\재료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n_Threshold">#REF!</definedName>
    <definedName name="WORK_COM">#N/A</definedName>
    <definedName name="wowowowo" localSheetId="7" hidden="1">{#N/A,#N/A,FALSE,"BS";#N/A,#N/A,FALSE,"PL";#N/A,#N/A,FALSE,"처분";#N/A,#N/A,FALSE,"현금";#N/A,#N/A,FALSE,"매출";#N/A,#N/A,FALSE,"원가";#N/A,#N/A,FALSE,"경영"}</definedName>
    <definedName name="wowowowo" localSheetId="6" hidden="1">{#N/A,#N/A,FALSE,"BS";#N/A,#N/A,FALSE,"PL";#N/A,#N/A,FALSE,"처분";#N/A,#N/A,FALSE,"현금";#N/A,#N/A,FALSE,"매출";#N/A,#N/A,FALSE,"원가";#N/A,#N/A,FALSE,"경영"}</definedName>
    <definedName name="wowowowo" hidden="1">{#N/A,#N/A,FALSE,"BS";#N/A,#N/A,FALSE,"PL";#N/A,#N/A,FALSE,"처분";#N/A,#N/A,FALSE,"현금";#N/A,#N/A,FALSE,"매출";#N/A,#N/A,FALSE,"원가";#N/A,#N/A,FALSE,"경영"}</definedName>
    <definedName name="WPL" localSheetId="7" hidden="1">{#N/A,#N/A,FALSE,"BS";#N/A,#N/A,FALSE,"PL";#N/A,#N/A,FALSE,"처분";#N/A,#N/A,FALSE,"현금";#N/A,#N/A,FALSE,"매출";#N/A,#N/A,FALSE,"원가";#N/A,#N/A,FALSE,"경영"}</definedName>
    <definedName name="WPL" localSheetId="6" hidden="1">{#N/A,#N/A,FALSE,"BS";#N/A,#N/A,FALSE,"PL";#N/A,#N/A,FALSE,"처분";#N/A,#N/A,FALSE,"현금";#N/A,#N/A,FALSE,"매출";#N/A,#N/A,FALSE,"원가";#N/A,#N/A,FALSE,"경영"}</definedName>
    <definedName name="WPL" hidden="1">{#N/A,#N/A,FALSE,"BS";#N/A,#N/A,FALSE,"PL";#N/A,#N/A,FALSE,"처분";#N/A,#N/A,FALSE,"현금";#N/A,#N/A,FALSE,"매출";#N/A,#N/A,FALSE,"원가";#N/A,#N/A,FALSE,"경영"}</definedName>
    <definedName name="WQ" localSheetId="7" hidden="1">{#N/A,#N/A,FALSE,"을지 (4)";#N/A,#N/A,FALSE,"을지 (5)";#N/A,#N/A,FALSE,"을지 (6)"}</definedName>
    <definedName name="WQ" localSheetId="6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eewq" hidden="1">#REF!</definedName>
    <definedName name="wqeq" localSheetId="7" hidden="1">{"'4월수지'!$A$1:$AE$45"}</definedName>
    <definedName name="wqeq" localSheetId="6" hidden="1">{"'4월수지'!$A$1:$AE$45"}</definedName>
    <definedName name="wqeq" hidden="1">{"'4월수지'!$A$1:$AE$45"}</definedName>
    <definedName name="wr" localSheetId="7" hidden="1">{#N/A,#N/A,FALSE,"Aging Summary";#N/A,#N/A,FALSE,"Ratio Analysis";#N/A,#N/A,FALSE,"Test 120 Day Accts";#N/A,#N/A,FALSE,"Tickmarks"}</definedName>
    <definedName name="wr" localSheetId="6" hidden="1">{#N/A,#N/A,FALSE,"Aging Summary";#N/A,#N/A,FALSE,"Ratio Analysis";#N/A,#N/A,FALSE,"Test 120 Day Accts";#N/A,#N/A,FALSE,"Tickmarks"}</definedName>
    <definedName name="wr" hidden="1">{#N/A,#N/A,FALSE,"Aging Summary";#N/A,#N/A,FALSE,"Ratio Analysis";#N/A,#N/A,FALSE,"Test 120 Day Accts";#N/A,#N/A,FALSE,"Tickmarks"}</definedName>
    <definedName name="WRER" localSheetId="7" hidden="1">{#N/A,#N/A,FALSE,"단축1";#N/A,#N/A,FALSE,"단축2";#N/A,#N/A,FALSE,"단축3";#N/A,#N/A,FALSE,"장축";#N/A,#N/A,FALSE,"4WD"}</definedName>
    <definedName name="WRER" localSheetId="6" hidden="1">{#N/A,#N/A,FALSE,"단축1";#N/A,#N/A,FALSE,"단축2";#N/A,#N/A,FALSE,"단축3";#N/A,#N/A,FALSE,"장축";#N/A,#N/A,FALSE,"4WD"}</definedName>
    <definedName name="WRER" hidden="1">{#N/A,#N/A,FALSE,"단축1";#N/A,#N/A,FALSE,"단축2";#N/A,#N/A,FALSE,"단축3";#N/A,#N/A,FALSE,"장축";#N/A,#N/A,FALSE,"4WD"}</definedName>
    <definedName name="wret" localSheetId="7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et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et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ITE" localSheetId="7" hidden="1">{#N/A,#N/A,FALSE,"CCTV"}</definedName>
    <definedName name="WRITE" localSheetId="6" hidden="1">{#N/A,#N/A,FALSE,"CCTV"}</definedName>
    <definedName name="WRITE" hidden="1">{#N/A,#N/A,FALSE,"CCTV"}</definedName>
    <definedName name="wrm" localSheetId="7" hidden="1">{#N/A,#N/A,TRUE,"BTX splitter";#N/A,#N/A,TRUE,"MSTDP";#N/A,#N/A,TRUE,"ISOMAR";#N/A,#N/A,TRUE,"Capacity";#N/A,#N/A,TRUE,"Flow Rates"}</definedName>
    <definedName name="wrm" localSheetId="6" hidden="1">{#N/A,#N/A,TRUE,"BTX splitter";#N/A,#N/A,TRUE,"MSTDP";#N/A,#N/A,TRUE,"ISOMAR";#N/A,#N/A,TRUE,"Capacity";#N/A,#N/A,TRUE,"Flow Rates"}</definedName>
    <definedName name="wrm" hidden="1">{#N/A,#N/A,TRUE,"BTX splitter";#N/A,#N/A,TRUE,"MSTDP";#N/A,#N/A,TRUE,"ISOMAR";#N/A,#N/A,TRUE,"Capacity";#N/A,#N/A,TRUE,"Flow Rates"}</definedName>
    <definedName name="WRN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1" localSheetId="7" hidden="1">{#N/A,#N/A,FALSE,"2000";#N/A,#N/A,FALSE,"1999_1998"}</definedName>
    <definedName name="wrn.1" localSheetId="6" hidden="1">{#N/A,#N/A,FALSE,"2000";#N/A,#N/A,FALSE,"1999_1998"}</definedName>
    <definedName name="wrn.1" hidden="1">{#N/A,#N/A,FALSE,"2000";#N/A,#N/A,FALSE,"1999_1998"}</definedName>
    <definedName name="wrn.111." localSheetId="7" hidden="1">{#N/A,#N/A,FALSE,"제목"}</definedName>
    <definedName name="wrn.111." localSheetId="6" hidden="1">{#N/A,#N/A,FALSE,"제목"}</definedName>
    <definedName name="wrn.111." hidden="1">{#N/A,#N/A,FALSE,"제목"}</definedName>
    <definedName name="wrn.1월속보." localSheetId="7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1월속보." localSheetId="6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1월속보.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2000년._.업무계획." localSheetId="7" hidden="1">{#N/A,#N/A,FALSE,"표지";#N/A,#N/A,FALSE,"1.자금수지";#N/A,#N/A,FALSE,"2. 차입금 현황";#N/A,#N/A,FALSE,"3.조달방안";#N/A,#N/A,FALSE,"업무분장"}</definedName>
    <definedName name="wrn.2000년._.업무계획." localSheetId="6" hidden="1">{#N/A,#N/A,FALSE,"표지";#N/A,#N/A,FALSE,"1.자금수지";#N/A,#N/A,FALSE,"2. 차입금 현황";#N/A,#N/A,FALSE,"3.조달방안";#N/A,#N/A,FALSE,"업무분장"}</definedName>
    <definedName name="wrn.2000년._.업무계획." hidden="1">{#N/A,#N/A,FALSE,"표지";#N/A,#N/A,FALSE,"1.자금수지";#N/A,#N/A,FALSE,"2. 차입금 현황";#N/A,#N/A,FALSE,"3.조달방안";#N/A,#N/A,FALSE,"업무분장"}</definedName>
    <definedName name="wrn.2번." localSheetId="7" hidden="1">{#N/A,#N/A,FALSE,"2~8번"}</definedName>
    <definedName name="wrn.2번." localSheetId="6" hidden="1">{#N/A,#N/A,FALSE,"2~8번"}</definedName>
    <definedName name="wrn.2번." hidden="1">{#N/A,#N/A,FALSE,"2~8번"}</definedName>
    <definedName name="wrn.3_4분기._.양식." localSheetId="7" hidden="1">{#N/A,#N/A,FALSE,"표지";#N/A,#N/A,FALSE,"목차";#N/A,#N/A,FALSE,"손익현황";#N/A,#N/A,FALSE,"재무현황";#N/A,#N/A,FALSE,"자금운용";#N/A,#N/A,FALSE,"현금흐름";#N/A,#N/A,FALSE,"판매현황";#N/A,#N/A,FALSE,"수주현황";#N/A,#N/A,FALSE,"생산현황";#N/A,#N/A,FALSE,"기성현황";#N/A,#N/A,FALSE,"손익분석";#N/A,#N/A,FALSE,"판매분석";#N/A,#N/A,FALSE,"수주분석";#N/A,#N/A,FALSE,"생산분석";#N/A,#N/A,FALSE,"기성분석";#N/A,#N/A,FALSE,"원가절감"}</definedName>
    <definedName name="wrn.3_4분기._.양식." localSheetId="6" hidden="1">{#N/A,#N/A,FALSE,"표지";#N/A,#N/A,FALSE,"목차";#N/A,#N/A,FALSE,"손익현황";#N/A,#N/A,FALSE,"재무현황";#N/A,#N/A,FALSE,"자금운용";#N/A,#N/A,FALSE,"현금흐름";#N/A,#N/A,FALSE,"판매현황";#N/A,#N/A,FALSE,"수주현황";#N/A,#N/A,FALSE,"생산현황";#N/A,#N/A,FALSE,"기성현황";#N/A,#N/A,FALSE,"손익분석";#N/A,#N/A,FALSE,"판매분석";#N/A,#N/A,FALSE,"수주분석";#N/A,#N/A,FALSE,"생산분석";#N/A,#N/A,FALSE,"기성분석";#N/A,#N/A,FALSE,"원가절감"}</definedName>
    <definedName name="wrn.3_4분기._.양식." hidden="1">{#N/A,#N/A,FALSE,"표지";#N/A,#N/A,FALSE,"목차";#N/A,#N/A,FALSE,"손익현황";#N/A,#N/A,FALSE,"재무현황";#N/A,#N/A,FALSE,"자금운용";#N/A,#N/A,FALSE,"현금흐름";#N/A,#N/A,FALSE,"판매현황";#N/A,#N/A,FALSE,"수주현황";#N/A,#N/A,FALSE,"생산현황";#N/A,#N/A,FALSE,"기성현황";#N/A,#N/A,FALSE,"손익분석";#N/A,#N/A,FALSE,"판매분석";#N/A,#N/A,FALSE,"수주분석";#N/A,#N/A,FALSE,"생산분석";#N/A,#N/A,FALSE,"기성분석";#N/A,#N/A,FALSE,"원가절감"}</definedName>
    <definedName name="wrn.345." localSheetId="7" hidden="1">{#N/A,#N/A,FALSE,"96 3월물량표";#N/A,#N/A,FALSE,"96 4월물량표";#N/A,#N/A,FALSE,"96 5월물량표"}</definedName>
    <definedName name="wrn.345." localSheetId="6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95tr." localSheetId="7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tr." localSheetId="6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기술개발실적보고." localSheetId="7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wrn.95기술개발실적보고." localSheetId="6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wrn.95기술개발실적보고.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wrn.95년도결산보고서." localSheetId="7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년도결산보고서." localSheetId="6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년도결산보고서.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종합보고서.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5종합보고서.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6매출." hidden="1">{#N/A,#N/A,FALSE,"96매출보고현황"}</definedName>
    <definedName name="wrn.96사업계획." localSheetId="7" hidden="1">{#N/A,#N/A,FALSE,"96자동차사 계획";#N/A,#N/A,FALSE,"96자동차사 계획"}</definedName>
    <definedName name="wrn.96사업계획." localSheetId="6" hidden="1">{#N/A,#N/A,FALSE,"96자동차사 계획";#N/A,#N/A,FALSE,"96자동차사 계획"}</definedName>
    <definedName name="wrn.96사업계획." hidden="1">{#N/A,#N/A,FALSE,"96자동차사 계획";#N/A,#N/A,FALSE,"96자동차사 계획"}</definedName>
    <definedName name="wrn.97." localSheetId="7" hidden="1">{#N/A,#N/A,FALSE,"지침";#N/A,#N/A,FALSE,"환경분석";#N/A,#N/A,FALSE,"Sheet16"}</definedName>
    <definedName name="wrn.97." localSheetId="6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투자계획." localSheetId="7" hidden="1">{#N/A,#N/A,FALSE,"97년 투자계획 세부내역 "}</definedName>
    <definedName name="wrn.97년._.투자계획." localSheetId="6" hidden="1">{#N/A,#N/A,FALSE,"97년 투자계획 세부내역 "}</definedName>
    <definedName name="wrn.97년._.투자계획." hidden="1">{#N/A,#N/A,FALSE,"97년 투자계획 세부내역 "}</definedName>
    <definedName name="wrn.99경영계획양식." localSheetId="7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99경영계획양식." localSheetId="6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99경영계획양식.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AA" localSheetId="7" hidden="1">{#N/A,#N/A,FALSE,"UNIT";#N/A,#N/A,FALSE,"UNIT";#N/A,#N/A,FALSE,"계정"}</definedName>
    <definedName name="WRN.AA" localSheetId="6" hidden="1">{#N/A,#N/A,FALSE,"UNIT";#N/A,#N/A,FALSE,"UNIT";#N/A,#N/A,FALSE,"계정"}</definedName>
    <definedName name="WRN.AA" hidden="1">{#N/A,#N/A,FALSE,"UNIT";#N/A,#N/A,FALSE,"UNIT";#N/A,#N/A,FALSE,"계정"}</definedName>
    <definedName name="wrn.aa." localSheetId="7" hidden="1">{#N/A,#N/A,FALSE,"UNIT";#N/A,#N/A,FALSE,"UNIT";#N/A,#N/A,FALSE,"계정"}</definedName>
    <definedName name="wrn.aa." localSheetId="6" hidden="1">{#N/A,#N/A,FALSE,"UNIT";#N/A,#N/A,FALSE,"UNIT";#N/A,#N/A,FALSE,"계정"}</definedName>
    <definedName name="wrn.aa." hidden="1">{#N/A,#N/A,FALSE,"UNIT";#N/A,#N/A,FALSE,"UNIT";#N/A,#N/A,FALSE,"계정"}</definedName>
    <definedName name="wrn.aaa." localSheetId="7" hidden="1">{#N/A,#N/A,FALSE,"Sheet1";#N/A,#N/A,FALSE,"Sheet1";#N/A,#N/A,FALSE,"Sheet1"}</definedName>
    <definedName name="wrn.aaa." localSheetId="6" hidden="1">{#N/A,#N/A,FALSE,"Sheet1";#N/A,#N/A,FALSE,"Sheet1";#N/A,#N/A,FALSE,"Sheet1"}</definedName>
    <definedName name="wrn.aaa." hidden="1">{#N/A,#N/A,FALSE,"Sheet1";#N/A,#N/A,FALSE,"Sheet1";#N/A,#N/A,FALSE,"Sheet1"}</definedName>
    <definedName name="WRN.AB" localSheetId="7" hidden="1">{#N/A,#N/A,FALSE,"UNIT";#N/A,#N/A,FALSE,"UNIT";#N/A,#N/A,FALSE,"계정"}</definedName>
    <definedName name="WRN.AB" localSheetId="6" hidden="1">{#N/A,#N/A,FALSE,"UNIT";#N/A,#N/A,FALSE,"UNIT";#N/A,#N/A,FALSE,"계정"}</definedName>
    <definedName name="WRN.AB" hidden="1">{#N/A,#N/A,FALSE,"UNIT";#N/A,#N/A,FALSE,"UNIT";#N/A,#N/A,FALSE,"계정"}</definedName>
    <definedName name="wrn.ACHESON94TAXRETURN." localSheetId="7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localSheetId="6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quisition_matrix." localSheetId="7" hidden="1">{"Acq_matrix",#N/A,FALSE,"Acquisition Matrix"}</definedName>
    <definedName name="wrn.Acquisition_matrix." localSheetId="6" hidden="1">{"Acq_matrix",#N/A,FALSE,"Acquisition Matrix"}</definedName>
    <definedName name="wrn.Acquisition_matrix." hidden="1">{"Acq_matrix",#N/A,FALSE,"Acquisition Matrix"}</definedName>
    <definedName name="wrn.adj95." localSheetId="7" hidden="1">{"adj95mult",#N/A,FALSE,"COMPCO";"adj95est",#N/A,FALSE,"COMPCO"}</definedName>
    <definedName name="wrn.adj95." localSheetId="6" hidden="1">{"adj95mult",#N/A,FALSE,"COMPCO";"adj95est",#N/A,FALSE,"COMPCO"}</definedName>
    <definedName name="wrn.adj95." hidden="1">{"adj95mult",#N/A,FALSE,"COMPCO";"adj95est",#N/A,FALSE,"COMPCO"}</definedName>
    <definedName name="wrn.AFR200." localSheetId="7" hidden="1">{"AFR200_P1",#N/A,FALSE,"AFR200";"AFR200_P2",#N/A,FALSE,"AFR200";"AFR200_P3",#N/A,FALSE,"AFR200";"AFR200_P4",#N/A,FALSE,"AFR200";"AFR200_P5",#N/A,FALSE,"AFR200"}</definedName>
    <definedName name="wrn.AFR200." localSheetId="6" hidden="1">{"AFR200_P1",#N/A,FALSE,"AFR200";"AFR200_P2",#N/A,FALSE,"AFR200";"AFR200_P3",#N/A,FALSE,"AFR200";"AFR200_P4",#N/A,FALSE,"AFR200";"AFR200_P5",#N/A,FALSE,"AFR200"}</definedName>
    <definedName name="wrn.AFR200." hidden="1">{"AFR200_P1",#N/A,FALSE,"AFR200";"AFR200_P2",#N/A,FALSE,"AFR200";"AFR200_P3",#N/A,FALSE,"AFR200";"AFR200_P4",#N/A,FALSE,"AFR200";"AFR200_P5",#N/A,FALSE,"AFR200"}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7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" localSheetId="6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.comps." localSheetId="7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6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3" localSheetId="7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" localSheetId="6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QUIROR._.DCF." localSheetId="7" hidden="1">{"AQUIRORDCF",#N/A,FALSE,"Merger consequences";"Acquirorassns",#N/A,FALSE,"Merger consequences"}</definedName>
    <definedName name="wrn.AQUIROR._.DCF." localSheetId="6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umptions." localSheetId="7" hidden="1">{"assumptions1",#N/A,FALSE,"Valuation Analysis";"assumptions2",#N/A,FALSE,"Valuation Analysis"}</definedName>
    <definedName name="wrn.assumptions." localSheetId="6" hidden="1">{"assumptions1",#N/A,FALSE,"Valuation Analysis";"assumptions2",#N/A,FALSE,"Valuation Analysis"}</definedName>
    <definedName name="wrn.assumptions." hidden="1">{"assumptions1",#N/A,FALSE,"Valuation Analysis";"assumptions2",#N/A,FALSE,"Valuation Analysis"}</definedName>
    <definedName name="wrn.AU._.검사성적서." localSheetId="7" hidden="1">{#N/A,#N/A,FALSE,"을지 (4)";#N/A,#N/A,FALSE,"을지 (5)";#N/A,#N/A,FALSE,"을지 (6)"}</definedName>
    <definedName name="wrn.AU._.검사성적서." localSheetId="6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7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6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localSheetId="7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" localSheetId="6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asic._.Report." localSheetId="7" hidden="1">{#N/A,#N/A,FALSE,"New Depr Sch-150% DB";#N/A,#N/A,FALSE,"Cash Flows RLP";#N/A,#N/A,FALSE,"IRR";#N/A,#N/A,FALSE,"Proforma IS";#N/A,#N/A,FALSE,"Assumptions"}</definedName>
    <definedName name="wrn.Basic._.Report." localSheetId="6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b" localSheetId="7" hidden="1">{#N/A,#N/A,FALSE,"UNIT";#N/A,#N/A,FALSE,"UNIT";#N/A,#N/A,FALSE,"계정"}</definedName>
    <definedName name="wrn.bb" localSheetId="6" hidden="1">{#N/A,#N/A,FALSE,"UNIT";#N/A,#N/A,FALSE,"UNIT";#N/A,#N/A,FALSE,"계정"}</definedName>
    <definedName name="wrn.bb" hidden="1">{#N/A,#N/A,FALSE,"UNIT";#N/A,#N/A,FALSE,"UNIT";#N/A,#N/A,FALSE,"계정"}</definedName>
    <definedName name="wrn.BL94TAXRETURN." localSheetId="7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localSheetId="6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M." localSheetId="7" hidden="1">{#N/A,#N/A,FALSE,"CCTV"}</definedName>
    <definedName name="wrn.BM." localSheetId="6" hidden="1">{#N/A,#N/A,FALSE,"CCTV"}</definedName>
    <definedName name="wrn.BM." hidden="1">{#N/A,#N/A,FALSE,"CCTV"}</definedName>
    <definedName name="wrn.BTX._.Splitter._.Model." localSheetId="7" hidden="1">{#N/A,#N/A,TRUE,"BTX splitter";#N/A,#N/A,TRUE,"MSTDP";#N/A,#N/A,TRUE,"ISOMAR";#N/A,#N/A,TRUE,"Capacity";#N/A,#N/A,TRUE,"Flow Rates"}</definedName>
    <definedName name="wrn.BTX._.Splitter._.Model." localSheetId="6" hidden="1">{#N/A,#N/A,TRUE,"BTX splitter";#N/A,#N/A,TRUE,"MSTDP";#N/A,#N/A,TRUE,"ISOMAR";#N/A,#N/A,TRUE,"Capacity";#N/A,#N/A,TRUE,"Flow Rates"}</definedName>
    <definedName name="wrn.BTX._.Splitter._.Model." hidden="1">{#N/A,#N/A,TRUE,"BTX splitter";#N/A,#N/A,TRUE,"MSTDP";#N/A,#N/A,TRUE,"ISOMAR";#N/A,#N/A,TRUE,"Capacity";#N/A,#N/A,TRUE,"Flow Rates"}</definedName>
    <definedName name="wrn.CAPA." localSheetId="7" hidden="1">{#N/A,#N/A,FALSE,"상재GS";#N/A,#N/A,FALSE,"상재GM";#N/A,#N/A,FALSE,"건재";#N/A,#N/A,FALSE,"SBR";#N/A,#N/A,FALSE,"부품";#N/A,#N/A,FALSE,"기능자재";#N/A,#N/A,FALSE,"특수"}</definedName>
    <definedName name="wrn.CAPA." localSheetId="6" hidden="1">{#N/A,#N/A,FALSE,"상재GS";#N/A,#N/A,FALSE,"상재GM";#N/A,#N/A,FALSE,"건재";#N/A,#N/A,FALSE,"SBR";#N/A,#N/A,FALSE,"부품";#N/A,#N/A,FALSE,"기능자재";#N/A,#N/A,FALSE,"특수"}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localSheetId="7" hidden="1">{#N/A,#N/A,FALSE,"보고";#N/A,#N/A,FALSE,"유첨"}</definedName>
    <definedName name="wrn.CAPA2." localSheetId="6" hidden="1">{#N/A,#N/A,FALSE,"보고";#N/A,#N/A,FALSE,"유첨"}</definedName>
    <definedName name="wrn.CAPA2." hidden="1">{#N/A,#N/A,FALSE,"보고";#N/A,#N/A,FALSE,"유첨"}</definedName>
    <definedName name="wrn.CASH." localSheetId="7" hidden="1">{#N/A,#N/A,FALSE,"Sheet5"}</definedName>
    <definedName name="wrn.CASH." localSheetId="6" hidden="1">{#N/A,#N/A,FALSE,"Sheet5"}</definedName>
    <definedName name="wrn.CASH." hidden="1">{#N/A,#N/A,FALSE,"Sheet5"}</definedName>
    <definedName name="wrn.chi._.tiÆt." localSheetId="7" hidden="1">{#N/A,#N/A,FALSE,"Chi tiÆt"}</definedName>
    <definedName name="wrn.chi._.tiÆt." localSheetId="6" hidden="1">{#N/A,#N/A,FALSE,"Chi tiÆt"}</definedName>
    <definedName name="wrn.chi._.tiÆt." hidden="1">{#N/A,#N/A,FALSE,"Chi tiÆt"}</definedName>
    <definedName name="wrn.CIC94TAX." localSheetId="7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localSheetId="6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lientcopy." localSheetId="7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localSheetId="6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" localSheetId="7" hidden="1">{"CostData",#N/A,FALSE,"Ethylene Price Model";"CostData2",#N/A,FALSE,"Input Assumptions"}</definedName>
    <definedName name="wrn.co" localSheetId="6" hidden="1">{"CostData",#N/A,FALSE,"Ethylene Price Model";"CostData2",#N/A,FALSE,"Input Assumptions"}</definedName>
    <definedName name="wrn.co" hidden="1">{"CostData",#N/A,FALSE,"Ethylene Price Model";"CostData2",#N/A,FALSE,"Input Assumptions"}</definedName>
    <definedName name="wrn.COLLECTION._.HISTORY._.REPORT." localSheetId="7" hidden="1">{#N/A,#N/A,FALSE,"COL-HIS"}</definedName>
    <definedName name="wrn.COLLECTION._.HISTORY._.REPORT." localSheetId="6" hidden="1">{#N/A,#N/A,FALSE,"COL-HIS"}</definedName>
    <definedName name="wrn.COLLECTION._.HISTORY._.REPORT." hidden="1">{#N/A,#N/A,FALSE,"COL-HIS"}</definedName>
    <definedName name="wrn.COMMISSION." localSheetId="7" hidden="1">{"FORM17",#N/A,FALSE,"Commission1";"FORM17.1",#N/A,FALSE,"Commission2"}</definedName>
    <definedName name="wrn.COMMISSION." localSheetId="6" hidden="1">{"FORM17",#N/A,FALSE,"Commission1";"FORM17.1",#N/A,FALSE,"Commission2"}</definedName>
    <definedName name="wrn.COMMISSION." hidden="1">{"FORM17",#N/A,FALSE,"Commission1";"FORM17.1",#N/A,FALSE,"Commission2"}</definedName>
    <definedName name="wrn.compco." localSheetId="7" hidden="1">{"mult96",#N/A,FALSE,"PETCOMP";"est96",#N/A,FALSE,"PETCOMP";"mult95",#N/A,FALSE,"PETCOMP";"est95",#N/A,FALSE,"PETCOMP";"multltm",#N/A,FALSE,"PETCOMP";"resultltm",#N/A,FALSE,"PETCOMP"}</definedName>
    <definedName name="wrn.compco." localSheetId="6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_.Report." localSheetId="7" hidden="1">{#N/A,#N/A,FALSE,"Assumptions";#N/A,#N/A,FALSE,"Proforma IS";#N/A,#N/A,FALSE,"Cash Flows RLP";#N/A,#N/A,FALSE,"IRR";#N/A,#N/A,FALSE,"New Depr Sch-150% DB";#N/A,#N/A,FALSE,"Comments"}</definedName>
    <definedName name="wrn.Complete._.Report." localSheetId="6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g." localSheetId="7" hidden="1">{#N/A,#N/A,FALSE,"Sheet1"}</definedName>
    <definedName name="wrn.cong." localSheetId="6" hidden="1">{#N/A,#N/A,FALSE,"Sheet1"}</definedName>
    <definedName name="wrn.cong." hidden="1">{#N/A,#N/A,FALSE,"Sheet1"}</definedName>
    <definedName name="wrn.Controlled._.Shipping._.Orion." localSheetId="7" hidden="1">{#N/A,#N/A,FALSE,"Repair";#N/A,#N/A,FALSE,"Audit Room";#N/A,#N/A,FALSE,"Simulator"}</definedName>
    <definedName name="wrn.Controlled._.Shipping._.Orion." localSheetId="6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A._.FS._.국문." localSheetId="7" hidden="1">{#N/A,#N/A,FALSE,"BS";#N/A,#N/A,FALSE,"PL";#N/A,#N/A,FALSE,"처분";#N/A,#N/A,FALSE,"현금";#N/A,#N/A,FALSE,"매출";#N/A,#N/A,FALSE,"원가";#N/A,#N/A,FALSE,"경영"}</definedName>
    <definedName name="wrn.COSA._.FS._.국문." localSheetId="6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localSheetId="7" hidden="1">{#N/A,#N/A,FALSE,"BS";#N/A,#N/A,FALSE,"PL";#N/A,#N/A,FALSE,"처분";#N/A,#N/A,FALSE,"현금";#N/A,#N/A,FALSE,"매출";#N/A,#N/A,FALSE,"원가";#N/A,#N/A,FALSE,"경영"}</definedName>
    <definedName name="wrn.COSA._.FS._.국문._1" localSheetId="6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localSheetId="7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localSheetId="7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Inputs." localSheetId="7" hidden="1">{"CostData",#N/A,FALSE,"Ethylene Price Model";"CostData2",#N/A,FALSE,"Input Assumptions"}</definedName>
    <definedName name="wrn.Cost._.Inputs." localSheetId="6" hidden="1">{"CostData",#N/A,FALSE,"Ethylene Price Model";"CostData2",#N/A,FALSE,"Input Assumptions"}</definedName>
    <definedName name="wrn.Cost._.Inputs." hidden="1">{"CostData",#N/A,FALSE,"Ethylene Price Model";"CostData2",#N/A,FALSE,"Input Assumptions"}</definedName>
    <definedName name="wrn.criteria.95p." localSheetId="7" hidden="1">{#N/A,#N/A,FALSE,"1.CRITERIA";#N/A,#N/A,FALSE,"2.IS";#N/A,#N/A,FALSE,"3.BS";#N/A,#N/A,FALSE,"4.PER PL";#N/A,#N/A,FALSE,"5.INVESTMENT";#N/A,#N/A,FALSE,"6.공문";#N/A,#N/A,FALSE,"7.netinvest"}</definedName>
    <definedName name="wrn.criteria.95p." localSheetId="6" hidden="1">{#N/A,#N/A,FALSE,"1.CRITERIA";#N/A,#N/A,FALSE,"2.IS";#N/A,#N/A,FALSE,"3.BS";#N/A,#N/A,FALSE,"4.PER PL";#N/A,#N/A,FALSE,"5.INVESTMENT";#N/A,#N/A,FALSE,"6.공문";#N/A,#N/A,FALSE,"7.netinvest"}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._.Flash._.Test." localSheetId="7" hidden="1">{#N/A,#N/A,FALSE,"Performance Flash Report"}</definedName>
    <definedName name="wrn.CS._.Flash._.Test." localSheetId="6" hidden="1">{#N/A,#N/A,FALSE,"Performance Flash Report"}</definedName>
    <definedName name="wrn.CS._.Flash._.Test." hidden="1">{#N/A,#N/A,FALSE,"Performance Flash Report"}</definedName>
    <definedName name="wrn.DCF_Terminal_Value_qchm." localSheetId="7" hidden="1">{"qchm_dcf",#N/A,FALSE,"QCHMDCF2";"qchm_terminal",#N/A,FALSE,"QCHMDCF2"}</definedName>
    <definedName name="wrn.DCF_Terminal_Value_qchm." localSheetId="6" hidden="1">{"qchm_dcf",#N/A,FALSE,"QCHMDCF2";"qchm_terminal",#N/A,FALSE,"QCHMDCF2"}</definedName>
    <definedName name="wrn.DCF_Terminal_Value_qchm." hidden="1">{"qchm_dcf",#N/A,FALSE,"QCHMDCF2";"qchm_terminal",#N/A,FALSE,"QCHMDCF2"}</definedName>
    <definedName name="wrn.dd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l_anal." localSheetId="7" hidden="1">{"hiden",#N/A,FALSE,"14";"hidden",#N/A,FALSE,"16";"hidden",#N/A,FALSE,"18";"hidden",#N/A,FALSE,"20"}</definedName>
    <definedName name="wrn.dil_anal." localSheetId="6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ocument." localSheetId="7" hidden="1">{"comp",#N/A,FALSE,"SPEC";"footnotes",#N/A,FALSE,"SPEC"}</definedName>
    <definedName name="wrn.document." localSheetId="6" hidden="1">{"comp",#N/A,FALSE,"SPEC";"footnotes",#N/A,FALSE,"SPEC"}</definedName>
    <definedName name="wrn.document." hidden="1">{"comp",#N/A,FALSE,"SPEC";"footnotes",#N/A,FALSE,"SPEC"}</definedName>
    <definedName name="wrn.documentaero." localSheetId="7" hidden="1">{"comps2",#N/A,FALSE,"AERO";"footnotes",#N/A,FALSE,"AERO"}</definedName>
    <definedName name="wrn.documentaero." localSheetId="6" hidden="1">{"comps2",#N/A,FALSE,"AERO";"footnotes",#N/A,FALSE,"AERO"}</definedName>
    <definedName name="wrn.documentaero." hidden="1">{"comps2",#N/A,FALSE,"AERO";"footnotes",#N/A,FALSE,"AERO"}</definedName>
    <definedName name="wrn.documentation." localSheetId="7" hidden="1">{"document1",#N/A,FALSE,"Documentation";"document2",#N/A,FALSE,"Documentation"}</definedName>
    <definedName name="wrn.documentation." localSheetId="6" hidden="1">{"document1",#N/A,FALSE,"Documentation";"document2",#N/A,FALSE,"Documentation"}</definedName>
    <definedName name="wrn.documentation." hidden="1">{"document1",#N/A,FALSE,"Documentation";"document2",#N/A,FALSE,"Documentation"}</definedName>
    <definedName name="wrn.documenthand." localSheetId="7" hidden="1">{"comps",#N/A,FALSE,"HANDPACK";"footnotes",#N/A,FALSE,"HANDPACK"}</definedName>
    <definedName name="wrn.documenthand." localSheetId="6" hidden="1">{"comps",#N/A,FALSE,"HANDPACK";"footnotes",#N/A,FALSE,"HANDPACK"}</definedName>
    <definedName name="wrn.documenthand." hidden="1">{"comps",#N/A,FALSE,"HANDPACK";"footnotes",#N/A,FALSE,"HANDPACK"}</definedName>
    <definedName name="wrn.Economic._.Value._.Added._.Analysis." localSheetId="7" hidden="1">{"EVA",#N/A,FALSE,"EVA";"WACC",#N/A,FALSE,"WACC"}</definedName>
    <definedName name="wrn.Economic._.Value._.Added._.Analysis." localSheetId="6" hidden="1">{"EVA",#N/A,FALSE,"EVA";"WACC",#N/A,FALSE,"WACC"}</definedName>
    <definedName name="wrn.Economic._.Value._.Added._.Analysis." hidden="1">{"EVA",#N/A,FALSE,"EVA";"WACC",#N/A,FALSE,"WACC"}</definedName>
    <definedName name="wrn.EG._.Cost._.of._.Production." localSheetId="7" hidden="1">{"COPEGEPLC",#N/A,FALSE,"EG";"COPEPNapLC",#N/A,FALSE,"EG"}</definedName>
    <definedName name="wrn.EG._.Cost._.of._.Production." localSheetId="6" hidden="1">{"COPEGEPLC",#N/A,FALSE,"EG";"COPEPNapLC",#N/A,FALSE,"EG"}</definedName>
    <definedName name="wrn.EG._.Cost._.of._.Production." hidden="1">{"COPEGEPLC",#N/A,FALSE,"EG";"COPEPNapLC",#N/A,FALSE,"EG"}</definedName>
    <definedName name="wrn.EM." localSheetId="7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6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quity._.comps." localSheetId="7" hidden="1">{"equity comps",#N/A,FALSE,"CS Comps";"equity comps",#N/A,FALSE,"PS Comps";"equity comps",#N/A,FALSE,"GIC_Comps";"equity comps",#N/A,FALSE,"GIC2_Comps"}</definedName>
    <definedName name="wrn.equity._.comps." localSheetId="6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Ethylene._.Cost._.of._.Production." localSheetId="7" hidden="1">{"COPEthNapLC",#N/A,FALSE,"Ethylene Price Model";"COPEthEPLC",#N/A,FALSE,"Ethylene Price Model"}</definedName>
    <definedName name="wrn.Ethylene._.Cost._.of._.Production." localSheetId="6" hidden="1">{"COPEthNapLC",#N/A,FALSE,"Ethylene Price Model";"COPEthEPLC",#N/A,FALSE,"Ethylene Price Model"}</definedName>
    <definedName name="wrn.Ethylene._.Cost._.of._.Production." hidden="1">{"COPEthNapLC",#N/A,FALSE,"Ethylene Price Model";"COPEthEPLC",#N/A,FALSE,"Ethylene Price Model"}</definedName>
    <definedName name="wrn.FCB." localSheetId="7" hidden="1">{"FCB_ALL",#N/A,FALSE,"FCB"}</definedName>
    <definedName name="wrn.FCB." localSheetId="6" hidden="1">{"FCB_ALL",#N/A,FALSE,"FCB"}</definedName>
    <definedName name="wrn.FCB." hidden="1">{"FCB_ALL",#N/A,FALSE,"FCB"}</definedName>
    <definedName name="wrn.fcb2" localSheetId="7" hidden="1">{"FCB_ALL",#N/A,FALSE,"FCB"}</definedName>
    <definedName name="wrn.fcb2" localSheetId="6" hidden="1">{"FCB_ALL",#N/A,FALSE,"FCB"}</definedName>
    <definedName name="wrn.fcb2" hidden="1">{"FCB_ALL",#N/A,FALSE,"FCB"}</definedName>
    <definedName name="wrn.filecopy." localSheetId="7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localSheetId="6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Report." localSheetId="7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wrn.Full._.Report." localSheetId="6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wrn.Full._.Report.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wrn.FY97SBP." localSheetId="7" hidden="1">{#N/A,#N/A,FALSE,"FY97";#N/A,#N/A,FALSE,"FY98";#N/A,#N/A,FALSE,"FY99";#N/A,#N/A,FALSE,"FY00";#N/A,#N/A,FALSE,"FY01"}</definedName>
    <definedName name="wrn.FY97SBP." localSheetId="6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hgjh." localSheetId="7" hidden="1">{#N/A,#N/A,FALSE,"Sheet1"}</definedName>
    <definedName name="wrn.hgjh." localSheetId="6" hidden="1">{#N/A,#N/A,FALSE,"Sheet1"}</definedName>
    <definedName name="wrn.hgjh." hidden="1">{#N/A,#N/A,FALSE,"Sheet1"}</definedName>
    <definedName name="wrn.IFF94TAX." localSheetId="7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localSheetId="6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_1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_1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_1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_1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jck94TAXRETURN." localSheetId="7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LDPE._.Cost._.of._.Production." localSheetId="7" hidden="1">{"COPLLDPEEPLC",#N/A,FALSE,"LLDPE";"COPLLDPENapLC",#N/A,FALSE,"LLDPE"}</definedName>
    <definedName name="wrn.LLDPE._.Cost._.of._.Production." localSheetId="6" hidden="1">{"COPLLDPEEPLC",#N/A,FALSE,"LLDPE";"COPLLDPENapLC",#N/A,FALSE,"LLDPE"}</definedName>
    <definedName name="wrn.LLDPE._.Cost._.of._.Production." hidden="1">{"COPLLDPEEPLC",#N/A,FALSE,"LLDPE";"COPLLDPENapLC",#N/A,FALSE,"LLDPE"}</definedName>
    <definedName name="wrn.MHHD." localSheetId="7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HD." localSheetId="6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VD." localSheetId="7" hidden="1">{#N/A,#N/A,FALSE,"MVD_98LROP_Pl";#N/A,#N/A,FALSE,"MVD_98LROP_Sales";#N/A,#N/A,FALSE,"MVD LROP Product P+L";#N/A,#N/A,FALSE,"MVD R&amp;O's";#N/A,#N/A,FALSE,"MVD 98LROP Launches"}</definedName>
    <definedName name="wrn.MVD." localSheetId="6" hidden="1">{#N/A,#N/A,FALSE,"MVD_98LROP_Pl";#N/A,#N/A,FALSE,"MVD_98LROP_Sales";#N/A,#N/A,FALSE,"MVD LROP Product P+L";#N/A,#N/A,FALSE,"MVD R&amp;O's";#N/A,#N/A,FALSE,"MVD 98LROP Launches"}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OUTPUT." localSheetId="7" hidden="1">{"DCF","UPSIDE CASE",FALSE,"Sheet1";"DCF","BASE CASE",FALSE,"Sheet1";"DCF","DOWNSIDE CASE",FALSE,"Sheet1"}</definedName>
    <definedName name="wrn.OUTPUT." localSheetId="6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AIM._.TAX._.PRO." localSheetId="7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localSheetId="6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CB원가계산." localSheetId="7" hidden="1">{#N/A,#N/A,FALSE,"P.C.B"}</definedName>
    <definedName name="wrn.PCB원가계산." localSheetId="6" hidden="1">{#N/A,#N/A,FALSE,"P.C.B"}</definedName>
    <definedName name="wrn.PCB원가계산." hidden="1">{#N/A,#N/A,FALSE,"P.C.B"}</definedName>
    <definedName name="wrn.PERPACKPG3." localSheetId="7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PACKPG3." localSheetId="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SONNEL." localSheetId="7" hidden="1">{"FORM16",#N/A,TRUE,"Personnel1";"FORM16.2",#N/A,TRUE,"Personnel2";"FORM16.2",#N/A,TRUE,"Personnel3";"FORM16.3",#N/A,TRUE,"Personnel4";"FORM16.4",#N/A,TRUE,"Personnel5"}</definedName>
    <definedName name="wrn.PERSONNEL." localSheetId="6" hidden="1">{"FORM16",#N/A,TRUE,"Personnel1";"FORM16.2",#N/A,TRUE,"Personnel2";"FORM16.2",#N/A,TRUE,"Personnel3";"FORM16.3",#N/A,TRUE,"Personnel4";"FORM16.4",#N/A,TRUE,"Personnel5"}</definedName>
    <definedName name="wrn.PERSONNEL." hidden="1">{"FORM16",#N/A,TRUE,"Personnel1";"FORM16.2",#N/A,TRUE,"Personnel2";"FORM16.2",#N/A,TRUE,"Personnel3";"FORM16.3",#N/A,TRUE,"Personnel4";"FORM16.4",#N/A,TRUE,"Personnel5"}</definedName>
    <definedName name="wrn.PEWC1." localSheetId="7" hidden="1">{"Graphic",#N/A,TRUE,"Graphic"}</definedName>
    <definedName name="wrn.PEWC1." localSheetId="6" hidden="1">{"Graphic",#N/A,TRUE,"Graphic"}</definedName>
    <definedName name="wrn.PEWC1." hidden="1">{"Graphic",#N/A,TRUE,"Graphic"}</definedName>
    <definedName name="wrn.print." localSheetId="7" hidden="1">{#N/A,#N/A,FALSE,"Japan 2003";#N/A,#N/A,FALSE,"Sheet2"}</definedName>
    <definedName name="wrn.print." localSheetId="6" hidden="1">{#N/A,#N/A,FALSE,"Japan 2003";#N/A,#N/A,FALSE,"Sheet2"}</definedName>
    <definedName name="wrn.print." hidden="1">{#N/A,#N/A,FALSE,"Japan 2003";#N/A,#N/A,FALSE,"Sheet2"}</definedName>
    <definedName name="wrn.print._.all._.sheets." localSheetId="7" hidden="1">{"summary",#N/A,FALSE,"Valuation Analysis";"assumptions1",#N/A,FALSE,"Valuation Analysis";"assumptions2",#N/A,FALSE,"Valuation Analysis"}</definedName>
    <definedName name="wrn.print._.all._.sheets." localSheetId="6" hidden="1">{"summary",#N/A,FALSE,"Valuation Analysis";"assumptions1",#N/A,FALSE,"Valuation Analysis";"assumptions2",#N/A,FALSE,"Valuation Analysis"}</definedName>
    <definedName name="wrn.print._.all._.sheets." hidden="1">{"summary",#N/A,FALSE,"Valuation Analysis";"assumptions1",#N/A,FALSE,"Valuation Analysis";"assumptions2",#N/A,FALSE,"Valuation Analysis"}</definedName>
    <definedName name="wrn.print._.graphs." localSheetId="7" hidden="1">{"cap_structure",#N/A,FALSE,"Graph-Mkt Cap";"price",#N/A,FALSE,"Graph-Price";"ebit",#N/A,FALSE,"Graph-EBITDA";"ebitda",#N/A,FALSE,"Graph-EBITDA"}</definedName>
    <definedName name="wrn.print._.graphs." localSheetId="6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7" hidden="1">{"inputs raw data",#N/A,TRUE,"INPUT"}</definedName>
    <definedName name="wrn.print._.raw._.data._.entry." localSheetId="6" hidden="1">{"inputs raw data",#N/A,TRUE,"INPUT"}</definedName>
    <definedName name="wrn.print._.raw._.data._.entry." hidden="1">{"inputs raw data",#N/A,TRUE,"INPUT"}</definedName>
    <definedName name="wrn.print._.summary._.sheets." localSheetId="7" hidden="1">{"summary1",#N/A,TRUE,"Comps";"summary2",#N/A,TRUE,"Comps";"summary3",#N/A,TRUE,"Comps"}</definedName>
    <definedName name="wrn.print._.summary._.sheets." localSheetId="6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_Buyer." localSheetId="7" hidden="1">{#N/A,"DR",FALSE,"increm pf";#N/A,"MAMSI",FALSE,"increm pf";#N/A,"MAXI",FALSE,"increm pf";#N/A,"PCAM",FALSE,"increm pf";#N/A,"PHSV",FALSE,"increm pf";#N/A,"SIE",FALSE,"increm pf"}</definedName>
    <definedName name="wrn.Print_Buyer." localSheetId="6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localSheetId="7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localSheetId="7" hidden="1">{#N/A,#N/A,TRUE,"Summary";#N/A,#N/A,TRUE,"IS";#N/A,#N/A,TRUE,"Adj";#N/A,#N/A,TRUE,"BS";#N/A,#N/A,TRUE,"CF";#N/A,#N/A,TRUE,"Debt";#N/A,#N/A,TRUE,"IRR"}</definedName>
    <definedName name="wrn.PrintAll." localSheetId="6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report.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wrn.report.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wrn.report.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wrn.Report1." localSheetId="7" hidden="1">{#N/A,#N/A,FALSE,"IS";#N/A,#N/A,FALSE,"BS";#N/A,#N/A,FALSE,"CF";#N/A,#N/A,FALSE,"CE";#N/A,#N/A,FALSE,"Depr";#N/A,#N/A,FALSE,"APAL"}</definedName>
    <definedName name="wrn.Report1." localSheetId="6" hidden="1">{#N/A,#N/A,FALSE,"IS";#N/A,#N/A,FALSE,"BS";#N/A,#N/A,FALSE,"CF";#N/A,#N/A,FALSE,"CE";#N/A,#N/A,FALSE,"Depr";#N/A,#N/A,FALSE,"APAL"}</definedName>
    <definedName name="wrn.Report1." hidden="1">{#N/A,#N/A,FALSE,"IS";#N/A,#N/A,FALSE,"BS";#N/A,#N/A,FALSE,"CF";#N/A,#N/A,FALSE,"CE";#N/A,#N/A,FALSE,"Depr";#N/A,#N/A,FALSE,"APAL"}</definedName>
    <definedName name="wrn.REV1." localSheetId="7" hidden="1">{"FORM1",#N/A,FALSE,"Revenue";"FORMTR",#N/A,FALSE,"Revenue";"FORM3.1",#N/A,FALSE,"Revenue"}</definedName>
    <definedName name="wrn.REV1." localSheetId="6" hidden="1">{"FORM1",#N/A,FALSE,"Revenue";"FORMTR",#N/A,FALSE,"Revenue";"FORM3.1",#N/A,FALSE,"Revenue"}</definedName>
    <definedName name="wrn.REV1." hidden="1">{"FORM1",#N/A,FALSE,"Revenue";"FORMTR",#N/A,FALSE,"Revenue";"FORM3.1",#N/A,FALSE,"Revenue"}</definedName>
    <definedName name="wrn.REVENUE." localSheetId="7" hidden="1">{"FORM1",#N/A,TRUE,"Revenue";"FORM1.1",#N/A,TRUE,"Revenue";"FORM1.2",#N/A,TRUE,"Revenue";"FORM2",#N/A,TRUE,"Revenue";"FORM2.1",#N/A,TRUE,"Revenue"}</definedName>
    <definedName name="wrn.REVENUE." localSheetId="6" hidden="1">{"FORM1",#N/A,TRUE,"Revenue";"FORM1.1",#N/A,TRUE,"Revenue";"FORM1.2",#N/A,TRUE,"Revenue";"FORM2",#N/A,TRUE,"Revenue";"FORM2.1",#N/A,TRUE,"Revenue"}</definedName>
    <definedName name="wrn.REVENUE." hidden="1">{"FORM1",#N/A,TRUE,"Revenue";"FORM1.1",#N/A,TRUE,"Revenue";"FORM1.2",#N/A,TRUE,"Revenue";"FORM2",#N/A,TRUE,"Revenue";"FORM2.1",#N/A,TRUE,"Revenue"}</definedName>
    <definedName name="wrn.RN._.weekly." localSheetId="7" hidden="1">{#N/A,#N/A,TRUE,"form";"Std curve2",#N/A,TRUE,"Visuals"}</definedName>
    <definedName name="wrn.RN._.weekly." localSheetId="6" hidden="1">{#N/A,#N/A,TRUE,"form";"Std curve2",#N/A,TRUE,"Visuals"}</definedName>
    <definedName name="wrn.RN._.weekly." hidden="1">{#N/A,#N/A,TRUE,"form";"Std curve2",#N/A,TRUE,"Visuals"}</definedName>
    <definedName name="wrn.ROCE._.Integrated._.Complex." localSheetId="7" hidden="1">{"ROCEIntNapLC",#N/A,FALSE,"Ethylene Price Model";"ROCEIntEPLC",#N/A,FALSE,"Ethylene Price Model"}</definedName>
    <definedName name="wrn.ROCE._.Integrated._.Complex." localSheetId="6" hidden="1">{"ROCEIntNapLC",#N/A,FALSE,"Ethylene Price Model";"ROCEIntEPLC",#N/A,FALSE,"Ethylene Price Model"}</definedName>
    <definedName name="wrn.ROCE._.Integrated._.Complex." hidden="1">{"ROCEIntNapLC",#N/A,FALSE,"Ethylene Price Model";"ROCEIntEPLC",#N/A,FALSE,"Ethylene Price Model"}</definedName>
    <definedName name="wrn.ROCE._.Stand._.Alone." localSheetId="7" hidden="1">{"TabEthEPLC",#N/A,FALSE,"Ethylene Price Model";"TabEthNapLC",#N/A,FALSE,"Ethylene Price Model"}</definedName>
    <definedName name="wrn.ROCE._.Stand._.Alone." localSheetId="6" hidden="1">{"TabEthEPLC",#N/A,FALSE,"Ethylene Price Model";"TabEthNapLC",#N/A,FALSE,"Ethylene Price Model"}</definedName>
    <definedName name="wrn.ROCE._.Stand._.Alone." hidden="1">{"TabEthEPLC",#N/A,FALSE,"Ethylene Price Model";"TabEthNapLC",#N/A,FALSE,"Ethylene Price Model"}</definedName>
    <definedName name="wrn.RPT.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1." localSheetId="7" hidden="1">{#N/A,#N/A,FALSE,"Sheet1"}</definedName>
    <definedName name="wrn.RPT1." localSheetId="6" hidden="1">{#N/A,#N/A,FALSE,"Sheet1"}</definedName>
    <definedName name="wrn.RPT1." hidden="1">{#N/A,#N/A,FALSE,"Sheet1"}</definedName>
    <definedName name="wrn.SAA94TAX." localSheetId="7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localSheetId="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7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localSheetId="6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mple." localSheetId="7" hidden="1">{"sample",#N/A,FALSE,"Client Input Sheet"}</definedName>
    <definedName name="wrn.sample." localSheetId="6" hidden="1">{"sample",#N/A,FALSE,"Client Input Sheet"}</definedName>
    <definedName name="wrn.sample." hidden="1">{"sample",#N/A,FALSE,"Client Input Sheet"}</definedName>
    <definedName name="wrn.Scott." localSheetId="7" hidden="1">{#N/A,#N/A,FALSE,"Summary";#N/A,#N/A,FALSE,"Service";#N/A,#N/A,FALSE,"Carriage";#N/A,#N/A,FALSE,"Backbone"}</definedName>
    <definedName name="wrn.Scott." localSheetId="6" hidden="1">{#N/A,#N/A,FALSE,"Summary";#N/A,#N/A,FALSE,"Service";#N/A,#N/A,FALSE,"Carriage";#N/A,#N/A,FALSE,"Backbone"}</definedName>
    <definedName name="wrn.Scott." hidden="1">{#N/A,#N/A,FALSE,"Summary";#N/A,#N/A,FALSE,"Service";#N/A,#N/A,FALSE,"Carriage";#N/A,#N/A,FALSE,"Backbone"}</definedName>
    <definedName name="wrn.Sensitivity." localSheetId="7" hidden="1">{"Sensitivity","2500/18",FALSE,"Senstivity analysis master"}</definedName>
    <definedName name="wrn.Sensitivity." localSheetId="6" hidden="1">{"Sensitivity","2500/18",FALSE,"Senstivity analysis master"}</definedName>
    <definedName name="wrn.Sensitivity." hidden="1">{"Sensitivity","2500/18",FALSE,"Senstivity analysis master"}</definedName>
    <definedName name="wrn.STAND_ALONE_BOTH." localSheetId="7" hidden="1">{"FCB_ALL",#N/A,FALSE,"FCB";"GREY_ALL",#N/A,FALSE,"GREY"}</definedName>
    <definedName name="wrn.STAND_ALONE_BOTH." localSheetId="6" hidden="1">{"FCB_ALL",#N/A,FALSE,"FCB";"GREY_ALL",#N/A,FALSE,"GREY"}</definedName>
    <definedName name="wrn.STAND_ALONE_BOTH." hidden="1">{"FCB_ALL",#N/A,FALSE,"FCB";"GREY_ALL",#N/A,FALSE,"GREY"}</definedName>
    <definedName name="wrn.Styrene._.Cost._.of._.Production." localSheetId="7" hidden="1">{"COPStyrEPLC",#N/A,FALSE,"Styrene";"COPStyrNapLC",#N/A,FALSE,"Styrene"}</definedName>
    <definedName name="wrn.Styrene._.Cost._.of._.Production." localSheetId="6" hidden="1">{"COPStyrEPLC",#N/A,FALSE,"Styrene";"COPStyrNapLC",#N/A,FALSE,"Styrene"}</definedName>
    <definedName name="wrn.Styrene._.Cost._.of._.Production." hidden="1">{"COPStyrEPLC",#N/A,FALSE,"Styrene";"COPStyrNapLC",#N/A,FALSE,"Styrene"}</definedName>
    <definedName name="wrn.su." localSheetId="7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6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localSheetId="7" hidden="1">{"summary",#N/A,FALSE,"Valuation Analysis"}</definedName>
    <definedName name="wrn.summary." localSheetId="6" hidden="1">{"summary",#N/A,FALSE,"Valuation Analysis"}</definedName>
    <definedName name="wrn.summary." hidden="1">{"summary",#N/A,FALSE,"Valuation Analysis"}</definedName>
    <definedName name="wrn.SummaryReport." localSheetId="7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rn.SummaryReport._1" localSheetId="7" hidden="1">{"Header",#N/A,TRUE,"Summary";"ProjectInfo",#N/A,TRUE,"Total Value"}</definedName>
    <definedName name="wrn.SummaryReport._1" localSheetId="6" hidden="1">{"Header",#N/A,TRUE,"Summary";"ProjectInfo",#N/A,TRUE,"Total Value"}</definedName>
    <definedName name="wrn.SummaryReport._1" hidden="1">{"Header",#N/A,TRUE,"Summary";"ProjectInfo",#N/A,TRUE,"Total Value"}</definedName>
    <definedName name="wrn.TARGET._.DCF." localSheetId="7" hidden="1">{"targetdcf",#N/A,FALSE,"Merger consequences";"TARGETASSU",#N/A,FALSE,"Merger consequences";"TERMINAL VALUE",#N/A,FALSE,"Merger consequences"}</definedName>
    <definedName name="wrn.TARGET._.DCF." localSheetId="6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otalcomp." localSheetId="7" hidden="1">{"comp1",#N/A,FALSE,"COMPS";"footnotes",#N/A,FALSE,"COMPS"}</definedName>
    <definedName name="wrn.totalcomp." localSheetId="6" hidden="1">{"comp1",#N/A,FALSE,"COMPS";"footnotes",#N/A,FALSE,"COMPS"}</definedName>
    <definedName name="wrn.totalcomp." hidden="1">{"comp1",#N/A,FALSE,"COMPS";"footnotes",#N/A,FALSE,"COMPS"}</definedName>
    <definedName name="wrn.Unicom._.Financial._.Model." localSheetId="7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" localSheetId="6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ONGAS94TAXRETURN." localSheetId="7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T수익성._.FULL._.SET." localSheetId="7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6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UH33400." localSheetId="7" hidden="1">{#N/A,#N/A,FALSE,"2000";#N/A,#N/A,FALSE,"1999_1998"}</definedName>
    <definedName name="wrn.YUH33400." localSheetId="6" hidden="1">{#N/A,#N/A,FALSE,"2000";#N/A,#N/A,FALSE,"1999_1998"}</definedName>
    <definedName name="wrn.YUH33400." hidden="1">{#N/A,#N/A,FALSE,"2000";#N/A,#N/A,FALSE,"1999_1998"}</definedName>
    <definedName name="wrn.Y차._.종합." localSheetId="7" hidden="1">{#N/A,#N/A,TRUE,"Y생산";#N/A,#N/A,TRUE,"Y판매";#N/A,#N/A,TRUE,"Y총물량";#N/A,#N/A,TRUE,"Y능력";#N/A,#N/A,TRUE,"YKD"}</definedName>
    <definedName name="wrn.Y차._.종합." localSheetId="6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간단한세무조정계산서." localSheetId="7" hidden="1">{#N/A,#N/A,TRUE,"일반적사항";#N/A,#N/A,TRUE,"주요재무자료"}</definedName>
    <definedName name="wrn.간단한세무조정계산서." localSheetId="6" hidden="1">{#N/A,#N/A,TRUE,"일반적사항";#N/A,#N/A,TRUE,"주요재무자료"}</definedName>
    <definedName name="wrn.간단한세무조정계산서." hidden="1">{#N/A,#N/A,TRUE,"일반적사항";#N/A,#N/A,TRUE,"주요재무자료"}</definedName>
    <definedName name="wrn.간단한세무조정계산서._1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1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감가." localSheetId="7" hidden="1">{#N/A,#N/A,FALSE,"buildings"}</definedName>
    <definedName name="wrn.감가." localSheetId="6" hidden="1">{#N/A,#N/A,FALSE,"buildings"}</definedName>
    <definedName name="wrn.감가." hidden="1">{#N/A,#N/A,FALSE,"buildings"}</definedName>
    <definedName name="wrn.결산서." localSheetId="7" hidden="1">{#N/A,#N/A,TRUE,"최종합계잔액시산표";#N/A,#N/A,TRUE,"최종대차대조표";#N/A,#N/A,TRUE,"최종손익계산서";#N/A,#N/A,TRUE,"재무상태변동표";#N/A,#N/A,TRUE,"이익잉여금처분"}</definedName>
    <definedName name="wrn.결산서." localSheetId="6" hidden="1">{#N/A,#N/A,TRUE,"최종합계잔액시산표";#N/A,#N/A,TRUE,"최종대차대조표";#N/A,#N/A,TRUE,"최종손익계산서";#N/A,#N/A,TRUE,"재무상태변동표";#N/A,#N/A,TRUE,"이익잉여금처분"}</definedName>
    <definedName name="wrn.결산서." hidden="1">{#N/A,#N/A,TRUE,"최종합계잔액시산표";#N/A,#N/A,TRUE,"최종대차대조표";#N/A,#N/A,TRUE,"최종손익계산서";#N/A,#N/A,TRUE,"재무상태변동표";#N/A,#N/A,TRUE,"이익잉여금처분"}</definedName>
    <definedName name="wrn.경영실적분석." localSheetId="7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wrn.경영실적분석." localSheetId="6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wrn.경영실적분석.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wrn.계정명세서." localSheetId="7" hidden="1">{#N/A,#N/A,FALSE,"표제";#N/A,#N/A,FALSE,"예 금";#N/A,#N/A,FALSE,"유가증권";#N/A,#N/A,FALSE,"미수금";#N/A,#N/A,FALSE,"미수수익";#N/A,#N/A,FALSE,"선 급 금";#N/A,#N/A,FALSE,"선급비용";#N/A,#N/A,FALSE,"선급법인세";#N/A,#N/A,FALSE,"가지급금";#N/A,#N/A,FALSE,"미 착 품";#N/A,#N/A,FALSE,"장기대여금";#N/A,#N/A,FALSE,"주주종업원 대여금 ";#N/A,#N/A,FALSE,"임차보증금";#N/A,#N/A,FALSE,"관계회사 임차보증금";#N/A,#N/A,FALSE,"전신전화가입권 ";#N/A,#N/A,FALSE,"가입권";#N/A,#N/A,FALSE,"국민연금전환금 ";#N/A,#N/A,FALSE,"장기선급비용";#N/A,#N/A,FALSE,"개발비";#N/A,#N/A,FALSE,"선 수 금";#N/A,#N/A,FALSE,"예 수 금 ";#N/A,#N/A,FALSE,"미지급비용";#N/A,#N/A,FALSE,"미지급법인세";#N/A,#N/A,FALSE,"상여충당금";#N/A,#N/A,FALSE,"퇴직충당금";#N/A,#N/A,FALSE,"연구비";#N/A,#N/A,FALSE,"영업외수익";#N/A,#N/A,FALSE,"영업외비용";#N/A,#N/A,FALSE,"특별이익";#N/A,#N/A,FALSE,"특별손실";#N/A,#N/A,FALSE,"외상매입금,미지급금";#N/A,#N/A,FALSE,"타계정이체"}</definedName>
    <definedName name="wrn.계정명세서." localSheetId="6" hidden="1">{#N/A,#N/A,FALSE,"표제";#N/A,#N/A,FALSE,"예 금";#N/A,#N/A,FALSE,"유가증권";#N/A,#N/A,FALSE,"미수금";#N/A,#N/A,FALSE,"미수수익";#N/A,#N/A,FALSE,"선 급 금";#N/A,#N/A,FALSE,"선급비용";#N/A,#N/A,FALSE,"선급법인세";#N/A,#N/A,FALSE,"가지급금";#N/A,#N/A,FALSE,"미 착 품";#N/A,#N/A,FALSE,"장기대여금";#N/A,#N/A,FALSE,"주주종업원 대여금 ";#N/A,#N/A,FALSE,"임차보증금";#N/A,#N/A,FALSE,"관계회사 임차보증금";#N/A,#N/A,FALSE,"전신전화가입권 ";#N/A,#N/A,FALSE,"가입권";#N/A,#N/A,FALSE,"국민연금전환금 ";#N/A,#N/A,FALSE,"장기선급비용";#N/A,#N/A,FALSE,"개발비";#N/A,#N/A,FALSE,"선 수 금";#N/A,#N/A,FALSE,"예 수 금 ";#N/A,#N/A,FALSE,"미지급비용";#N/A,#N/A,FALSE,"미지급법인세";#N/A,#N/A,FALSE,"상여충당금";#N/A,#N/A,FALSE,"퇴직충당금";#N/A,#N/A,FALSE,"연구비";#N/A,#N/A,FALSE,"영업외수익";#N/A,#N/A,FALSE,"영업외비용";#N/A,#N/A,FALSE,"특별이익";#N/A,#N/A,FALSE,"특별손실";#N/A,#N/A,FALSE,"외상매입금,미지급금";#N/A,#N/A,FALSE,"타계정이체"}</definedName>
    <definedName name="wrn.계정명세서." hidden="1">{#N/A,#N/A,FALSE,"표제";#N/A,#N/A,FALSE,"예 금";#N/A,#N/A,FALSE,"유가증권";#N/A,#N/A,FALSE,"미수금";#N/A,#N/A,FALSE,"미수수익";#N/A,#N/A,FALSE,"선 급 금";#N/A,#N/A,FALSE,"선급비용";#N/A,#N/A,FALSE,"선급법인세";#N/A,#N/A,FALSE,"가지급금";#N/A,#N/A,FALSE,"미 착 품";#N/A,#N/A,FALSE,"장기대여금";#N/A,#N/A,FALSE,"주주종업원 대여금 ";#N/A,#N/A,FALSE,"임차보증금";#N/A,#N/A,FALSE,"관계회사 임차보증금";#N/A,#N/A,FALSE,"전신전화가입권 ";#N/A,#N/A,FALSE,"가입권";#N/A,#N/A,FALSE,"국민연금전환금 ";#N/A,#N/A,FALSE,"장기선급비용";#N/A,#N/A,FALSE,"개발비";#N/A,#N/A,FALSE,"선 수 금";#N/A,#N/A,FALSE,"예 수 금 ";#N/A,#N/A,FALSE,"미지급비용";#N/A,#N/A,FALSE,"미지급법인세";#N/A,#N/A,FALSE,"상여충당금";#N/A,#N/A,FALSE,"퇴직충당금";#N/A,#N/A,FALSE,"연구비";#N/A,#N/A,FALSE,"영업외수익";#N/A,#N/A,FALSE,"영업외비용";#N/A,#N/A,FALSE,"특별이익";#N/A,#N/A,FALSE,"특별손실";#N/A,#N/A,FALSE,"외상매입금,미지급금";#N/A,#N/A,FALSE,"타계정이체"}</definedName>
    <definedName name="wrn.골재소요량." localSheetId="7" hidden="1">{#N/A,#N/A,FALSE,"골재소요량";#N/A,#N/A,FALSE,"골재소요량"}</definedName>
    <definedName name="wrn.골재소요량." localSheetId="6" hidden="1">{#N/A,#N/A,FALSE,"골재소요량";#N/A,#N/A,FALSE,"골재소요량"}</definedName>
    <definedName name="wrn.골재소요량." hidden="1">{#N/A,#N/A,FALSE,"골재소요량";#N/A,#N/A,FALSE,"골재소요량"}</definedName>
    <definedName name="wrn.관섬예산." localSheetId="7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1" localSheetId="7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1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교육보고서." localSheetId="7" hidden="1">{#N/A,#N/A,FALSE,"Sheet1"}</definedName>
    <definedName name="wrn.교육보고서." localSheetId="6" hidden="1">{#N/A,#N/A,FALSE,"Sheet1"}</definedName>
    <definedName name="wrn.교육보고서." hidden="1">{#N/A,#N/A,FALSE,"Sheet1"}</definedName>
    <definedName name="wrn.교육청." localSheetId="7" hidden="1">{#N/A,#N/A,FALSE,"전력간선"}</definedName>
    <definedName name="wrn.교육청." localSheetId="6" hidden="1">{#N/A,#N/A,FALSE,"전력간선"}</definedName>
    <definedName name="wrn.교육청." hidden="1">{#N/A,#N/A,FALSE,"전력간선"}</definedName>
    <definedName name="wrn.구조2." localSheetId="7" hidden="1">{#N/A,#N/A,FALSE,"구조2"}</definedName>
    <definedName name="wrn.구조2." localSheetId="6" hidden="1">{#N/A,#N/A,FALSE,"구조2"}</definedName>
    <definedName name="wrn.구조2." hidden="1">{#N/A,#N/A,FALSE,"구조2"}</definedName>
    <definedName name="wrn.급여인상안." localSheetId="7" hidden="1">{#N/A,#N/A,FALSE,"계약직(여)"}</definedName>
    <definedName name="wrn.급여인상안." localSheetId="6" hidden="1">{#N/A,#N/A,FALSE,"계약직(여)"}</definedName>
    <definedName name="wrn.급여인상안." hidden="1">{#N/A,#N/A,FALSE,"계약직(여)"}</definedName>
    <definedName name="wrn.급여인상안._1" localSheetId="7" hidden="1">{#N/A,#N/A,FALSE,"계약직(여)"}</definedName>
    <definedName name="wrn.급여인상안._1" localSheetId="6" hidden="1">{#N/A,#N/A,FALSE,"계약직(여)"}</definedName>
    <definedName name="wrn.급여인상안._1" hidden="1">{#N/A,#N/A,FALSE,"계약직(여)"}</definedName>
    <definedName name="wrn.기술료._.비교." localSheetId="7" hidden="1">{#N/A,#N/A,FALSE,"기술료 비교"}</definedName>
    <definedName name="wrn.기술료._.비교." localSheetId="6" hidden="1">{#N/A,#N/A,FALSE,"기술료 비교"}</definedName>
    <definedName name="wrn.기술료._.비교." hidden="1">{#N/A,#N/A,FALSE,"기술료 비교"}</definedName>
    <definedName name="wrn.낙관적000112." localSheetId="7" hidden="1">{#N/A,#N/A,FALSE,"추정손익계산서";#N/A,#N/A,FALSE,"추정대차대조표";#N/A,#N/A,FALSE,"자금수지예상표";#N/A,#N/A,FALSE,"재무비율분석"}</definedName>
    <definedName name="wrn.낙관적000112." localSheetId="6" hidden="1">{#N/A,#N/A,FALSE,"추정손익계산서";#N/A,#N/A,FALSE,"추정대차대조표";#N/A,#N/A,FALSE,"자금수지예상표";#N/A,#N/A,FALSE,"재무비율분석"}</definedName>
    <definedName name="wrn.낙관적000112." hidden="1">{#N/A,#N/A,FALSE,"추정손익계산서";#N/A,#N/A,FALSE,"추정대차대조표";#N/A,#N/A,FALSE,"자금수지예상표";#N/A,#N/A,FALSE,"재무비율분석"}</definedName>
    <definedName name="wrn.단가표지." localSheetId="7" hidden="1">{#N/A,#N/A,FALSE,"단가표지"}</definedName>
    <definedName name="wrn.단가표지." localSheetId="6" hidden="1">{#N/A,#N/A,FALSE,"단가표지"}</definedName>
    <definedName name="wrn.단가표지." hidden="1">{#N/A,#N/A,FALSE,"단가표지"}</definedName>
    <definedName name="wrn.대차._.대조표." localSheetId="7" hidden="1">{#N/A,#N/A,TRUE,"대 차 대 조 표"}</definedName>
    <definedName name="wrn.대차._.대조표." localSheetId="6" hidden="1">{#N/A,#N/A,TRUE,"대 차 대 조 표"}</definedName>
    <definedName name="wrn.대차._.대조표." hidden="1">{#N/A,#N/A,TRUE,"대 차 대 조 표"}</definedName>
    <definedName name="wrn.등록예비신청서." localSheetId="7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wrn.등록예비신청서." localSheetId="6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wrn.등록예비신청서.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wrn.미판매." localSheetId="7" hidden="1">{#N/A,#N/A,FALSE,"미판매분"}</definedName>
    <definedName name="wrn.미판매." localSheetId="6" hidden="1">{#N/A,#N/A,FALSE,"미판매분"}</definedName>
    <definedName name="wrn.미판매." hidden="1">{#N/A,#N/A,FALSE,"미판매분"}</definedName>
    <definedName name="wrn.배수1." localSheetId="7" hidden="1">{#N/A,#N/A,FALSE,"배수1"}</definedName>
    <definedName name="wrn.배수1." localSheetId="6" hidden="1">{#N/A,#N/A,FALSE,"배수1"}</definedName>
    <definedName name="wrn.배수1." hidden="1">{#N/A,#N/A,FALSE,"배수1"}</definedName>
    <definedName name="wrn.배수2." localSheetId="7" hidden="1">{#N/A,#N/A,FALSE,"배수2"}</definedName>
    <definedName name="wrn.배수2." localSheetId="6" hidden="1">{#N/A,#N/A,FALSE,"배수2"}</definedName>
    <definedName name="wrn.배수2." hidden="1">{#N/A,#N/A,FALSE,"배수2"}</definedName>
    <definedName name="wrn.보고서." localSheetId="7" hidden="1">{#N/A,#N/A,FALSE,"Sheet1";#N/A,#N/A,FALSE,"기평9607"}</definedName>
    <definedName name="wrn.보고서." localSheetId="6" hidden="1">{#N/A,#N/A,FALSE,"Sheet1";#N/A,#N/A,FALSE,"기평9607"}</definedName>
    <definedName name="wrn.보고서." hidden="1">{#N/A,#N/A,FALSE,"Sheet1";#N/A,#N/A,FALSE,"기평9607"}</definedName>
    <definedName name="wrn.보고서추가." localSheetId="7" hidden="1">{#N/A,#N/A,FALSE,"교재수정"}</definedName>
    <definedName name="wrn.보고서추가." localSheetId="6" hidden="1">{#N/A,#N/A,FALSE,"교재수정"}</definedName>
    <definedName name="wrn.보고서추가." hidden="1">{#N/A,#N/A,FALSE,"교재수정"}</definedName>
    <definedName name="wrn.보서서추가합니다.." localSheetId="7" hidden="1">{#N/A,#N/A,FALSE,"교육시간"}</definedName>
    <definedName name="wrn.보서서추가합니다.." localSheetId="6" hidden="1">{#N/A,#N/A,FALSE,"교육시간"}</definedName>
    <definedName name="wrn.보서서추가합니다.." hidden="1">{#N/A,#N/A,FALSE,"교육시간"}</definedName>
    <definedName name="wrn.보험현황." localSheetId="7" hidden="1">{#N/A,#N/A,FALSE,"보험현황";#N/A,#N/A,FALSE,"보험현황"}</definedName>
    <definedName name="wrn.보험현황." localSheetId="6" hidden="1">{#N/A,#N/A,FALSE,"보험현황";#N/A,#N/A,FALSE,"보험현황"}</definedName>
    <definedName name="wrn.보험현황." hidden="1">{#N/A,#N/A,FALSE,"보험현황";#N/A,#N/A,FALSE,"보험현황"}</definedName>
    <definedName name="wrn.부대1." localSheetId="7" hidden="1">{#N/A,#N/A,FALSE,"부대1"}</definedName>
    <definedName name="wrn.부대1." localSheetId="6" hidden="1">{#N/A,#N/A,FALSE,"부대1"}</definedName>
    <definedName name="wrn.부대1." hidden="1">{#N/A,#N/A,FALSE,"부대1"}</definedName>
    <definedName name="wrn.부대2." localSheetId="7" hidden="1">{#N/A,#N/A,FALSE,"부대2"}</definedName>
    <definedName name="wrn.부대2." localSheetId="6" hidden="1">{#N/A,#N/A,FALSE,"부대2"}</definedName>
    <definedName name="wrn.부대2." hidden="1">{#N/A,#N/A,FALSE,"부대2"}</definedName>
    <definedName name="wrn.부문손익." localSheetId="7" hidden="1">{#N/A,#N/A,FALSE,"매출이익"}</definedName>
    <definedName name="wrn.부문손익." localSheetId="6" hidden="1">{#N/A,#N/A,FALSE,"매출이익"}</definedName>
    <definedName name="wrn.부문손익." hidden="1">{#N/A,#N/A,FALSE,"매출이익"}</definedName>
    <definedName name="wrn.부하계획.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부하계획.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선사." localSheetId="7" hidden="1">{#N/A,#N/A,FALSE,"품의서";#N/A,#N/A,FALSE,"전제";#N/A,#N/A,FALSE,"총손";#N/A,#N/A,FALSE,"손익"}</definedName>
    <definedName name="wrn.선사." localSheetId="6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세무" localSheetId="7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7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localSheetId="7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localSheetId="7" hidden="1">{#N/A,#N/A,FALSE,"속도"}</definedName>
    <definedName name="wrn.속도." localSheetId="6" hidden="1">{#N/A,#N/A,FALSE,"속도"}</definedName>
    <definedName name="wrn.속도." hidden="1">{#N/A,#N/A,FALSE,"속도"}</definedName>
    <definedName name="wrn.손익보고.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7" hidden="1">{#N/A,"수불부",FALSE,"사급자재수불서";#N/A,"수불부",FALSE,"사급자재수불서"}</definedName>
    <definedName name="wrn.수." localSheetId="6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수주현황." localSheetId="7" hidden="1">{#N/A,#N/A,FALSE,"수주현황";#N/A,#N/A,FALSE,"수주현황";#N/A,#N/A,FALSE,"수주현황"}</definedName>
    <definedName name="wrn.수주현황." localSheetId="6" hidden="1">{#N/A,#N/A,FALSE,"수주현황";#N/A,#N/A,FALSE,"수주현황";#N/A,#N/A,FALSE,"수주현황"}</definedName>
    <definedName name="wrn.수주현황." hidden="1">{#N/A,#N/A,FALSE,"수주현황";#N/A,#N/A,FALSE,"수주현황";#N/A,#N/A,FALSE,"수주현황"}</definedName>
    <definedName name="wrn.신규dep._.full._.set." localSheetId="7" hidden="1">{#N/A,#N/A,FALSE,"신규dep";#N/A,#N/A,FALSE,"신규dep-금형상각후";#N/A,#N/A,FALSE,"신규dep-연구비상각후";#N/A,#N/A,FALSE,"신규dep-기계,공구상각후"}</definedName>
    <definedName name="wrn.신규dep._.full._.set." localSheetId="6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신용찬." localSheetId="7" hidden="1">{#N/A,#N/A,TRUE,"토적및재료집계";#N/A,#N/A,TRUE,"토적및재료집계";#N/A,#N/A,TRUE,"단위량"}</definedName>
    <definedName name="wrn.신용찬." localSheetId="6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실행경비예산." hidden="1">{#N/A,#N/A,FALSE,"재료비";#N/A,#N/A,FALSE,"확정노무비";#N/A,#N/A,FALSE,"실행경비예산"}</definedName>
    <definedName name="wrn.씨엠정1." localSheetId="7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1." localSheetId="6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1.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산." localSheetId="7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씨엠정산." localSheetId="6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씨엠정산.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아시아." localSheetId="7" hidden="1">{#N/A,#N/A,FALSE,"ASIA1"}</definedName>
    <definedName name="wrn.아시아." localSheetId="6" hidden="1">{#N/A,#N/A,FALSE,"ASIA1"}</definedName>
    <definedName name="wrn.아시아." hidden="1">{#N/A,#N/A,FALSE,"ASIA1"}</definedName>
    <definedName name="wrn.어음대장." localSheetId="7" hidden="1">{#N/A,#N/A,FALSE,"진행중"}</definedName>
    <definedName name="wrn.어음대장." localSheetId="6" hidden="1">{#N/A,#N/A,FALSE,"진행중"}</definedName>
    <definedName name="wrn.어음대장." hidden="1">{#N/A,#N/A,FALSE,"진행중"}</definedName>
    <definedName name="wrn.운반시간." localSheetId="7" hidden="1">{#N/A,#N/A,FALSE,"운반시간"}</definedName>
    <definedName name="wrn.운반시간." localSheetId="6" hidden="1">{#N/A,#N/A,FALSE,"운반시간"}</definedName>
    <definedName name="wrn.운반시간." hidden="1">{#N/A,#N/A,FALSE,"운반시간"}</definedName>
    <definedName name="wrn.월말보고서." localSheetId="7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localSheetId="6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별._.경영._.실적._.분석." localSheetId="7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wrn.월별._.경영._.실적._.분석." localSheetId="6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wrn.월별._.경영._.실적._.분석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wrn.월별._.청구입금._.보고서." localSheetId="7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wrn.월별._.청구입금._.보고서." localSheetId="6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wrn.월별._.청구입금._.보고서.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wrn.월별예산실적차이분석." hidden="1">{#N/A,#N/A,FALSE,"기안용지";#N/A,#N/A,FALSE,"표지";#N/A,#N/A,FALSE,"총괄";#N/A,#N/A,FALSE,"제조비용";#N/A,#N/A,FALSE,"별첨1";#N/A,#N/A,FALSE,"5월자본예산";#N/A,#N/A,FALSE,"보고별첨3"}</definedName>
    <definedName name="wrn.월보." localSheetId="7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" localSheetId="6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추정." localSheetId="7" hidden="1">{#N/A,#N/A,FALSE,"월추정감가상각비";#N/A,#N/A,FALSE,"main_prog"}</definedName>
    <definedName name="wrn.월추정." localSheetId="6" hidden="1">{#N/A,#N/A,FALSE,"월추정감가상각비";#N/A,#N/A,FALSE,"main_prog"}</definedName>
    <definedName name="wrn.월추정." hidden="1">{#N/A,#N/A,FALSE,"월추정감가상각비";#N/A,#N/A,FALSE,"main_prog"}</definedName>
    <definedName name="wrn.위기관리월별실적보고." hidden="1">{#N/A,#N/A,FALSE,"기안지";#N/A,#N/A,FALSE,"표지";#N/A,#N/A,FALSE,"P1";#N/A,#N/A,FALSE,"P2";#N/A,#N/A,FALSE,"P3"}</definedName>
    <definedName name="wrn.유형자산." localSheetId="7" hidden="1">{#N/A,#N/A,FALSE,"Sheet1"}</definedName>
    <definedName name="wrn.유형자산." localSheetId="6" hidden="1">{#N/A,#N/A,FALSE,"Sheet1"}</definedName>
    <definedName name="wrn.유형자산." hidden="1">{#N/A,#N/A,FALSE,"Sheet1"}</definedName>
    <definedName name="wrn.이정표." localSheetId="7" hidden="1">{#N/A,#N/A,FALSE,"이정표"}</definedName>
    <definedName name="wrn.이정표." localSheetId="6" hidden="1">{#N/A,#N/A,FALSE,"이정표"}</definedName>
    <definedName name="wrn.이정표." hidden="1">{#N/A,#N/A,FALSE,"이정표"}</definedName>
    <definedName name="wrn.자동화연구소._.자료." localSheetId="7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자동화연구소._.자료." localSheetId="6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자동화연구소._.자료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자재코드집." localSheetId="7" hidden="1">{#N/A,#N/A,FALSE,"Sheet1"}</definedName>
    <definedName name="wrn.자재코드집." localSheetId="6" hidden="1">{#N/A,#N/A,FALSE,"Sheet1"}</definedName>
    <definedName name="wrn.자재코드집." hidden="1">{#N/A,#N/A,FALSE,"Sheet1"}</definedName>
    <definedName name="wrn.자판정비._.월간회의자료." localSheetId="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localSheetId="7" hidden="1">{#N/A,#N/A,FALSE,"BS";#N/A,#N/A,FALSE,"IS";#N/A,#N/A,FALSE,"결손금처리";#N/A,#N/A,FALSE,"cashflow"}</definedName>
    <definedName name="wrn.재무제표." localSheetId="6" hidden="1">{#N/A,#N/A,FALSE,"BS";#N/A,#N/A,FALSE,"IS";#N/A,#N/A,FALSE,"결손금처리";#N/A,#N/A,FALSE,"cashflow"}</definedName>
    <definedName name="wrn.재무제표." hidden="1">{#N/A,#N/A,FALSE,"BS";#N/A,#N/A,FALSE,"IS";#N/A,#N/A,FALSE,"결손금처리";#N/A,#N/A,FALSE,"cashflow"}</definedName>
    <definedName name="wrn.재무제표._1" localSheetId="7" hidden="1">{"PL2",#N/A,FALSE,"PL";"CH1",#N/A,FALSE,"현금흐름표";"CH2",#N/A,FALSE,"현금흐름표";"BS1",#N/A,FALSE,"BS";"CO",#N/A,FALSE,"매출원가";"BS2",#N/A,FALSE,"BS"}</definedName>
    <definedName name="wrn.재무제표._1" localSheetId="6" hidden="1">{"PL2",#N/A,FALSE,"PL";"CH1",#N/A,FALSE,"현금흐름표";"CH2",#N/A,FALSE,"현금흐름표";"BS1",#N/A,FALSE,"BS";"CO",#N/A,FALSE,"매출원가";"BS2",#N/A,FALSE,"BS"}</definedName>
    <definedName name="wrn.재무제표._1" hidden="1">{"PL2",#N/A,FALSE,"PL";"CH1",#N/A,FALSE,"현금흐름표";"CH2",#N/A,FALSE,"현금흐름표";"BS1",#N/A,FALSE,"BS";"CO",#N/A,FALSE,"매출원가";"BS2",#N/A,FALSE,"BS"}</definedName>
    <definedName name="wrn.전부인쇄." localSheetId="7" hidden="1">{#N/A,#N/A,FALSE,"단축1";#N/A,#N/A,FALSE,"단축2";#N/A,#N/A,FALSE,"단축3";#N/A,#N/A,FALSE,"장축";#N/A,#N/A,FALSE,"4WD"}</definedName>
    <definedName name="wrn.전부인쇄." localSheetId="6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전사예산." localSheetId="7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" localSheetId="7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체인쇄." localSheetId="7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전체인쇄." localSheetId="6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정리채무년관리보고서." localSheetId="7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정리채무년관리보고서." localSheetId="6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정리채무년관리보고서.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조골재." localSheetId="7" hidden="1">{#N/A,#N/A,FALSE,"조골재"}</definedName>
    <definedName name="wrn.조골재." localSheetId="6" hidden="1">{#N/A,#N/A,FALSE,"조골재"}</definedName>
    <definedName name="wrn.조골재." hidden="1">{#N/A,#N/A,FALSE,"조골재"}</definedName>
    <definedName name="wrn.조흥94세무.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7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가동율." localSheetId="7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가동율." localSheetId="6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간._.보고." localSheetId="7" hidden="1">{#N/A,#N/A,TRUE,"일정"}</definedName>
    <definedName name="wrn.주간._.보고." localSheetId="6" hidden="1">{#N/A,#N/A,TRUE,"일정"}</definedName>
    <definedName name="wrn.주간._.보고." hidden="1">{#N/A,#N/A,TRUE,"일정"}</definedName>
    <definedName name="wrn.직좌." localSheetId="7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6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7" hidden="1">{#N/A,#N/A,FALSE,"표지";#N/A,#N/A,FALSE,"전제";#N/A,#N/A,FALSE,"대당";#N/A,#N/A,FALSE,"가공비";#N/A,#N/A,FALSE,"재료비";#N/A,#N/A,FALSE,"손익"}</definedName>
    <definedName name="wrn.직중." localSheetId="6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wrn.채권재조정." localSheetId="7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localSheetId="6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채무조회서." localSheetId="7" hidden="1">{#N/A,#N/A,FALSE,"채권채무";#N/A,#N/A,FALSE,"control sheet"}</definedName>
    <definedName name="wrn.채권채무조회서." localSheetId="6" hidden="1">{#N/A,#N/A,FALSE,"채권채무";#N/A,#N/A,FALSE,"control sheet"}</definedName>
    <definedName name="wrn.채권채무조회서." hidden="1">{#N/A,#N/A,FALSE,"채권채무";#N/A,#N/A,FALSE,"control sheet"}</definedName>
    <definedName name="wrn.채권채무조회서._1" localSheetId="7" hidden="1">{#N/A,#N/A,FALSE,"채권채무";#N/A,#N/A,FALSE,"control sheet"}</definedName>
    <definedName name="wrn.채권채무조회서._1" localSheetId="6" hidden="1">{#N/A,#N/A,FALSE,"채권채무";#N/A,#N/A,FALSE,"control sheet"}</definedName>
    <definedName name="wrn.채권채무조회서._1" hidden="1">{#N/A,#N/A,FALSE,"채권채무";#N/A,#N/A,FALSE,"control sheet"}</definedName>
    <definedName name="wrn.토공1." localSheetId="7" hidden="1">{#N/A,#N/A,FALSE,"구조1"}</definedName>
    <definedName name="wrn.토공1." localSheetId="6" hidden="1">{#N/A,#N/A,FALSE,"구조1"}</definedName>
    <definedName name="wrn.토공1." hidden="1">{#N/A,#N/A,FALSE,"구조1"}</definedName>
    <definedName name="wrn.토공2." localSheetId="7" hidden="1">{#N/A,#N/A,FALSE,"토공2"}</definedName>
    <definedName name="wrn.토공2." localSheetId="6" hidden="1">{#N/A,#N/A,FALSE,"토공2"}</definedName>
    <definedName name="wrn.토공2." hidden="1">{#N/A,#N/A,FALSE,"토공2"}</definedName>
    <definedName name="wrn.통관현황." localSheetId="7" hidden="1">{#N/A,#N/A,FALSE,"출고분";#N/A,#N/A,FALSE,"출고분";#N/A,#N/A,FALSE,"출고분";#N/A,#N/A,FALSE,"출고분";#N/A,#N/A,FALSE,"출고분"}</definedName>
    <definedName name="wrn.통관현황." localSheetId="6" hidden="1">{#N/A,#N/A,FALSE,"출고분";#N/A,#N/A,FALSE,"출고분";#N/A,#N/A,FALSE,"출고분";#N/A,#N/A,FALSE,"출고분";#N/A,#N/A,FALSE,"출고분"}</definedName>
    <definedName name="wrn.통관현황." hidden="1">{#N/A,#N/A,FALSE,"출고분";#N/A,#N/A,FALSE,"출고분";#N/A,#N/A,FALSE,"출고분";#N/A,#N/A,FALSE,"출고분";#N/A,#N/A,FALSE,"출고분"}</definedName>
    <definedName name="wrn.통관현황._1" localSheetId="7" hidden="1">{#N/A,#N/A,FALSE,"출고분";#N/A,#N/A,FALSE,"출고분";#N/A,#N/A,FALSE,"출고분";#N/A,#N/A,FALSE,"출고분";#N/A,#N/A,FALSE,"출고분"}</definedName>
    <definedName name="wrn.통관현황._1" localSheetId="6" hidden="1">{#N/A,#N/A,FALSE,"출고분";#N/A,#N/A,FALSE,"출고분";#N/A,#N/A,FALSE,"출고분";#N/A,#N/A,FALSE,"출고분";#N/A,#N/A,FALSE,"출고분"}</definedName>
    <definedName name="wrn.통관현황._1" hidden="1">{#N/A,#N/A,FALSE,"출고분";#N/A,#N/A,FALSE,"출고분";#N/A,#N/A,FALSE,"출고분";#N/A,#N/A,FALSE,"출고분";#N/A,#N/A,FALSE,"출고분"}</definedName>
    <definedName name="wrn.판유리예산." localSheetId="7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" localSheetId="7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" localSheetId="6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포장1." localSheetId="7" hidden="1">{#N/A,#N/A,FALSE,"포장1";#N/A,#N/A,FALSE,"포장1"}</definedName>
    <definedName name="wrn.포장1." localSheetId="6" hidden="1">{#N/A,#N/A,FALSE,"포장1";#N/A,#N/A,FALSE,"포장1"}</definedName>
    <definedName name="wrn.포장1." hidden="1">{#N/A,#N/A,FALSE,"포장1";#N/A,#N/A,FALSE,"포장1"}</definedName>
    <definedName name="wrn.포장2." localSheetId="7" hidden="1">{#N/A,#N/A,FALSE,"포장2"}</definedName>
    <definedName name="wrn.포장2." localSheetId="6" hidden="1">{#N/A,#N/A,FALSE,"포장2"}</definedName>
    <definedName name="wrn.포장2." hidden="1">{#N/A,#N/A,FALSE,"포장2"}</definedName>
    <definedName name="wrn.포항강판." localSheetId="7" hidden="1">{"현수",#N/A,FALSE,"월추정감가상각비"}</definedName>
    <definedName name="wrn.포항강판." localSheetId="6" hidden="1">{"현수",#N/A,FALSE,"월추정감가상각비"}</definedName>
    <definedName name="wrn.포항강판." hidden="1">{"현수",#N/A,FALSE,"월추정감가상각비"}</definedName>
    <definedName name="wrn.표지목차." localSheetId="7" hidden="1">{#N/A,#N/A,FALSE,"표지목차"}</definedName>
    <definedName name="wrn.표지목차." localSheetId="6" hidden="1">{#N/A,#N/A,FALSE,"표지목차"}</definedName>
    <definedName name="wrn.표지목차." hidden="1">{#N/A,#N/A,FALSE,"표지목차"}</definedName>
    <definedName name="wrn.플랜트조직변경에따른인원변동." localSheetId="7" hidden="1">{#N/A,#N/A,FALSE,"Sheet1";#N/A,#N/A,FALSE,"Sheet1";#N/A,#N/A,FALSE,"Sheet1"}</definedName>
    <definedName name="wrn.플랜트조직변경에따른인원변동." localSheetId="6" hidden="1">{#N/A,#N/A,FALSE,"Sheet1";#N/A,#N/A,FALSE,"Sheet1";#N/A,#N/A,FALSE,"Sheet1"}</definedName>
    <definedName name="wrn.플랜트조직변경에따른인원변동." hidden="1">{#N/A,#N/A,FALSE,"Sheet1";#N/A,#N/A,FALSE,"Sheet1";#N/A,#N/A,FALSE,"Sheet1"}</definedName>
    <definedName name="wrn.한국은행._.보고서." localSheetId="7" hidden="1">{#N/A,#N/A,FALSE,"주요여수신";#N/A,#N/A,FALSE,"수신금리";#N/A,#N/A,FALSE,"대출금리";#N/A,#N/A,FALSE,"신규대출";#N/A,#N/A,FALSE,"총액대출"}</definedName>
    <definedName name="wrn.한국은행._.보고서." localSheetId="6" hidden="1">{#N/A,#N/A,FALSE,"주요여수신";#N/A,#N/A,FALSE,"수신금리";#N/A,#N/A,FALSE,"대출금리";#N/A,#N/A,FALSE,"신규대출";#N/A,#N/A,FALSE,"총액대출"}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함영민." localSheetId="7" hidden="1">{#N/A,#N/A,FALSE,"범우구미";#N/A,#N/A,FALSE,"세한케미칼";#N/A,#N/A,FALSE,"세명화학";#N/A,#N/A,FALSE,"신영케미칼";#N/A,#N/A,FALSE,"일석상사"}</definedName>
    <definedName name="wrn.함영민." localSheetId="6" hidden="1">{#N/A,#N/A,FALSE,"범우구미";#N/A,#N/A,FALSE,"세한케미칼";#N/A,#N/A,FALSE,"세명화학";#N/A,#N/A,FALSE,"신영케미칼";#N/A,#N/A,FALSE,"일석상사"}</definedName>
    <definedName name="wrn.함영민." hidden="1">{#N/A,#N/A,FALSE,"범우구미";#N/A,#N/A,FALSE,"세한케미칼";#N/A,#N/A,FALSE,"세명화학";#N/A,#N/A,FALSE,"신영케미칼";#N/A,#N/A,FALSE,"일석상사"}</definedName>
    <definedName name="wrn.함영민._1" localSheetId="7" hidden="1">{#N/A,#N/A,FALSE,"범우구미";#N/A,#N/A,FALSE,"세한케미칼";#N/A,#N/A,FALSE,"세명화학";#N/A,#N/A,FALSE,"신영케미칼";#N/A,#N/A,FALSE,"일석상사"}</definedName>
    <definedName name="wrn.함영민._1" localSheetId="6" hidden="1">{#N/A,#N/A,FALSE,"범우구미";#N/A,#N/A,FALSE,"세한케미칼";#N/A,#N/A,FALSE,"세명화학";#N/A,#N/A,FALSE,"신영케미칼";#N/A,#N/A,FALSE,"일석상사"}</definedName>
    <definedName name="wrn.함영민._1" hidden="1">{#N/A,#N/A,FALSE,"범우구미";#N/A,#N/A,FALSE,"세한케미칼";#N/A,#N/A,FALSE,"세명화학";#N/A,#N/A,FALSE,"신영케미칼";#N/A,#N/A,FALSE,"일석상사"}</definedName>
    <definedName name="wrn.현대정공구매현황." localSheetId="7" hidden="1">{#N/A,#N/A,FALSE,"정공"}</definedName>
    <definedName name="wrn.현대정공구매현황." localSheetId="6" hidden="1">{#N/A,#N/A,FALSE,"정공"}</definedName>
    <definedName name="wrn.현대정공구매현황." hidden="1">{#N/A,#N/A,FALSE,"정공"}</definedName>
    <definedName name="wrn.현장._.NCR._.분석." localSheetId="7" hidden="1">{#N/A,#N/A,FALSE,"현장 NCR 분석";#N/A,#N/A,FALSE,"현장품질감사";#N/A,#N/A,FALSE,"현장품질감사"}</definedName>
    <definedName name="wrn.현장._.NCR._.분석." localSheetId="6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7" hidden="1">{#N/A,#N/A,FALSE,"혼합골재"}</definedName>
    <definedName name="wrn.혼합골재." localSheetId="6" hidden="1">{#N/A,#N/A,FALSE,"혼합골재"}</definedName>
    <definedName name="wrn.혼합골재." hidden="1">{#N/A,#N/A,FALSE,"혼합골재"}</definedName>
    <definedName name="wrn.회선임차현황." localSheetId="7" hidden="1">{#N/A,#N/A,FALSE,"회선임차현황"}</definedName>
    <definedName name="wrn.회선임차현황." localSheetId="6" hidden="1">{#N/A,#N/A,FALSE,"회선임차현황"}</definedName>
    <definedName name="wrn.회선임차현황." hidden="1">{#N/A,#N/A,FALSE,"회선임차현황"}</definedName>
    <definedName name="wrn.회의0104.XLS." localSheetId="7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6" hidden="1">{#N/A,#N/A,TRUE,"매출진척-1";#N/A,#N/A,TRUE,"매출진척-2";#N/A,#N/A,TRUE,"제품실적";#N/A,#N/A,TRUE,"RAC";#N/A,#N/A,TRUE,"PAC ";#N/A,#N/A,TRUE,"재고현황";#N/A,#N/A,TRUE,"공지사항"}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f.report" localSheetId="7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 localSheetId="7" hidden="1">{"'보고양식'!$A$58:$K$111"}</definedName>
    <definedName name="ws" localSheetId="6" hidden="1">{"'보고양식'!$A$58:$K$111"}</definedName>
    <definedName name="ws" hidden="1">{"'보고양식'!$A$58:$K$111"}</definedName>
    <definedName name="wvu.inputs._.raw._.data." localSheetId="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7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ew" localSheetId="7" hidden="1">{#N/A,#N/A,FALSE,"UNIT";#N/A,#N/A,FALSE,"UNIT";#N/A,#N/A,FALSE,"계정"}</definedName>
    <definedName name="wwew" localSheetId="6" hidden="1">{#N/A,#N/A,FALSE,"UNIT";#N/A,#N/A,FALSE,"UNIT";#N/A,#N/A,FALSE,"계정"}</definedName>
    <definedName name="wwew" hidden="1">{#N/A,#N/A,FALSE,"UNIT";#N/A,#N/A,FALSE,"UNIT";#N/A,#N/A,FALSE,"계정"}</definedName>
    <definedName name="wwewewewe" localSheetId="7" hidden="1">{#N/A,#N/A,TRUE,"Summary";#N/A,#N/A,TRUE,"IS";#N/A,#N/A,TRUE,"Adj";#N/A,#N/A,TRUE,"BS";#N/A,#N/A,TRUE,"CF";#N/A,#N/A,TRUE,"Debt";#N/A,#N/A,TRUE,"IRR"}</definedName>
    <definedName name="wwewewewe" localSheetId="6" hidden="1">{#N/A,#N/A,TRUE,"Summary";#N/A,#N/A,TRUE,"IS";#N/A,#N/A,TRUE,"Adj";#N/A,#N/A,TRUE,"BS";#N/A,#N/A,TRUE,"CF";#N/A,#N/A,TRUE,"Debt";#N/A,#N/A,TRUE,"IRR"}</definedName>
    <definedName name="wwewewewe" hidden="1">{#N/A,#N/A,TRUE,"Summary";#N/A,#N/A,TRUE,"IS";#N/A,#N/A,TRUE,"Adj";#N/A,#N/A,TRUE,"BS";#N/A,#N/A,TRUE,"CF";#N/A,#N/A,TRUE,"Debt";#N/A,#N/A,TRUE,"IRR"}</definedName>
    <definedName name="wwewww" localSheetId="7" hidden="1">{#N/A,#N/A,FALSE,"UNIT";#N/A,#N/A,FALSE,"UNIT";#N/A,#N/A,FALSE,"계정"}</definedName>
    <definedName name="wwewww" localSheetId="6" hidden="1">{#N/A,#N/A,FALSE,"UNIT";#N/A,#N/A,FALSE,"UNIT";#N/A,#N/A,FALSE,"계정"}</definedName>
    <definedName name="wwewww" hidden="1">{#N/A,#N/A,FALSE,"UNIT";#N/A,#N/A,FALSE,"UNIT";#N/A,#N/A,FALSE,"계정"}</definedName>
    <definedName name="wwqwqwq" localSheetId="7" hidden="1">{"'4월수지'!$A$1:$AE$45"}</definedName>
    <definedName name="wwqwqwq" localSheetId="6" hidden="1">{"'4월수지'!$A$1:$AE$45"}</definedName>
    <definedName name="wwqwqwq" hidden="1">{"'4월수지'!$A$1:$AE$45"}</definedName>
    <definedName name="wwrr" localSheetId="7" hidden="1">{"'Chemical Lab Exhaust외 설치건'!$J$1"}</definedName>
    <definedName name="wwrr" localSheetId="6" hidden="1">{"'Chemical Lab Exhaust외 설치건'!$J$1"}</definedName>
    <definedName name="wwrr" hidden="1">{"'Chemical Lab Exhaust외 설치건'!$J$1"}</definedName>
    <definedName name="www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W" localSheetId="7" hidden="1">{"'호선별현황(방식)'!$K$22:$P$22","'호선별현황(방식)'!$K$22:$P$22"}</definedName>
    <definedName name="WWWWW" localSheetId="6" hidden="1">{"'호선별현황(방식)'!$K$22:$P$22","'호선별현황(방식)'!$K$22:$P$22"}</definedName>
    <definedName name="WWWWW" hidden="1">{"'호선별현황(방식)'!$K$22:$P$22","'호선별현황(방식)'!$K$22:$P$22"}</definedName>
    <definedName name="wwwwww" localSheetId="7" hidden="1">{#N/A,#N/A,FALSE,"UNIT";#N/A,#N/A,FALSE,"UNIT";#N/A,#N/A,FALSE,"계정"}</definedName>
    <definedName name="wwwwww" localSheetId="6" hidden="1">{#N/A,#N/A,FALSE,"UNIT";#N/A,#N/A,FALSE,"UNIT";#N/A,#N/A,FALSE,"계정"}</definedName>
    <definedName name="wwwwww" hidden="1">{#N/A,#N/A,FALSE,"UNIT";#N/A,#N/A,FALSE,"UNIT";#N/A,#N/A,FALSE,"계정"}</definedName>
    <definedName name="wwwwwww" localSheetId="7" hidden="1">{#N/A,#N/A,FALSE,"UNIT";#N/A,#N/A,FALSE,"UNIT";#N/A,#N/A,FALSE,"계정"}</definedName>
    <definedName name="wwwwwww" localSheetId="6" hidden="1">{#N/A,#N/A,FALSE,"UNIT";#N/A,#N/A,FALSE,"UNIT";#N/A,#N/A,FALSE,"계정"}</definedName>
    <definedName name="wwwwwww" hidden="1">{#N/A,#N/A,FALSE,"UNIT";#N/A,#N/A,FALSE,"UNIT";#N/A,#N/A,FALSE,"계정"}</definedName>
    <definedName name="wwwwwwww" localSheetId="7" hidden="1">{#N/A,#N/A,FALSE,"UNIT";#N/A,#N/A,FALSE,"UNIT";#N/A,#N/A,FALSE,"계정"}</definedName>
    <definedName name="wwwwwwww" localSheetId="6" hidden="1">{#N/A,#N/A,FALSE,"UNIT";#N/A,#N/A,FALSE,"UNIT";#N/A,#N/A,FALSE,"계정"}</definedName>
    <definedName name="wwwwwwww" hidden="1">{#N/A,#N/A,FALSE,"UNIT";#N/A,#N/A,FALSE,"UNIT";#N/A,#N/A,FALSE,"계정"}</definedName>
    <definedName name="wwwwwwwwdw" localSheetId="7" hidden="1">{#N/A,#N/A,FALSE,"UNIT";#N/A,#N/A,FALSE,"UNIT";#N/A,#N/A,FALSE,"계정"}</definedName>
    <definedName name="wwwwwwwwdw" localSheetId="6" hidden="1">{#N/A,#N/A,FALSE,"UNIT";#N/A,#N/A,FALSE,"UNIT";#N/A,#N/A,FALSE,"계정"}</definedName>
    <definedName name="wwwwwwwwdw" hidden="1">{#N/A,#N/A,FALSE,"UNIT";#N/A,#N/A,FALSE,"UNIT";#N/A,#N/A,FALSE,"계정"}</definedName>
    <definedName name="wwwwwwwww" localSheetId="7" hidden="1">{#N/A,#N/A,FALSE,"UNIT";#N/A,#N/A,FALSE,"UNIT";#N/A,#N/A,FALSE,"계정"}</definedName>
    <definedName name="wwwwwwwww" localSheetId="6" hidden="1">{#N/A,#N/A,FALSE,"UNIT";#N/A,#N/A,FALSE,"UNIT";#N/A,#N/A,FALSE,"계정"}</definedName>
    <definedName name="wwwwwwwww" hidden="1">{#N/A,#N/A,FALSE,"UNIT";#N/A,#N/A,FALSE,"UNIT";#N/A,#N/A,FALSE,"계정"}</definedName>
    <definedName name="wwwwwwwwww">BlankMacro1</definedName>
    <definedName name="wwwwwwwwwwww" localSheetId="7" hidden="1">{#N/A,#N/A,FALSE,"UNIT";#N/A,#N/A,FALSE,"UNIT";#N/A,#N/A,FALSE,"계정"}</definedName>
    <definedName name="wwwwwwwwwwww" localSheetId="6" hidden="1">{#N/A,#N/A,FALSE,"UNIT";#N/A,#N/A,FALSE,"UNIT";#N/A,#N/A,FALSE,"계정"}</definedName>
    <definedName name="wwwwwwwwwwww" hidden="1">{#N/A,#N/A,FALSE,"UNIT";#N/A,#N/A,FALSE,"UNIT";#N/A,#N/A,FALSE,"계정"}</definedName>
    <definedName name="wwwwwwwwwwwww" localSheetId="7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wwwwwwwwwwww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wwwwwwwwwwww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wwwwwwwwwwwww" localSheetId="7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wwwwwwwwwwwww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wwwwwwwwwwwww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wwwwwwwwwwwwww" localSheetId="7" hidden="1">{#N/A,#N/A,FALSE,"UNIT";#N/A,#N/A,FALSE,"UNIT";#N/A,#N/A,FALSE,"계정"}</definedName>
    <definedName name="wwwwwwwwwwwwwww" localSheetId="6" hidden="1">{#N/A,#N/A,FALSE,"UNIT";#N/A,#N/A,FALSE,"UNIT";#N/A,#N/A,FALSE,"계정"}</definedName>
    <definedName name="wwwwwwwwwwwwwww" hidden="1">{#N/A,#N/A,FALSE,"UNIT";#N/A,#N/A,FALSE,"UNIT";#N/A,#N/A,FALSE,"계정"}</definedName>
    <definedName name="wwwwwwwwwwwwwwwww">BlankMacro1</definedName>
    <definedName name="wy" localSheetId="7" hidden="1">{"'4월수지'!$A$1:$AE$45"}</definedName>
    <definedName name="wy" localSheetId="6" hidden="1">{"'4월수지'!$A$1:$AE$45"}</definedName>
    <definedName name="wy" hidden="1">{"'4월수지'!$A$1:$AE$45"}</definedName>
    <definedName name="W액량절감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액량절감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액량절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localSheetId="7" hidden="1">{#N/A,#N/A,FALSE,"Aging Summary";#N/A,#N/A,FALSE,"Ratio Analysis";#N/A,#N/A,FALSE,"Test 120 Day Accts";#N/A,#N/A,FALSE,"Tickmarks"}</definedName>
    <definedName name="x" localSheetId="6" hidden="1">{#N/A,#N/A,FALSE,"Aging Summary";#N/A,#N/A,FALSE,"Ratio Analysis";#N/A,#N/A,FALSE,"Test 120 Day Accts";#N/A,#N/A,FALSE,"Tickmarks"}</definedName>
    <definedName name="x" hidden="1">{#N/A,#N/A,FALSE,"Aging Summary";#N/A,#N/A,FALSE,"Ratio Analysis";#N/A,#N/A,FALSE,"Test 120 Day Accts";#N/A,#N/A,FALSE,"Tickmarks"}</definedName>
    <definedName name="xbsBxb" localSheetId="7" hidden="1">{"'Sheet1'!$L$16"}</definedName>
    <definedName name="xbsBxb" localSheetId="6" hidden="1">{"'Sheet1'!$L$16"}</definedName>
    <definedName name="xbsBxb" hidden="1">{"'Sheet1'!$L$16"}</definedName>
    <definedName name="XC" localSheetId="7" hidden="1">{"'매출계획'!$D$2"}</definedName>
    <definedName name="XC" localSheetId="6" hidden="1">{"'매출계획'!$D$2"}</definedName>
    <definedName name="XC" hidden="1">{"'매출계획'!$D$2"}</definedName>
    <definedName name="xcv" localSheetId="7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xcv" localSheetId="6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xcv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XCVVCXCX" localSheetId="7" hidden="1">{#N/A,#N/A,FALSE,"단축1";#N/A,#N/A,FALSE,"단축2";#N/A,#N/A,FALSE,"단축3";#N/A,#N/A,FALSE,"장축";#N/A,#N/A,FALSE,"4WD"}</definedName>
    <definedName name="XCVVCXCX" localSheetId="6" hidden="1">{#N/A,#N/A,FALSE,"단축1";#N/A,#N/A,FALSE,"단축2";#N/A,#N/A,FALSE,"단축3";#N/A,#N/A,FALSE,"장축";#N/A,#N/A,FALSE,"4WD"}</definedName>
    <definedName name="XCVVCXCX" hidden="1">{#N/A,#N/A,FALSE,"단축1";#N/A,#N/A,FALSE,"단축2";#N/A,#N/A,FALSE,"단축3";#N/A,#N/A,FALSE,"장축";#N/A,#N/A,FALSE,"4WD"}</definedName>
    <definedName name="xczxczx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czxczx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czxcz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d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d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DS" localSheetId="7" hidden="1">{#N/A,#N/A,FALSE,"을지 (4)";#N/A,#N/A,FALSE,"을지 (5)";#N/A,#N/A,FALSE,"을지 (6)"}</definedName>
    <definedName name="XDS" localSheetId="6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품확일정" localSheetId="7" hidden="1">{#N/A,#N/A,FALSE,"단축1";#N/A,#N/A,FALSE,"단축2";#N/A,#N/A,FALSE,"단축3";#N/A,#N/A,FALSE,"장축";#N/A,#N/A,FALSE,"4WD"}</definedName>
    <definedName name="xd품확일정" localSheetId="6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III._당기순이익">#REF!</definedName>
    <definedName name="xlx" hidden="1">#REF!</definedName>
    <definedName name="xm" localSheetId="7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xm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xm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XN908nam2003" localSheetId="7" hidden="1">{"'Sheet1'!$L$16"}</definedName>
    <definedName name="XN908nam2003" localSheetId="6" hidden="1">{"'Sheet1'!$L$16"}</definedName>
    <definedName name="XN908nam2003" hidden="1">{"'Sheet1'!$L$16"}</definedName>
    <definedName name="XREF_COLUMN_1" hidden="1">#N/A</definedName>
    <definedName name="XREF_COLUMN_10" hidden="1">#REF!</definedName>
    <definedName name="XREF_COLUMN_100" hidden="1">#REF!</definedName>
    <definedName name="XREF_COLUMN_101" hidden="1">#REF!</definedName>
    <definedName name="XREF_COLUMN_102" hidden="1">#REF!</definedName>
    <definedName name="XREF_COLUMN_103" hidden="1">#REF!</definedName>
    <definedName name="XREF_COLUMN_104" hidden="1">#REF!</definedName>
    <definedName name="XREF_COLUMN_105" hidden="1">#REF!</definedName>
    <definedName name="XREF_COLUMN_106" hidden="1">#REF!</definedName>
    <definedName name="XREF_COLUMN_107" hidden="1">#REF!</definedName>
    <definedName name="XREF_COLUMN_108" hidden="1">#REF!</definedName>
    <definedName name="XREF_COLUMN_109" hidden="1">#REF!</definedName>
    <definedName name="XREF_COLUMN_11" hidden="1">#REF!</definedName>
    <definedName name="XREF_COLUMN_110" hidden="1">#REF!</definedName>
    <definedName name="XREF_COLUMN_111" hidden="1">#REF!</definedName>
    <definedName name="XREF_COLUMN_112" hidden="1">#REF!</definedName>
    <definedName name="XREF_COLUMN_113" hidden="1">#REF!</definedName>
    <definedName name="XREF_COLUMN_114" hidden="1">#REF!</definedName>
    <definedName name="XREF_COLUMN_115" hidden="1">#REF!</definedName>
    <definedName name="XREF_COLUMN_116" hidden="1">#REF!</definedName>
    <definedName name="XREF_COLUMN_117" hidden="1">#REF!</definedName>
    <definedName name="XREF_COLUMN_118" hidden="1">#REF!</definedName>
    <definedName name="XREF_COLUMN_119" hidden="1">#REF!</definedName>
    <definedName name="XREF_COLUMN_12" hidden="1">#REF!</definedName>
    <definedName name="XREF_COLUMN_120" hidden="1">#REF!</definedName>
    <definedName name="XREF_COLUMN_121" hidden="1">#REF!</definedName>
    <definedName name="XREF_COLUMN_122" hidden="1">#REF!</definedName>
    <definedName name="XREF_COLUMN_123" hidden="1">#REF!</definedName>
    <definedName name="XREF_COLUMN_124" hidden="1">#REF!</definedName>
    <definedName name="XREF_COLUMN_125" hidden="1">#REF!</definedName>
    <definedName name="XREF_COLUMN_126" hidden="1">#REF!</definedName>
    <definedName name="XREF_COLUMN_127" hidden="1">#REF!</definedName>
    <definedName name="XREF_COLUMN_128" hidden="1">#REF!</definedName>
    <definedName name="XREF_COLUMN_129" hidden="1">#REF!</definedName>
    <definedName name="XREF_COLUMN_13" hidden="1">#REF!</definedName>
    <definedName name="XREF_COLUMN_130" hidden="1">#REF!</definedName>
    <definedName name="XREF_COLUMN_131" hidden="1">#REF!</definedName>
    <definedName name="XREF_COLUMN_132" hidden="1">#REF!</definedName>
    <definedName name="XREF_COLUMN_133" hidden="1">#REF!</definedName>
    <definedName name="XREF_COLUMN_134" hidden="1">#REF!</definedName>
    <definedName name="XREF_COLUMN_135" hidden="1">#REF!</definedName>
    <definedName name="XREF_COLUMN_136" hidden="1">#REF!</definedName>
    <definedName name="XREF_COLUMN_137" hidden="1">#REF!</definedName>
    <definedName name="XREF_COLUMN_138" hidden="1">#REF!</definedName>
    <definedName name="XREF_COLUMN_139" hidden="1">#REF!</definedName>
    <definedName name="XREF_COLUMN_14" hidden="1">#REF!</definedName>
    <definedName name="XREF_COLUMN_140" hidden="1">#REF!</definedName>
    <definedName name="XREF_COLUMN_141" hidden="1">#REF!</definedName>
    <definedName name="XREF_COLUMN_142" hidden="1">#REF!</definedName>
    <definedName name="XREF_COLUMN_143" hidden="1">#REF!</definedName>
    <definedName name="XREF_COLUMN_144" hidden="1">#REF!</definedName>
    <definedName name="XREF_COLUMN_145" hidden="1">#REF!</definedName>
    <definedName name="XREF_COLUMN_146" hidden="1">#REF!</definedName>
    <definedName name="XREF_COLUMN_147" hidden="1">#REF!</definedName>
    <definedName name="XREF_COLUMN_148" hidden="1">#REF!</definedName>
    <definedName name="XREF_COLUMN_149" hidden="1">#REF!</definedName>
    <definedName name="XREF_COLUMN_15" hidden="1">#REF!</definedName>
    <definedName name="XREF_COLUMN_150" hidden="1">#REF!</definedName>
    <definedName name="XREF_COLUMN_151" hidden="1">#REF!</definedName>
    <definedName name="XREF_COLUMN_152" hidden="1">#REF!</definedName>
    <definedName name="XREF_COLUMN_153" hidden="1">#REF!</definedName>
    <definedName name="XREF_COLUMN_154" hidden="1">#REF!</definedName>
    <definedName name="XREF_COLUMN_155" hidden="1">#REF!</definedName>
    <definedName name="XREF_COLUMN_156" hidden="1">#REF!</definedName>
    <definedName name="XREF_COLUMN_157" hidden="1">#REF!</definedName>
    <definedName name="XREF_COLUMN_158" hidden="1">#REF!</definedName>
    <definedName name="XREF_COLUMN_159" hidden="1">#REF!</definedName>
    <definedName name="XREF_COLUMN_16" hidden="1">#N/A</definedName>
    <definedName name="XREF_COLUMN_160" hidden="1">#REF!</definedName>
    <definedName name="XREF_COLUMN_161" hidden="1">#REF!</definedName>
    <definedName name="XREF_COLUMN_162" hidden="1">#REF!</definedName>
    <definedName name="XREF_COLUMN_163" hidden="1">#REF!</definedName>
    <definedName name="XREF_COLUMN_164" hidden="1">#REF!</definedName>
    <definedName name="XREF_COLUMN_165" hidden="1">#REF!</definedName>
    <definedName name="XREF_COLUMN_166" hidden="1">#REF!</definedName>
    <definedName name="XREF_COLUMN_167" hidden="1">#REF!</definedName>
    <definedName name="XREF_COLUMN_168" hidden="1">#REF!</definedName>
    <definedName name="XREF_COLUMN_169" hidden="1">#REF!</definedName>
    <definedName name="XREF_COLUMN_17" hidden="1">#REF!</definedName>
    <definedName name="XREF_COLUMN_170" hidden="1">#REF!</definedName>
    <definedName name="XREF_COLUMN_171" hidden="1">#REF!</definedName>
    <definedName name="XREF_COLUMN_172" hidden="1">#REF!</definedName>
    <definedName name="XREF_COLUMN_173" hidden="1">#REF!</definedName>
    <definedName name="XREF_COLUMN_174" hidden="1">#REF!</definedName>
    <definedName name="XREF_COLUMN_175" hidden="1">#REF!</definedName>
    <definedName name="XREF_COLUMN_176" hidden="1">#REF!</definedName>
    <definedName name="XREF_COLUMN_177" hidden="1">#REF!</definedName>
    <definedName name="XREF_COLUMN_178" hidden="1">#REF!</definedName>
    <definedName name="XREF_COLUMN_179" hidden="1">#REF!</definedName>
    <definedName name="XREF_COLUMN_18" hidden="1">#N/A</definedName>
    <definedName name="XREF_COLUMN_180" hidden="1">#REF!</definedName>
    <definedName name="XREF_COLUMN_181" hidden="1">#REF!</definedName>
    <definedName name="XREF_COLUMN_182" hidden="1">#REF!</definedName>
    <definedName name="XREF_COLUMN_19" hidden="1">#REF!</definedName>
    <definedName name="XREF_COLUMN_2" hidden="1">#REF!</definedName>
    <definedName name="XREF_COLUMN_20" hidden="1">#N/A</definedName>
    <definedName name="XREF_COLUMN_21" hidden="1">#REF!</definedName>
    <definedName name="XREF_COLUMN_22" hidden="1">#REF!</definedName>
    <definedName name="XREF_COLUMN_23" hidden="1">#N/A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#N/A</definedName>
    <definedName name="XREF_COLUMN_35" hidden="1">#REF!</definedName>
    <definedName name="XREF_COLUMN_36" hidden="1">#N/A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_COLUMN_77" hidden="1">#REF!</definedName>
    <definedName name="XREF_COLUMN_79" hidden="1">#REF!</definedName>
    <definedName name="XREF_COLUMN_8" hidden="1">#REF!</definedName>
    <definedName name="XREF_COLUMN_81" hidden="1">#REF!</definedName>
    <definedName name="XREF_COLUMN_83" hidden="1">#REF!</definedName>
    <definedName name="XREF_COLUMN_86" hidden="1">#REF!</definedName>
    <definedName name="XREF_COLUMN_87" hidden="1">#REF!</definedName>
    <definedName name="XREF_COLUMN_88" hidden="1">#REF!</definedName>
    <definedName name="XREF_COLUMN_89" hidden="1">#REF!</definedName>
    <definedName name="XREF_COLUMN_9" hidden="1">#REF!</definedName>
    <definedName name="XREF_COLUMN_90" hidden="1">#REF!</definedName>
    <definedName name="XREF_COLUMN_91" hidden="1">#REF!</definedName>
    <definedName name="XREF_COLUMN_92" hidden="1">#REF!</definedName>
    <definedName name="XREF_COLUMN_93" hidden="1">#REF!</definedName>
    <definedName name="XREF_COLUMN_94" hidden="1">#REF!</definedName>
    <definedName name="XREF_COLUMN_95" hidden="1">#REF!</definedName>
    <definedName name="XREF_COLUMN_96" hidden="1">#REF!</definedName>
    <definedName name="XREF_COLUMN_97" hidden="1">#REF!</definedName>
    <definedName name="XREF_COLUMN_98" hidden="1">#REF!</definedName>
    <definedName name="XREF_COLUMN_99" hidden="1">#REF!</definedName>
    <definedName name="XRefActiveRow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#N/A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#N/A</definedName>
    <definedName name="XRefCopy105" hidden="1">#REF!</definedName>
    <definedName name="XRefCopy105Row" hidden="1">#REF!</definedName>
    <definedName name="XRefCopy106Row" hidden="1">#N/A</definedName>
    <definedName name="XRefCopy107Row" hidden="1">#REF!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#REF!</definedName>
    <definedName name="XRefCopy122Row" hidden="1">#N/A</definedName>
    <definedName name="XRefCopy123Row" hidden="1">#N/A</definedName>
    <definedName name="XRefCopy124" hidden="1">#REF!</definedName>
    <definedName name="XRefCopy124Row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" hidden="1">#REF!</definedName>
    <definedName name="XRefCopy129Row" hidden="1">#REF!</definedName>
    <definedName name="XRefCopy12Row" hidden="1">#N/A</definedName>
    <definedName name="XRefCopy13" hidden="1">#REF!</definedName>
    <definedName name="XRefCopy130" hidden="1">#REF!</definedName>
    <definedName name="XRefCopy130Row" hidden="1">#REF!</definedName>
    <definedName name="XRefCopy131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#N/A</definedName>
    <definedName name="XRefCopy14" hidden="1">#REF!</definedName>
    <definedName name="XRefCopy140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6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#N/A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 hidden="1">#N/A</definedName>
    <definedName name="XRefCopy16" hidden="1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9" hidden="1">#REF!</definedName>
    <definedName name="XRefCopy169Row" hidden="1">#REF!</definedName>
    <definedName name="XRefCopy16Row" hidden="1">#N/A</definedName>
    <definedName name="XRefCopy17" hidden="1">#REF!</definedName>
    <definedName name="XRefCopy170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#N/A</definedName>
    <definedName name="XRefCopy18" hidden="1">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" hidden="1">#REF!</definedName>
    <definedName name="XRefCopy183Row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7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#N/A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hidden="1">#REF!</definedName>
    <definedName name="XRefCopy196Row" hidden="1">#REF!</definedName>
    <definedName name="XRefCopy197" hidden="1">#REF!</definedName>
    <definedName name="XRefCopy197Row" hidden="1">#REF!</definedName>
    <definedName name="XRefCopy198" hidden="1">#REF!</definedName>
    <definedName name="XRefCopy198Row" hidden="1">#REF!</definedName>
    <definedName name="XRefCopy199" hidden="1">#REF!</definedName>
    <definedName name="XRefCopy199Row" hidden="1">#REF!</definedName>
    <definedName name="XRefCopy19Row" hidden="1">#N/A</definedName>
    <definedName name="XRefCopy1Row" hidden="1">#N/A</definedName>
    <definedName name="XRefCopy2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hidden="1">#REF!</definedName>
    <definedName name="XRefCopy202Row" hidden="1">#REF!</definedName>
    <definedName name="XRefCopy203" hidden="1">#REF!</definedName>
    <definedName name="XRefCopy203Row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" hidden="1">#REF!</definedName>
    <definedName name="XRefCopy206Row" hidden="1">#REF!</definedName>
    <definedName name="XRefCopy207" hidden="1">#REF!</definedName>
    <definedName name="XRefCopy207Row" hidden="1">#REF!</definedName>
    <definedName name="XRefCopy208" hidden="1">#REF!</definedName>
    <definedName name="XRefCopy208Row" hidden="1">#REF!</definedName>
    <definedName name="XRefCopy209" hidden="1">#REF!</definedName>
    <definedName name="XRefCopy209Row" hidden="1">#REF!</definedName>
    <definedName name="XRefCopy20Row" hidden="1">#N/A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2Row" hidden="1">#REF!</definedName>
    <definedName name="XRefCopy213" hidden="1">#REF!</definedName>
    <definedName name="XRefCopy213Row" hidden="1">#REF!</definedName>
    <definedName name="XRefCopy214" hidden="1">#REF!</definedName>
    <definedName name="XRefCopy214Row" hidden="1">#REF!</definedName>
    <definedName name="XRefCopy215" hidden="1">#REF!</definedName>
    <definedName name="XRefCopy215Row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8Row" hidden="1">#REF!</definedName>
    <definedName name="XRefCopy219" hidden="1">#REF!</definedName>
    <definedName name="XRefCopy219Row" hidden="1">#REF!</definedName>
    <definedName name="XRefCopy21Row" hidden="1">#N/A</definedName>
    <definedName name="XRefCopy22" hidden="1">#REF!</definedName>
    <definedName name="XRefCopy220" hidden="1">#REF!</definedName>
    <definedName name="XRefCopy220Row" hidden="1">#REF!</definedName>
    <definedName name="XRefCopy221" hidden="1">#REF!</definedName>
    <definedName name="XRefCopy222" hidden="1">#REF!</definedName>
    <definedName name="XRefCopy222Row" hidden="1">#REF!</definedName>
    <definedName name="XRefCopy223" hidden="1">#REF!</definedName>
    <definedName name="XRefCopy223Row" hidden="1">#REF!</definedName>
    <definedName name="XRefCopy224" hidden="1">#REF!</definedName>
    <definedName name="XRefCopy224Row" hidden="1">#REF!</definedName>
    <definedName name="XRefCopy225" hidden="1">#REF!</definedName>
    <definedName name="XRefCopy225Row" hidden="1">#REF!</definedName>
    <definedName name="XRefCopy226" hidden="1">#REF!</definedName>
    <definedName name="XRefCopy226Row" hidden="1">#REF!</definedName>
    <definedName name="XRefCopy227" hidden="1">#REF!</definedName>
    <definedName name="XRefCopy228" hidden="1">#REF!</definedName>
    <definedName name="XRefCopy228Row" hidden="1">#REF!</definedName>
    <definedName name="XRefCopy229" hidden="1">#REF!</definedName>
    <definedName name="XRefCopy229Row" hidden="1">#REF!</definedName>
    <definedName name="XRefCopy22Row" hidden="1">#N/A</definedName>
    <definedName name="XRefCopy23" hidden="1">#REF!</definedName>
    <definedName name="XRefCopy230" hidden="1">#REF!</definedName>
    <definedName name="XRefCopy230Row" hidden="1">#REF!</definedName>
    <definedName name="XRefCopy231" hidden="1">#REF!</definedName>
    <definedName name="XRefCopy231Row" hidden="1">#REF!</definedName>
    <definedName name="XRefCopy232" hidden="1">#REF!</definedName>
    <definedName name="XRefCopy232Row" hidden="1">#REF!</definedName>
    <definedName name="XRefCopy233" hidden="1">#REF!</definedName>
    <definedName name="XRefCopy233Row" hidden="1">#REF!</definedName>
    <definedName name="XRefCopy234" hidden="1">#REF!</definedName>
    <definedName name="XRefCopy234Row" hidden="1">#REF!</definedName>
    <definedName name="XRefCopy235" hidden="1">#REF!</definedName>
    <definedName name="XRefCopy235Row" hidden="1">#REF!</definedName>
    <definedName name="XRefCopy236" hidden="1">#REF!</definedName>
    <definedName name="XRefCopy236Row" hidden="1">#REF!</definedName>
    <definedName name="XRefCopy237" hidden="1">#REF!</definedName>
    <definedName name="XRefCopy237Row" hidden="1">#REF!</definedName>
    <definedName name="XRefCopy238" hidden="1">#REF!</definedName>
    <definedName name="XRefCopy238Row" hidden="1">#REF!</definedName>
    <definedName name="XRefCopy239" hidden="1">#REF!</definedName>
    <definedName name="XRefCopy239Row" hidden="1">#REF!</definedName>
    <definedName name="XRefCopy23Row" hidden="1">#N/A</definedName>
    <definedName name="XRefCopy24" hidden="1">#REF!</definedName>
    <definedName name="XRefCopy240" hidden="1">#REF!</definedName>
    <definedName name="XRefCopy240Row" hidden="1">#REF!</definedName>
    <definedName name="XRefCopy241" hidden="1">#REF!</definedName>
    <definedName name="XRefCopy241Row" hidden="1">#REF!</definedName>
    <definedName name="XRefCopy242" hidden="1">#REF!</definedName>
    <definedName name="XRefCopy242Row" hidden="1">#REF!</definedName>
    <definedName name="XRefCopy243" hidden="1">#REF!</definedName>
    <definedName name="XRefCopy243Row" hidden="1">#REF!</definedName>
    <definedName name="XRefCopy244" hidden="1">#REF!</definedName>
    <definedName name="XRefCopy244Row" hidden="1">#REF!</definedName>
    <definedName name="XRefCopy245" hidden="1">#REF!</definedName>
    <definedName name="XRefCopy245Row" hidden="1">#REF!</definedName>
    <definedName name="XRefCopy246" hidden="1">#REF!</definedName>
    <definedName name="XRefCopy246Row" hidden="1">#REF!</definedName>
    <definedName name="XRefCopy247" hidden="1">#REF!</definedName>
    <definedName name="XRefCopy247Row" hidden="1">#REF!</definedName>
    <definedName name="XRefCopy248" hidden="1">#REF!</definedName>
    <definedName name="XRefCopy248Row" hidden="1">#REF!</definedName>
    <definedName name="XRefCopy249" hidden="1">#REF!</definedName>
    <definedName name="XRefCopy249Row" hidden="1">#REF!</definedName>
    <definedName name="XRefCopy24Row" hidden="1">#N/A</definedName>
    <definedName name="XRefCopy25" hidden="1">#REF!</definedName>
    <definedName name="XRefCopy250" hidden="1">#REF!</definedName>
    <definedName name="XRefCopy250Row" hidden="1">#REF!</definedName>
    <definedName name="XRefCopy251" hidden="1">#REF!</definedName>
    <definedName name="XRefCopy251Row" hidden="1">#REF!</definedName>
    <definedName name="XRefCopy252" hidden="1">#REF!</definedName>
    <definedName name="XRefCopy252Row" hidden="1">#REF!</definedName>
    <definedName name="XRefCopy253" hidden="1">#REF!</definedName>
    <definedName name="XRefCopy253Row" hidden="1">#REF!</definedName>
    <definedName name="XRefCopy254" hidden="1">#REF!</definedName>
    <definedName name="XRefCopy254Row" hidden="1">#REF!</definedName>
    <definedName name="XRefCopy255" hidden="1">#REF!</definedName>
    <definedName name="XRefCopy255Row" hidden="1">#REF!</definedName>
    <definedName name="XRefCopy256" hidden="1">#REF!</definedName>
    <definedName name="XRefCopy256Row" hidden="1">#REF!</definedName>
    <definedName name="XRefCopy257" hidden="1">#REF!</definedName>
    <definedName name="XRefCopy257Row" hidden="1">#REF!</definedName>
    <definedName name="XRefCopy258" hidden="1">#REF!</definedName>
    <definedName name="XRefCopy258Row" hidden="1">#REF!</definedName>
    <definedName name="XRefCopy259" hidden="1">#REF!</definedName>
    <definedName name="XRefCopy259Row" hidden="1">#REF!</definedName>
    <definedName name="XRefCopy25Row" hidden="1">#N/A</definedName>
    <definedName name="XRefCopy26" hidden="1">#REF!</definedName>
    <definedName name="XRefCopy260" hidden="1">#REF!</definedName>
    <definedName name="XRefCopy260Row" hidden="1">#REF!</definedName>
    <definedName name="XRefCopy261" hidden="1">#REF!</definedName>
    <definedName name="XRefCopy261Row" hidden="1">#REF!</definedName>
    <definedName name="XRefCopy262" hidden="1">#REF!</definedName>
    <definedName name="XRefCopy262Row" hidden="1">#REF!</definedName>
    <definedName name="XRefCopy263" hidden="1">#REF!</definedName>
    <definedName name="XRefCopy263Row" hidden="1">#REF!</definedName>
    <definedName name="XRefCopy264" hidden="1">#REF!</definedName>
    <definedName name="XRefCopy264Row" hidden="1">#REF!</definedName>
    <definedName name="XRefCopy265" hidden="1">#REF!</definedName>
    <definedName name="XRefCopy265Row" hidden="1">#REF!</definedName>
    <definedName name="XRefCopy266" hidden="1">#REF!</definedName>
    <definedName name="XRefCopy266Row" hidden="1">#REF!</definedName>
    <definedName name="XRefCopy267" hidden="1">#REF!</definedName>
    <definedName name="XRefCopy267Row" hidden="1">#REF!</definedName>
    <definedName name="XRefCopy268" hidden="1">#REF!</definedName>
    <definedName name="XRefCopy268Row" hidden="1">#REF!</definedName>
    <definedName name="XRefCopy269" hidden="1">#REF!</definedName>
    <definedName name="XRefCopy269Row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#REF!</definedName>
    <definedName name="XRefCopy40Row" hidden="1">#N/A</definedName>
    <definedName name="XRefCopy41" hidden="1">#REF!</definedName>
    <definedName name="XRefCopy41Row" hidden="1">#N/A</definedName>
    <definedName name="XRefCopy42" hidden="1">#REF!</definedName>
    <definedName name="XRefCopy42Row" hidden="1">#N/A</definedName>
    <definedName name="XRefCopy43" hidden="1">#REF!</definedName>
    <definedName name="XRefCopy43Row" hidden="1">#N/A</definedName>
    <definedName name="XRefCopy44" hidden="1">#REF!</definedName>
    <definedName name="XRefCopy44Row" hidden="1">#N/A</definedName>
    <definedName name="XRefCopy45" hidden="1">#REF!</definedName>
    <definedName name="XRefCopy45Row" hidden="1">#N/A</definedName>
    <definedName name="XRefCopy46" hidden="1">#REF!</definedName>
    <definedName name="XRefCopy46Row" hidden="1">#N/A</definedName>
    <definedName name="XRefCopy47" hidden="1">#REF!</definedName>
    <definedName name="XRefCopy47Row" hidden="1">#N/A</definedName>
    <definedName name="XRefCopy48" hidden="1">#REF!</definedName>
    <definedName name="XRefCopy48Row" hidden="1">#N/A</definedName>
    <definedName name="XRefCopy49" hidden="1">#REF!</definedName>
    <definedName name="XRefCopy49Row" hidden="1">#N/A</definedName>
    <definedName name="XRefCopy4Row" hidden="1">#N/A</definedName>
    <definedName name="XRefCopy5" hidden="1">#REF!</definedName>
    <definedName name="XRefCopy50" hidden="1">#REF!</definedName>
    <definedName name="XRefCopy50Row" hidden="1">#N/A</definedName>
    <definedName name="XRefCopy51" hidden="1">#REF!</definedName>
    <definedName name="XRefCopy51Row" hidden="1">#N/A</definedName>
    <definedName name="XRefCopy52" hidden="1">#REF!</definedName>
    <definedName name="XRefCopy52Row" hidden="1">#N/A</definedName>
    <definedName name="XRefCopy53" hidden="1">#REF!</definedName>
    <definedName name="XRefCopy53Row" hidden="1">#N/A</definedName>
    <definedName name="XRefCopy54" hidden="1">#REF!</definedName>
    <definedName name="XRefCopy54Row" hidden="1">#N/A</definedName>
    <definedName name="XRefCopy55" hidden="1">#REF!</definedName>
    <definedName name="XRefCopy55Row" hidden="1">#REF!</definedName>
    <definedName name="XRefCopy56" hidden="1">#REF!</definedName>
    <definedName name="XRefCopy56Row" hidden="1">#N/A</definedName>
    <definedName name="XRefCopy57" hidden="1">#REF!</definedName>
    <definedName name="XRefCopy57Row" hidden="1">#N/A</definedName>
    <definedName name="XRefCopy58" hidden="1">#REF!</definedName>
    <definedName name="XRefCopy58Row" hidden="1">#N/A</definedName>
    <definedName name="XRefCopy59" hidden="1">#REF!</definedName>
    <definedName name="XRefCopy59Row" hidden="1">#N/A</definedName>
    <definedName name="XRefCopy5Row" hidden="1">#N/A</definedName>
    <definedName name="XRefCopy6" hidden="1">#REF!</definedName>
    <definedName name="XRefCopy60" hidden="1">#REF!</definedName>
    <definedName name="XRefCopy60Row" hidden="1">#N/A</definedName>
    <definedName name="XRefCopy61" hidden="1">#REF!</definedName>
    <definedName name="XRefCopy61Row" hidden="1">#N/A</definedName>
    <definedName name="XRefCopy62" hidden="1">#REF!</definedName>
    <definedName name="XRefCopy62Row" hidden="1">#N/A</definedName>
    <definedName name="XRefCopy63" hidden="1">#REF!</definedName>
    <definedName name="XRefCopy63Row" hidden="1">#N/A</definedName>
    <definedName name="XRefCopy64" hidden="1">#REF!</definedName>
    <definedName name="XRefCopy64Row" hidden="1">#N/A</definedName>
    <definedName name="XRefCopy65" hidden="1">#REF!</definedName>
    <definedName name="XRefCopy65Row" hidden="1">#N/A</definedName>
    <definedName name="XRefCopy66" hidden="1">#REF!</definedName>
    <definedName name="XRefCopy66Row" hidden="1">#N/A</definedName>
    <definedName name="XRefCopy67" hidden="1">#REF!</definedName>
    <definedName name="XRefCopy67Row" hidden="1">#N/A</definedName>
    <definedName name="XRefCopy68" hidden="1">#REF!</definedName>
    <definedName name="XRefCopy68Row" hidden="1">#N/A</definedName>
    <definedName name="XRefCopy69" hidden="1">#REF!</definedName>
    <definedName name="XRefCopy69Row" hidden="1">#N/A</definedName>
    <definedName name="XRefCopy6Row" hidden="1">#N/A</definedName>
    <definedName name="XRefCopy7" hidden="1">#REF!</definedName>
    <definedName name="XRefCopy70" hidden="1">#REF!</definedName>
    <definedName name="XRefCopy70Row" hidden="1">#N/A</definedName>
    <definedName name="XRefCopy71" hidden="1">#REF!</definedName>
    <definedName name="XRefCopy71Row" hidden="1">#N/A</definedName>
    <definedName name="XRefCopy72" hidden="1">#REF!</definedName>
    <definedName name="XRefCopy72Row" hidden="1">#N/A</definedName>
    <definedName name="XRefCopy73" hidden="1">#REF!</definedName>
    <definedName name="XRefCopy73Row" hidden="1">#N/A</definedName>
    <definedName name="XRefCopy74" hidden="1">#REF!</definedName>
    <definedName name="XRefCopy74Row" hidden="1">#N/A</definedName>
    <definedName name="XRefCopy75" hidden="1">#REF!</definedName>
    <definedName name="XRefCopy75Row" hidden="1">#N/A</definedName>
    <definedName name="XRefCopy76" hidden="1">#REF!</definedName>
    <definedName name="XRefCopy76Row" hidden="1">#N/A</definedName>
    <definedName name="XRefCopy77" hidden="1">#REF!</definedName>
    <definedName name="XRefCopy77Row" hidden="1">#N/A</definedName>
    <definedName name="XRefCopy78" hidden="1">#REF!</definedName>
    <definedName name="XRefCopy78Row" hidden="1">#N/A</definedName>
    <definedName name="XRefCopy79" hidden="1">#REF!</definedName>
    <definedName name="XRefCopy79Row" hidden="1">#N/A</definedName>
    <definedName name="XRefCopy7Row" hidden="1">#N/A</definedName>
    <definedName name="XRefCopy8" hidden="1">#REF!</definedName>
    <definedName name="XRefCopy80" hidden="1">#REF!</definedName>
    <definedName name="XRefCopy80Row" hidden="1">#N/A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#N/A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#N/A</definedName>
    <definedName name="XRefCopyRangeCount" hidden="1">1</definedName>
    <definedName name="xrefpaste01" hidden="1">#REF!</definedName>
    <definedName name="XRefPaste1" hidden="1">#N/A</definedName>
    <definedName name="XRefPaste10" hidden="1">#N/A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#N/A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" hidden="1">#REF!</definedName>
    <definedName name="XRefPaste141Row" hidden="1">#REF!</definedName>
    <definedName name="XRefPaste142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" hidden="1">#REF!</definedName>
    <definedName name="XRefPaste145Row" hidden="1">#REF!</definedName>
    <definedName name="XRefPaste146" hidden="1">#REF!</definedName>
    <definedName name="XRefPaste146Row" hidden="1">#REF!</definedName>
    <definedName name="XRefPaste147" hidden="1">#REF!</definedName>
    <definedName name="XRefPaste147Row" hidden="1">#REF!</definedName>
    <definedName name="XRefPaste148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#N/A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#N/A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4" hidden="1">#REF!</definedName>
    <definedName name="XRefPaste174Row" hidden="1">#REF!</definedName>
    <definedName name="XRefPaste175" hidden="1">#REF!</definedName>
    <definedName name="XRefPaste175Row" hidden="1">#REF!</definedName>
    <definedName name="XRefPaste176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#N/A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" hidden="1">#REF!</definedName>
    <definedName name="XRefPaste184Row" hidden="1">#REF!</definedName>
    <definedName name="XRefPaste185" hidden="1">#REF!</definedName>
    <definedName name="XRefPaste185Row" hidden="1">#REF!</definedName>
    <definedName name="XRefPaste186" hidden="1">#REF!</definedName>
    <definedName name="XRefPaste186Row" hidden="1">#REF!</definedName>
    <definedName name="XRefPaste187" hidden="1">#REF!</definedName>
    <definedName name="XRefPaste187Row" hidden="1">#REF!</definedName>
    <definedName name="XRefPaste188" hidden="1">#REF!</definedName>
    <definedName name="XRefPaste188Row" hidden="1">#REF!</definedName>
    <definedName name="XRefPaste189" hidden="1">#REF!</definedName>
    <definedName name="XRefPaste189Row" hidden="1">#REF!</definedName>
    <definedName name="XRefPaste18Row" hidden="1">#REF!</definedName>
    <definedName name="XRefPaste19" hidden="1">#N/A</definedName>
    <definedName name="XRefPaste190" hidden="1">#REF!</definedName>
    <definedName name="XRefPaste190Row" hidden="1">#REF!</definedName>
    <definedName name="XRefPaste191" hidden="1">#REF!</definedName>
    <definedName name="XRefPaste191Row" hidden="1">#REF!</definedName>
    <definedName name="XRefPaste192" hidden="1">#REF!</definedName>
    <definedName name="XRefPaste192Row" hidden="1">#REF!</definedName>
    <definedName name="XRefPaste193" hidden="1">#REF!</definedName>
    <definedName name="XRefPaste193Row" hidden="1">#REF!</definedName>
    <definedName name="XRefPaste194" hidden="1">#REF!</definedName>
    <definedName name="XRefPaste194Row" hidden="1">#REF!</definedName>
    <definedName name="XRefPaste195" hidden="1">#REF!</definedName>
    <definedName name="XRefPaste195Row" hidden="1">#REF!</definedName>
    <definedName name="XRefPaste196" hidden="1">#REF!</definedName>
    <definedName name="XRefPaste196Row" hidden="1">#REF!</definedName>
    <definedName name="XRefPaste197" hidden="1">#REF!</definedName>
    <definedName name="XRefPaste197Row" hidden="1">#REF!</definedName>
    <definedName name="XRefPaste198" hidden="1">#REF!</definedName>
    <definedName name="XRefPaste198Row" hidden="1">#REF!</definedName>
    <definedName name="XRefPaste199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#N/A</definedName>
    <definedName name="XRefPaste20" hidden="1">#REF!</definedName>
    <definedName name="XRefPaste200" hidden="1">#REF!</definedName>
    <definedName name="XRefPaste200Row" hidden="1">#REF!</definedName>
    <definedName name="XRefPaste201" hidden="1">#REF!</definedName>
    <definedName name="XRefPaste201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8" hidden="1">#REF!</definedName>
    <definedName name="XRefPaste208Row" hidden="1">#REF!</definedName>
    <definedName name="XRefPaste209" hidden="1">#REF!</definedName>
    <definedName name="XRefPaste209Row" hidden="1">#REF!</definedName>
    <definedName name="XRefPaste20Row" hidden="1">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" hidden="1">#REF!</definedName>
    <definedName name="XRefPaste219Row" hidden="1">#REF!</definedName>
    <definedName name="XRefPaste21Row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hidden="1">#REF!</definedName>
    <definedName name="XRefPaste240" hidden="1">#REF!</definedName>
    <definedName name="XRefPaste240Row" hidden="1">#REF!</definedName>
    <definedName name="XRefPaste241" hidden="1">#REF!</definedName>
    <definedName name="XRefPaste241Row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8" hidden="1">#REF!</definedName>
    <definedName name="XRefPaste248Row" hidden="1">#REF!</definedName>
    <definedName name="XRefPaste249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" hidden="1">#REF!</definedName>
    <definedName name="XRefPaste252Row" hidden="1">#REF!</definedName>
    <definedName name="XRefPaste253" hidden="1">#REF!</definedName>
    <definedName name="XRefPaste253Row" hidden="1">#REF!</definedName>
    <definedName name="XRefPaste254" hidden="1">#REF!</definedName>
    <definedName name="XRefPaste254Row" hidden="1">#REF!</definedName>
    <definedName name="XRefPaste255" hidden="1">#REF!</definedName>
    <definedName name="XRefPaste255Row" hidden="1">#REF!</definedName>
    <definedName name="XRefPaste256" hidden="1">#REF!</definedName>
    <definedName name="XRefPaste256Row" hidden="1">#REF!</definedName>
    <definedName name="XRefPaste257" hidden="1">#REF!</definedName>
    <definedName name="XRefPaste257Row" hidden="1">#REF!</definedName>
    <definedName name="XRefPaste258" hidden="1">#REF!</definedName>
    <definedName name="XRefPaste258Row" hidden="1">#REF!</definedName>
    <definedName name="XRefPaste259" hidden="1">#REF!</definedName>
    <definedName name="XRefPaste259Row" hidden="1">#REF!</definedName>
    <definedName name="XRefPaste25Row" hidden="1">#REF!</definedName>
    <definedName name="XRefPaste26" hidden="1">#REF!</definedName>
    <definedName name="XRefPaste260" hidden="1">#REF!</definedName>
    <definedName name="XRefPaste260Row" hidden="1">#REF!</definedName>
    <definedName name="XRefPaste261" hidden="1">#REF!</definedName>
    <definedName name="XRefPaste261Row" hidden="1">#REF!</definedName>
    <definedName name="XRefPaste262" hidden="1">#REF!</definedName>
    <definedName name="XRefPaste262Row" hidden="1">#REF!</definedName>
    <definedName name="XRefPaste263" hidden="1">#REF!</definedName>
    <definedName name="XRefPaste263Row" hidden="1">#REF!</definedName>
    <definedName name="XRefPaste264" hidden="1">#REF!</definedName>
    <definedName name="XRefPaste264Row" hidden="1">#REF!</definedName>
    <definedName name="XRefPaste265" hidden="1">#REF!</definedName>
    <definedName name="XRefPaste265Row" hidden="1">#REF!</definedName>
    <definedName name="XRefPaste266" hidden="1">#REF!</definedName>
    <definedName name="XRefPaste266Row" hidden="1">#REF!</definedName>
    <definedName name="XRefPaste267" hidden="1">#REF!</definedName>
    <definedName name="XRefPaste267Row" hidden="1">#REF!</definedName>
    <definedName name="XRefPaste268" hidden="1">#REF!</definedName>
    <definedName name="XRefPaste268Row" hidden="1">#REF!</definedName>
    <definedName name="XRefPaste269" hidden="1">#REF!</definedName>
    <definedName name="XRefPaste269Row" hidden="1">#REF!</definedName>
    <definedName name="XRefPaste26Row" hidden="1">#REF!</definedName>
    <definedName name="XRefPaste27" hidden="1">#REF!</definedName>
    <definedName name="XRefPaste270" hidden="1">#REF!</definedName>
    <definedName name="XRefPaste270Row" hidden="1">#REF!</definedName>
    <definedName name="XRefPaste271" hidden="1">#REF!</definedName>
    <definedName name="XRefPaste271Row" hidden="1">#REF!</definedName>
    <definedName name="XRefPaste272" hidden="1">#REF!</definedName>
    <definedName name="XRefPaste272Row" hidden="1">#REF!</definedName>
    <definedName name="XRefPaste273" hidden="1">#REF!</definedName>
    <definedName name="XRefPaste273Row" hidden="1">#REF!</definedName>
    <definedName name="XRefPaste274" hidden="1">#REF!</definedName>
    <definedName name="XRefPaste274Row" hidden="1">#REF!</definedName>
    <definedName name="XRefPaste275" hidden="1">#REF!</definedName>
    <definedName name="XRefPaste275Row" hidden="1">#REF!</definedName>
    <definedName name="XRefPaste276" hidden="1">#REF!</definedName>
    <definedName name="XRefPaste276Row" hidden="1">#REF!</definedName>
    <definedName name="XRefPaste277" hidden="1">#REF!</definedName>
    <definedName name="XRefPaste277Row" hidden="1">#REF!</definedName>
    <definedName name="XRefPaste278" hidden="1">#REF!</definedName>
    <definedName name="XRefPaste278Row" hidden="1">#REF!</definedName>
    <definedName name="XRefPaste279" hidden="1">#REF!</definedName>
    <definedName name="XRefPaste279Row" hidden="1">#REF!</definedName>
    <definedName name="XRefPaste27Row" hidden="1">#REF!</definedName>
    <definedName name="XRefPaste28" hidden="1">#REF!</definedName>
    <definedName name="XRefPaste280" hidden="1">#REF!</definedName>
    <definedName name="XRefPaste280Row" hidden="1">#REF!</definedName>
    <definedName name="XRefPaste281" hidden="1">#REF!</definedName>
    <definedName name="XRefPaste281Row" hidden="1">#REF!</definedName>
    <definedName name="XRefPaste282" hidden="1">#REF!</definedName>
    <definedName name="XRefPaste282Row" hidden="1">#REF!</definedName>
    <definedName name="XRefPaste283" hidden="1">#REF!</definedName>
    <definedName name="XRefPaste283Row" hidden="1">#REF!</definedName>
    <definedName name="XRefPaste284" hidden="1">#REF!</definedName>
    <definedName name="XRefPaste284Row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#N/A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#N/A</definedName>
    <definedName name="XRefPaste33" hidden="1">#REF!</definedName>
    <definedName name="XRefPaste33Row" hidden="1">#REF!</definedName>
    <definedName name="XRefPaste34" hidden="1">#REF!</definedName>
    <definedName name="XRefPaste34Row" hidden="1">#N/A</definedName>
    <definedName name="XRefPaste35" hidden="1">#REF!</definedName>
    <definedName name="XRefPaste35Row" hidden="1">#N/A</definedName>
    <definedName name="XRefPaste36" hidden="1">#REF!</definedName>
    <definedName name="XRefPaste36Row" hidden="1">#N/A</definedName>
    <definedName name="XRefPaste37" hidden="1">#REF!</definedName>
    <definedName name="XRefPaste37Row" hidden="1">#N/A</definedName>
    <definedName name="XRefPaste38" hidden="1">#REF!</definedName>
    <definedName name="XRefPaste38Row" hidden="1">#N/A</definedName>
    <definedName name="XRefPaste39" hidden="1">#REF!</definedName>
    <definedName name="XRefPaste39Row" hidden="1">#N/A</definedName>
    <definedName name="XRefPaste3Row" hidden="1">#N/A</definedName>
    <definedName name="XRefPaste4" hidden="1">#REF!</definedName>
    <definedName name="XRefPaste40" hidden="1">#REF!</definedName>
    <definedName name="XRefPaste40Row" hidden="1">#N/A</definedName>
    <definedName name="XRefPaste41" hidden="1">#REF!</definedName>
    <definedName name="XRefPaste41Row" hidden="1">#N/A</definedName>
    <definedName name="XRefPaste42" hidden="1">#REF!</definedName>
    <definedName name="XRefPaste42Row" hidden="1">#N/A</definedName>
    <definedName name="XRefPaste43" hidden="1">#REF!</definedName>
    <definedName name="XRefPaste43Row" hidden="1">#N/A</definedName>
    <definedName name="XRefPaste44" hidden="1">#REF!</definedName>
    <definedName name="XRefPaste44Row" hidden="1">#N/A</definedName>
    <definedName name="XRefPaste45" hidden="1">#REF!</definedName>
    <definedName name="XRefPaste45Row" hidden="1">#N/A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#N/A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#N/A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#N/A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#N/A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#N/A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#N/A</definedName>
    <definedName name="XRefPasteRangeCount" hidden="1">2</definedName>
    <definedName name="XS" localSheetId="7" hidden="1">{#N/A,#N/A,FALSE,"을지 (4)";#N/A,#N/A,FALSE,"을지 (5)";#N/A,#N/A,FALSE,"을지 (6)"}</definedName>
    <definedName name="XS" localSheetId="6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SD" localSheetId="7" hidden="1">{#N/A,#N/A,FALSE,"P.C.B"}</definedName>
    <definedName name="XSD" localSheetId="6" hidden="1">{#N/A,#N/A,FALSE,"P.C.B"}</definedName>
    <definedName name="XSD" hidden="1">{#N/A,#N/A,FALSE,"P.C.B"}</definedName>
    <definedName name="xssa" hidden="1">#REF!</definedName>
    <definedName name="XV" localSheetId="7" hidden="1">{#N/A,#N/A,FALSE,"Aging Summary";#N/A,#N/A,FALSE,"Ratio Analysis";#N/A,#N/A,FALSE,"Test 120 Day Accts";#N/A,#N/A,FALSE,"Tickmarks"}</definedName>
    <definedName name="XV" localSheetId="6" hidden="1">{#N/A,#N/A,FALSE,"Aging Summary";#N/A,#N/A,FALSE,"Ratio Analysis";#N/A,#N/A,FALSE,"Test 120 Day Accts";#N/A,#N/A,FALSE,"Tickmarks"}</definedName>
    <definedName name="XV" hidden="1">{#N/A,#N/A,FALSE,"Aging Summary";#N/A,#N/A,FALSE,"Ratio Analysis";#N/A,#N/A,FALSE,"Test 120 Day Accts";#N/A,#N/A,FALSE,"Tickmarks"}</definedName>
    <definedName name="xx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a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a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X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X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xxx" localSheetId="7" hidden="1">{#N/A,#N/A,FALSE,"UNIT";#N/A,#N/A,FALSE,"UNIT";#N/A,#N/A,FALSE,"계정"}</definedName>
    <definedName name="xxxxx" localSheetId="6" hidden="1">{#N/A,#N/A,FALSE,"UNIT";#N/A,#N/A,FALSE,"UNIT";#N/A,#N/A,FALSE,"계정"}</definedName>
    <definedName name="xxxxx" hidden="1">{#N/A,#N/A,FALSE,"UNIT";#N/A,#N/A,FALSE,"UNIT";#N/A,#N/A,FALSE,"계정"}</definedName>
    <definedName name="Y2K" hidden="1">#REF!</definedName>
    <definedName name="YARN">#REF!</definedName>
    <definedName name="YEAREND">#REF!</definedName>
    <definedName name="ýgh" localSheetId="7" hidden="1">{"'Sheet1'!$L$16"}</definedName>
    <definedName name="ýgh" localSheetId="6" hidden="1">{"'Sheet1'!$L$16"}</definedName>
    <definedName name="ýgh" hidden="1">{"'Sheet1'!$L$16"}</definedName>
    <definedName name="YH" localSheetId="7" hidden="1">{"'7-2지역별'!$A$1:$R$44"}</definedName>
    <definedName name="YH" localSheetId="6" hidden="1">{"'7-2지역별'!$A$1:$R$44"}</definedName>
    <definedName name="YH" hidden="1">{"'7-2지역별'!$A$1:$R$44"}</definedName>
    <definedName name="YH_1" localSheetId="7" hidden="1">{"'7-2지역별'!$A$1:$R$44"}</definedName>
    <definedName name="YH_1" localSheetId="6" hidden="1">{"'7-2지역별'!$A$1:$R$44"}</definedName>
    <definedName name="YH_1" hidden="1">{"'7-2지역별'!$A$1:$R$44"}</definedName>
    <definedName name="YIL">#REF!</definedName>
    <definedName name="yir" localSheetId="7" hidden="1">{"'4월수지'!$A$1:$AE$45"}</definedName>
    <definedName name="yir" localSheetId="6" hidden="1">{"'4월수지'!$A$1:$AE$45"}</definedName>
    <definedName name="yir" hidden="1">{"'4월수지'!$A$1:$AE$45"}</definedName>
    <definedName name="YONGYUN">#REF!</definedName>
    <definedName name="YONHYUN">#REF!</definedName>
    <definedName name="YOON" localSheetId="7" hidden="1">{#N/A,#N/A,FALSE,"P.C.B"}</definedName>
    <definedName name="YOON" localSheetId="6" hidden="1">{#N/A,#N/A,FALSE,"P.C.B"}</definedName>
    <definedName name="YOON" hidden="1">{#N/A,#N/A,FALSE,"P.C.B"}</definedName>
    <definedName name="YP">#REF!</definedName>
    <definedName name="YPOONGa">#REF!</definedName>
    <definedName name="YPOONGb">#REF!</definedName>
    <definedName name="yr" localSheetId="7" hidden="1">{"'표지'!$B$5"}</definedName>
    <definedName name="yr" localSheetId="6" hidden="1">{"'표지'!$B$5"}</definedName>
    <definedName name="yr" hidden="1">{"'표지'!$B$5"}</definedName>
    <definedName name="YR_BOND">OFFSET(#REF!,0,0,COUNTA(#REF!))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e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r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sj" localSheetId="7" hidden="1">{#N/A,#N/A,FALSE,"Sheet5"}</definedName>
    <definedName name="ysj" localSheetId="6" hidden="1">{#N/A,#N/A,FALSE,"Sheet5"}</definedName>
    <definedName name="ysj" hidden="1">{#N/A,#N/A,FALSE,"Sheet5"}</definedName>
    <definedName name="yt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Y" localSheetId="7" hidden="1">{#N/A,#N/A,FALSE,"96 3월물량표";#N/A,#N/A,FALSE,"96 4월물량표";#N/A,#N/A,FALSE,"96 5월물량표"}</definedName>
    <definedName name="YY" localSheetId="6" hidden="1">{#N/A,#N/A,FALSE,"96 3월물량표";#N/A,#N/A,FALSE,"96 4월물량표";#N/A,#N/A,FALSE,"96 5월물량표"}</definedName>
    <definedName name="YY" hidden="1">{#N/A,#N/A,FALSE,"96 3월물량표";#N/A,#N/A,FALSE,"96 4월물량표";#N/A,#N/A,FALSE,"96 5월물량표"}</definedName>
    <definedName name="yyy" localSheetId="7" hidden="1">{#N/A,#N/A,FALSE,"지침";#N/A,#N/A,FALSE,"환경분석";#N/A,#N/A,FALSE,"Sheet16"}</definedName>
    <definedName name="yyy" localSheetId="6" hidden="1">{#N/A,#N/A,FALSE,"지침";#N/A,#N/A,FALSE,"환경분석";#N/A,#N/A,FALSE,"Sheet16"}</definedName>
    <definedName name="yyy" hidden="1">{#N/A,#N/A,FALSE,"지침";#N/A,#N/A,FALSE,"환경분석";#N/A,#N/A,FALSE,"Sheet16"}</definedName>
    <definedName name="y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ㄹㄹㄹ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ㄹㄹㄹ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_21461C8A_A767_11D4_BC29_0000E8307614_.wvu.Cols" hidden="1">#REF!,!#REF!</definedName>
    <definedName name="Z_27F079E8_AC53_11D2_B32C_00A024E96185_.wvu.Rows" hidden="1">#REF!</definedName>
    <definedName name="Z_33376133_CFCA_11D4_9FDE_000103021132_.wvu.Cols" hidden="1">#REF!,#REF!</definedName>
    <definedName name="Z_33376133_CFCA_11D4_9FDE_000103021132_.wvu.Rows" hidden="1">#REF!</definedName>
    <definedName name="Z_65726B72_CEFC_11D4_AA53_00010301C464_.wvu.Cols" hidden="1">#REF!,#REF!</definedName>
    <definedName name="Z_65726B72_CEFC_11D4_AA53_00010301C464_.wvu.Rows" hidden="1">#REF!</definedName>
    <definedName name="Z_66914D61_F42A_11D5_A25B_D35A7384597E_.wvu.Cols" hidden="1">#REF!</definedName>
    <definedName name="Z_694AF002_9E1C_11D6_8F58_0002A562FF79_.wvu.PrintArea" hidden="1">#REF!</definedName>
    <definedName name="Z_968A3A64_6E62_11D6_9F43_00D0B7C86A47_.wvu.PrintArea" hidden="1">#REF!</definedName>
    <definedName name="Z_968A3A64_6E62_11D6_9F43_00D0B7C86A47_.wvu.PrintTitles" hidden="1">#REF!</definedName>
    <definedName name="Z_968A3A64_6E62_11D6_9F43_00D0B7C86A47_.wvu.Rows" hidden="1">#REF!</definedName>
    <definedName name="Z_ACCAA2C3_8C2E_11D1_9088_006097B543A9_.wvu.PrintArea" hidden="1">#REF!</definedName>
    <definedName name="Z_ACCAA2C6_8C2E_11D1_9088_006097B543A9_.wvu.FilterData" hidden="1">#REF!</definedName>
    <definedName name="Z_ACCAA2C6_8C2E_11D1_9088_006097B543A9_.wvu.PrintArea" hidden="1">#REF!</definedName>
    <definedName name="Z_B2172A22_A087_11D6_A4E5_008013D50C77_.wvu.PrintArea" hidden="1">#REF!</definedName>
    <definedName name="Z_C00E0055_D79E_11D4_84AD_00D0B7B3CB09_.wvu.Cols" hidden="1">#REF!,#REF!</definedName>
    <definedName name="Z_C00E0055_D79E_11D4_84AD_00D0B7B3CB09_.wvu.Rows" hidden="1">#REF!</definedName>
    <definedName name="Z_C9AF8CC6_2EE6_11D7_B9B8_00508BFFDA22_.wvu.PrintArea" hidden="1">#REF!</definedName>
    <definedName name="Z_E8FEE9A5_163A_11D2_AED0_0000E81DA68C_.wvu.Rows" hidden="1">#REF!</definedName>
    <definedName name="za">#REF!</definedName>
    <definedName name="zb" localSheetId="7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b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b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cv">0</definedName>
    <definedName name="zna" localSheetId="7" hidden="1">{#N/A,#N/A,FALSE,"Aging Summary";#N/A,#N/A,FALSE,"Ratio Analysis";#N/A,#N/A,FALSE,"Test 120 Day Accts";#N/A,#N/A,FALSE,"Tickmarks"}</definedName>
    <definedName name="zna" localSheetId="6" hidden="1">{#N/A,#N/A,FALSE,"Aging Summary";#N/A,#N/A,FALSE,"Ratio Analysis";#N/A,#N/A,FALSE,"Test 120 Day Accts";#N/A,#N/A,FALSE,"Tickmarks"}</definedName>
    <definedName name="zna" hidden="1">{#N/A,#N/A,FALSE,"Aging Summary";#N/A,#N/A,FALSE,"Ratio Analysis";#N/A,#N/A,FALSE,"Test 120 Day Accts";#N/A,#N/A,FALSE,"Tickmarks"}</definedName>
    <definedName name="zrsggv" hidden="1">#REF!</definedName>
    <definedName name="zv" localSheetId="7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v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v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X" localSheetId="7" hidden="1">{#N/A,#N/A,FALSE,"초도품";#N/A,#N/A,FALSE,"초도품 (2)";#N/A,#N/A,FALSE,"초도품 (3)";#N/A,#N/A,FALSE,"초도품 (4)";#N/A,#N/A,FALSE,"초도품 (5)";#N/A,#N/A,FALSE,"초도품 (6)"}</definedName>
    <definedName name="ZX" localSheetId="6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" localSheetId="7" hidden="1">{"'매출계획'!$D$2"}</definedName>
    <definedName name="ZXC" localSheetId="6" hidden="1">{"'매출계획'!$D$2"}</definedName>
    <definedName name="ZXC" hidden="1">{"'매출계획'!$D$2"}</definedName>
    <definedName name="zxvb" localSheetId="7" hidden="1">{"'4월수지'!$A$1:$AE$45"}</definedName>
    <definedName name="zxvb" localSheetId="6" hidden="1">{"'4월수지'!$A$1:$AE$45"}</definedName>
    <definedName name="zxvb" hidden="1">{"'4월수지'!$A$1:$AE$45"}</definedName>
    <definedName name="zxzsd" localSheetId="7" hidden="1">{#N/A,#N/A,FALSE,"Aging Summary";#N/A,#N/A,FALSE,"Ratio Analysis";#N/A,#N/A,FALSE,"Test 120 Day Accts";#N/A,#N/A,FALSE,"Tickmarks"}</definedName>
    <definedName name="zxzsd" localSheetId="6" hidden="1">{#N/A,#N/A,FALSE,"Aging Summary";#N/A,#N/A,FALSE,"Ratio Analysis";#N/A,#N/A,FALSE,"Test 120 Day Accts";#N/A,#N/A,FALSE,"Tickmarks"}</definedName>
    <definedName name="zxzsd" hidden="1">{#N/A,#N/A,FALSE,"Aging Summary";#N/A,#N/A,FALSE,"Ratio Analysis";#N/A,#N/A,FALSE,"Test 120 Day Accts";#N/A,#N/A,FALSE,"Tickmarks"}</definedName>
    <definedName name="ZXzX" localSheetId="7" hidden="1">{"'Sheet1'!$L$16"}</definedName>
    <definedName name="ZXzX" localSheetId="6" hidden="1">{"'Sheet1'!$L$16"}</definedName>
    <definedName name="ZXzX" hidden="1">{"'Sheet1'!$L$16"}</definedName>
    <definedName name="zz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Z" localSheetId="7" hidden="1">{"'7월NINO현황'!$K$30"}</definedName>
    <definedName name="ZZZZ" localSheetId="6" hidden="1">{"'7월NINO현황'!$K$30"}</definedName>
    <definedName name="ZZZZ" hidden="1">{"'7월NINO현황'!$K$30"}</definedName>
    <definedName name="zzzzv" localSheetId="7" hidden="1">{#N/A,#N/A,FALSE,"Aging Summary";#N/A,#N/A,FALSE,"Ratio Analysis";#N/A,#N/A,FALSE,"Test 120 Day Accts";#N/A,#N/A,FALSE,"Tickmarks"}</definedName>
    <definedName name="zzzzv" localSheetId="6" hidden="1">{#N/A,#N/A,FALSE,"Aging Summary";#N/A,#N/A,FALSE,"Ratio Analysis";#N/A,#N/A,FALSE,"Test 120 Day Accts";#N/A,#N/A,FALSE,"Tickmarks"}</definedName>
    <definedName name="zzzzv" hidden="1">{#N/A,#N/A,FALSE,"Aging Summary";#N/A,#N/A,FALSE,"Ratio Analysis";#N/A,#N/A,FALSE,"Test 120 Day Accts";#N/A,#N/A,FALSE,"Tickmarks"}</definedName>
    <definedName name="ппп" hidden="1">#N/A</definedName>
    <definedName name="あああ" localSheetId="7" hidden="1">{"'買掛金'!$J$6"}</definedName>
    <definedName name="あああ" localSheetId="6" hidden="1">{"'買掛金'!$J$6"}</definedName>
    <definedName name="あああ" hidden="1">{"'買掛金'!$J$6"}</definedName>
    <definedName name="その他の投資" localSheetId="7" hidden="1">{"'買掛金'!$J$6"}</definedName>
    <definedName name="その他の投資" localSheetId="6" hidden="1">{"'買掛金'!$J$6"}</definedName>
    <definedName name="その他の投資" hidden="1">{"'買掛金'!$J$6"}</definedName>
    <definedName name="っっｂ" localSheetId="7" hidden="1">{"'買掛金'!$J$6"}</definedName>
    <definedName name="っっｂ" localSheetId="6" hidden="1">{"'買掛金'!$J$6"}</definedName>
    <definedName name="っっｂ" hidden="1">{"'買掛金'!$J$6"}</definedName>
    <definedName name="テスト" localSheetId="7" hidden="1">{"'買掛金'!$J$6"}</definedName>
    <definedName name="テスト" localSheetId="6" hidden="1">{"'買掛金'!$J$6"}</definedName>
    <definedName name="テスト" hidden="1">{"'買掛金'!$J$6"}</definedName>
    <definedName name="ㄱ" localSheetId="7" hidden="1">{#N/A,#N/A,FALSE,"BS";#N/A,#N/A,FALSE,"PL";#N/A,#N/A,FALSE,"처분";#N/A,#N/A,FALSE,"현금";#N/A,#N/A,FALSE,"매출";#N/A,#N/A,FALSE,"원가";#N/A,#N/A,FALSE,"경영"}</definedName>
    <definedName name="ㄱ" localSheetId="6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_1" localSheetId="7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ㄱ_1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ㄱ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ㄱㄱ" hidden="1">#N/A</definedName>
    <definedName name="ㄱㄱㄱ" localSheetId="7" hidden="1">{#N/A,#N/A,FALSE,"UNIT";#N/A,#N/A,FALSE,"UNIT";#N/A,#N/A,FALSE,"계정"}</definedName>
    <definedName name="ㄱㄱㄱ" localSheetId="6" hidden="1">{#N/A,#N/A,FALSE,"UNIT";#N/A,#N/A,FALSE,"UNIT";#N/A,#N/A,FALSE,"계정"}</definedName>
    <definedName name="ㄱㄱㄱ" hidden="1">{#N/A,#N/A,FALSE,"UNIT";#N/A,#N/A,FALSE,"UNIT";#N/A,#N/A,FALSE,"계정"}</definedName>
    <definedName name="ㄱㄱㄱㄱ" localSheetId="7" hidden="1">{#N/A,#N/A,TRUE,"일정"}</definedName>
    <definedName name="ㄱㄱㄱㄱ" localSheetId="6" hidden="1">{#N/A,#N/A,TRUE,"일정"}</definedName>
    <definedName name="ㄱㄱㄱㄱ" hidden="1">{#N/A,#N/A,TRUE,"일정"}</definedName>
    <definedName name="ㄱㄱㄱㄱㄱ" localSheetId="7" hidden="1">{#N/A,#N/A,FALSE,"UNIT";#N/A,#N/A,FALSE,"UNIT";#N/A,#N/A,FALSE,"계정"}</definedName>
    <definedName name="ㄱㄱㄱㄱㄱ" localSheetId="6" hidden="1">{#N/A,#N/A,FALSE,"UNIT";#N/A,#N/A,FALSE,"UNIT";#N/A,#N/A,FALSE,"계정"}</definedName>
    <definedName name="ㄱㄱㄱㄱㄱ" hidden="1">{#N/A,#N/A,FALSE,"UNIT";#N/A,#N/A,FALSE,"UNIT";#N/A,#N/A,FALSE,"계정"}</definedName>
    <definedName name="ㄱㄱㄱㄱㄱㄱ" hidden="1">#REF!</definedName>
    <definedName name="ㄱㄱㄱㄱㄱㄱㄱ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ㄱㄱㄱ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ㄷ" hidden="1">#REF!</definedName>
    <definedName name="ㄱㄱ배ㅔㄷ" localSheetId="7" hidden="1">{"'5'!$A$1:$BB$147"}</definedName>
    <definedName name="ㄱㄱ배ㅔㄷ" localSheetId="6" hidden="1">{"'5'!$A$1:$BB$147"}</definedName>
    <definedName name="ㄱㄱ배ㅔㄷ" hidden="1">{"'5'!$A$1:$BB$147"}</definedName>
    <definedName name="ㄱㄱㅈㄷㅂ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ㅈㄷㅂ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ㅈㄷ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고" localSheetId="7" hidden="1">{#N/A,#N/A,FALSE,"교육시간"}</definedName>
    <definedName name="ㄱ고" localSheetId="6" hidden="1">{#N/A,#N/A,FALSE,"교육시간"}</definedName>
    <definedName name="ㄱ고" hidden="1">{#N/A,#N/A,FALSE,"교육시간"}</definedName>
    <definedName name="ㄱㄷㄹ" localSheetId="7" hidden="1">{#N/A,#N/A,FALSE,"단축1";#N/A,#N/A,FALSE,"단축2";#N/A,#N/A,FALSE,"단축3";#N/A,#N/A,FALSE,"장축";#N/A,#N/A,FALSE,"4WD"}</definedName>
    <definedName name="ㄱㄷㄹ" localSheetId="6" hidden="1">{#N/A,#N/A,FALSE,"단축1";#N/A,#N/A,FALSE,"단축2";#N/A,#N/A,FALSE,"단축3";#N/A,#N/A,FALSE,"장축";#N/A,#N/A,FALSE,"4WD"}</definedName>
    <definedName name="ㄱㄷㄹ" hidden="1">{#N/A,#N/A,FALSE,"단축1";#N/A,#N/A,FALSE,"단축2";#N/A,#N/A,FALSE,"단축3";#N/A,#N/A,FALSE,"장축";#N/A,#N/A,FALSE,"4WD"}</definedName>
    <definedName name="ㄱㄷㅅㄱㄷ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ㅅㄱㄷ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ㅅ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ㄱ" localSheetId="7" hidden="1">{"'7'!$B$15:$D$32"}</definedName>
    <definedName name="ㄱㄷㅈㄱ" localSheetId="6" hidden="1">{"'7'!$B$15:$D$32"}</definedName>
    <definedName name="ㄱㄷㅈㄱ" hidden="1">{"'7'!$B$15:$D$32"}</definedName>
    <definedName name="ㄱㄷㅈㄷ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ㅎㅈㅎ" localSheetId="7" hidden="1">{"'손익현황'!$A$1:$J$29"}</definedName>
    <definedName name="ㄱㄷㅎㅈㅎ" localSheetId="6" hidden="1">{"'손익현황'!$A$1:$J$29"}</definedName>
    <definedName name="ㄱㄷㅎㅈㅎ" hidden="1">{"'손익현황'!$A$1:$J$29"}</definedName>
    <definedName name="ㄱ돗ㄱ속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돗ㄱ속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돗ㄱ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ㄹ녀ㅛㅕ" localSheetId="7" hidden="1">{#N/A,#N/A,FALSE,"단축1";#N/A,#N/A,FALSE,"단축2";#N/A,#N/A,FALSE,"단축3";#N/A,#N/A,FALSE,"장축";#N/A,#N/A,FALSE,"4WD"}</definedName>
    <definedName name="ㄱㄹ녀ㅛㅕ" localSheetId="6" hidden="1">{#N/A,#N/A,FALSE,"단축1";#N/A,#N/A,FALSE,"단축2";#N/A,#N/A,FALSE,"단축3";#N/A,#N/A,FALSE,"장축";#N/A,#N/A,FALSE,"4WD"}</definedName>
    <definedName name="ㄱㄹ녀ㅛㅕ" hidden="1">{#N/A,#N/A,FALSE,"단축1";#N/A,#N/A,FALSE,"단축2";#N/A,#N/A,FALSE,"단축3";#N/A,#N/A,FALSE,"장축";#N/A,#N/A,FALSE,"4WD"}</definedName>
    <definedName name="ㄱㄺㄹ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ㄺㄹ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ㄺㄹ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ㄿ" localSheetId="7" hidden="1">{#N/A,#N/A,FALSE,"Sheet1"}</definedName>
    <definedName name="ㄱㄿ" localSheetId="6" hidden="1">{#N/A,#N/A,FALSE,"Sheet1"}</definedName>
    <definedName name="ㄱㄿ" hidden="1">{#N/A,#N/A,FALSE,"Sheet1"}</definedName>
    <definedName name="ㄱ셕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셕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곡소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곡소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곡소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ㅗ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ㅗ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" localSheetId="7" hidden="1">{#N/A,#N/A,FALSE,"단축1";#N/A,#N/A,FALSE,"단축2";#N/A,#N/A,FALSE,"단축3";#N/A,#N/A,FALSE,"장축";#N/A,#N/A,FALSE,"4WD"}</definedName>
    <definedName name="ㄱㅇ" localSheetId="6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이ㅂㄱ자잉ㄴㅂㅈ가ㅇㅂㅈㅇㄱ인바ㄱㅇㅣ바ㅈㄱㅇㅇ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이ㅂㄱ자잉ㄴㅂㅈ가ㅇㅂㅈㅇㄱ인바ㄱㅇㅣ바ㅈㄱㅇㅇ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이ㅂㄱ자잉ㄴㅂㅈ가ㅇㅂㅈㅇㄱ인바ㄱㅇㅣ바ㅈㄱㅇㅇ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ㅈ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ㄱㅈ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ㄱㅈ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ㄱ히망ㅎ" localSheetId="7" hidden="1">{#N/A,#N/A,FALSE,"1.CRITERIA";#N/A,#N/A,FALSE,"2.IS";#N/A,#N/A,FALSE,"3.BS";#N/A,#N/A,FALSE,"4.PER PL";#N/A,#N/A,FALSE,"5.INVESTMENT";#N/A,#N/A,FALSE,"6.공문";#N/A,#N/A,FALSE,"7.netinvest"}</definedName>
    <definedName name="ㄱ히망ㅎ" localSheetId="6" hidden="1">{#N/A,#N/A,FALSE,"1.CRITERIA";#N/A,#N/A,FALSE,"2.IS";#N/A,#N/A,FALSE,"3.BS";#N/A,#N/A,FALSE,"4.PER PL";#N/A,#N/A,FALSE,"5.INVESTMENT";#N/A,#N/A,FALSE,"6.공문";#N/A,#N/A,FALSE,"7.netinvest"}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localSheetId="7" hidden="1">{#N/A,#N/A,FALSE,"BS";#N/A,#N/A,FALSE,"PL";#N/A,#N/A,FALSE,"처분";#N/A,#N/A,FALSE,"현금";#N/A,#N/A,FALSE,"매출";#N/A,#N/A,FALSE,"원가";#N/A,#N/A,FALSE,"경영"}</definedName>
    <definedName name="가" localSheetId="6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_1" localSheetId="7" hidden="1">{"'7-2지역별'!$A$1:$R$44"}</definedName>
    <definedName name="가_1" localSheetId="6" hidden="1">{"'7-2지역별'!$A$1:$R$44"}</definedName>
    <definedName name="가_1" hidden="1">{"'7-2지역별'!$A$1:$R$44"}</definedName>
    <definedName name="가1" localSheetId="7" hidden="1">{#N/A,#N/A,TRUE,"Y생산";#N/A,#N/A,TRUE,"Y판매";#N/A,#N/A,TRUE,"Y총물량";#N/A,#N/A,TRUE,"Y능력";#N/A,#N/A,TRUE,"YKD"}</definedName>
    <definedName name="가1" localSheetId="6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10" localSheetId="7" hidden="1">{#N/A,#N/A,TRUE,"Y생산";#N/A,#N/A,TRUE,"Y판매";#N/A,#N/A,TRUE,"Y총물량";#N/A,#N/A,TRUE,"Y능력";#N/A,#N/A,TRUE,"YKD"}</definedName>
    <definedName name="가10" localSheetId="6" hidden="1">{#N/A,#N/A,TRUE,"Y생산";#N/A,#N/A,TRUE,"Y판매";#N/A,#N/A,TRUE,"Y총물량";#N/A,#N/A,TRUE,"Y능력";#N/A,#N/A,TRUE,"YKD"}</definedName>
    <definedName name="가10" hidden="1">{#N/A,#N/A,TRUE,"Y생산";#N/A,#N/A,TRUE,"Y판매";#N/A,#N/A,TRUE,"Y총물량";#N/A,#N/A,TRUE,"Y능력";#N/A,#N/A,TRUE,"YKD"}</definedName>
    <definedName name="가123" localSheetId="7" hidden="1">{"'분양원가'!$B$1:$F$113"}</definedName>
    <definedName name="가123" localSheetId="6" hidden="1">{"'분양원가'!$B$1:$F$113"}</definedName>
    <definedName name="가123" hidden="1">{"'분양원가'!$B$1:$F$113"}</definedName>
    <definedName name="가가" localSheetId="7" hidden="1">{#N/A,#N/A,FALSE,"1.CRITERIA";#N/A,#N/A,FALSE,"2.IS";#N/A,#N/A,FALSE,"3.BS";#N/A,#N/A,FALSE,"4.PER PL";#N/A,#N/A,FALSE,"5.INVESTMENT";#N/A,#N/A,FALSE,"6.공문";#N/A,#N/A,FALSE,"7.netinvest"}</definedName>
    <definedName name="가가" localSheetId="6" hidden="1">{#N/A,#N/A,FALSE,"1.CRITERIA";#N/A,#N/A,FALSE,"2.IS";#N/A,#N/A,FALSE,"3.BS";#N/A,#N/A,FALSE,"4.PER PL";#N/A,#N/A,FALSE,"5.INVESTMENT";#N/A,#N/A,FALSE,"6.공문";#N/A,#N/A,FALSE,"7.netinvest"}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각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격_목록">#REF!</definedName>
    <definedName name="가격범위">#REF!</definedName>
    <definedName name="가격산출" hidden="1">#REF!</definedName>
    <definedName name="가결산" localSheetId="7" hidden="1">{#N/A,#N/A,TRUE,"Summary";#N/A,#N/A,TRUE,"IS";#N/A,#N/A,TRUE,"Adj";#N/A,#N/A,TRUE,"BS";#N/A,#N/A,TRUE,"CF";#N/A,#N/A,TRUE,"Debt";#N/A,#N/A,TRUE,"IRR"}</definedName>
    <definedName name="가결산" localSheetId="6" hidden="1">{#N/A,#N/A,TRUE,"Summary";#N/A,#N/A,TRUE,"IS";#N/A,#N/A,TRUE,"Adj";#N/A,#N/A,TRUE,"BS";#N/A,#N/A,TRUE,"CF";#N/A,#N/A,TRUE,"Debt";#N/A,#N/A,TRUE,"IRR"}</definedName>
    <definedName name="가결산" hidden="1">{#N/A,#N/A,TRUE,"Summary";#N/A,#N/A,TRUE,"IS";#N/A,#N/A,TRUE,"Adj";#N/A,#N/A,TRUE,"BS";#N/A,#N/A,TRUE,"CF";#N/A,#N/A,TRUE,"Debt";#N/A,#N/A,TRUE,"IRR"}</definedName>
    <definedName name="가계여신">#REF!</definedName>
    <definedName name="가공" localSheetId="7" hidden="1">{"'매출계획'!$D$2"}</definedName>
    <definedName name="가공" localSheetId="6" hidden="1">{"'매출계획'!$D$2"}</definedName>
    <definedName name="가공" hidden="1">{"'매출계획'!$D$2"}</definedName>
    <definedName name="가공비">#REF!</definedName>
    <definedName name="가공비1">[0]!가공비1</definedName>
    <definedName name="가공야채">#REF!</definedName>
    <definedName name="가기긱" localSheetId="7" hidden="1">{"'미착금액'!$A$4:$G$14"}</definedName>
    <definedName name="가기긱" localSheetId="6" hidden="1">{"'미착금액'!$A$4:$G$14"}</definedName>
    <definedName name="가기긱" hidden="1">{"'미착금액'!$A$4:$G$14"}</definedName>
    <definedName name="가기긱_1" localSheetId="7" hidden="1">{"'미착금액'!$A$4:$G$14"}</definedName>
    <definedName name="가기긱_1" localSheetId="6" hidden="1">{"'미착금액'!$A$4:$G$14"}</definedName>
    <definedName name="가기긱_1" hidden="1">{"'미착금액'!$A$4:$G$14"}</definedName>
    <definedName name="가나" hidden="1">#REF!</definedName>
    <definedName name="가나다" localSheetId="7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나다" localSheetId="6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나다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나다오" localSheetId="7" hidden="1">{#N/A,#N/A,FALSE,"정공"}</definedName>
    <definedName name="가나다오" localSheetId="6" hidden="1">{#N/A,#N/A,FALSE,"정공"}</definedName>
    <definedName name="가나다오" hidden="1">{#N/A,#N/A,FALSE,"정공"}</definedName>
    <definedName name="가나라" localSheetId="7" hidden="1">{#N/A,#N/A,FALSE,"1.CRITERIA";#N/A,#N/A,FALSE,"2.IS";#N/A,#N/A,FALSE,"3.BS";#N/A,#N/A,FALSE,"4.PER PL";#N/A,#N/A,FALSE,"5.INVESTMENT";#N/A,#N/A,FALSE,"6.공문";#N/A,#N/A,FALSE,"7.netinvest"}</definedName>
    <definedName name="가나라" localSheetId="6" hidden="1">{#N/A,#N/A,FALSE,"1.CRITERIA";#N/A,#N/A,FALSE,"2.IS";#N/A,#N/A,FALSE,"3.BS";#N/A,#N/A,FALSE,"4.PER PL";#N/A,#N/A,FALSE,"5.INVESTMENT";#N/A,#N/A,FALSE,"6.공문";#N/A,#N/A,FALSE,"7.netinvest"}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능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능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다" localSheetId="7" hidden="1">{#N/A,#N/A,FALSE,"1.CRITERIA";#N/A,#N/A,FALSE,"2.IS";#N/A,#N/A,FALSE,"3.BS";#N/A,#N/A,FALSE,"4.PER PL";#N/A,#N/A,FALSE,"5.INVESTMENT";#N/A,#N/A,FALSE,"6.공문";#N/A,#N/A,FALSE,"7.netinvest"}</definedName>
    <definedName name="가다" localSheetId="6" hidden="1">{#N/A,#N/A,FALSE,"1.CRITERIA";#N/A,#N/A,FALSE,"2.IS";#N/A,#N/A,FALSE,"3.BS";#N/A,#N/A,FALSE,"4.PER PL";#N/A,#N/A,FALSE,"5.INVESTMENT";#N/A,#N/A,FALSE,"6.공문";#N/A,#N/A,FALSE,"7.netinvest"}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다라다라" localSheetId="7" hidden="1">{"'5'!$A$1:$BB$147"}</definedName>
    <definedName name="가다라다라" localSheetId="6" hidden="1">{"'5'!$A$1:$BB$147"}</definedName>
    <definedName name="가다라다라" hidden="1">{"'5'!$A$1:$BB$147"}</definedName>
    <definedName name="가다자자다" localSheetId="7" hidden="1">{"'5'!$A$1:$BB$147"}</definedName>
    <definedName name="가다자자다" localSheetId="6" hidden="1">{"'5'!$A$1:$BB$147"}</definedName>
    <definedName name="가다자자다" hidden="1">{"'5'!$A$1:$BB$147"}</definedName>
    <definedName name="가동" localSheetId="7" hidden="1">{#N/A,#N/A,TRUE,"Y생산";#N/A,#N/A,TRUE,"Y판매";#N/A,#N/A,TRUE,"Y총물량";#N/A,#N/A,TRUE,"Y능력";#N/A,#N/A,TRUE,"YKD"}</definedName>
    <definedName name="가동" localSheetId="6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7" hidden="1">{#N/A,#N/A,TRUE,"Y생산";#N/A,#N/A,TRUE,"Y판매";#N/A,#N/A,TRUE,"Y총물량";#N/A,#N/A,TRUE,"Y능력";#N/A,#N/A,TRUE,"YKD"}</definedName>
    <definedName name="가동2" localSheetId="6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대책" localSheetId="7" hidden="1">{#N/A,#N/A,FALSE,"단축1";#N/A,#N/A,FALSE,"단축2";#N/A,#N/A,FALSE,"단축3";#N/A,#N/A,FALSE,"장축";#N/A,#N/A,FALSE,"4WD"}</definedName>
    <definedName name="가동대책" localSheetId="6" hidden="1">{#N/A,#N/A,FALSE,"단축1";#N/A,#N/A,FALSE,"단축2";#N/A,#N/A,FALSE,"단축3";#N/A,#N/A,FALSE,"장축";#N/A,#N/A,FALSE,"4WD"}</definedName>
    <definedName name="가동대책" hidden="1">{#N/A,#N/A,FALSE,"단축1";#N/A,#N/A,FALSE,"단축2";#N/A,#N/A,FALSE,"단축3";#N/A,#N/A,FALSE,"장축";#N/A,#N/A,FALSE,"4WD"}</definedName>
    <definedName name="가동비" hidden="1">#REF!</definedName>
    <definedName name="가라" localSheetId="7" hidden="1">{#N/A,#N/A,FALSE,"1.CRITERIA";#N/A,#N/A,FALSE,"2.IS";#N/A,#N/A,FALSE,"3.BS";#N/A,#N/A,FALSE,"4.PER PL";#N/A,#N/A,FALSE,"5.INVESTMENT";#N/A,#N/A,FALSE,"6.공문";#N/A,#N/A,FALSE,"7.netinvest"}</definedName>
    <definedName name="가라" localSheetId="6" hidden="1">{#N/A,#N/A,FALSE,"1.CRITERIA";#N/A,#N/A,FALSE,"2.IS";#N/A,#N/A,FALSE,"3.BS";#N/A,#N/A,FALSE,"4.PER PL";#N/A,#N/A,FALSE,"5.INVESTMENT";#N/A,#N/A,FALSE,"6.공문";#N/A,#N/A,FALSE,"7.netinvest"}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로" localSheetId="7" hidden="1">{"'인구현황'!$A$1:$I$23"}</definedName>
    <definedName name="가로" localSheetId="6" hidden="1">{"'인구현황'!$A$1:$I$23"}</definedName>
    <definedName name="가로" hidden="1">{"'인구현황'!$A$1:$I$23"}</definedName>
    <definedName name="가로." localSheetId="7" hidden="1">{"'인구현황'!$A$1:$I$23"}</definedName>
    <definedName name="가로." localSheetId="6" hidden="1">{"'인구현황'!$A$1:$I$23"}</definedName>
    <definedName name="가로." hidden="1">{"'인구현황'!$A$1:$I$23"}</definedName>
    <definedName name="가맋" localSheetId="7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맋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맹점사업">#REF!</definedName>
    <definedName name="가불" localSheetId="7" hidden="1">{"'교육경비품의'!$B$4:$D$12"}</definedName>
    <definedName name="가불" localSheetId="6" hidden="1">{"'교육경비품의'!$B$4:$D$12"}</definedName>
    <definedName name="가불" hidden="1">{"'교육경비품의'!$B$4:$D$12"}</definedName>
    <definedName name="가불내역" localSheetId="7" hidden="1">{"'교육경비품의'!$B$4:$D$12"}</definedName>
    <definedName name="가불내역" localSheetId="6" hidden="1">{"'교육경비품의'!$B$4:$D$12"}</definedName>
    <definedName name="가불내역" hidden="1">{"'교육경비품의'!$B$4:$D$12"}</definedName>
    <definedName name="가설공사">#REF!</definedName>
    <definedName name="가아" localSheetId="7" hidden="1">{#N/A,#N/A,FALSE,"1.CRITERIA";#N/A,#N/A,FALSE,"2.IS";#N/A,#N/A,FALSE,"3.BS";#N/A,#N/A,FALSE,"4.PER PL";#N/A,#N/A,FALSE,"5.INVESTMENT";#N/A,#N/A,FALSE,"6.공문";#N/A,#N/A,FALSE,"7.netinvest"}</definedName>
    <definedName name="가아" localSheetId="6" hidden="1">{#N/A,#N/A,FALSE,"1.CRITERIA";#N/A,#N/A,FALSE,"2.IS";#N/A,#N/A,FALSE,"3.BS";#N/A,#N/A,FALSE,"4.PER PL";#N/A,#N/A,FALSE,"5.INVESTMENT";#N/A,#N/A,FALSE,"6.공문";#N/A,#N/A,FALSE,"7.netinvest"}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localSheetId="7" hidden="1">{#N/A,#N/A,FALSE,"1.CRITERIA";#N/A,#N/A,FALSE,"2.IS";#N/A,#N/A,FALSE,"3.BS";#N/A,#N/A,FALSE,"4.PER PL";#N/A,#N/A,FALSE,"5.INVESTMENT";#N/A,#N/A,FALSE,"6.공문";#N/A,#N/A,FALSE,"7.netinvest"}</definedName>
    <definedName name="가아노" localSheetId="6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localSheetId="7" hidden="1">{#N/A,#N/A,FALSE,"1.CRITERIA";#N/A,#N/A,FALSE,"2.IS";#N/A,#N/A,FALSE,"3.BS";#N/A,#N/A,FALSE,"4.PER PL";#N/A,#N/A,FALSE,"5.INVESTMENT";#N/A,#N/A,FALSE,"6.공문";#N/A,#N/A,FALSE,"7.netinvest"}</definedName>
    <definedName name="가아다" localSheetId="6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localSheetId="7" hidden="1">{#N/A,#N/A,FALSE,"1.CRITERIA";#N/A,#N/A,FALSE,"2.IS";#N/A,#N/A,FALSE,"3.BS";#N/A,#N/A,FALSE,"4.PER PL";#N/A,#N/A,FALSE,"5.INVESTMENT";#N/A,#N/A,FALSE,"6.공문";#N/A,#N/A,FALSE,"7.netinvest"}</definedName>
    <definedName name="가아차" localSheetId="6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아ㅓ라어" localSheetId="7" hidden="1">{#N/A,#N/A,FALSE,"초도품";#N/A,#N/A,FALSE,"초도품 (2)";#N/A,#N/A,FALSE,"초도품 (3)";#N/A,#N/A,FALSE,"초도품 (4)";#N/A,#N/A,FALSE,"초도품 (5)";#N/A,#N/A,FALSE,"초도품 (6)"}</definedName>
    <definedName name="가아ㅓ라어" localSheetId="6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오" localSheetId="7" hidden="1">{#N/A,#N/A,FALSE,"1.CRITERIA";#N/A,#N/A,FALSE,"2.IS";#N/A,#N/A,FALSE,"3.BS";#N/A,#N/A,FALSE,"4.PER PL";#N/A,#N/A,FALSE,"5.INVESTMENT";#N/A,#N/A,FALSE,"6.공문";#N/A,#N/A,FALSE,"7.netinvest"}</definedName>
    <definedName name="가오" localSheetId="6" hidden="1">{#N/A,#N/A,FALSE,"1.CRITERIA";#N/A,#N/A,FALSE,"2.IS";#N/A,#N/A,FALSE,"3.BS";#N/A,#N/A,FALSE,"4.PER PL";#N/A,#N/A,FALSE,"5.INVESTMENT";#N/A,#N/A,FALSE,"6.공문";#N/A,#N/A,FALSE,"7.netinvest"}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localSheetId="7" hidden="1">{#N/A,#N/A,FALSE,"1.CRITERIA";#N/A,#N/A,FALSE,"2.IS";#N/A,#N/A,FALSE,"3.BS";#N/A,#N/A,FALSE,"4.PER PL";#N/A,#N/A,FALSE,"5.INVESTMENT";#N/A,#N/A,FALSE,"6.공문";#N/A,#N/A,FALSE,"7.netinvest"}</definedName>
    <definedName name="가오나" localSheetId="6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localSheetId="7" hidden="1">{#N/A,#N/A,FALSE,"1.CRITERIA";#N/A,#N/A,FALSE,"2.IS";#N/A,#N/A,FALSE,"3.BS";#N/A,#N/A,FALSE,"4.PER PL";#N/A,#N/A,FALSE,"5.INVESTMENT";#N/A,#N/A,FALSE,"6.공문";#N/A,#N/A,FALSE,"7.netinvest"}</definedName>
    <definedName name="가오아" localSheetId="6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입권명세" localSheetId="7" hidden="1">{#N/A,#N/A,FALSE,"Aging Summary";#N/A,#N/A,FALSE,"Ratio Analysis";#N/A,#N/A,FALSE,"Test 120 Day Accts";#N/A,#N/A,FALSE,"Tickmarks"}</definedName>
    <definedName name="가입권명세" localSheetId="6" hidden="1">{#N/A,#N/A,FALSE,"Aging Summary";#N/A,#N/A,FALSE,"Ratio Analysis";#N/A,#N/A,FALSE,"Test 120 Day Accts";#N/A,#N/A,FALSE,"Tickmarks"}</definedName>
    <definedName name="가입권명세" hidden="1">{#N/A,#N/A,FALSE,"Aging Summary";#N/A,#N/A,FALSE,"Ratio Analysis";#N/A,#N/A,FALSE,"Test 120 Day Accts";#N/A,#N/A,FALSE,"Tickmarks"}</definedName>
    <definedName name="가자" hidden="1">#REF!</definedName>
    <definedName name="가자나다라" localSheetId="7" hidden="1">{"'5'!$A$1:$BB$147"}</definedName>
    <definedName name="가자나다라" localSheetId="6" hidden="1">{"'5'!$A$1:$BB$147"}</definedName>
    <definedName name="가자나다라" hidden="1">{"'5'!$A$1:$BB$147"}</definedName>
    <definedName name="가자자라다라" localSheetId="7" hidden="1">{"'5'!$A$1:$BB$147"}</definedName>
    <definedName name="가자자라다라" localSheetId="6" hidden="1">{"'5'!$A$1:$BB$147"}</definedName>
    <definedName name="가자자라다라" hidden="1">{"'5'!$A$1:$BB$147"}</definedName>
    <definedName name="가중보증">#REF!</definedName>
    <definedName name="가지급">#REF!</definedName>
    <definedName name="가지급금" localSheetId="7" hidden="1">{#N/A,#N/A,FALSE,"Aging Summary";#N/A,#N/A,FALSE,"Ratio Analysis";#N/A,#N/A,FALSE,"Test 120 Day Accts";#N/A,#N/A,FALSE,"Tickmarks"}</definedName>
    <definedName name="가지급금" localSheetId="6" hidden="1">{#N/A,#N/A,FALSE,"Aging Summary";#N/A,#N/A,FALSE,"Ratio Analysis";#N/A,#N/A,FALSE,"Test 120 Day Accts";#N/A,#N/A,FALSE,"Tickmarks"}</definedName>
    <definedName name="가지급금" hidden="1">{#N/A,#N/A,FALSE,"Aging Summary";#N/A,#N/A,FALSE,"Ratio Analysis";#N/A,#N/A,FALSE,"Test 120 Day Accts";#N/A,#N/A,FALSE,"Tickmarks"}</definedName>
    <definedName name="가지급금세부명세">#REF!</definedName>
    <definedName name="가짜원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짜원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카" localSheetId="7" hidden="1">{#N/A,#N/A,FALSE,"1.CRITERIA";#N/A,#N/A,FALSE,"2.IS";#N/A,#N/A,FALSE,"3.BS";#N/A,#N/A,FALSE,"4.PER PL";#N/A,#N/A,FALSE,"5.INVESTMENT";#N/A,#N/A,FALSE,"6.공문";#N/A,#N/A,FALSE,"7.netinvest"}</definedName>
    <definedName name="가카" localSheetId="6" hidden="1">{#N/A,#N/A,FALSE,"1.CRITERIA";#N/A,#N/A,FALSE,"2.IS";#N/A,#N/A,FALSE,"3.BS";#N/A,#N/A,FALSE,"4.PER PL";#N/A,#N/A,FALSE,"5.INVESTMENT";#N/A,#N/A,FALSE,"6.공문";#N/A,#N/A,FALSE,"7.netinvest"}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localSheetId="7" hidden="1">{#N/A,#N/A,FALSE,"1.CRITERIA";#N/A,#N/A,FALSE,"2.IS";#N/A,#N/A,FALSE,"3.BS";#N/A,#N/A,FALSE,"4.PER PL";#N/A,#N/A,FALSE,"5.INVESTMENT";#N/A,#N/A,FALSE,"6.공문";#N/A,#N/A,FALSE,"7.netinvest"}</definedName>
    <definedName name="가타" localSheetId="6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localSheetId="7" hidden="1">{#N/A,#N/A,FALSE,"Sheet1";#N/A,#N/A,FALSE,"Sheet1";#N/A,#N/A,FALSE,"Sheet1"}</definedName>
    <definedName name="각" localSheetId="6" hidden="1">{#N/A,#N/A,FALSE,"Sheet1";#N/A,#N/A,FALSE,"Sheet1";#N/A,#N/A,FALSE,"Sheet1"}</definedName>
    <definedName name="각" hidden="1">{#N/A,#N/A,FALSE,"Sheet1";#N/A,#N/A,FALSE,"Sheet1";#N/A,#N/A,FALSE,"Sheet1"}</definedName>
    <definedName name="간" localSheetId="7" hidden="1">{#N/A,#N/A,FALSE,"UNIT";#N/A,#N/A,FALSE,"UNIT";#N/A,#N/A,FALSE,"계정"}</definedName>
    <definedName name="간" localSheetId="6" hidden="1">{#N/A,#N/A,FALSE,"UNIT";#N/A,#N/A,FALSE,"UNIT";#N/A,#N/A,FALSE,"계정"}</definedName>
    <definedName name="간" hidden="1">{#N/A,#N/A,FALSE,"UNIT";#N/A,#N/A,FALSE,"UNIT";#N/A,#N/A,FALSE,"계정"}</definedName>
    <definedName name="간접비MENU이동">#REF!</definedName>
    <definedName name="간접인건비이동">[0]!간접인건비이동</definedName>
    <definedName name="간접인건비집계">[0]!간접인건비집계</definedName>
    <definedName name="간접인건비집계2">[0]!간접인건비집계2</definedName>
    <definedName name="갈" localSheetId="7" hidden="1">{#N/A,#N/A,FALSE,"1.CRITERIA";#N/A,#N/A,FALSE,"2.IS";#N/A,#N/A,FALSE,"3.BS";#N/A,#N/A,FALSE,"4.PER PL";#N/A,#N/A,FALSE,"5.INVESTMENT";#N/A,#N/A,FALSE,"6.공문";#N/A,#N/A,FALSE,"7.netinvest"}</definedName>
    <definedName name="갈" localSheetId="6" hidden="1">{#N/A,#N/A,FALSE,"1.CRITERIA";#N/A,#N/A,FALSE,"2.IS";#N/A,#N/A,FALSE,"3.BS";#N/A,#N/A,FALSE,"4.PER PL";#N/A,#N/A,FALSE,"5.INVESTMENT";#N/A,#N/A,FALSE,"6.공문";#N/A,#N/A,FALSE,"7.netinvest"}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localSheetId="7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" hidden="1">#REF!</definedName>
    <definedName name="감가overall" localSheetId="7" hidden="1">{#N/A,#N/A,FALSE,"Aging Summary";#N/A,#N/A,FALSE,"Ratio Analysis";#N/A,#N/A,FALSE,"Test 120 Day Accts";#N/A,#N/A,FALSE,"Tickmarks"}</definedName>
    <definedName name="감가overall" localSheetId="6" hidden="1">{#N/A,#N/A,FALSE,"Aging Summary";#N/A,#N/A,FALSE,"Ratio Analysis";#N/A,#N/A,FALSE,"Test 120 Day Accts";#N/A,#N/A,FALSE,"Tickmarks"}</definedName>
    <definedName name="감가overall" hidden="1">{#N/A,#N/A,FALSE,"Aging Summary";#N/A,#N/A,FALSE,"Ratio Analysis";#N/A,#N/A,FALSE,"Test 120 Day Accts";#N/A,#N/A,FALSE,"Tickmarks"}</definedName>
    <definedName name="감가배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가배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가배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가상가" localSheetId="7" hidden="1">{#N/A,#N/A,FALSE,"제목"}</definedName>
    <definedName name="감가상가" localSheetId="6" hidden="1">{#N/A,#N/A,FALSE,"제목"}</definedName>
    <definedName name="감가상가" hidden="1">{#N/A,#N/A,FALSE,"제목"}</definedName>
    <definedName name="감가상각마지막" hidden="1">#REF!</definedName>
    <definedName name="감가상각비">#REF!</definedName>
    <definedName name="감가상각비연구">#REF!</definedName>
    <definedName name="감가상각비제조">#REF!</definedName>
    <definedName name="감가상각비판관">#REF!</definedName>
    <definedName name="감가상각표" localSheetId="7" hidden="1">{#N/A,#N/A,FALSE,"BS";#N/A,#N/A,FALSE,"PL";#N/A,#N/A,FALSE,"처분";#N/A,#N/A,FALSE,"현금";#N/A,#N/A,FALSE,"매출";#N/A,#N/A,FALSE,"원가";#N/A,#N/A,FALSE,"경영"}</definedName>
    <definedName name="감가상각표" localSheetId="6" hidden="1">{#N/A,#N/A,FALSE,"BS";#N/A,#N/A,FALSE,"PL";#N/A,#N/A,FALSE,"처분";#N/A,#N/A,FALSE,"현금";#N/A,#N/A,FALSE,"매출";#N/A,#N/A,FALSE,"원가";#N/A,#N/A,FALSE,"경영"}</definedName>
    <definedName name="감가상각표" hidden="1">{#N/A,#N/A,FALSE,"BS";#N/A,#N/A,FALSE,"PL";#N/A,#N/A,FALSE,"처분";#N/A,#N/A,FALSE,"현금";#N/A,#N/A,FALSE,"매출";#N/A,#N/A,FALSE,"원가";#N/A,#N/A,FALSE,"경영"}</definedName>
    <definedName name="감누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감누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감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감사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사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산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ㅇ가" hidden="1">{"'손익현황'!$A$1:$J$29"}</definedName>
    <definedName name="감정평가" localSheetId="7" hidden="1">{#N/A,#N/A,FALSE,"Sheet5"}</definedName>
    <definedName name="감정평가" localSheetId="6" hidden="1">{#N/A,#N/A,FALSE,"Sheet5"}</definedName>
    <definedName name="감정평가" hidden="1">{#N/A,#N/A,FALSE,"Sheet5"}</definedName>
    <definedName name="감지1">[0]!Common [0]!DataBase.xls</definedName>
    <definedName name="감축실적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축실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축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갑부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갑부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갑지1">[0]!영광원자력5,#REF!</definedName>
    <definedName name="갑지2">[0]!영광원자력5,#REF!</definedName>
    <definedName name="갑지도급비교">[0]!영광원자력5,#REF!</definedName>
    <definedName name="값" localSheetId="7" hidden="1">{#N/A,#N/A,FALSE,"P.C.B"}</definedName>
    <definedName name="값" localSheetId="6" hidden="1">{#N/A,#N/A,FALSE,"P.C.B"}</definedName>
    <definedName name="값" hidden="1">{#N/A,#N/A,FALSE,"P.C.B"}</definedName>
    <definedName name="갔" localSheetId="7" hidden="1">{#N/A,#N/A,FALSE,"Sheet5"}</definedName>
    <definedName name="갔" localSheetId="6" hidden="1">{#N/A,#N/A,FALSE,"Sheet5"}</definedName>
    <definedName name="갔" hidden="1">{#N/A,#N/A,FALSE,"Sheet5"}</definedName>
    <definedName name="강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강강강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강강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강강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동민" hidden="1">#REF!</definedName>
    <definedName name="강동지사" localSheetId="7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강동지사" localSheetId="6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강동지사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강명구" localSheetId="7" hidden="1">{#N/A,#N/A,FALSE,"97년 투자계획 세부내역 "}</definedName>
    <definedName name="강명구" localSheetId="6" hidden="1">{#N/A,#N/A,FALSE,"97년 투자계획 세부내역 "}</definedName>
    <definedName name="강명구" hidden="1">{#N/A,#N/A,FALSE,"97년 투자계획 세부내역 "}</definedName>
    <definedName name="강민석" localSheetId="7" hidden="1">{"'표지'!$B$5"}</definedName>
    <definedName name="강민석" localSheetId="6" hidden="1">{"'표지'!$B$5"}</definedName>
    <definedName name="강민석" hidden="1">{"'표지'!$B$5"}</definedName>
    <definedName name="강민수" localSheetId="7" hidden="1">{#N/A,#N/A,FALSE,"97년 투자계획 세부내역 "}</definedName>
    <definedName name="강민수" localSheetId="6" hidden="1">{#N/A,#N/A,FALSE,"97년 투자계획 세부내역 "}</definedName>
    <definedName name="강민수" hidden="1">{#N/A,#N/A,FALSE,"97년 투자계획 세부내역 "}</definedName>
    <definedName name="강수석" localSheetId="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강수석" localSheetId="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강수지">BlankMacro1</definedName>
    <definedName name="강신규" localSheetId="7" hidden="1">{#N/A,#N/A,FALSE,"Aging Summary";#N/A,#N/A,FALSE,"Ratio Analysis";#N/A,#N/A,FALSE,"Test 120 Day Accts";#N/A,#N/A,FALSE,"Tickmarks"}</definedName>
    <definedName name="강신규" localSheetId="6" hidden="1">{#N/A,#N/A,FALSE,"Aging Summary";#N/A,#N/A,FALSE,"Ratio Analysis";#N/A,#N/A,FALSE,"Test 120 Day Accts";#N/A,#N/A,FALSE,"Tickmarks"}</definedName>
    <definedName name="강신규" hidden="1">{#N/A,#N/A,FALSE,"Aging Summary";#N/A,#N/A,FALSE,"Ratio Analysis";#N/A,#N/A,FALSE,"Test 120 Day Accts";#N/A,#N/A,FALSE,"Tickmarks"}</definedName>
    <definedName name="강신조" localSheetId="7" hidden="1">{#N/A,#N/A,FALSE,"Aging Summary";#N/A,#N/A,FALSE,"Ratio Analysis";#N/A,#N/A,FALSE,"Test 120 Day Accts";#N/A,#N/A,FALSE,"Tickmarks"}</definedName>
    <definedName name="강신조" localSheetId="6" hidden="1">{#N/A,#N/A,FALSE,"Aging Summary";#N/A,#N/A,FALSE,"Ratio Analysis";#N/A,#N/A,FALSE,"Test 120 Day Accts";#N/A,#N/A,FALSE,"Tickmarks"}</definedName>
    <definedName name="강신조" hidden="1">{#N/A,#N/A,FALSE,"Aging Summary";#N/A,#N/A,FALSE,"Ratio Analysis";#N/A,#N/A,FALSE,"Test 120 Day Accts";#N/A,#N/A,FALSE,"Tickmarks"}</definedName>
    <definedName name="강신조1" localSheetId="7" hidden="1">{#N/A,#N/A,FALSE,"Aging Summary";#N/A,#N/A,FALSE,"Ratio Analysis";#N/A,#N/A,FALSE,"Test 120 Day Accts";#N/A,#N/A,FALSE,"Tickmarks"}</definedName>
    <definedName name="강신조1" localSheetId="6" hidden="1">{#N/A,#N/A,FALSE,"Aging Summary";#N/A,#N/A,FALSE,"Ratio Analysis";#N/A,#N/A,FALSE,"Test 120 Day Accts";#N/A,#N/A,FALSE,"Tickmarks"}</definedName>
    <definedName name="강신조1" hidden="1">{#N/A,#N/A,FALSE,"Aging Summary";#N/A,#N/A,FALSE,"Ratio Analysis";#N/A,#N/A,FALSE,"Test 120 Day Accts";#N/A,#N/A,FALSE,"Tickmarks"}</definedName>
    <definedName name="강안" localSheetId="7" hidden="1">{"'매출계획'!$D$2"}</definedName>
    <definedName name="강안" localSheetId="6" hidden="1">{"'매출계획'!$D$2"}</definedName>
    <definedName name="강안" hidden="1">{"'매출계획'!$D$2"}</definedName>
    <definedName name="강용" hidden="1">{"'Sheet1'!$A$1:$H$36"}</definedName>
    <definedName name="강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호것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호것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호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" localSheetId="7" hidden="1">{#N/A,#N/A,FALSE,"주요여수신";#N/A,#N/A,FALSE,"수신금리";#N/A,#N/A,FALSE,"대출금리";#N/A,#N/A,FALSE,"신규대출";#N/A,#N/A,FALSE,"총액대출"}</definedName>
    <definedName name="개" localSheetId="6" hidden="1">{#N/A,#N/A,FALSE,"주요여수신";#N/A,#N/A,FALSE,"수신금리";#N/A,#N/A,FALSE,"대출금리";#N/A,#N/A,FALSE,"신규대출";#N/A,#N/A,FALSE,"총액대출"}</definedName>
    <definedName name="개" hidden="1">{#N/A,#N/A,FALSE,"주요여수신";#N/A,#N/A,FALSE,"수신금리";#N/A,#N/A,FALSE,"대출금리";#N/A,#N/A,FALSE,"신규대출";#N/A,#N/A,FALSE,"총액대출"}</definedName>
    <definedName name="개똥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똥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똥이">#REF!</definedName>
    <definedName name="개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3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비" localSheetId="7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_1" localSheetId="7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_1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시험종합" hidden="1">#REF!</definedName>
    <definedName name="개발인정">"Picture 49"</definedName>
    <definedName name="개발화학피앤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화학피앤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화학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별비">#REF!</definedName>
    <definedName name="개선" hidden="1">#REF!</definedName>
    <definedName name="개선내용" localSheetId="7" hidden="1">{#N/A,#N/A,TRUE,"Y생산";#N/A,#N/A,TRUE,"Y판매";#N/A,#N/A,TRUE,"Y총물량";#N/A,#N/A,TRUE,"Y능력";#N/A,#N/A,TRUE,"YKD"}</definedName>
    <definedName name="개선내용" localSheetId="6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사항" localSheetId="7" hidden="1">{"'호선별현황(방식)'!$K$22:$P$22","'호선별현황(방식)'!$K$22:$P$22"}</definedName>
    <definedName name="개선사항" localSheetId="6" hidden="1">{"'호선별현황(방식)'!$K$22:$P$22","'호선별현황(방식)'!$K$22:$P$22"}</definedName>
    <definedName name="개선사항" hidden="1">{"'호선별현황(방식)'!$K$22:$P$22","'호선별현황(방식)'!$K$22:$P$22"}</definedName>
    <definedName name="개선실적" localSheetId="7" hidden="1">{#N/A,#N/A,TRUE,"Y생산";#N/A,#N/A,TRUE,"Y판매";#N/A,#N/A,TRUE,"Y총물량";#N/A,#N/A,TRUE,"Y능력";#N/A,#N/A,TRUE,"YKD"}</definedName>
    <definedName name="개선실적" localSheetId="6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개선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3" hidden="1">#REF!</definedName>
    <definedName name="개요" hidden="1">#REF!</definedName>
    <definedName name="개요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요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요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인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인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정2" localSheetId="7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개정2" localSheetId="6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개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개정3" localSheetId="7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개정3" localSheetId="6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개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객실원" hidden="1">#REF!</definedName>
    <definedName name="갤로" localSheetId="7" hidden="1">{#N/A,#N/A,FALSE,"정공"}</definedName>
    <definedName name="갤로" localSheetId="6" hidden="1">{#N/A,#N/A,FALSE,"정공"}</definedName>
    <definedName name="갤로" hidden="1">{#N/A,#N/A,FALSE,"정공"}</definedName>
    <definedName name="갸갸" localSheetId="7" hidden="1">{#N/A,#N/A,TRUE,"일정"}</definedName>
    <definedName name="갸갸" localSheetId="6" hidden="1">{#N/A,#N/A,TRUE,"일정"}</definedName>
    <definedName name="갸갸" hidden="1">{#N/A,#N/A,TRUE,"일정"}</definedName>
    <definedName name="거" localSheetId="7" hidden="1">{#N/A,#N/A,FALSE,"1.CRITERIA";#N/A,#N/A,FALSE,"2.IS";#N/A,#N/A,FALSE,"3.BS";#N/A,#N/A,FALSE,"4.PER PL";#N/A,#N/A,FALSE,"5.INVESTMENT";#N/A,#N/A,FALSE,"6.공문";#N/A,#N/A,FALSE,"7.netinvest"}</definedName>
    <definedName name="거" localSheetId="6" hidden="1">{#N/A,#N/A,FALSE,"1.CRITERIA";#N/A,#N/A,FALSE,"2.IS";#N/A,#N/A,FALSE,"3.BS";#N/A,#N/A,FALSE,"4.PER PL";#N/A,#N/A,FALSE,"5.INVESTMENT";#N/A,#N/A,FALSE,"6.공문";#N/A,#N/A,FALSE,"7.netinvest"}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_래_선_명">#REF!</definedName>
    <definedName name="거래">BlankMacro1</definedName>
    <definedName name="거래선명">#REF!</definedName>
    <definedName name="거래위험">#REF!</definedName>
    <definedName name="거래처_목록">#REF!</definedName>
    <definedName name="거리도모" localSheetId="7" hidden="1">{#N/A,#N/A,FALSE,"BS";#N/A,#N/A,FALSE,"PL";#N/A,#N/A,FALSE,"처분";#N/A,#N/A,FALSE,"현금";#N/A,#N/A,FALSE,"매출";#N/A,#N/A,FALSE,"원가";#N/A,#N/A,FALSE,"경영"}</definedName>
    <definedName name="거리도모" localSheetId="6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거아ㅏ라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거아ㅏ라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거아ㅏ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거액고정">#REF!</definedName>
    <definedName name="거액요주의">#REF!</definedName>
    <definedName name="거이" localSheetId="7" hidden="1">{#N/A,#N/A,FALSE,"1.CRITERIA";#N/A,#N/A,FALSE,"2.IS";#N/A,#N/A,FALSE,"3.BS";#N/A,#N/A,FALSE,"4.PER PL";#N/A,#N/A,FALSE,"5.INVESTMENT";#N/A,#N/A,FALSE,"6.공문";#N/A,#N/A,FALSE,"7.netinvest"}</definedName>
    <definedName name="거이" localSheetId="6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물" localSheetId="7" hidden="1">{"'손익현황'!$A$1:$J$29"}</definedName>
    <definedName name="건물" localSheetId="6" hidden="1">{"'손익현황'!$A$1:$J$29"}</definedName>
    <definedName name="건물" hidden="1">{"'손익현황'!$A$1:$J$29"}</definedName>
    <definedName name="건물2" localSheetId="7" hidden="1">{"'손익현황'!$A$1:$J$29"}</definedName>
    <definedName name="건물2" localSheetId="6" hidden="1">{"'손익현황'!$A$1:$J$29"}</definedName>
    <definedName name="건물2" hidden="1">{"'손익현황'!$A$1:$J$29"}</definedName>
    <definedName name="건물관리비_본사" localSheetId="7" hidden="1">{"'5'!$A$1:$BB$147"}</definedName>
    <definedName name="건물관리비_본사" localSheetId="6" hidden="1">{"'5'!$A$1:$BB$147"}</definedName>
    <definedName name="건물관리비_본사" hidden="1">{"'5'!$A$1:$BB$147"}</definedName>
    <definedName name="건물면적">#REF!</definedName>
    <definedName name="건물부속설비">#REF!</definedName>
    <definedName name="건물소재지">#REF!</definedName>
    <definedName name="건물임." localSheetId="7" hidden="1">{"'손익현황'!$A$1:$J$29"}</definedName>
    <definedName name="건물임." localSheetId="6" hidden="1">{"'손익현황'!$A$1:$J$29"}</definedName>
    <definedName name="건물임." hidden="1">{"'손익현황'!$A$1:$J$29"}</definedName>
    <definedName name="건물현황분류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물현황분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물현황분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생경리">#REF!</definedName>
    <definedName name="건생사업지원팀">#REF!</definedName>
    <definedName name="건설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table">#REF!</definedName>
    <definedName name="건설부동산" hidden="1">#REF!</definedName>
    <definedName name="건설부문">#REF!</definedName>
    <definedName name="건설중" hidden="1">#REF!</definedName>
    <definedName name="건전성" hidden="1">#REF!</definedName>
    <definedName name="건조과" localSheetId="7" hidden="1">{"'매출계획'!$D$2"}</definedName>
    <definedName name="건조과" localSheetId="6" hidden="1">{"'매출계획'!$D$2"}</definedName>
    <definedName name="건조과" hidden="1">{"'매출계획'!$D$2"}</definedName>
    <definedName name="건축" localSheetId="7" hidden="1">{#N/A,#N/A,TRUE,"토적및재료집계";#N/A,#N/A,TRUE,"토적및재료집계";#N/A,#N/A,TRUE,"단위량"}</definedName>
    <definedName name="건축" localSheetId="6" hidden="1">{#N/A,#N/A,TRUE,"토적및재료집계";#N/A,#N/A,TRUE,"토적및재료집계";#N/A,#N/A,TRUE,"단위량"}</definedName>
    <definedName name="건축" hidden="1">{#N/A,#N/A,TRUE,"토적및재료집계";#N/A,#N/A,TRUE,"토적및재료집계";#N/A,#N/A,TRUE,"단위량"}</definedName>
    <definedName name="검토10월" localSheetId="7" hidden="1">{"COPEthNapLC",#N/A,FALSE,"Ethylene Price Model";"COPEthEPLC",#N/A,FALSE,"Ethylene Price Model"}</definedName>
    <definedName name="검토10월" localSheetId="6" hidden="1">{"COPEthNapLC",#N/A,FALSE,"Ethylene Price Model";"COPEthEPLC",#N/A,FALSE,"Ethylene Price Model"}</definedName>
    <definedName name="검토10월" hidden="1">{"COPEthNapLC",#N/A,FALSE,"Ethylene Price Model";"COPEthEPLC",#N/A,FALSE,"Ethylene Price Model"}</definedName>
    <definedName name="검토내역" localSheetId="7" hidden="1">{#N/A,#N/A,FALSE,"단축1";#N/A,#N/A,FALSE,"단축2";#N/A,#N/A,FALSE,"단축3";#N/A,#N/A,FALSE,"장축";#N/A,#N/A,FALSE,"4WD"}</definedName>
    <definedName name="검토내역" localSheetId="6" hidden="1">{#N/A,#N/A,FALSE,"단축1";#N/A,#N/A,FALSE,"단축2";#N/A,#N/A,FALSE,"단축3";#N/A,#N/A,FALSE,"장축";#N/A,#N/A,FALSE,"4WD"}</definedName>
    <definedName name="검토내역" hidden="1">{#N/A,#N/A,FALSE,"단축1";#N/A,#N/A,FALSE,"단축2";#N/A,#N/A,FALSE,"단축3";#N/A,#N/A,FALSE,"장축";#N/A,#N/A,FALSE,"4WD"}</definedName>
    <definedName name="겨" localSheetId="7" hidden="1">{#N/A,#N/A,FALSE,"BS";#N/A,#N/A,FALSE,"PL";#N/A,#N/A,FALSE,"처분";#N/A,#N/A,FALSE,"현금";#N/A,#N/A,FALSE,"매출";#N/A,#N/A,FALSE,"원가";#N/A,#N/A,FALSE,"경영"}</definedName>
    <definedName name="겨" localSheetId="6" hidden="1">{#N/A,#N/A,FALSE,"BS";#N/A,#N/A,FALSE,"PL";#N/A,#N/A,FALSE,"처분";#N/A,#N/A,FALSE,"현금";#N/A,#N/A,FALSE,"매출";#N/A,#N/A,FALSE,"원가";#N/A,#N/A,FALSE,"경영"}</definedName>
    <definedName name="겨" hidden="1">{#N/A,#N/A,FALSE,"BS";#N/A,#N/A,FALSE,"PL";#N/A,#N/A,FALSE,"처분";#N/A,#N/A,FALSE,"현금";#N/A,#N/A,FALSE,"매출";#N/A,#N/A,FALSE,"원가";#N/A,#N/A,FALSE,"경영"}</definedName>
    <definedName name="겨ㅑㄷ재ㅕ갣ㅈ" hidden="1">#REF!</definedName>
    <definedName name="견적list3" localSheetId="7" hidden="1">{#N/A,#N/A,FALSE,"단축1";#N/A,#N/A,FALSE,"단축2";#N/A,#N/A,FALSE,"단축3";#N/A,#N/A,FALSE,"장축";#N/A,#N/A,FALSE,"4WD"}</definedName>
    <definedName name="견적list3" localSheetId="6" hidden="1">{#N/A,#N/A,FALSE,"단축1";#N/A,#N/A,FALSE,"단축2";#N/A,#N/A,FALSE,"단축3";#N/A,#N/A,FALSE,"장축";#N/A,#N/A,FALSE,"4WD"}</definedName>
    <definedName name="견적list3" hidden="1">{#N/A,#N/A,FALSE,"단축1";#N/A,#N/A,FALSE,"단축2";#N/A,#N/A,FALSE,"단축3";#N/A,#N/A,FALSE,"장축";#N/A,#N/A,FALSE,"4WD"}</definedName>
    <definedName name="견적SHEET" localSheetId="7" hidden="1">{#N/A,#N/A,FALSE,"CCTV"}</definedName>
    <definedName name="견적SHEET" localSheetId="6" hidden="1">{#N/A,#N/A,FALSE,"CCTV"}</definedName>
    <definedName name="견적SHEET" hidden="1">{#N/A,#N/A,FALSE,"CCTV"}</definedName>
    <definedName name="결론" localSheetId="7" hidden="1">{"'Sheet1'!$A$1:$H$36"}</definedName>
    <definedName name="결론" localSheetId="6" hidden="1">{"'Sheet1'!$A$1:$H$36"}</definedName>
    <definedName name="결론" hidden="1">{"'Sheet1'!$A$1:$H$36"}</definedName>
    <definedName name="결산" localSheetId="7" hidden="1">{#N/A,#N/A,FALSE,"BS";#N/A,#N/A,FALSE,"IS";#N/A,#N/A,FALSE,"결손금처리";#N/A,#N/A,FALSE,"cashflow"}</definedName>
    <definedName name="결산" localSheetId="6" hidden="1">{#N/A,#N/A,FALSE,"BS";#N/A,#N/A,FALSE,"IS";#N/A,#N/A,FALSE,"결손금처리";#N/A,#N/A,FALSE,"cashflow"}</definedName>
    <definedName name="결산" hidden="1">{#N/A,#N/A,FALSE,"BS";#N/A,#N/A,FALSE,"IS";#N/A,#N/A,FALSE,"결손금처리";#N/A,#N/A,FALSE,"cashflow"}</definedName>
    <definedName name="결산공고" localSheetId="7" hidden="1">{#N/A,#N/A,FALSE,"BS";#N/A,#N/A,FALSE,"PL";#N/A,#N/A,FALSE,"처분";#N/A,#N/A,FALSE,"현금";#N/A,#N/A,FALSE,"매출";#N/A,#N/A,FALSE,"원가";#N/A,#N/A,FALSE,"경영"}</definedName>
    <definedName name="결산공고" localSheetId="6" hidden="1">{#N/A,#N/A,FALSE,"BS";#N/A,#N/A,FALSE,"PL";#N/A,#N/A,FALSE,"처분";#N/A,#N/A,FALSE,"현금";#N/A,#N/A,FALSE,"매출";#N/A,#N/A,FALSE,"원가";#N/A,#N/A,FALSE,"경영"}</definedName>
    <definedName name="결산공고" hidden="1">{#N/A,#N/A,FALSE,"BS";#N/A,#N/A,FALSE,"PL";#N/A,#N/A,FALSE,"처분";#N/A,#N/A,FALSE,"현금";#N/A,#N/A,FALSE,"매출";#N/A,#N/A,FALSE,"원가";#N/A,#N/A,FALSE,"경영"}</definedName>
    <definedName name="결산성과" localSheetId="7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1" localSheetId="7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1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손" localSheetId="7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" localSheetId="6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금" localSheetId="7" hidden="1">{#N/A,#N/A,FALSE,"Aging Summary";#N/A,#N/A,FALSE,"Ratio Analysis";#N/A,#N/A,FALSE,"Test 120 Day Accts";#N/A,#N/A,FALSE,"Tickmarks"}</definedName>
    <definedName name="결손금" localSheetId="6" hidden="1">{#N/A,#N/A,FALSE,"Aging Summary";#N/A,#N/A,FALSE,"Ratio Analysis";#N/A,#N/A,FALSE,"Test 120 Day Accts";#N/A,#N/A,FALSE,"Tickmarks"}</definedName>
    <definedName name="결손금" hidden="1">{#N/A,#N/A,FALSE,"Aging Summary";#N/A,#N/A,FALSE,"Ratio Analysis";#N/A,#N/A,FALSE,"Test 120 Day Accts";#N/A,#N/A,FALSE,"Tickmarks"}</definedName>
    <definedName name="결손등" localSheetId="7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등" localSheetId="6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등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영" localSheetId="7" hidden="1">{#N/A,#N/A,FALSE,"P.C.B"}</definedName>
    <definedName name="결영" localSheetId="6" hidden="1">{#N/A,#N/A,FALSE,"P.C.B"}</definedName>
    <definedName name="결영" hidden="1">{#N/A,#N/A,FALSE,"P.C.B"}</definedName>
    <definedName name="결ㅈ제ㅔㅔ" localSheetId="7" hidden="1">{#N/A,#N/A,FALSE,"주요여수신";#N/A,#N/A,FALSE,"수신금리";#N/A,#N/A,FALSE,"대출금리";#N/A,#N/A,FALSE,"신규대출";#N/A,#N/A,FALSE,"총액대출"}</definedName>
    <definedName name="결ㅈ제ㅔㅔ" localSheetId="6" hidden="1">{#N/A,#N/A,FALSE,"주요여수신";#N/A,#N/A,FALSE,"수신금리";#N/A,#N/A,FALSE,"대출금리";#N/A,#N/A,FALSE,"신규대출";#N/A,#N/A,FALSE,"총액대출"}</definedName>
    <definedName name="결ㅈ제ㅔㅔ" hidden="1">{#N/A,#N/A,FALSE,"주요여수신";#N/A,#N/A,FALSE,"수신금리";#N/A,#N/A,FALSE,"대출금리";#N/A,#N/A,FALSE,"신규대출";#N/A,#N/A,FALSE,"총액대출"}</definedName>
    <definedName name="결재용" localSheetId="7" hidden="1">{#N/A,#N/A,FALSE,"단축1";#N/A,#N/A,FALSE,"단축2";#N/A,#N/A,FALSE,"단축3";#N/A,#N/A,FALSE,"장축";#N/A,#N/A,FALSE,"4WD"}</definedName>
    <definedName name="결재용" localSheetId="6" hidden="1">{#N/A,#N/A,FALSE,"단축1";#N/A,#N/A,FALSE,"단축2";#N/A,#N/A,FALSE,"단축3";#N/A,#N/A,FALSE,"장축";#N/A,#N/A,FALSE,"4WD"}</definedName>
    <definedName name="결재용" hidden="1">{#N/A,#N/A,FALSE,"단축1";#N/A,#N/A,FALSE,"단축2";#N/A,#N/A,FALSE,"단축3";#N/A,#N/A,FALSE,"장축";#N/A,#N/A,FALSE,"4WD"}</definedName>
    <definedName name="결재용2" localSheetId="7" hidden="1">{#N/A,#N/A,FALSE,"단축1";#N/A,#N/A,FALSE,"단축2";#N/A,#N/A,FALSE,"단축3";#N/A,#N/A,FALSE,"장축";#N/A,#N/A,FALSE,"4WD"}</definedName>
    <definedName name="결재용2" localSheetId="6" hidden="1">{#N/A,#N/A,FALSE,"단축1";#N/A,#N/A,FALSE,"단축2";#N/A,#N/A,FALSE,"단축3";#N/A,#N/A,FALSE,"장축";#N/A,#N/A,FALSE,"4WD"}</definedName>
    <definedName name="결재용2" hidden="1">{#N/A,#N/A,FALSE,"단축1";#N/A,#N/A,FALSE,"단축2";#N/A,#N/A,FALSE,"단축3";#N/A,#N/A,FALSE,"장축";#N/A,#N/A,FALSE,"4WD"}</definedName>
    <definedName name="결제2" localSheetId="7" hidden="1">{#N/A,#N/A,FALSE,"주요여수신";#N/A,#N/A,FALSE,"수신금리";#N/A,#N/A,FALSE,"대출금리";#N/A,#N/A,FALSE,"신규대출";#N/A,#N/A,FALSE,"총액대출"}</definedName>
    <definedName name="결제2" localSheetId="6" hidden="1">{#N/A,#N/A,FALSE,"주요여수신";#N/A,#N/A,FALSE,"수신금리";#N/A,#N/A,FALSE,"대출금리";#N/A,#N/A,FALSE,"신규대출";#N/A,#N/A,FALSE,"총액대출"}</definedName>
    <definedName name="결제2" hidden="1">{#N/A,#N/A,FALSE,"주요여수신";#N/A,#N/A,FALSE,"수신금리";#N/A,#N/A,FALSE,"대출금리";#N/A,#N/A,FALSE,"신규대출";#N/A,#N/A,FALSE,"총액대출"}</definedName>
    <definedName name="결제기일경과채권위험">#REF!</definedName>
    <definedName name="경" localSheetId="7" hidden="1">{"'교육경비품의'!$B$4:$D$12"}</definedName>
    <definedName name="경" localSheetId="6" hidden="1">{"'교육경비품의'!$B$4:$D$12"}</definedName>
    <definedName name="경" hidden="1">{"'교육경비품의'!$B$4:$D$12"}</definedName>
    <definedName name="경락률">#REF!</definedName>
    <definedName name="경로별" localSheetId="7" hidden="1">{"'5'!$A$1:$BB$147"}</definedName>
    <definedName name="경로별" localSheetId="6" hidden="1">{"'5'!$A$1:$BB$147"}</definedName>
    <definedName name="경로별" hidden="1">{"'5'!$A$1:$BB$147"}</definedName>
    <definedName name="경리" localSheetId="7" hidden="1">{#N/A,#N/A,FALSE,"P.C.B"}</definedName>
    <definedName name="경리" localSheetId="6" hidden="1">{#N/A,#N/A,FALSE,"P.C.B"}</definedName>
    <definedName name="경리" hidden="1">{#N/A,#N/A,FALSE,"P.C.B"}</definedName>
    <definedName name="경리손익" localSheetId="7" hidden="1">{#N/A,#N/A,FALSE,"정공"}</definedName>
    <definedName name="경리손익" localSheetId="6" hidden="1">{#N/A,#N/A,FALSE,"정공"}</definedName>
    <definedName name="경리손익" hidden="1">{#N/A,#N/A,FALSE,"정공"}</definedName>
    <definedName name="경매">#REF!</definedName>
    <definedName name="경매2">#REF!</definedName>
    <definedName name="경매상황">#REF!</definedName>
    <definedName name="경매상황2">#REF!</definedName>
    <definedName name="경매회수비용">#REF!</definedName>
    <definedName name="경비">#REF!</definedName>
    <definedName name="경비1" hidden="1">#REF!</definedName>
    <definedName name="경비103" localSheetId="7" hidden="1">{#N/A,#N/A,FALSE,"Sheet1";#N/A,#N/A,FALSE,"Sheet1";#N/A,#N/A,FALSE,"Sheet1"}</definedName>
    <definedName name="경비103" localSheetId="6" hidden="1">{#N/A,#N/A,FALSE,"Sheet1";#N/A,#N/A,FALSE,"Sheet1";#N/A,#N/A,FALSE,"Sheet1"}</definedName>
    <definedName name="경비103" hidden="1">{#N/A,#N/A,FALSE,"Sheet1";#N/A,#N/A,FALSE,"Sheet1";#N/A,#N/A,FALSE,"Sheet1"}</definedName>
    <definedName name="경비200" localSheetId="7" hidden="1">{#N/A,#N/A,FALSE,"Sheet1";#N/A,#N/A,FALSE,"Sheet1";#N/A,#N/A,FALSE,"Sheet1"}</definedName>
    <definedName name="경비200" localSheetId="6" hidden="1">{#N/A,#N/A,FALSE,"Sheet1";#N/A,#N/A,FALSE,"Sheet1";#N/A,#N/A,FALSE,"Sheet1"}</definedName>
    <definedName name="경비200" hidden="1">{#N/A,#N/A,FALSE,"Sheet1";#N/A,#N/A,FALSE,"Sheet1";#N/A,#N/A,FALSE,"Sheet1"}</definedName>
    <definedName name="경비DATA이동">#REF!</definedName>
    <definedName name="경비DATA저장작업">#REF!</definedName>
    <definedName name="경비MASTER이동">#REF!</definedName>
    <definedName name="경비MENU이동">#N/A</definedName>
    <definedName name="경비관리비" localSheetId="7" hidden="1">{#N/A,#N/A,FALSE,"단축1";#N/A,#N/A,FALSE,"단축2";#N/A,#N/A,FALSE,"단축3";#N/A,#N/A,FALSE,"장축";#N/A,#N/A,FALSE,"4WD"}</definedName>
    <definedName name="경비관리비" localSheetId="6" hidden="1">{#N/A,#N/A,FALSE,"단축1";#N/A,#N/A,FALSE,"단축2";#N/A,#N/A,FALSE,"단축3";#N/A,#N/A,FALSE,"장축";#N/A,#N/A,FALSE,"4WD"}</definedName>
    <definedName name="경비관리비" hidden="1">{#N/A,#N/A,FALSE,"단축1";#N/A,#N/A,FALSE,"단축2";#N/A,#N/A,FALSE,"단축3";#N/A,#N/A,FALSE,"장축";#N/A,#N/A,FALSE,"4WD"}</definedName>
    <definedName name="경비내역" localSheetId="7" hidden="1">{"'교육경비품의'!$B$4:$D$12"}</definedName>
    <definedName name="경비내역" localSheetId="6" hidden="1">{"'교육경비품의'!$B$4:$D$12"}</definedName>
    <definedName name="경비내역" hidden="1">{"'교육경비품의'!$B$4:$D$12"}</definedName>
    <definedName name="경비누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비누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비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비배부적수이동">[0]!경비배부적수이동</definedName>
    <definedName name="경비분석02">#REF!</definedName>
    <definedName name="경비분석03">#REF!</definedName>
    <definedName name="경비실적" localSheetId="7" hidden="1">{#N/A,#N/A,FALSE,"정공"}</definedName>
    <definedName name="경비실적" localSheetId="6" hidden="1">{#N/A,#N/A,FALSE,"정공"}</definedName>
    <definedName name="경비실적" hidden="1">{#N/A,#N/A,FALSE,"정공"}</definedName>
    <definedName name="경비예산" localSheetId="7" hidden="1">{#N/A,#N/A,FALSE,"단축1";#N/A,#N/A,FALSE,"단축2";#N/A,#N/A,FALSE,"단축3";#N/A,#N/A,FALSE,"장축";#N/A,#N/A,FALSE,"4WD"}</definedName>
    <definedName name="경비예산" localSheetId="6" hidden="1">{#N/A,#N/A,FALSE,"단축1";#N/A,#N/A,FALSE,"단축2";#N/A,#N/A,FALSE,"단축3";#N/A,#N/A,FALSE,"장축";#N/A,#N/A,FALSE,"4WD"}</definedName>
    <definedName name="경비예산" hidden="1">{#N/A,#N/A,FALSE,"단축1";#N/A,#N/A,FALSE,"단축2";#N/A,#N/A,FALSE,"단축3";#N/A,#N/A,FALSE,"장축";#N/A,#N/A,FALSE,"4WD"}</definedName>
    <definedName name="경상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2" localSheetId="7" hidden="1">{#N/A,#N/A,FALSE,"교재수정"}</definedName>
    <definedName name="경상2" localSheetId="6" hidden="1">{#N/A,#N/A,FALSE,"교재수정"}</definedName>
    <definedName name="경상2" hidden="1">{#N/A,#N/A,FALSE,"교재수정"}</definedName>
    <definedName name="경상개" localSheetId="7" hidden="1">{#N/A,#N/A,FALSE,"교재수정"}</definedName>
    <definedName name="경상개" localSheetId="6" hidden="1">{#N/A,#N/A,FALSE,"교재수정"}</definedName>
    <definedName name="경상개" hidden="1">{#N/A,#N/A,FALSE,"교재수정"}</definedName>
    <definedName name="경상개발료" localSheetId="7" hidden="1">{#N/A,#N/A,FALSE,"교재수정"}</definedName>
    <definedName name="경상개발료" localSheetId="6" hidden="1">{#N/A,#N/A,FALSE,"교재수정"}</definedName>
    <definedName name="경상개발료" hidden="1">{#N/A,#N/A,FALSE,"교재수정"}</definedName>
    <definedName name="경상이익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이익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이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재무제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재무제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재무제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양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양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" hidden="1">#REF!</definedName>
    <definedName name="경영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23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2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3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5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5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방침" hidden="1">#REF!</definedName>
    <definedName name="경영전망" hidden="1">0</definedName>
    <definedName name="경영지" localSheetId="7" hidden="1">{#N/A,#N/A,FALSE,"BS";#N/A,#N/A,FALSE,"PL";#N/A,#N/A,FALSE,"처분";#N/A,#N/A,FALSE,"현금";#N/A,#N/A,FALSE,"매출";#N/A,#N/A,FALSE,"원가";#N/A,#N/A,FALSE,"경영"}</definedName>
    <definedName name="경영지" localSheetId="6" hidden="1">{#N/A,#N/A,FALSE,"BS";#N/A,#N/A,FALSE,"PL";#N/A,#N/A,FALSE,"처분";#N/A,#N/A,FALSE,"현금";#N/A,#N/A,FALSE,"매출";#N/A,#N/A,FALSE,"원가";#N/A,#N/A,FALSE,"경영"}</definedName>
    <definedName name="경영지" hidden="1">{#N/A,#N/A,FALSE,"BS";#N/A,#N/A,FALSE,"PL";#N/A,#N/A,FALSE,"처분";#N/A,#N/A,FALSE,"현금";#N/A,#N/A,FALSE,"매출";#N/A,#N/A,FALSE,"원가";#N/A,#N/A,FALSE,"경영"}</definedName>
    <definedName name="경영지표" localSheetId="7" hidden="1">{#N/A,#N/A,FALSE,"BS";#N/A,#N/A,FALSE,"PL";#N/A,#N/A,FALSE,"처분";#N/A,#N/A,FALSE,"현금";#N/A,#N/A,FALSE,"매출";#N/A,#N/A,FALSE,"원가";#N/A,#N/A,FALSE,"경영"}</definedName>
    <definedName name="경영지표" localSheetId="6" hidden="1">{#N/A,#N/A,FALSE,"BS";#N/A,#N/A,FALSE,"PL";#N/A,#N/A,FALSE,"처분";#N/A,#N/A,FALSE,"현금";#N/A,#N/A,FALSE,"매출";#N/A,#N/A,FALSE,"원가";#N/A,#N/A,FALSE,"경영"}</definedName>
    <definedName name="경영지표" hidden="1">{#N/A,#N/A,FALSE,"BS";#N/A,#N/A,FALSE,"PL";#N/A,#N/A,FALSE,"처분";#N/A,#N/A,FALSE,"현금";#N/A,#N/A,FALSE,"매출";#N/A,#N/A,FALSE,"원가";#N/A,#N/A,FALSE,"경영"}</definedName>
    <definedName name="경영지표2" hidden="1">#REF!</definedName>
    <definedName name="경영현황" localSheetId="7" hidden="1">{#N/A,#N/A,FALSE,"P.C.B"}</definedName>
    <definedName name="경영현황" localSheetId="6" hidden="1">{#N/A,#N/A,FALSE,"P.C.B"}</definedName>
    <definedName name="경영현황" hidden="1">{#N/A,#N/A,FALSE,"P.C.B"}</definedName>
    <definedName name="경자" hidden="1">#REF!</definedName>
    <definedName name="경쟁사1" hidden="1">#REF!</definedName>
    <definedName name="경쟁사2" hidden="1">#REF!</definedName>
    <definedName name="경쟁사대비" hidden="1">#REF!</definedName>
    <definedName name="경쟁사동향" localSheetId="7" hidden="1">{#N/A,#N/A,FALSE,"97년 투자계획 세부내역 "}</definedName>
    <definedName name="경쟁사동향" localSheetId="6" hidden="1">{#N/A,#N/A,FALSE,"97년 투자계획 세부내역 "}</definedName>
    <definedName name="경쟁사동향" hidden="1">{#N/A,#N/A,FALSE,"97년 투자계획 세부내역 "}</definedName>
    <definedName name="경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차" localSheetId="7" hidden="1">{#N/A,#N/A,TRUE,"Y생산";#N/A,#N/A,TRUE,"Y판매";#N/A,#N/A,TRUE,"Y총물량";#N/A,#N/A,TRUE,"Y능력";#N/A,#N/A,TRUE,"YKD"}</definedName>
    <definedName name="경차" localSheetId="6" hidden="1">{#N/A,#N/A,TRUE,"Y생산";#N/A,#N/A,TRUE,"Y판매";#N/A,#N/A,TRUE,"Y총물량";#N/A,#N/A,TRUE,"Y능력";#N/A,#N/A,TRUE,"YKD"}</definedName>
    <definedName name="경차" hidden="1">{#N/A,#N/A,TRUE,"Y생산";#N/A,#N/A,TRUE,"Y판매";#N/A,#N/A,TRUE,"Y총물량";#N/A,#N/A,TRUE,"Y능력";#N/A,#N/A,TRUE,"YKD"}</definedName>
    <definedName name="경합금2과운연계획" localSheetId="7" hidden="1">{#N/A,#N/A,TRUE,"Y생산";#N/A,#N/A,TRUE,"Y판매";#N/A,#N/A,TRUE,"Y총물량";#N/A,#N/A,TRUE,"Y능력";#N/A,#N/A,TRUE,"YKD"}</definedName>
    <definedName name="경합금2과운연계획" localSheetId="6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계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계량기재료비분석" localSheetId="7" hidden="1">{#N/A,#N/A,FALSE,"UNIT";#N/A,#N/A,FALSE,"UNIT";#N/A,#N/A,FALSE,"계정"}</definedName>
    <definedName name="계량기재료비분석" localSheetId="6" hidden="1">{#N/A,#N/A,FALSE,"UNIT";#N/A,#N/A,FALSE,"UNIT";#N/A,#N/A,FALSE,"계정"}</definedName>
    <definedName name="계량기재료비분석" hidden="1">{#N/A,#N/A,FALSE,"UNIT";#N/A,#N/A,FALSE,"UNIT";#N/A,#N/A,FALSE,"계정"}</definedName>
    <definedName name="계리코드">#REF!</definedName>
    <definedName name="계산" localSheetId="7" hidden="1">{#N/A,#N/A,FALSE,"1.CRITERIA";#N/A,#N/A,FALSE,"2.IS";#N/A,#N/A,FALSE,"3.BS";#N/A,#N/A,FALSE,"4.PER PL";#N/A,#N/A,FALSE,"5.INVESTMENT";#N/A,#N/A,FALSE,"6.공문";#N/A,#N/A,FALSE,"7.netinvest"}</definedName>
    <definedName name="계산" localSheetId="6" hidden="1">{#N/A,#N/A,FALSE,"1.CRITERIA";#N/A,#N/A,FALSE,"2.IS";#N/A,#N/A,FALSE,"3.BS";#N/A,#N/A,FALSE,"4.PER PL";#N/A,#N/A,FALSE,"5.INVESTMENT";#N/A,#N/A,FALSE,"6.공문";#N/A,#N/A,FALSE,"7.netinvest"}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약" localSheetId="7" hidden="1">{#N/A,#N/A,FALSE,"계약직(여)"}</definedName>
    <definedName name="계약" localSheetId="6" hidden="1">{#N/A,#N/A,FALSE,"계약직(여)"}</definedName>
    <definedName name="계약" hidden="1">{#N/A,#N/A,FALSE,"계약직(여)"}</definedName>
    <definedName name="계약_1" localSheetId="7" hidden="1">{#N/A,#N/A,FALSE,"계약직(여)"}</definedName>
    <definedName name="계약_1" localSheetId="6" hidden="1">{#N/A,#N/A,FALSE,"계약직(여)"}</definedName>
    <definedName name="계약_1" hidden="1">{#N/A,#N/A,FALSE,"계약직(여)"}</definedName>
    <definedName name="계약구분">#REF!</definedName>
    <definedName name="계약내역공종분리">[0]!영광원자력5,#REF!</definedName>
    <definedName name="계약분리">#REF!</definedName>
    <definedName name="계약정보_관리_시스템" localSheetId="13">'4600_투자부동산_대상이자비용'!#REF!</definedName>
    <definedName name="계열대출" localSheetId="7" hidden="1">{#N/A,#N/A,FALSE,"표지";#N/A,#N/A,FALSE,"1.자금수지";#N/A,#N/A,FALSE,"2. 차입금 현황";#N/A,#N/A,FALSE,"3.조달방안";#N/A,#N/A,FALSE,"업무분장"}</definedName>
    <definedName name="계열대출" localSheetId="6" hidden="1">{#N/A,#N/A,FALSE,"표지";#N/A,#N/A,FALSE,"1.자금수지";#N/A,#N/A,FALSE,"2. 차입금 현황";#N/A,#N/A,FALSE,"3.조달방안";#N/A,#N/A,FALSE,"업무분장"}</definedName>
    <definedName name="계열대출" hidden="1">{#N/A,#N/A,FALSE,"표지";#N/A,#N/A,FALSE,"1.자금수지";#N/A,#N/A,FALSE,"2. 차입금 현황";#N/A,#N/A,FALSE,"3.조달방안";#N/A,#N/A,FALSE,"업무분장"}</definedName>
    <definedName name="계전기" localSheetId="7" hidden="1">{#N/A,#N/A,FALSE,"UNIT";#N/A,#N/A,FALSE,"UNIT";#N/A,#N/A,FALSE,"계정"}</definedName>
    <definedName name="계전기" localSheetId="6" hidden="1">{#N/A,#N/A,FALSE,"UNIT";#N/A,#N/A,FALSE,"UNIT";#N/A,#N/A,FALSE,"계정"}</definedName>
    <definedName name="계전기" hidden="1">{#N/A,#N/A,FALSE,"UNIT";#N/A,#N/A,FALSE,"UNIT";#N/A,#N/A,FALSE,"계정"}</definedName>
    <definedName name="계정">#REF!</definedName>
    <definedName name="계정table">#REF!</definedName>
    <definedName name="계정명">#REF!</definedName>
    <definedName name="계정명세" localSheetId="7" hidden="1">{#N/A,#N/A,FALSE,"BS";#N/A,#N/A,FALSE,"PL";#N/A,#N/A,FALSE,"처분";#N/A,#N/A,FALSE,"현금";#N/A,#N/A,FALSE,"매출";#N/A,#N/A,FALSE,"원가";#N/A,#N/A,FALSE,"경영"}</definedName>
    <definedName name="계정명세" localSheetId="6" hidden="1">{#N/A,#N/A,FALSE,"BS";#N/A,#N/A,FALSE,"PL";#N/A,#N/A,FALSE,"처분";#N/A,#N/A,FALSE,"현금";#N/A,#N/A,FALSE,"매출";#N/A,#N/A,FALSE,"원가";#N/A,#N/A,FALSE,"경영"}</definedName>
    <definedName name="계정명세" hidden="1">{#N/A,#N/A,FALSE,"BS";#N/A,#N/A,FALSE,"PL";#N/A,#N/A,FALSE,"처분";#N/A,#N/A,FALSE,"현금";#N/A,#N/A,FALSE,"매출";#N/A,#N/A,FALSE,"원가";#N/A,#N/A,FALSE,"경영"}</definedName>
    <definedName name="계정명세서" localSheetId="7" hidden="1">{#N/A,#N/A,FALSE,"Sheet5"}</definedName>
    <definedName name="계정명세서" localSheetId="6" hidden="1">{#N/A,#N/A,FALSE,"Sheet5"}</definedName>
    <definedName name="계정명세서" hidden="1">{#N/A,#N/A,FALSE,"Sheet5"}</definedName>
    <definedName name="계정별DATA이동">#REF!</definedName>
    <definedName name="계정별경비조회작업">#REF!</definedName>
    <definedName name="계정생성작업">#REF!</definedName>
    <definedName name="계정설명" localSheetId="7" hidden="1">{"'4월수지'!$A$1:$AE$45"}</definedName>
    <definedName name="계정설명" localSheetId="6" hidden="1">{"'4월수지'!$A$1:$AE$45"}</definedName>
    <definedName name="계정설명" hidden="1">{"'4월수지'!$A$1:$AE$45"}</definedName>
    <definedName name="계정코드">#REF!</definedName>
    <definedName name="계측기">#REF!</definedName>
    <definedName name="계획" localSheetId="7" hidden="1">{"'7-2지역별'!$A$1:$R$44"}</definedName>
    <definedName name="계획" localSheetId="6" hidden="1">{"'7-2지역별'!$A$1:$R$44"}</definedName>
    <definedName name="계획" hidden="1">{"'7-2지역별'!$A$1:$R$44"}</definedName>
    <definedName name="계획.실적A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.실적A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.실적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_1" localSheetId="7" hidden="1">{"'7-2지역별'!$A$1:$R$44"}</definedName>
    <definedName name="계획_1" localSheetId="6" hidden="1">{"'7-2지역별'!$A$1:$R$44"}</definedName>
    <definedName name="계획_1" hidden="1">{"'7-2지역별'!$A$1:$R$44"}</definedName>
    <definedName name="계획01">#REF!,#REF!</definedName>
    <definedName name="계획02">#REF!,#REF!,#REF!</definedName>
    <definedName name="계획05">#REF!,#REF!</definedName>
    <definedName name="계획06">#REF!,#REF!,#REF!,#REF!</definedName>
    <definedName name="계획07">#REF!,#REF!</definedName>
    <definedName name="계획09">#REF!,#REF!</definedName>
    <definedName name="계획1" localSheetId="7" hidden="1">{#N/A,#N/A,FALSE,"UNIT";#N/A,#N/A,FALSE,"UNIT";#N/A,#N/A,FALSE,"계정"}</definedName>
    <definedName name="계획1" localSheetId="6" hidden="1">{#N/A,#N/A,FALSE,"UNIT";#N/A,#N/A,FALSE,"UNIT";#N/A,#N/A,FALSE,"계정"}</definedName>
    <definedName name="계획1" hidden="1">{#N/A,#N/A,FALSE,"UNIT";#N/A,#N/A,FALSE,"UNIT";#N/A,#N/A,FALSE,"계정"}</definedName>
    <definedName name="계획10">#REF!,#REF!</definedName>
    <definedName name="계획11">#REF!,#REF!</definedName>
    <definedName name="계획12">#REF!,#REF!</definedName>
    <definedName name="계획2" localSheetId="7" hidden="1">{#N/A,#N/A,FALSE,"정공"}</definedName>
    <definedName name="계획2" localSheetId="6" hidden="1">{#N/A,#N/A,FALSE,"정공"}</definedName>
    <definedName name="계획2" hidden="1">{#N/A,#N/A,FALSE,"정공"}</definedName>
    <definedName name="계획대실적손익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획대실적손익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획대실적손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#REF!</definedName>
    <definedName name="고객만족oe" hidden="1">#REF!</definedName>
    <definedName name="고객모델">OFFSET(#REF!,0,0,COUNTA(#REF!)-2)</definedName>
    <definedName name="고곡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곡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급">#REF!</definedName>
    <definedName name="고만" hidden="1">#REF!</definedName>
    <definedName name="고만OE" hidden="1">#REF!</definedName>
    <definedName name="고만해" hidden="1">#REF!</definedName>
    <definedName name="고솧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솧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유선물">#REF!</definedName>
    <definedName name="고정보증" hidden="1">#REF!</definedName>
    <definedName name="고정보증금" hidden="1">#REF!</definedName>
    <definedName name="고정비">#REF!</definedName>
    <definedName name="고정비비교자세히" hidden="1">#REF!</definedName>
    <definedName name="고정비집계">#REF!</definedName>
    <definedName name="고정성보증" hidden="1">#REF!</definedName>
    <definedName name="고정이하비율">#REF!</definedName>
    <definedName name="고질외" hidden="1">#REF!</definedName>
    <definedName name="고현호" localSheetId="7" hidden="1">{#N/A,#N/A,FALSE,"97년 투자계획 세부내역 "}</definedName>
    <definedName name="고현호" localSheetId="6" hidden="1">{#N/A,#N/A,FALSE,"97년 투자계획 세부내역 "}</definedName>
    <definedName name="고현호" hidden="1">{#N/A,#N/A,FALSE,"97년 투자계획 세부내역 "}</definedName>
    <definedName name="곤" localSheetId="7" hidden="1">{"'손익현황'!$A$1:$J$29"}</definedName>
    <definedName name="곤" localSheetId="6" hidden="1">{"'손익현황'!$A$1:$J$29"}</definedName>
    <definedName name="곤" hidden="1">{"'손익현황'!$A$1:$J$29"}</definedName>
    <definedName name="골조0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골조0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골조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" localSheetId="7" hidden="1">{"'손익현황'!$A$1:$J$29"}</definedName>
    <definedName name="공" localSheetId="6" hidden="1">{"'손익현황'!$A$1:$J$29"}</definedName>
    <definedName name="공" hidden="1">{"'손익현황'!$A$1:$J$29"}</definedName>
    <definedName name="공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간" hidden="1">5</definedName>
    <definedName name="공공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구" localSheetId="7" hidden="1">{"'손익현황'!$A$1:$J$29"}</definedName>
    <definedName name="공구" localSheetId="6" hidden="1">{"'손익현황'!$A$1:$J$29"}</definedName>
    <definedName name="공구" hidden="1">{"'손익현황'!$A$1:$J$29"}</definedName>
    <definedName name="공구기구" localSheetId="7" hidden="1">{"'손익현황'!$A$1:$J$29"}</definedName>
    <definedName name="공구기구" localSheetId="6" hidden="1">{"'손익현황'!$A$1:$J$29"}</definedName>
    <definedName name="공구기구" hidden="1">{"'손익현황'!$A$1:$J$29"}</definedName>
    <definedName name="공급면적">#REF!</definedName>
    <definedName name="공기">#REF!</definedName>
    <definedName name="공기구3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기구3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기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도체설문" hidden="1">#REF!</definedName>
    <definedName name="공모23" localSheetId="7" hidden="1">{#N/A,#N/A,FALSE,"현장 NCR 분석";#N/A,#N/A,FALSE,"현장품질감사";#N/A,#N/A,FALSE,"현장품질감사"}</definedName>
    <definedName name="공모23" localSheetId="6" hidden="1">{#N/A,#N/A,FALSE,"현장 NCR 분석";#N/A,#N/A,FALSE,"현장품질감사";#N/A,#N/A,FALSE,"현장품질감사"}</definedName>
    <definedName name="공모23" hidden="1">{#N/A,#N/A,FALSE,"현장 NCR 분석";#N/A,#N/A,FALSE,"현장품질감사";#N/A,#N/A,FALSE,"현장품질감사"}</definedName>
    <definedName name="공모24" localSheetId="7" hidden="1">{#N/A,#N/A,FALSE,"현장 NCR 분석";#N/A,#N/A,FALSE,"현장품질감사";#N/A,#N/A,FALSE,"현장품질감사"}</definedName>
    <definedName name="공모24" localSheetId="6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무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문처리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문처리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문처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미" localSheetId="7" hidden="1">{"'분양원가'!$B$1:$F$113"}</definedName>
    <definedName name="공미" localSheetId="6" hidden="1">{"'분양원가'!$B$1:$F$113"}</definedName>
    <definedName name="공미" hidden="1">{"'분양원가'!$B$1:$F$113"}</definedName>
    <definedName name="공사다" hidden="1">#REF!</definedName>
    <definedName name="공사대장">#REF!</definedName>
    <definedName name="공사별과별작성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사별과별작성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사별과별작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사손익" hidden="1">#REF!</definedName>
    <definedName name="공사수입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수입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수입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원가5" hidden="1">#REF!</definedName>
    <definedName name="공사원가계산서" localSheetId="7" hidden="1">{#N/A,#N/A,TRUE,"토적및재료집계";#N/A,#N/A,TRUE,"토적및재료집계";#N/A,#N/A,TRUE,"단위량"}</definedName>
    <definedName name="공사원가계산서" localSheetId="6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산품">#REF!</definedName>
    <definedName name="공수2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2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예실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예실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예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최종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최종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최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투입" localSheetId="7" hidden="1">{#N/A,#N/A,FALSE,"정공"}</definedName>
    <definedName name="공수투입" localSheetId="6" hidden="1">{#N/A,#N/A,FALSE,"정공"}</definedName>
    <definedName name="공수투입" hidden="1">{#N/A,#N/A,FALSE,"정공"}</definedName>
    <definedName name="공시지가">#REF!</definedName>
    <definedName name="공업용">#REF!</definedName>
    <definedName name="공업용22">#REF!</definedName>
    <definedName name="공장월별" localSheetId="7" hidden="1">{"'호선별현황(방식)'!$K$22:$P$22","'호선별현황(방식)'!$K$22:$P$22"}</definedName>
    <definedName name="공장월별" localSheetId="6" hidden="1">{"'호선별현황(방식)'!$K$22:$P$22","'호선별현황(방식)'!$K$22:$P$22"}</definedName>
    <definedName name="공장월별" hidden="1">{"'호선별현황(방식)'!$K$22:$P$22","'호선별현황(방식)'!$K$22:$P$22"}</definedName>
    <definedName name="공정" hidden="1">#REF!</definedName>
    <definedName name="공정기술" localSheetId="7" hidden="1">{#N/A,#N/A,FALSE,"교재수정"}</definedName>
    <definedName name="공정기술" localSheetId="6" hidden="1">{#N/A,#N/A,FALSE,"교재수정"}</definedName>
    <definedName name="공정기술" hidden="1">{#N/A,#N/A,FALSE,"교재수정"}</definedName>
    <definedName name="공정별" localSheetId="7" hidden="1">{"'Sheet1'!$A$1:$H$36"}</definedName>
    <definedName name="공정별" localSheetId="6" hidden="1">{"'Sheet1'!$A$1:$H$36"}</definedName>
    <definedName name="공정별" hidden="1">{"'Sheet1'!$A$1:$H$36"}</definedName>
    <definedName name="공정분리">#REF!</definedName>
    <definedName name="공정중">#REF!</definedName>
    <definedName name="공정표">#REF!</definedName>
    <definedName name="공종" localSheetId="7" hidden="1">{#N/A,#N/A,FALSE,"제목"}</definedName>
    <definedName name="공종" localSheetId="6" hidden="1">{#N/A,#N/A,FALSE,"제목"}</definedName>
    <definedName name="공종" hidden="1">{#N/A,#N/A,FALSE,"제목"}</definedName>
    <definedName name="공종123" localSheetId="7" hidden="1">{#N/A,#N/A,FALSE,"제목"}</definedName>
    <definedName name="공종123" localSheetId="6" hidden="1">{#N/A,#N/A,FALSE,"제목"}</definedName>
    <definedName name="공종123" hidden="1">{#N/A,#N/A,FALSE,"제목"}</definedName>
    <definedName name="공종분리">[0]!영광원자력5,#REF!</definedName>
    <definedName name="공종분리계약물량">[0]!영광원자력5,#REF!</definedName>
    <definedName name="공증" localSheetId="7" hidden="1">{#N/A,#N/A,FALSE,"제목"}</definedName>
    <definedName name="공증" localSheetId="6" hidden="1">{#N/A,#N/A,FALSE,"제목"}</definedName>
    <definedName name="공증" hidden="1">{#N/A,#N/A,FALSE,"제목"}</definedName>
    <definedName name="공통분야" localSheetId="7" hidden="1">{"'표지'!$B$5"}</definedName>
    <definedName name="공통분야" localSheetId="6" hidden="1">{"'표지'!$B$5"}</definedName>
    <definedName name="공통분야" hidden="1">{"'표지'!$B$5"}</definedName>
    <definedName name="공통비배부수정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통비배부수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통비배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통비배부수정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통비배부수정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통비배부수정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헌이익기준손익계산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헌이익기준손익계산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헌이익기준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과운영" localSheetId="7" hidden="1">{"'호선별현황(방식)'!$K$22:$P$22","'호선별현황(방식)'!$K$22:$P$22"}</definedName>
    <definedName name="과운영" localSheetId="6" hidden="1">{"'호선별현황(방식)'!$K$22:$P$22","'호선별현황(방식)'!$K$22:$P$22"}</definedName>
    <definedName name="과운영" hidden="1">{"'호선별현황(방식)'!$K$22:$P$22","'호선별현황(방식)'!$K$22:$P$22"}</definedName>
    <definedName name="곽윤식" localSheetId="7" hidden="1">{#N/A,#N/A,FALSE,"Sheet5"}</definedName>
    <definedName name="곽윤식" localSheetId="6" hidden="1">{#N/A,#N/A,FALSE,"Sheet5"}</definedName>
    <definedName name="곽윤식" hidden="1">{#N/A,#N/A,FALSE,"Sheet5"}</definedName>
    <definedName name="관계인">#REF!</definedName>
    <definedName name="관련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련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련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" localSheetId="7" hidden="1">{#N/A,#N/A,FALSE,"P.C.B"}</definedName>
    <definedName name="관리" localSheetId="6" hidden="1">{#N/A,#N/A,FALSE,"P.C.B"}</definedName>
    <definedName name="관리" hidden="1">{#N/A,#N/A,FALSE,"P.C.B"}</definedName>
    <definedName name="관리1" localSheetId="7" hidden="1">{#N/A,#N/A,FALSE,"P.C.B"}</definedName>
    <definedName name="관리1" localSheetId="6" hidden="1">{#N/A,#N/A,FALSE,"P.C.B"}</definedName>
    <definedName name="관리1" hidden="1">{#N/A,#N/A,FALSE,"P.C.B"}</definedName>
    <definedName name="관리2" localSheetId="7" hidden="1">{#N/A,#N/A,FALSE,"P.C.B"}</definedName>
    <definedName name="관리2" localSheetId="6" hidden="1">{#N/A,#N/A,FALSE,"P.C.B"}</definedName>
    <definedName name="관리2" hidden="1">{#N/A,#N/A,FALSE,"P.C.B"}</definedName>
    <definedName name="관리MENU이동">#REF!</definedName>
    <definedName name="관리과" localSheetId="7" hidden="1">{#N/A,#N/A,FALSE,"P.C.B"}</definedName>
    <definedName name="관리과" localSheetId="6" hidden="1">{#N/A,#N/A,FALSE,"P.C.B"}</definedName>
    <definedName name="관리과" hidden="1">{#N/A,#N/A,FALSE,"P.C.B"}</definedName>
    <definedName name="관리리리리" localSheetId="7" hidden="1">{#N/A,#N/A,FALSE,"P.C.B"}</definedName>
    <definedName name="관리리리리" localSheetId="6" hidden="1">{#N/A,#N/A,FALSE,"P.C.B"}</definedName>
    <definedName name="관리리리리" hidden="1">{#N/A,#N/A,FALSE,"P.C.B"}</definedName>
    <definedName name="관리비작성기준" hidden="1">#REF!</definedName>
    <definedName name="관리지역코드">#REF!</definedName>
    <definedName name="관리지표" localSheetId="7" hidden="1">{#N/A,#N/A,FALSE,"P.C.B"}</definedName>
    <definedName name="관리지표" localSheetId="6" hidden="1">{#N/A,#N/A,FALSE,"P.C.B"}</definedName>
    <definedName name="관리지표" hidden="1">{#N/A,#N/A,FALSE,"P.C.B"}</definedName>
    <definedName name="관리지표04" hidden="1">#REF!</definedName>
    <definedName name="관리지표2" localSheetId="7" hidden="1">{#N/A,#N/A,TRUE,"Y생산";#N/A,#N/A,TRUE,"Y판매";#N/A,#N/A,TRUE,"Y총물량";#N/A,#N/A,TRUE,"Y능력";#N/A,#N/A,TRUE,"YKD"}</definedName>
    <definedName name="관리지표2" localSheetId="6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관리팀">#REF!</definedName>
    <definedName name="관리현황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현황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현황0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현황0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현황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실적" localSheetId="7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1" localSheetId="7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1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localSheetId="7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1" localSheetId="7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1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할법원코드">#REF!</definedName>
    <definedName name="광주">#REF!</definedName>
    <definedName name="광주공장" hidden="1">#REF!</definedName>
    <definedName name="광주지점">#REF!</definedName>
    <definedName name="광주추진" localSheetId="7" hidden="1">{"'5'!$A$1:$BB$147"}</definedName>
    <definedName name="광주추진" localSheetId="6" hidden="1">{"'5'!$A$1:$BB$147"}</definedName>
    <definedName name="광주추진" hidden="1">{"'5'!$A$1:$BB$147"}</definedName>
    <definedName name="광코어" localSheetId="7" hidden="1">{#N/A,#N/A,FALSE,"회선임차현황"}</definedName>
    <definedName name="광코어" localSheetId="6" hidden="1">{#N/A,#N/A,FALSE,"회선임차현황"}</definedName>
    <definedName name="광코어" hidden="1">{#N/A,#N/A,FALSE,"회선임차현황"}</definedName>
    <definedName name="교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계획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계획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자만두">#REF!</definedName>
    <definedName name="교자만두할인">#REF!</definedName>
    <definedName name="구" localSheetId="7" hidden="1">{"'손익현황'!$A$1:$J$29"}</definedName>
    <definedName name="구" localSheetId="6" hidden="1">{"'손익현황'!$A$1:$J$29"}</definedName>
    <definedName name="구" hidden="1">{"'손익현황'!$A$1:$J$29"}</definedName>
    <definedName name="구3조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3조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3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로">#REF!</definedName>
    <definedName name="구매" localSheetId="7" hidden="1">{#N/A,#N/A,FALSE,"신규dep";#N/A,#N/A,FALSE,"신규dep-금형상각후";#N/A,#N/A,FALSE,"신규dep-연구비상각후";#N/A,#N/A,FALSE,"신규dep-기계,공구상각후"}</definedName>
    <definedName name="구매" localSheetId="6" hidden="1">{#N/A,#N/A,FALSE,"신규dep";#N/A,#N/A,FALSE,"신규dep-금형상각후";#N/A,#N/A,FALSE,"신규dep-연구비상각후";#N/A,#N/A,FALSE,"신규dep-기계,공구상각후"}</definedName>
    <definedName name="구매" hidden="1">{#N/A,#N/A,FALSE,"신규dep";#N/A,#N/A,FALSE,"신규dep-금형상각후";#N/A,#N/A,FALSE,"신규dep-연구비상각후";#N/A,#N/A,FALSE,"신규dep-기계,공구상각후"}</definedName>
    <definedName name="구매___">#REF!</definedName>
    <definedName name="구매부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부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부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절차서1" localSheetId="7" hidden="1">{#N/A,#N/A,FALSE,"신규dep";#N/A,#N/A,FALSE,"신규dep-금형상각후";#N/A,#N/A,FALSE,"신규dep-연구비상각후";#N/A,#N/A,FALSE,"신규dep-기계,공구상각후"}</definedName>
    <definedName name="구매절차서1" localSheetId="6" hidden="1">{#N/A,#N/A,FALSE,"신규dep";#N/A,#N/A,FALSE,"신규dep-금형상각후";#N/A,#N/A,FALSE,"신규dep-연구비상각후";#N/A,#N/A,FALSE,"신규dep-기계,공구상각후"}</definedName>
    <definedName name="구매절차서1" hidden="1">{#N/A,#N/A,FALSE,"신규dep";#N/A,#N/A,FALSE,"신규dep-금형상각후";#N/A,#N/A,FALSE,"신규dep-연구비상각후";#N/A,#N/A,FALSE,"신규dep-기계,공구상각후"}</definedName>
    <definedName name="구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공통" localSheetId="7" hidden="1">{#N/A,#N/A,FALSE,"P.C.B"}</definedName>
    <definedName name="구미공통" localSheetId="6" hidden="1">{#N/A,#N/A,FALSE,"P.C.B"}</definedName>
    <definedName name="구미공통" hidden="1">{#N/A,#N/A,FALSE,"P.C.B"}</definedName>
    <definedName name="구분">#REF!</definedName>
    <definedName name="구분_목록">#REF!</definedName>
    <definedName name="구분_코드">#REF!</definedName>
    <definedName name="구분손익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손익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손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손익3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손익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손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장기PL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장기PL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장기P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월">#REF!</definedName>
    <definedName name="구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조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1" localSheetId="7" hidden="1">{"'인구현황'!$A$1:$I$23"}</definedName>
    <definedName name="구조1" localSheetId="6" hidden="1">{"'인구현황'!$A$1:$I$23"}</definedName>
    <definedName name="구조1" hidden="1">{"'인구현황'!$A$1:$I$23"}</definedName>
    <definedName name="구조3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3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물공" localSheetId="7" hidden="1">{#N/A,#N/A,FALSE,"이정표"}</definedName>
    <definedName name="구조물공" localSheetId="6" hidden="1">{#N/A,#N/A,FALSE,"이정표"}</definedName>
    <definedName name="구조물공" hidden="1">{#N/A,#N/A,FALSE,"이정표"}</definedName>
    <definedName name="구조본양식" localSheetId="7" hidden="1">{#N/A,#N/A,FALSE,"97년 투자계획 세부내역 "}</definedName>
    <definedName name="구조본양식" localSheetId="6" hidden="1">{#N/A,#N/A,FALSE,"97년 투자계획 세부내역 "}</definedName>
    <definedName name="구조본양식" hidden="1">{#N/A,#N/A,FALSE,"97년 투자계획 세부내역 "}</definedName>
    <definedName name="구조조정" localSheetId="7" hidden="1">{"'인구현황'!$A$1:$I$23"}</definedName>
    <definedName name="구조조정" localSheetId="6" hidden="1">{"'인구현황'!$A$1:$I$23"}</definedName>
    <definedName name="구조조정" hidden="1">{"'인구현황'!$A$1:$I$23"}</definedName>
    <definedName name="구조조정계획" localSheetId="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localSheetId="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즈" localSheetId="7" hidden="1">{#N/A,#N/A,FALSE,"ASIA1"}</definedName>
    <definedName name="구즈" localSheetId="6" hidden="1">{#N/A,#N/A,FALSE,"ASIA1"}</definedName>
    <definedName name="구즈" hidden="1">{#N/A,#N/A,FALSE,"ASIA1"}</definedName>
    <definedName name="구축물" localSheetId="7" hidden="1">{"'손익현황'!$A$1:$J$29"}</definedName>
    <definedName name="구축물" localSheetId="6" hidden="1">{"'손익현황'!$A$1:$J$29"}</definedName>
    <definedName name="구축물" hidden="1">{"'손익현황'!$A$1:$J$29"}</definedName>
    <definedName name="구축물임" localSheetId="7" hidden="1">{"'손익현황'!$A$1:$J$29"}</definedName>
    <definedName name="구축물임" localSheetId="6" hidden="1">{"'손익현황'!$A$1:$J$29"}</definedName>
    <definedName name="구축물임" hidden="1">{"'손익현황'!$A$1:$J$29"}</definedName>
    <definedName name="국가별">#REF!</definedName>
    <definedName name="국고보조" localSheetId="7" hidden="1">{#N/A,#N/A,FALSE,"보험현황";#N/A,#N/A,FALSE,"보험현황"}</definedName>
    <definedName name="국고보조" localSheetId="6" hidden="1">{#N/A,#N/A,FALSE,"보험현황";#N/A,#N/A,FALSE,"보험현황"}</definedName>
    <definedName name="국고보조" hidden="1">{#N/A,#N/A,FALSE,"보험현황";#N/A,#N/A,FALSE,"보험현황"}</definedName>
    <definedName name="국공채미수이자" localSheetId="7" hidden="1">{#N/A,#N/A,FALSE,"Aging Summary";#N/A,#N/A,FALSE,"Ratio Analysis";#N/A,#N/A,FALSE,"Test 120 Day Accts";#N/A,#N/A,FALSE,"Tickmarks"}</definedName>
    <definedName name="국공채미수이자" localSheetId="6" hidden="1">{#N/A,#N/A,FALSE,"Aging Summary";#N/A,#N/A,FALSE,"Ratio Analysis";#N/A,#N/A,FALSE,"Test 120 Day Accts";#N/A,#N/A,FALSE,"Tickmarks"}</definedName>
    <definedName name="국공채미수이자" hidden="1">{#N/A,#N/A,FALSE,"Aging Summary";#N/A,#N/A,FALSE,"Ratio Analysis";#N/A,#N/A,FALSE,"Test 120 Day Accts";#N/A,#N/A,FALSE,"Tickmarks"}</definedName>
    <definedName name="국내">#REF!</definedName>
    <definedName name="국내2">#REF!</definedName>
    <definedName name="국내선" localSheetId="7" hidden="1">{"'tel2'!$B$29:$J$45","'tel2'!$A$5:$G$19","'tel2'!$B$50:$F$57","'tel2'!$B$105:$G$110","'tel2'!$B$63:$H$85","'tel2'!$B$14:$G$18","'tel2'!$B$29:$C$29"}</definedName>
    <definedName name="국내선" localSheetId="6" hidden="1">{"'tel2'!$B$29:$J$45","'tel2'!$A$5:$G$19","'tel2'!$B$50:$F$57","'tel2'!$B$105:$G$110","'tel2'!$B$63:$H$85","'tel2'!$B$14:$G$18","'tel2'!$B$29:$C$29"}</definedName>
    <definedName name="국내선" hidden="1">{"'tel2'!$B$29:$J$45","'tel2'!$A$5:$G$19","'tel2'!$B$50:$F$57","'tel2'!$B$105:$G$110","'tel2'!$B$63:$H$85","'tel2'!$B$14:$G$18","'tel2'!$B$29:$C$29"}</definedName>
    <definedName name="국내수익">#REF!</definedName>
    <definedName name="국내외상매출금_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내외상매출금_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내외상매출금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문2" localSheetId="7" hidden="1">{#N/A,#N/A,FALSE,"BS";#N/A,#N/A,FALSE,"PL";#N/A,#N/A,FALSE,"처분";#N/A,#N/A,FALSE,"현금";#N/A,#N/A,FALSE,"매출";#N/A,#N/A,FALSE,"원가";#N/A,#N/A,FALSE,"경영"}</definedName>
    <definedName name="국문2" localSheetId="6" hidden="1">{#N/A,#N/A,FALSE,"BS";#N/A,#N/A,FALSE,"PL";#N/A,#N/A,FALSE,"처분";#N/A,#N/A,FALSE,"현금";#N/A,#N/A,FALSE,"매출";#N/A,#N/A,FALSE,"원가";#N/A,#N/A,FALSE,"경영"}</definedName>
    <definedName name="국문2" hidden="1">{#N/A,#N/A,FALSE,"BS";#N/A,#N/A,FALSE,"PL";#N/A,#N/A,FALSE,"처분";#N/A,#N/A,FALSE,"현금";#N/A,#N/A,FALSE,"매출";#N/A,#N/A,FALSE,"원가";#N/A,#N/A,FALSE,"경영"}</definedName>
    <definedName name="국문3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3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회사명">#REF!</definedName>
    <definedName name="국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민연금">#REF!</definedName>
    <definedName name="국민카드1차" localSheetId="7" hidden="1">{#N/A,#N/A,FALSE,"주요여수신";#N/A,#N/A,FALSE,"수신금리";#N/A,#N/A,FALSE,"대출금리";#N/A,#N/A,FALSE,"신규대출";#N/A,#N/A,FALSE,"총액대출"}</definedName>
    <definedName name="국민카드1차" localSheetId="6" hidden="1">{#N/A,#N/A,FALSE,"주요여수신";#N/A,#N/A,FALSE,"수신금리";#N/A,#N/A,FALSE,"대출금리";#N/A,#N/A,FALSE,"신규대출";#N/A,#N/A,FALSE,"총액대출"}</definedName>
    <definedName name="국민카드1차" hidden="1">{#N/A,#N/A,FALSE,"주요여수신";#N/A,#N/A,FALSE,"수신금리";#N/A,#N/A,FALSE,"대출금리";#N/A,#N/A,FALSE,"신규대출";#N/A,#N/A,FALSE,"총액대출"}</definedName>
    <definedName name="국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거래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책" hidden="1">#REF!</definedName>
    <definedName name="군만두피">#REF!</definedName>
    <definedName name="군포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손익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손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권영" localSheetId="7" hidden="1">{#N/A,#N/A,FALSE,"Sheet1";#N/A,#N/A,FALSE,"Sheet1";#N/A,#N/A,FALSE,"Sheet1"}</definedName>
    <definedName name="권영" localSheetId="6" hidden="1">{#N/A,#N/A,FALSE,"Sheet1";#N/A,#N/A,FALSE,"Sheet1";#N/A,#N/A,FALSE,"Sheet1"}</definedName>
    <definedName name="권영" hidden="1">{#N/A,#N/A,FALSE,"Sheet1";#N/A,#N/A,FALSE,"Sheet1";#N/A,#N/A,FALSE,"Sheet1"}</definedName>
    <definedName name="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격">#REF!</definedName>
    <definedName name="규남이" localSheetId="7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" localSheetId="7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그" localSheetId="6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그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그냥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냥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대로" localSheetId="7" hidden="1">{#N/A,#N/A,FALSE,"BS";#N/A,#N/A,FALSE,"PL";#N/A,#N/A,FALSE,"처분";#N/A,#N/A,FALSE,"현금";#N/A,#N/A,FALSE,"매출";#N/A,#N/A,FALSE,"원가";#N/A,#N/A,FALSE,"경영"}</definedName>
    <definedName name="그대로" localSheetId="6" hidden="1">{#N/A,#N/A,FALSE,"BS";#N/A,#N/A,FALSE,"PL";#N/A,#N/A,FALSE,"처분";#N/A,#N/A,FALSE,"현금";#N/A,#N/A,FALSE,"매출";#N/A,#N/A,FALSE,"원가";#N/A,#N/A,FALSE,"경영"}</definedName>
    <definedName name="그대로" hidden="1">{#N/A,#N/A,FALSE,"BS";#N/A,#N/A,FALSE,"PL";#N/A,#N/A,FALSE,"처분";#N/A,#N/A,FALSE,"현금";#N/A,#N/A,FALSE,"매출";#N/A,#N/A,FALSE,"원가";#N/A,#N/A,FALSE,"경영"}</definedName>
    <definedName name="그래" localSheetId="7" hidden="1">{"'매출계획'!$D$2"}</definedName>
    <definedName name="그래" localSheetId="6" hidden="1">{"'매출계획'!$D$2"}</definedName>
    <definedName name="그래" hidden="1">{"'매출계획'!$D$2"}</definedName>
    <definedName name="그래도모도소" localSheetId="7" hidden="1">{#N/A,#N/A,FALSE,"BS";#N/A,#N/A,FALSE,"PL";#N/A,#N/A,FALSE,"처분";#N/A,#N/A,FALSE,"현금";#N/A,#N/A,FALSE,"매출";#N/A,#N/A,FALSE,"원가";#N/A,#N/A,FALSE,"경영"}</definedName>
    <definedName name="그래도모도소" localSheetId="6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7" hidden="1">{#N/A,#N/A,FALSE,"BS";#N/A,#N/A,FALSE,"PL";#N/A,#N/A,FALSE,"처분";#N/A,#N/A,FALSE,"현금";#N/A,#N/A,FALSE,"매출";#N/A,#N/A,FALSE,"원가";#N/A,#N/A,FALSE,"경영"}</definedName>
    <definedName name="그래도뭐" localSheetId="6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7" hidden="1">{#N/A,#N/A,FALSE,"BS";#N/A,#N/A,FALSE,"PL";#N/A,#N/A,FALSE,"처분";#N/A,#N/A,FALSE,"현금";#N/A,#N/A,FALSE,"매출";#N/A,#N/A,FALSE,"원가";#N/A,#N/A,FALSE,"경영"}</definedName>
    <definedName name="그래도요" localSheetId="6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룹1" localSheetId="7" hidden="1">{#N/A,#N/A,FALSE,"단축1";#N/A,#N/A,FALSE,"단축2";#N/A,#N/A,FALSE,"단축3";#N/A,#N/A,FALSE,"장축";#N/A,#N/A,FALSE,"4WD"}</definedName>
    <definedName name="그룹1" localSheetId="6" hidden="1">{#N/A,#N/A,FALSE,"단축1";#N/A,#N/A,FALSE,"단축2";#N/A,#N/A,FALSE,"단축3";#N/A,#N/A,FALSE,"장축";#N/A,#N/A,FALSE,"4WD"}</definedName>
    <definedName name="그룹1" hidden="1">{#N/A,#N/A,FALSE,"단축1";#N/A,#N/A,FALSE,"단축2";#N/A,#N/A,FALSE,"단축3";#N/A,#N/A,FALSE,"장축";#N/A,#N/A,FALSE,"4WD"}</definedName>
    <definedName name="그룹경영전략종합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경영전략종합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경영전략종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나눈" localSheetId="7" hidden="1">{#N/A,#N/A,FALSE,"단축1";#N/A,#N/A,FALSE,"단축2";#N/A,#N/A,FALSE,"단축3";#N/A,#N/A,FALSE,"장축";#N/A,#N/A,FALSE,"4WD"}</definedName>
    <definedName name="그룹나눈" localSheetId="6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룹방침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리도무지" localSheetId="7" hidden="1">{#N/A,#N/A,FALSE,"BS";#N/A,#N/A,FALSE,"PL";#N/A,#N/A,FALSE,"처분";#N/A,#N/A,FALSE,"현금";#N/A,#N/A,FALSE,"매출";#N/A,#N/A,FALSE,"원가";#N/A,#N/A,FALSE,"경영"}</definedName>
    <definedName name="그리도무지" localSheetId="6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리일" hidden="1">#REF!</definedName>
    <definedName name="근거" localSheetId="7" hidden="1">{"'5'!$A$1:$BB$147"}</definedName>
    <definedName name="근거" localSheetId="6" hidden="1">{"'5'!$A$1:$BB$147"}</definedName>
    <definedName name="근거" hidden="1">{"'5'!$A$1:$BB$147"}</definedName>
    <definedName name="근거2" localSheetId="7" hidden="1">{#N/A,#N/A,FALSE,"단축1";#N/A,#N/A,FALSE,"단축2";#N/A,#N/A,FALSE,"단축3";#N/A,#N/A,FALSE,"장축";#N/A,#N/A,FALSE,"4WD"}</definedName>
    <definedName name="근거2" localSheetId="6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근무일수">#REF!</definedName>
    <definedName name="글쎄" localSheetId="7" hidden="1">{#N/A,#N/A,FALSE,"97년 투자계획 세부내역 "}</definedName>
    <definedName name="글쎄" localSheetId="6" hidden="1">{#N/A,#N/A,FALSE,"97년 투자계획 세부내역 "}</definedName>
    <definedName name="글쎄" hidden="1">{#N/A,#N/A,FALSE,"97년 투자계획 세부내역 "}</definedName>
    <definedName name="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고가나">#REF!</definedName>
    <definedName name="금고동">#REF!</definedName>
    <definedName name="금고환가7">#REF!</definedName>
    <definedName name="금액_수식">#REF!</definedName>
    <definedName name="금월" localSheetId="7" hidden="1">{#N/A,#N/A,TRUE,"Y생산";#N/A,#N/A,TRUE,"Y판매";#N/A,#N/A,TRUE,"Y총물량";#N/A,#N/A,TRUE,"Y능력";#N/A,#N/A,TRUE,"YKD"}</definedName>
    <definedName name="금월" localSheetId="6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월총환가">#REF!</definedName>
    <definedName name="금월합계">OFFSET(출하구분,0,2)</definedName>
    <definedName name="금융" localSheetId="7" hidden="1">{#N/A,#N/A,FALSE,"Aging Summary";#N/A,#N/A,FALSE,"Ratio Analysis";#N/A,#N/A,FALSE,"Test 120 Day Accts";#N/A,#N/A,FALSE,"Tickmarks"}</definedName>
    <definedName name="금융" localSheetId="6" hidden="1">{#N/A,#N/A,FALSE,"Aging Summary";#N/A,#N/A,FALSE,"Ratio Analysis";#N/A,#N/A,FALSE,"Test 120 Day Accts";#N/A,#N/A,FALSE,"Tickmarks"}</definedName>
    <definedName name="금융" hidden="1">{#N/A,#N/A,FALSE,"Aging Summary";#N/A,#N/A,FALSE,"Ratio Analysis";#N/A,#N/A,FALSE,"Test 120 Day Accts";#N/A,#N/A,FALSE,"Tickmarks"}</definedName>
    <definedName name="금융권역코드">#REF!</definedName>
    <definedName name="금융비용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융비용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일출하구간">OFFSET([0]!총누계,0,#REF!)</definedName>
    <definedName name="금정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정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정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주능율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금주능율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금주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금총환계">#REF!</definedName>
    <definedName name="금현금환가">#REF!</definedName>
    <definedName name="금현금환계">#REF!</definedName>
    <definedName name="금형투자A100M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금형투자A100M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금형투자A100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금형편성표" localSheetId="7" hidden="1">{#N/A,#N/A,FALSE,"단축1";#N/A,#N/A,FALSE,"단축2";#N/A,#N/A,FALSE,"단축3";#N/A,#N/A,FALSE,"장축";#N/A,#N/A,FALSE,"4WD"}</definedName>
    <definedName name="금형편성표" localSheetId="6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금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산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산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급여">#REF!</definedName>
    <definedName name="급여1" hidden="1">#REF!</definedName>
    <definedName name="급여성경비">#REF!</definedName>
    <definedName name="급여인상안" localSheetId="7" hidden="1">{#N/A,#N/A,FALSE,"계약직(여)"}</definedName>
    <definedName name="급여인상안" localSheetId="6" hidden="1">{#N/A,#N/A,FALSE,"계약직(여)"}</definedName>
    <definedName name="급여인상안" hidden="1">{#N/A,#N/A,FALSE,"계약직(여)"}</definedName>
    <definedName name="급여인상안_1" localSheetId="7" hidden="1">{#N/A,#N/A,FALSE,"계약직(여)"}</definedName>
    <definedName name="급여인상안_1" localSheetId="6" hidden="1">{#N/A,#N/A,FALSE,"계약직(여)"}</definedName>
    <definedName name="급여인상안_1" hidden="1">{#N/A,#N/A,FALSE,"계약직(여)"}</definedName>
    <definedName name="급여테스트" localSheetId="7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급여테스트" localSheetId="6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급여테스트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기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계장치" localSheetId="7" hidden="1">{"'손익현황'!$A$1:$J$29"}</definedName>
    <definedName name="기계장치" localSheetId="6" hidden="1">{"'손익현황'!$A$1:$J$29"}</definedName>
    <definedName name="기계장치" hidden="1">{"'손익현황'!$A$1:$J$29"}</definedName>
    <definedName name="기관" localSheetId="7" hidden="1">{#N/A,#N/A,FALSE,"단축1";#N/A,#N/A,FALSE,"단축2";#N/A,#N/A,FALSE,"단축3";#N/A,#N/A,FALSE,"장축";#N/A,#N/A,FALSE,"4WD"}</definedName>
    <definedName name="기관" localSheetId="6" hidden="1">{#N/A,#N/A,FALSE,"단축1";#N/A,#N/A,FALSE,"단축2";#N/A,#N/A,FALSE,"단축3";#N/A,#N/A,FALSE,"장축";#N/A,#N/A,FALSE,"4WD"}</definedName>
    <definedName name="기관" hidden="1">{#N/A,#N/A,FALSE,"단축1";#N/A,#N/A,FALSE,"단축2";#N/A,#N/A,FALSE,"단축3";#N/A,#N/A,FALSE,"장축";#N/A,#N/A,FALSE,"4WD"}</definedName>
    <definedName name="기관예산" localSheetId="7" hidden="1">{#N/A,#N/A,FALSE,"단축1";#N/A,#N/A,FALSE,"단축2";#N/A,#N/A,FALSE,"단축3";#N/A,#N/A,FALSE,"장축";#N/A,#N/A,FALSE,"4WD"}</definedName>
    <definedName name="기관예산" localSheetId="6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구비품">#REF!</definedName>
    <definedName name="기기" localSheetId="7" hidden="1">{#N/A,#N/A,FALSE,"UNIT";#N/A,#N/A,FALSE,"UNIT";#N/A,#N/A,FALSE,"계정"}</definedName>
    <definedName name="기기" localSheetId="6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7" hidden="1">{#N/A,#N/A,FALSE,"UNIT";#N/A,#N/A,FALSE,"UNIT";#N/A,#N/A,FALSE,"계정"}</definedName>
    <definedName name="기기투자리스트" localSheetId="6" hidden="1">{#N/A,#N/A,FALSE,"UNIT";#N/A,#N/A,FALSE,"UNIT";#N/A,#N/A,FALSE,"계정"}</definedName>
    <definedName name="기기투자리스트" hidden="1">{#N/A,#N/A,FALSE,"UNIT";#N/A,#N/A,FALSE,"UNIT";#N/A,#N/A,FALSE,"계정"}</definedName>
    <definedName name="기록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록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록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말">#REF!</definedName>
    <definedName name="기말재고_금액">#REF!</definedName>
    <definedName name="기말재고_수량">#REF!</definedName>
    <definedName name="기말중점검토" localSheetId="7" hidden="1">{#N/A,#N/A,FALSE,"BS";#N/A,#N/A,FALSE,"PL";#N/A,#N/A,FALSE,"처분";#N/A,#N/A,FALSE,"현금";#N/A,#N/A,FALSE,"매출";#N/A,#N/A,FALSE,"원가";#N/A,#N/A,FALSE,"경영"}</definedName>
    <definedName name="기말중점검토" localSheetId="6" hidden="1">{#N/A,#N/A,FALSE,"BS";#N/A,#N/A,FALSE,"PL";#N/A,#N/A,FALSE,"처분";#N/A,#N/A,FALSE,"현금";#N/A,#N/A,FALSE,"매출";#N/A,#N/A,FALSE,"원가";#N/A,#N/A,FALSE,"경영"}</definedName>
    <definedName name="기말중점검토" hidden="1">{#N/A,#N/A,FALSE,"BS";#N/A,#N/A,FALSE,"PL";#N/A,#N/A,FALSE,"처분";#N/A,#N/A,FALSE,"현금";#N/A,#N/A,FALSE,"매출";#N/A,#N/A,FALSE,"원가";#N/A,#N/A,FALSE,"경영"}</definedName>
    <definedName name="기말퇴충설정내역" localSheetId="7" hidden="1">{"FORM16",#N/A,TRUE,"Personnel1";"FORM16.2",#N/A,TRUE,"Personnel2";"FORM16.2",#N/A,TRUE,"Personnel3";"FORM16.3",#N/A,TRUE,"Personnel4";"FORM16.4",#N/A,TRUE,"Personnel5"}</definedName>
    <definedName name="기말퇴충설정내역" localSheetId="6" hidden="1">{"FORM16",#N/A,TRUE,"Personnel1";"FORM16.2",#N/A,TRUE,"Personnel2";"FORM16.2",#N/A,TRUE,"Personnel3";"FORM16.3",#N/A,TRUE,"Personnel4";"FORM16.4",#N/A,TRUE,"Personnel5"}</definedName>
    <definedName name="기말퇴충설정내역" hidden="1">{"FORM16",#N/A,TRUE,"Personnel1";"FORM16.2",#N/A,TRUE,"Personnel2";"FORM16.2",#N/A,TRUE,"Personnel3";"FORM16.3",#N/A,TRUE,"Personnel4";"FORM16.4",#N/A,TRUE,"Personnel5"}</definedName>
    <definedName name="기민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민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본선표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선표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양식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본양식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본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수">#REF!</definedName>
    <definedName name="기술" localSheetId="7" hidden="1">{#N/A,#N/A,FALSE,"교재수정"}</definedName>
    <definedName name="기술" localSheetId="6" hidden="1">{#N/A,#N/A,FALSE,"교재수정"}</definedName>
    <definedName name="기술" hidden="1">{#N/A,#N/A,FALSE,"교재수정"}</definedName>
    <definedName name="기술개발비1월">#REF!</definedName>
    <definedName name="기술개발비2월">#REF!</definedName>
    <definedName name="기술개발비3월">#REF!</definedName>
    <definedName name="기술개발비4월">#REF!</definedName>
    <definedName name="기술관리부" localSheetId="7" hidden="1">{"'호선별현황(방식)'!$K$22:$P$22","'호선별현황(방식)'!$K$22:$P$22"}</definedName>
    <definedName name="기술관리부" localSheetId="6" hidden="1">{"'호선별현황(방식)'!$K$22:$P$22","'호선별현황(방식)'!$K$22:$P$22"}</definedName>
    <definedName name="기술관리부" hidden="1">{"'호선별현황(방식)'!$K$22:$P$22","'호선별현황(방식)'!$K$22:$P$22"}</definedName>
    <definedName name="기술교류" localSheetId="7" hidden="1">{#N/A,#N/A,FALSE,"교재수정"}</definedName>
    <definedName name="기술교류" localSheetId="6" hidden="1">{#N/A,#N/A,FALSE,"교재수정"}</definedName>
    <definedName name="기술교류" hidden="1">{#N/A,#N/A,FALSE,"교재수정"}</definedName>
    <definedName name="기술교류회" localSheetId="7" hidden="1">{#N/A,#N/A,FALSE,"교재수정"}</definedName>
    <definedName name="기술교류회" localSheetId="6" hidden="1">{#N/A,#N/A,FALSE,"교재수정"}</definedName>
    <definedName name="기술교류회" hidden="1">{#N/A,#N/A,FALSE,"교재수정"}</definedName>
    <definedName name="기술사명단" localSheetId="7" hidden="1">{"'자격급추가지급자'!$A$1:$M$13"}</definedName>
    <definedName name="기술사명단" localSheetId="6" hidden="1">{"'자격급추가지급자'!$A$1:$M$13"}</definedName>
    <definedName name="기술사명단" hidden="1">{"'자격급추가지급자'!$A$1:$M$13"}</definedName>
    <definedName name="기술영업" hidden="1">#REF!</definedName>
    <definedName name="기술용역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술용역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술용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술지원">#REF!</definedName>
    <definedName name="기술지원table">#REF!</definedName>
    <definedName name="기술지원배부">#REF!</definedName>
    <definedName name="기아" localSheetId="7" hidden="1">{#N/A,#N/A,FALSE,"1.CRITERIA";#N/A,#N/A,FALSE,"2.IS";#N/A,#N/A,FALSE,"3.BS";#N/A,#N/A,FALSE,"4.PER PL";#N/A,#N/A,FALSE,"5.INVESTMENT";#N/A,#N/A,FALSE,"6.공문";#N/A,#N/A,FALSE,"7.netinvest"}</definedName>
    <definedName name="기아" localSheetId="6" hidden="1">{#N/A,#N/A,FALSE,"1.CRITERIA";#N/A,#N/A,FALSE,"2.IS";#N/A,#N/A,FALSE,"3.BS";#N/A,#N/A,FALSE,"4.PER PL";#N/A,#N/A,FALSE,"5.INVESTMENT";#N/A,#N/A,FALSE,"6.공문";#N/A,#N/A,FALSE,"7.netinvest"}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모텍" localSheetId="7" hidden="1">{#N/A,#N/A,FALSE,"정공"}</definedName>
    <definedName name="기아모텍" localSheetId="6" hidden="1">{#N/A,#N/A,FALSE,"정공"}</definedName>
    <definedName name="기아모텍" hidden="1">{#N/A,#N/A,FALSE,"정공"}</definedName>
    <definedName name="기아아아아" localSheetId="7" hidden="1">{#N/A,#N/A,FALSE,"정공"}</definedName>
    <definedName name="기아아아아" localSheetId="6" hidden="1">{#N/A,#N/A,FALSE,"정공"}</definedName>
    <definedName name="기아아아아" hidden="1">{#N/A,#N/A,FALSE,"정공"}</definedName>
    <definedName name="기아전자" localSheetId="7" hidden="1">{#N/A,#N/A,FALSE,"정공"}</definedName>
    <definedName name="기아전자" localSheetId="6" hidden="1">{#N/A,#N/A,FALSE,"정공"}</definedName>
    <definedName name="기아전자" hidden="1">{#N/A,#N/A,FALSE,"정공"}</definedName>
    <definedName name="기아차" localSheetId="7" hidden="1">{#N/A,#N/A,FALSE,"1.CRITERIA";#N/A,#N/A,FALSE,"2.IS";#N/A,#N/A,FALSE,"3.BS";#N/A,#N/A,FALSE,"4.PER PL";#N/A,#N/A,FALSE,"5.INVESTMENT";#N/A,#N/A,FALSE,"6.공문";#N/A,#N/A,FALSE,"7.netinvest"}</definedName>
    <definedName name="기아차" localSheetId="6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" localSheetId="7" hidden="1">{#N/A,#N/A,FALSE,"Sheet1"}</definedName>
    <definedName name="기안" localSheetId="6" hidden="1">{#N/A,#N/A,FALSE,"Sheet1"}</definedName>
    <definedName name="기안" hidden="1">{#N/A,#N/A,FALSE,"Sheet1"}</definedName>
    <definedName name="기안1" localSheetId="7" hidden="1">{#N/A,#N/A,FALSE,"단축1";#N/A,#N/A,FALSE,"단축2";#N/A,#N/A,FALSE,"단축3";#N/A,#N/A,FALSE,"장축";#N/A,#N/A,FALSE,"4WD"}</definedName>
    <definedName name="기안1" localSheetId="6" hidden="1">{#N/A,#N/A,FALSE,"단축1";#N/A,#N/A,FALSE,"단축2";#N/A,#N/A,FALSE,"단축3";#N/A,#N/A,FALSE,"장축";#N/A,#N/A,FALSE,"4WD"}</definedName>
    <definedName name="기안1" hidden="1">{#N/A,#N/A,FALSE,"단축1";#N/A,#N/A,FALSE,"단축2";#N/A,#N/A,FALSE,"단축3";#N/A,#N/A,FALSE,"장축";#N/A,#N/A,FALSE,"4WD"}</definedName>
    <definedName name="기안구" localSheetId="7" hidden="1">{#N/A,#N/A,FALSE,"단축1";#N/A,#N/A,FALSE,"단축2";#N/A,#N/A,FALSE,"단축3";#N/A,#N/A,FALSE,"장축";#N/A,#N/A,FALSE,"4WD"}</definedName>
    <definedName name="기안구" localSheetId="6" hidden="1">{#N/A,#N/A,FALSE,"단축1";#N/A,#N/A,FALSE,"단축2";#N/A,#N/A,FALSE,"단축3";#N/A,#N/A,FALSE,"장축";#N/A,#N/A,FALSE,"4WD"}</definedName>
    <definedName name="기안구" hidden="1">{#N/A,#N/A,FALSE,"단축1";#N/A,#N/A,FALSE,"단축2";#N/A,#N/A,FALSE,"단축3";#N/A,#N/A,FALSE,"장축";#N/A,#N/A,FALSE,"4WD"}</definedName>
    <definedName name="기안변경" hidden="1">#REF!</definedName>
    <definedName name="기안지" localSheetId="7" hidden="1">{#N/A,#N/A,FALSE,"Sheet1"}</definedName>
    <definedName name="기안지" localSheetId="6" hidden="1">{#N/A,#N/A,FALSE,"Sheet1"}</definedName>
    <definedName name="기안지" hidden="1">{#N/A,#N/A,FALSE,"Sheet1"}</definedName>
    <definedName name="기안지1" localSheetId="7" hidden="1">{#N/A,#N/A,FALSE,"Sheet1"}</definedName>
    <definedName name="기안지1" localSheetId="6" hidden="1">{#N/A,#N/A,FALSE,"Sheet1"}</definedName>
    <definedName name="기안지1" hidden="1">{#N/A,#N/A,FALSE,"Sheet1"}</definedName>
    <definedName name="기억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억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억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존" localSheetId="7" hidden="1">{#N/A,#N/A,FALSE,"UNIT";#N/A,#N/A,FALSE,"UNIT";#N/A,#N/A,FALSE,"계정"}</definedName>
    <definedName name="기존" localSheetId="6" hidden="1">{#N/A,#N/A,FALSE,"UNIT";#N/A,#N/A,FALSE,"UNIT";#N/A,#N/A,FALSE,"계정"}</definedName>
    <definedName name="기존" hidden="1">{#N/A,#N/A,FALSE,"UNIT";#N/A,#N/A,FALSE,"UNIT";#N/A,#N/A,FALSE,"계정"}</definedName>
    <definedName name="기준">#REF!</definedName>
    <definedName name="기준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분석" localSheetId="7" hidden="1">{"'호선별현황(방식)'!$K$22:$P$22","'호선별현황(방식)'!$K$22:$P$22"}</definedName>
    <definedName name="기준분석" localSheetId="6" hidden="1">{"'호선별현황(방식)'!$K$22:$P$22","'호선별현황(방식)'!$K$22:$P$22"}</definedName>
    <definedName name="기준분석" hidden="1">{"'호선별현황(방식)'!$K$22:$P$22","'호선별현황(방식)'!$K$22:$P$22"}</definedName>
    <definedName name="기준일">#REF!</definedName>
    <definedName name="기준점">#REF!</definedName>
    <definedName name="기준정보MENU이동">#REF!</definedName>
    <definedName name="기초">#REF!</definedName>
    <definedName name="기초_DV직접" localSheetId="7" hidden="1">{#N/A,#N/A,FALSE,"P.C.B"}</definedName>
    <definedName name="기초_DV직접" localSheetId="6" hidden="1">{#N/A,#N/A,FALSE,"P.C.B"}</definedName>
    <definedName name="기초_DV직접" hidden="1">{#N/A,#N/A,FALSE,"P.C.B"}</definedName>
    <definedName name="기초DATA">#REF!</definedName>
    <definedName name="기타" hidden="1">#REF!</definedName>
    <definedName name="기타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경비" localSheetId="7" hidden="1">{#N/A,#N/A,TRUE,"토적및재료집계";#N/A,#N/A,TRUE,"토적및재료집계";#N/A,#N/A,TRUE,"단위량"}</definedName>
    <definedName name="기타경비" localSheetId="6" hidden="1">{#N/A,#N/A,TRUE,"토적및재료집계";#N/A,#N/A,TRUE,"토적및재료집계";#N/A,#N/A,TRUE,"단위량"}</definedName>
    <definedName name="기타경비" hidden="1">{#N/A,#N/A,TRUE,"토적및재료집계";#N/A,#N/A,TRUE,"토적및재료집계";#N/A,#N/A,TRUE,"단위량"}</definedName>
    <definedName name="기타경비1" localSheetId="7" hidden="1">{#N/A,#N/A,TRUE,"토적및재료집계";#N/A,#N/A,TRUE,"토적및재료집계";#N/A,#N/A,TRUE,"단위량"}</definedName>
    <definedName name="기타경비1" localSheetId="6" hidden="1">{#N/A,#N/A,TRUE,"토적및재료집계";#N/A,#N/A,TRUE,"토적및재료집계";#N/A,#N/A,TRUE,"단위량"}</definedName>
    <definedName name="기타경비1" hidden="1">{#N/A,#N/A,TRUE,"토적및재료집계";#N/A,#N/A,TRUE,"토적및재료집계";#N/A,#N/A,TRUE,"단위량"}</definedName>
    <definedName name="기타경비11간접">#REF!,#REF!,#REF!</definedName>
    <definedName name="기타경비11직접">#REF!,#REF!,#REF!</definedName>
    <definedName name="기타경비12간접">#REF!,#REF!,#REF!</definedName>
    <definedName name="기타경비12직접">#REF!,#REF!,#REF!</definedName>
    <definedName name="기타경비21간접">#REF!,#REF!,#REF!</definedName>
    <definedName name="기타경비21직접">#REF!,#REF!,#REF!</definedName>
    <definedName name="기타당좌자산">기타당좌자산1+기타당좌자산2</definedName>
    <definedName name="기타당좌자산1">#REF!</definedName>
    <definedName name="기타당좌자산2">#REF!</definedName>
    <definedName name="기타안">#N/A</definedName>
    <definedName name="기타예수" hidden="1">#REF!</definedName>
    <definedName name="기타예수금" hidden="1">#REF!</definedName>
    <definedName name="기타예수금3" hidden="1">#REF!</definedName>
    <definedName name="기타입고_금액">#REF!</definedName>
    <definedName name="기타입고_수량">#REF!</definedName>
    <definedName name="기타자산">#REF!</definedName>
    <definedName name="기타출고_금액">#REF!</definedName>
    <definedName name="기타출고_수량">#REF!</definedName>
    <definedName name="기타충당금" localSheetId="7" hidden="1">{#N/A,#N/A,FALSE,"주요여수신";#N/A,#N/A,FALSE,"수신금리";#N/A,#N/A,FALSE,"대출금리";#N/A,#N/A,FALSE,"신규대출";#N/A,#N/A,FALSE,"총액대출"}</definedName>
    <definedName name="기타충당금" localSheetId="6" hidden="1">{#N/A,#N/A,FALSE,"주요여수신";#N/A,#N/A,FALSE,"수신금리";#N/A,#N/A,FALSE,"대출금리";#N/A,#N/A,FALSE,"신규대출";#N/A,#N/A,FALSE,"총액대출"}</definedName>
    <definedName name="기타충당금" hidden="1">{#N/A,#N/A,FALSE,"주요여수신";#N/A,#N/A,FALSE,"수신금리";#N/A,#N/A,FALSE,"대출금리";#N/A,#N/A,FALSE,"신규대출";#N/A,#N/A,FALSE,"총액대출"}</definedName>
    <definedName name="기획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통보경비" localSheetId="7" hidden="1">{#N/A,#N/A,FALSE,"단축1";#N/A,#N/A,FALSE,"단축2";#N/A,#N/A,FALSE,"단축3";#N/A,#N/A,FALSE,"장축";#N/A,#N/A,FALSE,"4WD"}</definedName>
    <definedName name="기획통보경비" localSheetId="6" hidden="1">{#N/A,#N/A,FALSE,"단축1";#N/A,#N/A,FALSE,"단축2";#N/A,#N/A,FALSE,"단축3";#N/A,#N/A,FALSE,"장축";#N/A,#N/A,FALSE,"4WD"}</definedName>
    <definedName name="기획통보경비" hidden="1">{#N/A,#N/A,FALSE,"단축1";#N/A,#N/A,FALSE,"단축2";#N/A,#N/A,FALSE,"단축3";#N/A,#N/A,FALSE,"장축";#N/A,#N/A,FALSE,"4WD"}</definedName>
    <definedName name="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localSheetId="7" hidden="1">{#N/A,#N/A,FALSE,"단축1";#N/A,#N/A,FALSE,"단축2";#N/A,#N/A,FALSE,"단축3";#N/A,#N/A,FALSE,"장축";#N/A,#N/A,FALSE,"4WD"}</definedName>
    <definedName name="김" localSheetId="6" hidden="1">{#N/A,#N/A,FALSE,"단축1";#N/A,#N/A,FALSE,"단축2";#N/A,#N/A,FALSE,"단축3";#N/A,#N/A,FALSE,"장축";#N/A,#N/A,FALSE,"4WD"}</definedName>
    <definedName name="김" hidden="1">{#N/A,#N/A,FALSE,"단축1";#N/A,#N/A,FALSE,"단축2";#N/A,#N/A,FALSE,"단축3";#N/A,#N/A,FALSE,"장축";#N/A,#N/A,FALSE,"4WD"}</definedName>
    <definedName name="김_1" localSheetId="7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_1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강완" localSheetId="7" hidden="1">{#N/A,#N/A,FALSE,"97년 투자계획 세부내역 "}</definedName>
    <definedName name="김강완" localSheetId="6" hidden="1">{#N/A,#N/A,FALSE,"97년 투자계획 세부내역 "}</definedName>
    <definedName name="김강완" hidden="1">{#N/A,#N/A,FALSE,"97년 투자계획 세부내역 "}</definedName>
    <definedName name="김강완2" localSheetId="7" hidden="1">{#N/A,#N/A,FALSE,"97년 투자계획 세부내역 "}</definedName>
    <definedName name="김강완2" localSheetId="6" hidden="1">{#N/A,#N/A,FALSE,"97년 투자계획 세부내역 "}</definedName>
    <definedName name="김강완2" hidden="1">{#N/A,#N/A,FALSE,"97년 투자계획 세부내역 "}</definedName>
    <definedName name="김권두" localSheetId="7" hidden="1">{#N/A,#N/A,FALSE,"Sheet5"}</definedName>
    <definedName name="김권두" localSheetId="6" hidden="1">{#N/A,#N/A,FALSE,"Sheet5"}</definedName>
    <definedName name="김권두" hidden="1">{#N/A,#N/A,FALSE,"Sheet5"}</definedName>
    <definedName name="김권수" localSheetId="7" hidden="1">{#N/A,#N/A,FALSE,"Sheet5"}</definedName>
    <definedName name="김권수" localSheetId="6" hidden="1">{#N/A,#N/A,FALSE,"Sheet5"}</definedName>
    <definedName name="김권수" hidden="1">{#N/A,#N/A,FALSE,"Sheet5"}</definedName>
    <definedName name="김김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김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김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대업" localSheetId="7" hidden="1">{#N/A,#N/A,FALSE,"기술료 비교"}</definedName>
    <definedName name="김대업" localSheetId="6" hidden="1">{#N/A,#N/A,FALSE,"기술료 비교"}</definedName>
    <definedName name="김대업" hidden="1">{#N/A,#N/A,FALSE,"기술료 비교"}</definedName>
    <definedName name="김도윤" localSheetId="7" hidden="1">{#N/A,#N/A,TRUE,"Y생산";#N/A,#N/A,TRUE,"Y판매";#N/A,#N/A,TRUE,"Y총물량";#N/A,#N/A,TRUE,"Y능력";#N/A,#N/A,TRUE,"YKD"}</definedName>
    <definedName name="김도윤" localSheetId="6" hidden="1">{#N/A,#N/A,TRUE,"Y생산";#N/A,#N/A,TRUE,"Y판매";#N/A,#N/A,TRUE,"Y총물량";#N/A,#N/A,TRUE,"Y능력";#N/A,#N/A,TRUE,"YKD"}</definedName>
    <definedName name="김도윤" hidden="1">{#N/A,#N/A,TRUE,"Y생산";#N/A,#N/A,TRUE,"Y판매";#N/A,#N/A,TRUE,"Y총물량";#N/A,#N/A,TRUE,"Y능력";#N/A,#N/A,TRUE,"YKD"}</definedName>
    <definedName name="김도형" localSheetId="7" hidden="1">{#N/A,#N/A,FALSE,"Sheet5"}</definedName>
    <definedName name="김도형" localSheetId="6" hidden="1">{#N/A,#N/A,FALSE,"Sheet5"}</definedName>
    <definedName name="김도형" hidden="1">{#N/A,#N/A,FALSE,"Sheet5"}</definedName>
    <definedName name="김동종" hidden="1">#REF!</definedName>
    <definedName name="김두현" localSheetId="7" hidden="1">{"'교육경비품의'!$B$4:$D$12"}</definedName>
    <definedName name="김두현" localSheetId="6" hidden="1">{"'교육경비품의'!$B$4:$D$12"}</definedName>
    <definedName name="김두현" hidden="1">{"'교육경비품의'!$B$4:$D$12"}</definedName>
    <definedName name="김민정" localSheetId="7" hidden="1">{"'표지'!$B$5"}</definedName>
    <definedName name="김민정" localSheetId="6" hidden="1">{"'표지'!$B$5"}</definedName>
    <definedName name="김민정" hidden="1">{"'표지'!$B$5"}</definedName>
    <definedName name="김봉중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봉중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봉중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상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상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상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성완" localSheetId="7" hidden="1">{#N/A,#N/A,FALSE,"Aging Summary";#N/A,#N/A,FALSE,"Ratio Analysis";#N/A,#N/A,FALSE,"Test 120 Day Accts";#N/A,#N/A,FALSE,"Tickmarks"}</definedName>
    <definedName name="김성완" localSheetId="6" hidden="1">{#N/A,#N/A,FALSE,"Aging Summary";#N/A,#N/A,FALSE,"Ratio Analysis";#N/A,#N/A,FALSE,"Test 120 Day Accts";#N/A,#N/A,FALSE,"Tickmarks"}</definedName>
    <definedName name="김성완" hidden="1">{#N/A,#N/A,FALSE,"Aging Summary";#N/A,#N/A,FALSE,"Ratio Analysis";#N/A,#N/A,FALSE,"Test 120 Day Accts";#N/A,#N/A,FALSE,"Tickmarks"}</definedName>
    <definedName name="김신희" localSheetId="7" hidden="1">{"'7'!$B$15:$D$32"}</definedName>
    <definedName name="김신희" localSheetId="6" hidden="1">{"'7'!$B$15:$D$32"}</definedName>
    <definedName name="김신희" hidden="1">{"'7'!$B$15:$D$32"}</definedName>
    <definedName name="김씨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씨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여어엉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여어엉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여어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ㅏ" localSheetId="7" hidden="1">{#N/A,#N/A,FALSE,"지침";#N/A,#N/A,FALSE,"환경분석";#N/A,#N/A,FALSE,"Sheet16"}</definedName>
    <definedName name="김아ㅏ" localSheetId="6" hidden="1">{#N/A,#N/A,FALSE,"지침";#N/A,#N/A,FALSE,"환경분석";#N/A,#N/A,FALSE,"Sheet16"}</definedName>
    <definedName name="김아ㅏ" hidden="1">{#N/A,#N/A,FALSE,"지침";#N/A,#N/A,FALSE,"환경분석";#N/A,#N/A,FALSE,"Sheet16"}</definedName>
    <definedName name="김연재" localSheetId="7" hidden="1">{#N/A,#N/A,FALSE,"단축1";#N/A,#N/A,FALSE,"단축2";#N/A,#N/A,FALSE,"단축3";#N/A,#N/A,FALSE,"장축";#N/A,#N/A,FALSE,"4WD"}</definedName>
    <definedName name="김연재" localSheetId="6" hidden="1">{#N/A,#N/A,FALSE,"단축1";#N/A,#N/A,FALSE,"단축2";#N/A,#N/A,FALSE,"단축3";#N/A,#N/A,FALSE,"장축";#N/A,#N/A,FALSE,"4WD"}</definedName>
    <definedName name="김연재" hidden="1">{#N/A,#N/A,FALSE,"단축1";#N/A,#N/A,FALSE,"단축2";#N/A,#N/A,FALSE,"단축3";#N/A,#N/A,FALSE,"장축";#N/A,#N/A,FALSE,"4WD"}</definedName>
    <definedName name="김영기" localSheetId="7" hidden="1">{"'호선별현황(방식)'!$K$22:$P$22","'호선별현황(방식)'!$K$22:$P$22"}</definedName>
    <definedName name="김영기" localSheetId="6" hidden="1">{"'호선별현황(방식)'!$K$22:$P$22","'호선별현황(방식)'!$K$22:$P$22"}</definedName>
    <definedName name="김영기" hidden="1">{"'호선별현황(방식)'!$K$22:$P$22","'호선별현황(방식)'!$K$22:$P$22"}</definedName>
    <definedName name="김영삼" localSheetId="7" hidden="1">{#N/A,#N/A,FALSE,"지침";#N/A,#N/A,FALSE,"환경분석";#N/A,#N/A,FALSE,"Sheet16"}</definedName>
    <definedName name="김영삼" localSheetId="6" hidden="1">{#N/A,#N/A,FALSE,"지침";#N/A,#N/A,FALSE,"환경분석";#N/A,#N/A,FALSE,"Sheet16"}</definedName>
    <definedName name="김영삼" hidden="1">{#N/A,#N/A,FALSE,"지침";#N/A,#N/A,FALSE,"환경분석";#N/A,#N/A,FALSE,"Sheet16"}</definedName>
    <definedName name="김영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2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2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2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원권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원권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원권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인섭" localSheetId="7" hidden="1">{"'5'!$A$1:$BB$147"}</definedName>
    <definedName name="김인섭" localSheetId="6" hidden="1">{"'5'!$A$1:$BB$147"}</definedName>
    <definedName name="김인섭" hidden="1">{"'5'!$A$1:$BB$147"}</definedName>
    <definedName name="김ㅈㅗㅊ리" localSheetId="7" hidden="1">{"'7'!$B$15:$D$32"}</definedName>
    <definedName name="김ㅈㅗㅊ리" localSheetId="6" hidden="1">{"'7'!$B$15:$D$32"}</definedName>
    <definedName name="김ㅈㅗㅊ리" hidden="1">{"'7'!$B$15:$D$32"}</definedName>
    <definedName name="김정숙" localSheetId="7" hidden="1">{#N/A,#N/A,FALSE,"채권채무";#N/A,#N/A,FALSE,"control sheet"}</definedName>
    <definedName name="김정숙" localSheetId="6" hidden="1">{#N/A,#N/A,FALSE,"채권채무";#N/A,#N/A,FALSE,"control sheet"}</definedName>
    <definedName name="김정숙" hidden="1">{#N/A,#N/A,FALSE,"채권채무";#N/A,#N/A,FALSE,"control sheet"}</definedName>
    <definedName name="김정현">#REF!</definedName>
    <definedName name="김정희" localSheetId="7" hidden="1">{"'5'!$A$1:$BB$147"}</definedName>
    <definedName name="김정희" localSheetId="6" hidden="1">{"'5'!$A$1:$BB$147"}</definedName>
    <definedName name="김정희" hidden="1">{"'5'!$A$1:$BB$147"}</definedName>
    <definedName name="김종묵" localSheetId="7" hidden="1">{#N/A,#N/A,FALSE,"기술료 비교"}</definedName>
    <definedName name="김종묵" localSheetId="6" hidden="1">{#N/A,#N/A,FALSE,"기술료 비교"}</definedName>
    <definedName name="김종묵" hidden="1">{#N/A,#N/A,FALSE,"기술료 비교"}</definedName>
    <definedName name="김종범">#REF!</definedName>
    <definedName name="김종신" localSheetId="7" hidden="1">{"'Sheet1'!$A$1:$H$36"}</definedName>
    <definedName name="김종신" localSheetId="6" hidden="1">{"'Sheet1'!$A$1:$H$36"}</definedName>
    <definedName name="김종신" hidden="1">{"'Sheet1'!$A$1:$H$36"}</definedName>
    <definedName name="김중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진섬">[0]!Common [0]!DataBase.xls</definedName>
    <definedName name="김진성">[0]!Common [0]!DataBase.xls</definedName>
    <definedName name="김진성1">BlankMacro1</definedName>
    <definedName name="김춘진" localSheetId="7" hidden="1">{#N/A,#N/A,FALSE,"Sheet5"}</definedName>
    <definedName name="김춘진" localSheetId="6" hidden="1">{#N/A,#N/A,FALSE,"Sheet5"}</definedName>
    <definedName name="김춘진" hidden="1">{#N/A,#N/A,FALSE,"Sheet5"}</definedName>
    <definedName name="김치전골건더기">#REF!</definedName>
    <definedName name="김치전골스프반제품">#REF!</definedName>
    <definedName name="김태헌" localSheetId="7" hidden="1">{"'5'!$A$1:$BB$147"}</definedName>
    <definedName name="김태헌" localSheetId="6" hidden="1">{"'5'!$A$1:$BB$147"}</definedName>
    <definedName name="김태헌" hidden="1">{"'5'!$A$1:$BB$147"}</definedName>
    <definedName name="김해시">#REF!</definedName>
    <definedName name="김현영" localSheetId="7" hidden="1">{#N/A,#N/A,FALSE,"Sheet5"}</definedName>
    <definedName name="김현영" localSheetId="6" hidden="1">{#N/A,#N/A,FALSE,"Sheet5"}</definedName>
    <definedName name="김현영" hidden="1">{#N/A,#N/A,FALSE,"Sheet5"}</definedName>
    <definedName name="김형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형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형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희란" localSheetId="7" hidden="1">{"'Sheet1'!$A$1:$H$36"}</definedName>
    <definedName name="김희란" localSheetId="6" hidden="1">{"'Sheet1'!$A$1:$H$36"}</definedName>
    <definedName name="김희란" hidden="1">{"'Sheet1'!$A$1:$H$36"}</definedName>
    <definedName name="끝">#REF!</definedName>
    <definedName name="ㄳ" localSheetId="7" hidden="1">{#N/A,#N/A,FALSE,"UNIT";#N/A,#N/A,FALSE,"UNIT";#N/A,#N/A,FALSE,"계정"}</definedName>
    <definedName name="ㄳ" localSheetId="6" hidden="1">{#N/A,#N/A,FALSE,"UNIT";#N/A,#N/A,FALSE,"UNIT";#N/A,#N/A,FALSE,"계정"}</definedName>
    <definedName name="ㄳ" hidden="1">{#N/A,#N/A,FALSE,"UNIT";#N/A,#N/A,FALSE,"UNIT";#N/A,#N/A,FALSE,"계정"}</definedName>
    <definedName name="ㄳㄱ소쇼ㅓ" hidden="1">#REF!</definedName>
    <definedName name="ㄳㄷㄳ" localSheetId="7" hidden="1">{#N/A,#N/A,FALSE,"단축1";#N/A,#N/A,FALSE,"단축2";#N/A,#N/A,FALSE,"단축3";#N/A,#N/A,FALSE,"장축";#N/A,#N/A,FALSE,"4WD"}</definedName>
    <definedName name="ㄳㄷㄳ" localSheetId="6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ㄷㄳ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ㄳㄷㄳ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ㄳ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ㄳㄷㅅㄷㄱㅈ" localSheetId="7" hidden="1">{"'5'!$A$1:$BB$147"}</definedName>
    <definedName name="ㄳㄷㅅㄷㄱㅈ" localSheetId="6" hidden="1">{"'5'!$A$1:$BB$147"}</definedName>
    <definedName name="ㄳㄷㅅㄷㄱㅈ" hidden="1">{"'5'!$A$1:$BB$147"}</definedName>
    <definedName name="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22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22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7" hidden="1">{#N/A,#N/A,FALSE,"BS";#N/A,#N/A,FALSE,"PL";#N/A,#N/A,FALSE,"처분";#N/A,#N/A,FALSE,"현금";#N/A,#N/A,FALSE,"매출";#N/A,#N/A,FALSE,"원가";#N/A,#N/A,FALSE,"경영"}</definedName>
    <definedName name="ㄴㄴㄴ" localSheetId="6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7" hidden="1">{#N/A,#N/A,FALSE,"UNIT";#N/A,#N/A,FALSE,"UNIT";#N/A,#N/A,FALSE,"계정"}</definedName>
    <definedName name="ㄴㄴㄴㄴ" localSheetId="6" hidden="1">{#N/A,#N/A,FALSE,"UNIT";#N/A,#N/A,FALSE,"UNIT";#N/A,#N/A,FALSE,"계정"}</definedName>
    <definedName name="ㄴㄴㄴㄴ" hidden="1">{#N/A,#N/A,FALSE,"UNIT";#N/A,#N/A,FALSE,"UNIT";#N/A,#N/A,FALSE,"계정"}</definedName>
    <definedName name="ㄴㄴㄴㄴㄴ" hidden="1">#REF!</definedName>
    <definedName name="ㄴㄴㄴㄴㄴㄴ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ㄴㄴㄴ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ㄴㄴ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ㄴㄴㄴㄴㄴ">#REF!</definedName>
    <definedName name="ㄴㄴㄴㅇ" localSheetId="7" hidden="1">{#N/A,#N/A,FALSE,"단축1";#N/A,#N/A,FALSE,"단축2";#N/A,#N/A,FALSE,"단축3";#N/A,#N/A,FALSE,"장축";#N/A,#N/A,FALSE,"4WD"}</definedName>
    <definedName name="ㄴㄴㄴㅇ" localSheetId="6" hidden="1">{#N/A,#N/A,FALSE,"단축1";#N/A,#N/A,FALSE,"단축2";#N/A,#N/A,FALSE,"단축3";#N/A,#N/A,FALSE,"장축";#N/A,#N/A,FALSE,"4WD"}</definedName>
    <definedName name="ㄴㄴㄴㅇ" hidden="1">{#N/A,#N/A,FALSE,"단축1";#N/A,#N/A,FALSE,"단축2";#N/A,#N/A,FALSE,"단축3";#N/A,#N/A,FALSE,"장축";#N/A,#N/A,FALSE,"4WD"}</definedName>
    <definedName name="ㄴㄴ리">[0]!ㄴㄴ리</definedName>
    <definedName name="ㄴㄴㅁ" hidden="1">#REF!</definedName>
    <definedName name="ㄴㄴㅇ" hidden="1">#REF!</definedName>
    <definedName name="ㄴ논ㄴ" localSheetId="7" hidden="1">{#N/A,#N/A,FALSE,"단축1";#N/A,#N/A,FALSE,"단축2";#N/A,#N/A,FALSE,"단축3";#N/A,#N/A,FALSE,"장축";#N/A,#N/A,FALSE,"4WD"}</definedName>
    <definedName name="ㄴ논ㄴ" localSheetId="6" hidden="1">{#N/A,#N/A,FALSE,"단축1";#N/A,#N/A,FALSE,"단축2";#N/A,#N/A,FALSE,"단축3";#N/A,#N/A,FALSE,"장축";#N/A,#N/A,FALSE,"4WD"}</definedName>
    <definedName name="ㄴ논ㄴ" hidden="1">{#N/A,#N/A,FALSE,"단축1";#N/A,#N/A,FALSE,"단축2";#N/A,#N/A,FALSE,"단축3";#N/A,#N/A,FALSE,"장축";#N/A,#N/A,FALSE,"4WD"}</definedName>
    <definedName name="ㄴ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ㄷㄳ" localSheetId="7" hidden="1">{"'매출계획'!$D$2"}</definedName>
    <definedName name="ㄴㄷㄳ" localSheetId="6" hidden="1">{"'매출계획'!$D$2"}</definedName>
    <definedName name="ㄴㄷㄳ" hidden="1">{"'매출계획'!$D$2"}</definedName>
    <definedName name="ㄴㄹ" localSheetId="7" hidden="1">{#N/A,#N/A,FALSE,"단축1";#N/A,#N/A,FALSE,"단축2";#N/A,#N/A,FALSE,"단축3";#N/A,#N/A,FALSE,"장축";#N/A,#N/A,FALSE,"4WD"}</definedName>
    <definedName name="ㄴㄹ" localSheetId="6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ㄴㄹ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ㄴㄹ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ㄴㅇ" hidden="1">{"'자리배치도'!$AG$1:$CI$28"}</definedName>
    <definedName name="ㄴㄹ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ㄴㄹㄶ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ㄴㄹㄶ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ㄴㄹ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ㄴ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ㄴ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ㄴ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ㅇㄴ" localSheetId="7" hidden="1">{#N/A,#N/A,FALSE,"Aging Summary";#N/A,#N/A,FALSE,"Ratio Analysis";#N/A,#N/A,FALSE,"Test 120 Day Accts";#N/A,#N/A,FALSE,"Tickmarks"}</definedName>
    <definedName name="ㄴㄹㅇㄹㅇㄴ" localSheetId="6" hidden="1">{#N/A,#N/A,FALSE,"Aging Summary";#N/A,#N/A,FALSE,"Ratio Analysis";#N/A,#N/A,FALSE,"Test 120 Day Accts";#N/A,#N/A,FALSE,"Tickmarks"}</definedName>
    <definedName name="ㄴㄹㅇㄹㅇㄴ" hidden="1">{#N/A,#N/A,FALSE,"Aging Summary";#N/A,#N/A,FALSE,"Ratio Analysis";#N/A,#N/A,FALSE,"Test 120 Day Accts";#N/A,#N/A,FALSE,"Tickmarks"}</definedName>
    <definedName name="ㄴㄹㅇㅎ" localSheetId="7" hidden="1">{#N/A,#N/A,FALSE,"정공"}</definedName>
    <definedName name="ㄴㄹㅇㅎ" localSheetId="6" hidden="1">{#N/A,#N/A,FALSE,"정공"}</definedName>
    <definedName name="ㄴㄹㅇㅎ" hidden="1">{#N/A,#N/A,FALSE,"정공"}</definedName>
    <definedName name="ㄴㄹㅇㅎㅇ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ㅎㅇ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라하ㅓㅗㅓㅗ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라하ㅓㅗㅓㅗ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라하ㅓㅗㅓ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론ㅎ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론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론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롷" hidden="1">#REF!</definedName>
    <definedName name="ㄴ린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ㄻㄴ" localSheetId="7" hidden="1">{#N/A,#N/A,FALSE,"BS";#N/A,#N/A,FALSE,"PL";#N/A,#N/A,FALSE,"처분";#N/A,#N/A,FALSE,"현금";#N/A,#N/A,FALSE,"매출";#N/A,#N/A,FALSE,"원가";#N/A,#N/A,FALSE,"경영"}</definedName>
    <definedName name="ㄴㄻㄴ" localSheetId="6" hidden="1">{#N/A,#N/A,FALSE,"BS";#N/A,#N/A,FALSE,"PL";#N/A,#N/A,FALSE,"처분";#N/A,#N/A,FALSE,"현금";#N/A,#N/A,FALSE,"매출";#N/A,#N/A,FALSE,"원가";#N/A,#N/A,FALSE,"경영"}</definedName>
    <definedName name="ㄴㄻㄴ" hidden="1">{#N/A,#N/A,FALSE,"BS";#N/A,#N/A,FALSE,"PL";#N/A,#N/A,FALSE,"처분";#N/A,#N/A,FALSE,"현금";#N/A,#N/A,FALSE,"매출";#N/A,#N/A,FALSE,"원가";#N/A,#N/A,FALSE,"경영"}</definedName>
    <definedName name="ㄴㅀ" localSheetId="7" hidden="1">{"'매출계획'!$D$2"}</definedName>
    <definedName name="ㄴㅀ" localSheetId="6" hidden="1">{"'매출계획'!$D$2"}</definedName>
    <definedName name="ㄴㅀ" hidden="1">{"'매출계획'!$D$2"}</definedName>
    <definedName name="ㄴㅁ" localSheetId="7" hidden="1">{#N/A,#N/A,FALSE,"주요여수신";#N/A,#N/A,FALSE,"수신금리";#N/A,#N/A,FALSE,"대출금리";#N/A,#N/A,FALSE,"신규대출";#N/A,#N/A,FALSE,"총액대출"}</definedName>
    <definedName name="ㄴㅁ" localSheetId="6" hidden="1">{#N/A,#N/A,FALSE,"주요여수신";#N/A,#N/A,FALSE,"수신금리";#N/A,#N/A,FALSE,"대출금리";#N/A,#N/A,FALSE,"신규대출";#N/A,#N/A,FALSE,"총액대출"}</definedName>
    <definedName name="ㄴㅁ" hidden="1">{#N/A,#N/A,FALSE,"주요여수신";#N/A,#N/A,FALSE,"수신금리";#N/A,#N/A,FALSE,"대출금리";#N/A,#N/A,FALSE,"신규대출";#N/A,#N/A,FALSE,"총액대출"}</definedName>
    <definedName name="ㄴㅁㅇ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ㄹㄻ" hidden="1">{"'자리배치도'!$AG$1:$CI$28"}</definedName>
    <definedName name="ㄴㅁㅇㄻㄴ" hidden="1">#REF!</definedName>
    <definedName name="ㄴㅁㅇㅁ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ㅁ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ㅁ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ㅎㅇ롱로" hidden="1">#REF!</definedName>
    <definedName name="ㄴ석ㅎ" localSheetId="7" hidden="1">{"'매출계획'!$D$2"}</definedName>
    <definedName name="ㄴ석ㅎ" localSheetId="6" hidden="1">{"'매출계획'!$D$2"}</definedName>
    <definedName name="ㄴ석ㅎ" hidden="1">{"'매출계획'!$D$2"}</definedName>
    <definedName name="ㄴㅇㄴ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ㄴ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ㄴㅇㄴㅇ" localSheetId="7" hidden="1">{#N/A,#N/A,FALSE,"ASIA1"}</definedName>
    <definedName name="ㄴㅇㄴㅇㄴㅇ" localSheetId="6" hidden="1">{#N/A,#N/A,FALSE,"ASIA1"}</definedName>
    <definedName name="ㄴㅇㄴㅇㄴㅇ" hidden="1">{#N/A,#N/A,FALSE,"ASIA1"}</definedName>
    <definedName name="ㄴㅇㄹ" localSheetId="7" hidden="1">{#N/A,#N/A,FALSE,"UNIT";#N/A,#N/A,FALSE,"UNIT";#N/A,#N/A,FALSE,"계정"}</definedName>
    <definedName name="ㄴㅇㄹ" localSheetId="6" hidden="1">{#N/A,#N/A,FALSE,"UNIT";#N/A,#N/A,FALSE,"UNIT";#N/A,#N/A,FALSE,"계정"}</definedName>
    <definedName name="ㄴㅇㄹ" hidden="1">{#N/A,#N/A,FALSE,"UNIT";#N/A,#N/A,FALSE,"UNIT";#N/A,#N/A,FALSE,"계정"}</definedName>
    <definedName name="ㄴㅇㄹ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ㄹㄹㄹ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ㄹㄹㄹ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ㄶ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ㄶ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ㄶ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ㄹ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ㄹ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ㅇㄴ" localSheetId="7" hidden="1">{"'매출계획'!$D$2"}</definedName>
    <definedName name="ㄴㅇㄹㅇㄴ" localSheetId="6" hidden="1">{"'매출계획'!$D$2"}</definedName>
    <definedName name="ㄴㅇㄹㅇㄴ" hidden="1">{"'매출계획'!$D$2"}</definedName>
    <definedName name="ㄴㅇㄹㅇㄴㄹ" localSheetId="7" hidden="1">{#N/A,#N/A,FALSE,"단축1";#N/A,#N/A,FALSE,"단축2";#N/A,#N/A,FALSE,"단축3";#N/A,#N/A,FALSE,"장축";#N/A,#N/A,FALSE,"4WD"}</definedName>
    <definedName name="ㄴㅇㄹㅇㄴㄹ" localSheetId="6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ㄹ호" localSheetId="7" hidden="1">{"'매출계획'!$D$2"}</definedName>
    <definedName name="ㄴㅇㄹ호" localSheetId="6" hidden="1">{"'매출계획'!$D$2"}</definedName>
    <definedName name="ㄴㅇㄹ호" hidden="1">{"'매출계획'!$D$2"}</definedName>
    <definedName name="ㄴㅇ라" localSheetId="7" hidden="1">{#N/A,#N/A,FALSE,"계약직(여)"}</definedName>
    <definedName name="ㄴㅇ라" localSheetId="6" hidden="1">{#N/A,#N/A,FALSE,"계약직(여)"}</definedName>
    <definedName name="ㄴㅇ라" hidden="1">{#N/A,#N/A,FALSE,"계약직(여)"}</definedName>
    <definedName name="ㄴㅇ라_1" localSheetId="7" hidden="1">{#N/A,#N/A,FALSE,"계약직(여)"}</definedName>
    <definedName name="ㄴㅇ라_1" localSheetId="6" hidden="1">{#N/A,#N/A,FALSE,"계약직(여)"}</definedName>
    <definedName name="ㄴㅇ라_1" hidden="1">{#N/A,#N/A,FALSE,"계약직(여)"}</definedName>
    <definedName name="ㄴㅇ론ㄹ" localSheetId="7" hidden="1">{"'매출계획'!$D$2"}</definedName>
    <definedName name="ㄴㅇ론ㄹ" localSheetId="6" hidden="1">{"'매출계획'!$D$2"}</definedName>
    <definedName name="ㄴㅇ론ㄹ" hidden="1">{"'매출계획'!$D$2"}</definedName>
    <definedName name="ㄴㅇㄺㅈ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ㄺㅈ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ㄺㅈ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ㄴㅇㄻㄴㅇㄻㅇㄴ" localSheetId="7" hidden="1">{0,0,0,0;0,0,TRUE,0;0,0,0,0;0,0,0,0;0,0,0,0;0,0,0,0;0,0,0,0;0,0,0,0;0,0,0,0;0,0,TRUE,0}</definedName>
    <definedName name="ㄴㅇㄻㄴㅇㄻㄴㅇㄻㄴㅇㄻㅇㄴ" localSheetId="6" hidden="1">{0,0,0,0;0,0,TRUE,0;0,0,0,0;0,0,0,0;0,0,0,0;0,0,0,0;0,0,0,0;0,0,0,0;0,0,0,0;0,0,TRUE,0}</definedName>
    <definedName name="ㄴㅇㄻㄴㅇㄻㄴㅇㄻㄴㅇㄻㅇㄴ" hidden="1">{0,0,0,0;0,0,TRUE,0;0,0,0,0;0,0,0,0;0,0,0,0;0,0,0,0;0,0,0,0;0,0,0,0;0,0,0,0;0,0,TRUE,0}</definedName>
    <definedName name="ㄴㅇㄻㄴㅇㅍㅋㅌㅊㅍ" hidden="1">#REF!</definedName>
    <definedName name="ㄴㅇㅀ" localSheetId="7" hidden="1">{"'매출계획'!$D$2"}</definedName>
    <definedName name="ㄴㅇㅀ" localSheetId="6" hidden="1">{"'매출계획'!$D$2"}</definedName>
    <definedName name="ㄴㅇㅀ" hidden="1">{"'매출계획'!$D$2"}</definedName>
    <definedName name="ㄴㅇㅀㄴㅇㄹ" localSheetId="7" hidden="1">{#N/A,#N/A,TRUE,"Y생산";#N/A,#N/A,TRUE,"Y판매";#N/A,#N/A,TRUE,"Y총물량";#N/A,#N/A,TRUE,"Y능력";#N/A,#N/A,TRUE,"YKD"}</definedName>
    <definedName name="ㄴㅇㅀㄴㅇㄹ" localSheetId="6" hidden="1">{#N/A,#N/A,TRUE,"Y생산";#N/A,#N/A,TRUE,"Y판매";#N/A,#N/A,TRUE,"Y총물량";#N/A,#N/A,TRUE,"Y능력";#N/A,#N/A,TRUE,"YKD"}</definedName>
    <definedName name="ㄴㅇㅀㄴㅇㄹ" hidden="1">{#N/A,#N/A,TRUE,"Y생산";#N/A,#N/A,TRUE,"Y판매";#N/A,#N/A,TRUE,"Y총물량";#N/A,#N/A,TRUE,"Y능력";#N/A,#N/A,TRUE,"YKD"}</definedName>
    <definedName name="ㄴㅇㅀㅁㅇㅎㄴㅇㅁㅀㅇㅀㄴㅇㅀ" localSheetId="7" hidden="1">{#N/A,#N/A,FALSE,"정공"}</definedName>
    <definedName name="ㄴㅇㅀㅁㅇㅎㄴㅇㅁㅀㅇㅀㄴㅇㅀ" localSheetId="6" hidden="1">{#N/A,#N/A,FALSE,"정공"}</definedName>
    <definedName name="ㄴㅇㅀㅁㅇㅎㄴㅇㅁㅀㅇㅀㄴㅇㅀ" hidden="1">{#N/A,#N/A,FALSE,"정공"}</definedName>
    <definedName name="ㄴㅇㅁ" localSheetId="7" hidden="1">{#N/A,#N/A,FALSE,"주요여수신";#N/A,#N/A,FALSE,"수신금리";#N/A,#N/A,FALSE,"대출금리";#N/A,#N/A,FALSE,"신규대출";#N/A,#N/A,FALSE,"총액대출"}</definedName>
    <definedName name="ㄴㅇㅁ" localSheetId="6" hidden="1">{#N/A,#N/A,FALSE,"주요여수신";#N/A,#N/A,FALSE,"수신금리";#N/A,#N/A,FALSE,"대출금리";#N/A,#N/A,FALSE,"신규대출";#N/A,#N/A,FALSE,"총액대출"}</definedName>
    <definedName name="ㄴㅇㅁ" hidden="1">{#N/A,#N/A,FALSE,"주요여수신";#N/A,#N/A,FALSE,"수신금리";#N/A,#N/A,FALSE,"대출금리";#N/A,#N/A,FALSE,"신규대출";#N/A,#N/A,FALSE,"총액대출"}</definedName>
    <definedName name="ㄴㅇㅁㅁㄴ" localSheetId="7" hidden="1">{"'매출계획'!$D$2"}</definedName>
    <definedName name="ㄴㅇㅁㅁㄴ" localSheetId="6" hidden="1">{"'매출계획'!$D$2"}</definedName>
    <definedName name="ㄴㅇㅁㅁㄴ" hidden="1">{"'매출계획'!$D$2"}</definedName>
    <definedName name="ㄴㅇㅁㅇㅁㄴ" localSheetId="7" hidden="1">{"'매출계획'!$D$2"}</definedName>
    <definedName name="ㄴㅇㅁㅇㅁㄴ" localSheetId="6" hidden="1">{"'매출계획'!$D$2"}</definedName>
    <definedName name="ㄴㅇㅁㅇㅁㄴ" hidden="1">{"'매출계획'!$D$2"}</definedName>
    <definedName name="ㄴㅇㅇㄴㄹ" localSheetId="7" hidden="1">{#N/A,#N/A,FALSE,"BS";#N/A,#N/A,FALSE,"PL";#N/A,#N/A,FALSE,"처분";#N/A,#N/A,FALSE,"현금";#N/A,#N/A,FALSE,"매출";#N/A,#N/A,FALSE,"원가";#N/A,#N/A,FALSE,"경영"}</definedName>
    <definedName name="ㄴㅇㅇㄴㄹ" localSheetId="6" hidden="1">{#N/A,#N/A,FALSE,"BS";#N/A,#N/A,FALSE,"PL";#N/A,#N/A,FALSE,"처분";#N/A,#N/A,FALSE,"현금";#N/A,#N/A,FALSE,"매출";#N/A,#N/A,FALSE,"원가";#N/A,#N/A,FALSE,"경영"}</definedName>
    <definedName name="ㄴㅇㅇㄴㄹ" hidden="1">{#N/A,#N/A,FALSE,"BS";#N/A,#N/A,FALSE,"PL";#N/A,#N/A,FALSE,"처분";#N/A,#N/A,FALSE,"현금";#N/A,#N/A,FALSE,"매출";#N/A,#N/A,FALSE,"원가";#N/A,#N/A,FALSE,"경영"}</definedName>
    <definedName name="ㄴㅇㅊㄹㄴㅇㄹ" localSheetId="7" hidden="1">{#N/A,#N/A,FALSE,"단축1";#N/A,#N/A,FALSE,"단축2";#N/A,#N/A,FALSE,"단축3";#N/A,#N/A,FALSE,"장축";#N/A,#N/A,FALSE,"4WD"}</definedName>
    <definedName name="ㄴㅇㅊㄹㄴㅇㄹ" localSheetId="6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" hidden="1">#REF!</definedName>
    <definedName name="ㄴㅊㅁㅊㄴㅌ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ㅊㅁㅊㄴ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ㅊㅁㅊㄴ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ㅋ" localSheetId="7" hidden="1">{#N/A,#N/A,FALSE,"단축1";#N/A,#N/A,FALSE,"단축2";#N/A,#N/A,FALSE,"단축3";#N/A,#N/A,FALSE,"장축";#N/A,#N/A,FALSE,"4WD"}</definedName>
    <definedName name="ㄴㅋ" localSheetId="6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ㅣ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ㅣ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" localSheetId="7" hidden="1">{#N/A,#N/A,FALSE,"BS";#N/A,#N/A,FALSE,"PL";#N/A,#N/A,FALSE,"처분";#N/A,#N/A,FALSE,"현금";#N/A,#N/A,FALSE,"매출";#N/A,#N/A,FALSE,"원가";#N/A,#N/A,FALSE,"경영"}</definedName>
    <definedName name="나" localSheetId="6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나나" localSheetId="7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" localSheetId="6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나" localSheetId="7" hidden="1">{0,0,0,0;0,0,TRUE,0;0,0,0,0;0,0,0,0;0,0,0,0;0,0,0,0;0,0,0,0;0,0,0,0;0,0,0,0;0,0,TRUE,0}</definedName>
    <definedName name="나나나" localSheetId="6" hidden="1">{0,0,0,0;0,0,TRUE,0;0,0,0,0;0,0,0,0;0,0,0,0;0,0,0,0;0,0,0,0;0,0,0,0;0,0,0,0;0,0,TRUE,0}</definedName>
    <definedName name="나나나" hidden="1">{0,0,0,0;0,0,TRUE,0;0,0,0,0;0,0,0,0;0,0,0,0;0,0,0,0;0,0,0,0;0,0,0,0;0,0,0,0;0,0,TRUE,0}</definedName>
    <definedName name="나나나_1" localSheetId="7" hidden="1">{"'미착금액'!$A$4:$G$14"}</definedName>
    <definedName name="나나나_1" localSheetId="6" hidden="1">{"'미착금액'!$A$4:$G$14"}</definedName>
    <definedName name="나나나_1" hidden="1">{"'미착금액'!$A$4:$G$14"}</definedName>
    <definedName name="나나나나" hidden="1">#REF!</definedName>
    <definedName name="나나나ㅏ난" localSheetId="7" hidden="1">{"'5'!$A$1:$BB$147"}</definedName>
    <definedName name="나나나ㅏ난" localSheetId="6" hidden="1">{"'5'!$A$1:$BB$147"}</definedName>
    <definedName name="나나나ㅏ난" hidden="1">{"'5'!$A$1:$BB$147"}</definedName>
    <definedName name="나너" localSheetId="7" hidden="1">{#N/A,#N/A,FALSE,"97년 투자계획 세부내역 "}</definedName>
    <definedName name="나너" localSheetId="6" hidden="1">{#N/A,#N/A,FALSE,"97년 투자계획 세부내역 "}</definedName>
    <definedName name="나너" hidden="1">{#N/A,#N/A,FALSE,"97년 투자계획 세부내역 "}</definedName>
    <definedName name="나는" hidden="1">#REF!</definedName>
    <definedName name="나다라" localSheetId="7" hidden="1">{#N/A,#N/A,FALSE,"1.CRITERIA";#N/A,#N/A,FALSE,"2.IS";#N/A,#N/A,FALSE,"3.BS";#N/A,#N/A,FALSE,"4.PER PL";#N/A,#N/A,FALSE,"5.INVESTMENT";#N/A,#N/A,FALSE,"6.공문";#N/A,#N/A,FALSE,"7.netinvest"}</definedName>
    <definedName name="나다라" localSheetId="6" hidden="1">{#N/A,#N/A,FALSE,"1.CRITERIA";#N/A,#N/A,FALSE,"2.IS";#N/A,#N/A,FALSE,"3.BS";#N/A,#N/A,FALSE,"4.PER PL";#N/A,#N/A,FALSE,"5.INVESTMENT";#N/A,#N/A,FALSE,"6.공문";#N/A,#N/A,FALSE,"7.netinvest"}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localSheetId="7" hidden="1">{#N/A,#N/A,FALSE,"1.CRITERIA";#N/A,#N/A,FALSE,"2.IS";#N/A,#N/A,FALSE,"3.BS";#N/A,#N/A,FALSE,"4.PER PL";#N/A,#N/A,FALSE,"5.INVESTMENT";#N/A,#N/A,FALSE,"6.공문";#N/A,#N/A,FALSE,"7.netinvest"}</definedName>
    <definedName name="나라" localSheetId="6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나라다" hidden="1">#REF!</definedName>
    <definedName name="나라사랑" localSheetId="7" hidden="1">{#N/A,#N/A,FALSE,"정공"}</definedName>
    <definedName name="나라사랑" localSheetId="6" hidden="1">{#N/A,#N/A,FALSE,"정공"}</definedName>
    <definedName name="나라사랑" hidden="1">{#N/A,#N/A,FALSE,"정공"}</definedName>
    <definedName name="나라현금">[0]!나라현금</definedName>
    <definedName name="나리" localSheetId="7" hidden="1">{#N/A,#N/A,FALSE,"P.C.B"}</definedName>
    <definedName name="나리" localSheetId="6" hidden="1">{#N/A,#N/A,FALSE,"P.C.B"}</definedName>
    <definedName name="나리" hidden="1">{#N/A,#N/A,FALSE,"P.C.B"}</definedName>
    <definedName name="나무라오" localSheetId="7" hidden="1">{#N/A,#N/A,FALSE,"정공"}</definedName>
    <definedName name="나무라오" localSheetId="6" hidden="1">{#N/A,#N/A,FALSE,"정공"}</definedName>
    <definedName name="나무라오" hidden="1">{#N/A,#N/A,FALSE,"정공"}</definedName>
    <definedName name="나물">#REF!</definedName>
    <definedName name="나야" localSheetId="7" hidden="1">{#N/A,#N/A,FALSE,"진행중"}</definedName>
    <definedName name="나야" localSheetId="6" hidden="1">{#N/A,#N/A,FALSE,"진행중"}</definedName>
    <definedName name="나야" hidden="1">{#N/A,#N/A,FALSE,"진행중"}</definedName>
    <definedName name="나얌" hidden="1">#REF!</definedName>
    <definedName name="나ㅣ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낙규" localSheetId="7" hidden="1">{"'5'!$A$1:$BB$147"}</definedName>
    <definedName name="낙규" localSheetId="6" hidden="1">{"'5'!$A$1:$BB$147"}</definedName>
    <definedName name="낙규" hidden="1">{"'5'!$A$1:$BB$147"}</definedName>
    <definedName name="난" localSheetId="7" hidden="1">{#N/A,#N/A,FALSE,"매출이익"}</definedName>
    <definedName name="난" localSheetId="6" hidden="1">{#N/A,#N/A,FALSE,"매출이익"}</definedName>
    <definedName name="난" hidden="1">{#N/A,#N/A,FALSE,"매출이익"}</definedName>
    <definedName name="난장" localSheetId="7" hidden="1">{#N/A,#N/A,FALSE,"ASIA1"}</definedName>
    <definedName name="난장" localSheetId="6" hidden="1">{#N/A,#N/A,FALSE,"ASIA1"}</definedName>
    <definedName name="난장" hidden="1">{#N/A,#N/A,FALSE,"ASIA1"}</definedName>
    <definedName name="남" localSheetId="7" hidden="1">{#N/A,#N/A,FALSE,"Sheet5"}</definedName>
    <definedName name="남" localSheetId="6" hidden="1">{#N/A,#N/A,FALSE,"Sheet5"}</definedName>
    <definedName name="남" hidden="1">{#N/A,#N/A,FALSE,"Sheet5"}</definedName>
    <definedName name="남근호">#REF!</definedName>
    <definedName name="남의나라" localSheetId="7" hidden="1">{#N/A,#N/A,FALSE,"정공"}</definedName>
    <definedName name="남의나라" localSheetId="6" hidden="1">{#N/A,#N/A,FALSE,"정공"}</definedName>
    <definedName name="남의나라" hidden="1">{#N/A,#N/A,FALSE,"정공"}</definedName>
    <definedName name="남해" hidden="1">#REF!</definedName>
    <definedName name="내" localSheetId="7" hidden="1">{#N/A,#N/A,FALSE,"1.CRITERIA";#N/A,#N/A,FALSE,"2.IS";#N/A,#N/A,FALSE,"3.BS";#N/A,#N/A,FALSE,"4.PER PL";#N/A,#N/A,FALSE,"5.INVESTMENT";#N/A,#N/A,FALSE,"6.공문";#N/A,#N/A,FALSE,"7.netinvest"}</definedName>
    <definedName name="내" localSheetId="6" hidden="1">{#N/A,#N/A,FALSE,"1.CRITERIA";#N/A,#N/A,FALSE,"2.IS";#N/A,#N/A,FALSE,"3.BS";#N/A,#N/A,FALSE,"4.PER PL";#N/A,#N/A,FALSE,"5.INVESTMENT";#N/A,#N/A,FALSE,"6.공문";#N/A,#N/A,FALSE,"7.netinvest"}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구재" localSheetId="7" hidden="1">{"'5'!$A$1:$BB$147"}</definedName>
    <definedName name="내구재" localSheetId="6" hidden="1">{"'5'!$A$1:$BB$147"}</definedName>
    <definedName name="내구재" hidden="1">{"'5'!$A$1:$BB$147"}</definedName>
    <definedName name="내부거래_" localSheetId="7" hidden="1">{#N/A,#N/A,FALSE,"주요여수신";#N/A,#N/A,FALSE,"수신금리";#N/A,#N/A,FALSE,"대출금리";#N/A,#N/A,FALSE,"신규대출";#N/A,#N/A,FALSE,"총액대출"}</definedName>
    <definedName name="내부거래_" localSheetId="6" hidden="1">{#N/A,#N/A,FALSE,"주요여수신";#N/A,#N/A,FALSE,"수신금리";#N/A,#N/A,FALSE,"대출금리";#N/A,#N/A,FALSE,"신규대출";#N/A,#N/A,FALSE,"총액대출"}</definedName>
    <definedName name="내부거래_" hidden="1">{#N/A,#N/A,FALSE,"주요여수신";#N/A,#N/A,FALSE,"수신금리";#N/A,#N/A,FALSE,"대출금리";#N/A,#N/A,FALSE,"신규대출";#N/A,#N/A,FALSE,"총액대출"}</definedName>
    <definedName name="내역별" localSheetId="7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내역별" localSheetId="6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내역별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내용">BlankMacro1</definedName>
    <definedName name="낷" hidden="1">#REF!</definedName>
    <definedName name="냄비스프반제품">#REF!</definedName>
    <definedName name="냄비우동건더기">#REF!</definedName>
    <definedName name="냄비우동생지">#REF!</definedName>
    <definedName name="냉공수지" hidden="1">#REF!</definedName>
    <definedName name="냉동">#REF!</definedName>
    <definedName name="냉동ot">#REF!</definedName>
    <definedName name="냉동우동면">#REF!</definedName>
    <definedName name="냉동즉석면">#REF!</definedName>
    <definedName name="냉동즉석면생지">#REF!</definedName>
    <definedName name="냉동짜장면">#REF!</definedName>
    <definedName name="냉동짜장면생지">#REF!</definedName>
    <definedName name="냉동짜장혼합스프">#REF!</definedName>
    <definedName name="냉무" localSheetId="7" hidden="1">{#N/A,#N/A,FALSE,"계약직(여)"}</definedName>
    <definedName name="냉무" localSheetId="6" hidden="1">{#N/A,#N/A,FALSE,"계약직(여)"}</definedName>
    <definedName name="냉무" hidden="1">{#N/A,#N/A,FALSE,"계약직(여)"}</definedName>
    <definedName name="냉우동스프2KG">#REF!</definedName>
    <definedName name="냉우동스프혼합">#REF!</definedName>
    <definedName name="너" localSheetId="7" hidden="1">{#N/A,#N/A,FALSE,"1.CRITERIA";#N/A,#N/A,FALSE,"2.IS";#N/A,#N/A,FALSE,"3.BS";#N/A,#N/A,FALSE,"4.PER PL";#N/A,#N/A,FALSE,"5.INVESTMENT";#N/A,#N/A,FALSE,"6.공문";#N/A,#N/A,FALSE,"7.netinvest"}</definedName>
    <definedName name="너" localSheetId="6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너니ㅣㅁ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니ㅣㅁ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니ㅣㅁ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ㅣ니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ㅣ니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ㅣ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네" localSheetId="7" hidden="1">{#N/A,#N/A,FALSE,"Sheet5"}</definedName>
    <definedName name="네" localSheetId="6" hidden="1">{#N/A,#N/A,FALSE,"Sheet5"}</definedName>
    <definedName name="네" hidden="1">{#N/A,#N/A,FALSE,"Sheet5"}</definedName>
    <definedName name="네부내역" hidden="1">#REF!</definedName>
    <definedName name="넷째장">#REF!</definedName>
    <definedName name="넹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넹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넹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녀" localSheetId="7" hidden="1">{#N/A,#N/A,FALSE,"1.CRITERIA";#N/A,#N/A,FALSE,"2.IS";#N/A,#N/A,FALSE,"3.BS";#N/A,#N/A,FALSE,"4.PER PL";#N/A,#N/A,FALSE,"5.INVESTMENT";#N/A,#N/A,FALSE,"6.공문";#N/A,#N/A,FALSE,"7.netinvest"}</definedName>
    <definedName name="녀" localSheetId="6" hidden="1">{#N/A,#N/A,FALSE,"1.CRITERIA";#N/A,#N/A,FALSE,"2.IS";#N/A,#N/A,FALSE,"3.BS";#N/A,#N/A,FALSE,"4.PER PL";#N/A,#N/A,FALSE,"5.INVESTMENT";#N/A,#N/A,FALSE,"6.공문";#N/A,#N/A,FALSE,"7.netinvest"}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간">#REF!</definedName>
    <definedName name="년도" localSheetId="7" hidden="1">{#N/A,#N/A,FALSE,"단축1";#N/A,#N/A,FALSE,"단축2";#N/A,#N/A,FALSE,"단축3";#N/A,#N/A,FALSE,"장축";#N/A,#N/A,FALSE,"4WD"}</definedName>
    <definedName name="년도" localSheetId="6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노" localSheetId="7" hidden="1">{#N/A,#N/A,FALSE,"1.CRITERIA";#N/A,#N/A,FALSE,"2.IS";#N/A,#N/A,FALSE,"3.BS";#N/A,#N/A,FALSE,"4.PER PL";#N/A,#N/A,FALSE,"5.INVESTMENT";#N/A,#N/A,FALSE,"6.공문";#N/A,#N/A,FALSE,"7.netinvest"}</definedName>
    <definedName name="노" localSheetId="6" hidden="1">{#N/A,#N/A,FALSE,"1.CRITERIA";#N/A,#N/A,FALSE,"2.IS";#N/A,#N/A,FALSE,"3.BS";#N/A,#N/A,FALSE,"4.PER PL";#N/A,#N/A,FALSE,"5.INVESTMENT";#N/A,#N/A,FALSE,"6.공문";#N/A,#N/A,FALSE,"7.netinvest"}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무비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노무비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노무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노무비2" localSheetId="7" hidden="1">{"'호선별현황(방식)'!$K$22:$P$22","'호선별현황(방식)'!$K$22:$P$22"}</definedName>
    <definedName name="노무비2" localSheetId="6" hidden="1">{"'호선별현황(방식)'!$K$22:$P$22","'호선별현황(방식)'!$K$22:$P$22"}</definedName>
    <definedName name="노무비2" hidden="1">{"'호선별현황(방식)'!$K$22:$P$22","'호선별현황(방식)'!$K$22:$P$22"}</definedName>
    <definedName name="노무비조정" hidden="1">{"'Desktop Inventory 현황'!$B$2:$O$35"}</definedName>
    <definedName name="노무비참조" hidden="1">{#N/A,#N/A,FALSE,"재료비";#N/A,#N/A,FALSE,"확정노무비";#N/A,#N/A,FALSE,"실행경비예산"}</definedName>
    <definedName name="노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구조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구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구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은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은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은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재현" localSheetId="7" hidden="1">{#N/A,#N/A,FALSE,"Sheet5"}</definedName>
    <definedName name="노재현" localSheetId="6" hidden="1">{#N/A,#N/A,FALSE,"Sheet5"}</definedName>
    <definedName name="노재현" hidden="1">{#N/A,#N/A,FALSE,"Sheet5"}</definedName>
    <definedName name="노ㅑㅡ" localSheetId="7" hidden="1">{#N/A,#N/A,FALSE,"P.C.B"}</definedName>
    <definedName name="노ㅑㅡ" localSheetId="6" hidden="1">{#N/A,#N/A,FALSE,"P.C.B"}</definedName>
    <definedName name="노ㅑㅡ" hidden="1">{#N/A,#N/A,FALSE,"P.C.B"}</definedName>
    <definedName name="녹즙영업팀">#REF!</definedName>
    <definedName name="녿대" localSheetId="7" hidden="1">{#N/A,#N/A,FALSE,"단축1";#N/A,#N/A,FALSE,"단축2";#N/A,#N/A,FALSE,"단축3";#N/A,#N/A,FALSE,"장축";#N/A,#N/A,FALSE,"4WD"}</definedName>
    <definedName name="녿대" localSheetId="6" hidden="1">{#N/A,#N/A,FALSE,"단축1";#N/A,#N/A,FALSE,"단축2";#N/A,#N/A,FALSE,"단축3";#N/A,#N/A,FALSE,"장축";#N/A,#N/A,FALSE,"4WD"}</definedName>
    <definedName name="녿대" hidden="1">{#N/A,#N/A,FALSE,"단축1";#N/A,#N/A,FALSE,"단축2";#N/A,#N/A,FALSE,"단축3";#N/A,#N/A,FALSE,"장축";#N/A,#N/A,FALSE,"4WD"}</definedName>
    <definedName name="농심3" localSheetId="7" hidden="1">{#N/A,#N/A,FALSE,"Aging Summary";#N/A,#N/A,FALSE,"Ratio Analysis";#N/A,#N/A,FALSE,"Test 120 Day Accts";#N/A,#N/A,FALSE,"Tickmarks"}</definedName>
    <definedName name="농심3" localSheetId="6" hidden="1">{#N/A,#N/A,FALSE,"Aging Summary";#N/A,#N/A,FALSE,"Ratio Analysis";#N/A,#N/A,FALSE,"Test 120 Day Accts";#N/A,#N/A,FALSE,"Tickmarks"}</definedName>
    <definedName name="농심3" hidden="1">{#N/A,#N/A,FALSE,"Aging Summary";#N/A,#N/A,FALSE,"Ratio Analysis";#N/A,#N/A,FALSE,"Test 120 Day Accts";#N/A,#N/A,FALSE,"Tickmarks"}</definedName>
    <definedName name="뇨ㅗ" hidden="1">#N/A</definedName>
    <definedName name="누" localSheetId="7" hidden="1">{#N/A,#N/A,FALSE,"Sheet5"}</definedName>
    <definedName name="누" localSheetId="6" hidden="1">{#N/A,#N/A,FALSE,"Sheet5"}</definedName>
    <definedName name="누" hidden="1">{#N/A,#N/A,FALSE,"Sheet5"}</definedName>
    <definedName name="누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0_1">#REF!</definedName>
    <definedName name="누계10_2">#REF!</definedName>
    <definedName name="누계11_1">#REF!</definedName>
    <definedName name="누계11_2">#REF!</definedName>
    <definedName name="누계12_1">#REF!</definedName>
    <definedName name="누계12_2">#REF!</definedName>
    <definedName name="누계2_1">#REF!</definedName>
    <definedName name="누계2_2">#REF!</definedName>
    <definedName name="누계3_1">#REF!</definedName>
    <definedName name="누계3_2">#REF!</definedName>
    <definedName name="누계4_1">#REF!</definedName>
    <definedName name="누계4_2">#REF!</definedName>
    <definedName name="누계5_1">#REF!</definedName>
    <definedName name="누계5_2">#REF!</definedName>
    <definedName name="누계6_1">#REF!</definedName>
    <definedName name="누계6_2">#REF!</definedName>
    <definedName name="누계7_1">#REF!</definedName>
    <definedName name="누계7_2">#REF!</definedName>
    <definedName name="누계8_1">#REF!</definedName>
    <definedName name="누계8_2">#REF!</definedName>
    <definedName name="누계9_1">#REF!</definedName>
    <definedName name="누계9_2">#REF!</definedName>
    <definedName name="누계매출" localSheetId="7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매출" localSheetId="6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매출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손익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손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증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증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증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적" localSheetId="7" hidden="1">{#N/A,#N/A,FALSE,"Sheet1"}</definedName>
    <definedName name="누적" localSheetId="6" hidden="1">{#N/A,#N/A,FALSE,"Sheet1"}</definedName>
    <definedName name="누적" hidden="1">{#N/A,#N/A,FALSE,"Sheet1"}</definedName>
    <definedName name="뉴" localSheetId="7" hidden="1">{"'Sheet1'!$A$1:$H$36"}</definedName>
    <definedName name="뉴" localSheetId="6" hidden="1">{"'Sheet1'!$A$1:$H$36"}</definedName>
    <definedName name="뉴" hidden="1">{"'Sheet1'!$A$1:$H$36"}</definedName>
    <definedName name="뉴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늑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늑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늑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능율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능율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니" localSheetId="7" hidden="1">{#N/A,#N/A,FALSE,"주요여수신";#N/A,#N/A,FALSE,"수신금리";#N/A,#N/A,FALSE,"대출금리";#N/A,#N/A,FALSE,"신규대출";#N/A,#N/A,FALSE,"총액대출"}</definedName>
    <definedName name="니" localSheetId="6" hidden="1">{#N/A,#N/A,FALSE,"주요여수신";#N/A,#N/A,FALSE,"수신금리";#N/A,#N/A,FALSE,"대출금리";#N/A,#N/A,FALSE,"신규대출";#N/A,#N/A,FALSE,"총액대출"}</definedName>
    <definedName name="니" hidden="1">{#N/A,#N/A,FALSE,"주요여수신";#N/A,#N/A,FALSE,"수신금리";#N/A,#N/A,FALSE,"대출금리";#N/A,#N/A,FALSE,"신규대출";#N/A,#N/A,FALSE,"총액대출"}</definedName>
    <definedName name="니기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기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기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" localSheetId="7" hidden="1">{#N/A,#N/A,FALSE,"신규dep";#N/A,#N/A,FALSE,"신규dep-금형상각후";#N/A,#N/A,FALSE,"신규dep-연구비상각후";#N/A,#N/A,FALSE,"신규dep-기계,공구상각후"}</definedName>
    <definedName name="니니" localSheetId="6" hidden="1">{#N/A,#N/A,FALSE,"신규dep";#N/A,#N/A,FALSE,"신규dep-금형상각후";#N/A,#N/A,FALSE,"신규dep-연구비상각후";#N/A,#N/A,FALSE,"신규dep-기계,공구상각후"}</definedName>
    <definedName name="니니" hidden="1">{#N/A,#N/A,FALSE,"신규dep";#N/A,#N/A,FALSE,"신규dep-금형상각후";#N/A,#N/A,FALSE,"신규dep-연구비상각후";#N/A,#N/A,FALSE,"신규dep-기계,공구상각후"}</definedName>
    <definedName name="니니니니ㅣㅣㅣㅣㅣㅣㅣㅣㅣㅣㅣㅣ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니니ㅣㅣㅣㅣㅣㅣㅣㅣㅣㅣㅣㅣ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니니ㅣㅣㅣㅣㅣㅣㅣㅣㅣㅣㅣ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ㅣ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ㅣ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ㅣ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ㅣ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닌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닣" hidden="1">#REF!</definedName>
    <definedName name="ㄶ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ㄶ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" hidden="1">#REF!</definedName>
    <definedName name="ㄷ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ㄱ" localSheetId="7" hidden="1">{"'매출계획'!$D$2"}</definedName>
    <definedName name="ㄷㄱㄱ" localSheetId="6" hidden="1">{"'매출계획'!$D$2"}</definedName>
    <definedName name="ㄷㄱㄱ" hidden="1">{"'매출계획'!$D$2"}</definedName>
    <definedName name="ㄷㄱㄷㄱ" localSheetId="7" hidden="1">{#N/A,#N/A,FALSE,"단축1";#N/A,#N/A,FALSE,"단축2";#N/A,#N/A,FALSE,"단축3";#N/A,#N/A,FALSE,"장축";#N/A,#N/A,FALSE,"4WD"}</definedName>
    <definedName name="ㄷㄱㄷㄱ" localSheetId="6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ㄷ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ㄷ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ㅈㄱ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ㅈㄱ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" localSheetId="7" hidden="1">{"'매출계획'!$D$2"}</definedName>
    <definedName name="ㄷㄳ" localSheetId="6" hidden="1">{"'매출계획'!$D$2"}</definedName>
    <definedName name="ㄷㄳ" hidden="1">{"'매출계획'!$D$2"}</definedName>
    <definedName name="ㄷㄳ34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34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34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ㄱㄷㅅㄱ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ㄱㄷㅅㄱ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ㄱㄷㅅ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ㄴ홈ㄷ롬ㄷ" hidden="1">#REF!</definedName>
    <definedName name="ㄷㄵ" localSheetId="7" hidden="1">{#N/A,#N/A,FALSE,"BS";#N/A,#N/A,FALSE,"PL";#N/A,#N/A,FALSE,"처분";#N/A,#N/A,FALSE,"현금";#N/A,#N/A,FALSE,"매출";#N/A,#N/A,FALSE,"원가";#N/A,#N/A,FALSE,"경영"}</definedName>
    <definedName name="ㄷㄵ" localSheetId="6" hidden="1">{#N/A,#N/A,FALSE,"BS";#N/A,#N/A,FALSE,"PL";#N/A,#N/A,FALSE,"처분";#N/A,#N/A,FALSE,"현금";#N/A,#N/A,FALSE,"매출";#N/A,#N/A,FALSE,"원가";#N/A,#N/A,FALSE,"경영"}</definedName>
    <definedName name="ㄷㄵ" hidden="1">{#N/A,#N/A,FALSE,"BS";#N/A,#N/A,FALSE,"PL";#N/A,#N/A,FALSE,"처분";#N/A,#N/A,FALSE,"현금";#N/A,#N/A,FALSE,"매출";#N/A,#N/A,FALSE,"원가";#N/A,#N/A,FALSE,"경영"}</definedName>
    <definedName name="ㄷㄷ" localSheetId="7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" localSheetId="6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ㄱ">#REF!</definedName>
    <definedName name="ㄷㄷㄷ" localSheetId="7" hidden="1">{#N/A,#N/A,TRUE,"일정"}</definedName>
    <definedName name="ㄷㄷㄷ" localSheetId="6" hidden="1">{#N/A,#N/A,TRUE,"일정"}</definedName>
    <definedName name="ㄷㄷㄷ" hidden="1">{#N/A,#N/A,TRUE,"일정"}</definedName>
    <definedName name="ㄷㄷㄷㄷ" localSheetId="7" hidden="1">{"'Sheet1'!$A$1:$H$36"}</definedName>
    <definedName name="ㄷㄷㄷㄷ" localSheetId="6" hidden="1">{"'Sheet1'!$A$1:$H$36"}</definedName>
    <definedName name="ㄷㄷㄷㄷ" hidden="1">{"'Sheet1'!$A$1:$H$36"}</definedName>
    <definedName name="ㄷㄷㄷㄷㄷ" localSheetId="7" hidden="1">{"'Sheet1'!$A$1:$H$36"}</definedName>
    <definedName name="ㄷㄷㄷㄷㄷ" localSheetId="6" hidden="1">{"'Sheet1'!$A$1:$H$36"}</definedName>
    <definedName name="ㄷㄷㄷㄷㄷ" hidden="1">{"'Sheet1'!$A$1:$H$36"}</definedName>
    <definedName name="ㄷㄷㄷㄷㄷㄷㄷㄷ" localSheetId="7" hidden="1">{#N/A,#N/A,TRUE,"일정"}</definedName>
    <definedName name="ㄷㄷㄷㄷㄷㄷㄷㄷ" localSheetId="6" hidden="1">{#N/A,#N/A,TRUE,"일정"}</definedName>
    <definedName name="ㄷㄷㄷㄷㄷㄷㄷㄷ" hidden="1">{#N/A,#N/A,TRUE,"일정"}</definedName>
    <definedName name="ㄷㄷㄷㄹㅇ" localSheetId="7" hidden="1">{#N/A,#N/A,FALSE,"Sheet1"}</definedName>
    <definedName name="ㄷㄷㄷㄹㅇ" localSheetId="6" hidden="1">{#N/A,#N/A,FALSE,"Sheet1"}</definedName>
    <definedName name="ㄷㄷㄷㄹㅇ" hidden="1">{#N/A,#N/A,FALSE,"Sheet1"}</definedName>
    <definedName name="ㄷ드" localSheetId="7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ㄷ드" localSheetId="6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ㄷ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ㄷㄹ" localSheetId="7" hidden="1">{#N/A,#N/A,FALSE,"단축1";#N/A,#N/A,FALSE,"단축2";#N/A,#N/A,FALSE,"단축3";#N/A,#N/A,FALSE,"장축";#N/A,#N/A,FALSE,"4WD"}</definedName>
    <definedName name="ㄷㄹ" localSheetId="6" hidden="1">{#N/A,#N/A,FALSE,"단축1";#N/A,#N/A,FALSE,"단축2";#N/A,#N/A,FALSE,"단축3";#N/A,#N/A,FALSE,"장축";#N/A,#N/A,FALSE,"4WD"}</definedName>
    <definedName name="ㄷㄹ" hidden="1">{#N/A,#N/A,FALSE,"단축1";#N/A,#N/A,FALSE,"단축2";#N/A,#N/A,FALSE,"단축3";#N/A,#N/A,FALSE,"장축";#N/A,#N/A,FALSE,"4WD"}</definedName>
    <definedName name="ㄷㅅㄷ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ㅅ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ㅇ" localSheetId="7" hidden="1">{#N/A,#N/A,TRUE,"Y생산";#N/A,#N/A,TRUE,"Y판매";#N/A,#N/A,TRUE,"Y총물량";#N/A,#N/A,TRUE,"Y능력";#N/A,#N/A,TRUE,"YKD"}</definedName>
    <definedName name="ㄷㅇ" localSheetId="6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ㅇ" localSheetId="7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ㄷㅇㅇ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ㄷㅇㅇ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ㄷ용" localSheetId="7" hidden="1">{#N/A,#N/A,FALSE,"단축1";#N/A,#N/A,FALSE,"단축2";#N/A,#N/A,FALSE,"단축3";#N/A,#N/A,FALSE,"장축";#N/A,#N/A,FALSE,"4WD"}</definedName>
    <definedName name="ㄷ용" localSheetId="6" hidden="1">{#N/A,#N/A,FALSE,"단축1";#N/A,#N/A,FALSE,"단축2";#N/A,#N/A,FALSE,"단축3";#N/A,#N/A,FALSE,"장축";#N/A,#N/A,FALSE,"4WD"}</definedName>
    <definedName name="ㄷ용" hidden="1">{#N/A,#N/A,FALSE,"단축1";#N/A,#N/A,FALSE,"단축2";#N/A,#N/A,FALSE,"단축3";#N/A,#N/A,FALSE,"장축";#N/A,#N/A,FALSE,"4WD"}</definedName>
    <definedName name="ㄷㅈ" hidden="1">#REF!</definedName>
    <definedName name="ㄷㅈㄱ" localSheetId="7" hidden="1">{#N/A,#N/A,FALSE,"BS";#N/A,#N/A,FALSE,"PL";#N/A,#N/A,FALSE,"처분";#N/A,#N/A,FALSE,"현금";#N/A,#N/A,FALSE,"매출";#N/A,#N/A,FALSE,"원가";#N/A,#N/A,FALSE,"경영"}</definedName>
    <definedName name="ㄷㅈㄱ" localSheetId="6" hidden="1">{#N/A,#N/A,FALSE,"BS";#N/A,#N/A,FALSE,"PL";#N/A,#N/A,FALSE,"처분";#N/A,#N/A,FALSE,"현금";#N/A,#N/A,FALSE,"매출";#N/A,#N/A,FALSE,"원가";#N/A,#N/A,FALSE,"경영"}</definedName>
    <definedName name="ㄷㅈㄱ" hidden="1">{#N/A,#N/A,FALSE,"BS";#N/A,#N/A,FALSE,"PL";#N/A,#N/A,FALSE,"처분";#N/A,#N/A,FALSE,"현금";#N/A,#N/A,FALSE,"매출";#N/A,#N/A,FALSE,"원가";#N/A,#N/A,FALSE,"경영"}</definedName>
    <definedName name="ㄷㅈㄱㄷㄱㄷ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ㄷㄱ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ㄷㄱ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ㄵㄴㄴㄴ" localSheetId="7" hidden="1">{"'표지'!$B$5"}</definedName>
    <definedName name="ㄷㅈㄵㄴㄴㄴ" localSheetId="6" hidden="1">{"'표지'!$B$5"}</definedName>
    <definedName name="ㄷㅈㄵㄴㄴㄴ" hidden="1">{"'표지'!$B$5"}</definedName>
    <definedName name="ㄷㅈㄷㄱ" localSheetId="7" hidden="1">{"'인구현황'!$A$1:$I$23"}</definedName>
    <definedName name="ㄷㅈㄷㄱ" localSheetId="6" hidden="1">{"'인구현황'!$A$1:$I$23"}</definedName>
    <definedName name="ㄷㅈㄷㄱ" hidden="1">{"'인구현황'!$A$1:$I$23"}</definedName>
    <definedName name="ㄷㅊㄷ" hidden="1">{#N/A,#N/A,FALSE,"을지 (4)";#N/A,#N/A,FALSE,"을지 (5)";#N/A,#N/A,FALSE,"을지 (6)"}</definedName>
    <definedName name="ㄷ홍" localSheetId="7" hidden="1">{#N/A,#N/A,TRUE,"일정"}</definedName>
    <definedName name="ㄷ홍" localSheetId="6" hidden="1">{#N/A,#N/A,TRUE,"일정"}</definedName>
    <definedName name="ㄷ홍" hidden="1">{#N/A,#N/A,TRUE,"일정"}</definedName>
    <definedName name="다" localSheetId="7" hidden="1">{#N/A,#N/A,FALSE,"BS";#N/A,#N/A,FALSE,"PL";#N/A,#N/A,FALSE,"처분";#N/A,#N/A,FALSE,"현금";#N/A,#N/A,FALSE,"매출";#N/A,#N/A,FALSE,"원가";#N/A,#N/A,FALSE,"경영"}</definedName>
    <definedName name="다" localSheetId="6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7" hidden="1">{#N/A,#N/A,FALSE,"BS";#N/A,#N/A,FALSE,"PL";#N/A,#N/A,FALSE,"처분";#N/A,#N/A,FALSE,"현금";#N/A,#N/A,FALSE,"매출";#N/A,#N/A,FALSE,"원가";#N/A,#N/A,FALSE,"경영"}</definedName>
    <definedName name="다가아노는" localSheetId="6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나가라" localSheetId="7" hidden="1">{#N/A,#N/A,FALSE,"정공"}</definedName>
    <definedName name="다나가라" localSheetId="6" hidden="1">{#N/A,#N/A,FALSE,"정공"}</definedName>
    <definedName name="다나가라" hidden="1">{#N/A,#N/A,FALSE,"정공"}</definedName>
    <definedName name="다다" localSheetId="7" hidden="1">{#N/A,#N/A,FALSE,"정공"}</definedName>
    <definedName name="다다" localSheetId="6" hidden="1">{#N/A,#N/A,FALSE,"정공"}</definedName>
    <definedName name="다다" hidden="1">{#N/A,#N/A,FALSE,"정공"}</definedName>
    <definedName name="다다다닫" localSheetId="7" hidden="1">{#N/A,#N/A,FALSE,"BS";#N/A,#N/A,FALSE,"PL";#N/A,#N/A,FALSE,"처분";#N/A,#N/A,FALSE,"현금";#N/A,#N/A,FALSE,"매출";#N/A,#N/A,FALSE,"원가";#N/A,#N/A,FALSE,"경영"}</definedName>
    <definedName name="다다다닫" localSheetId="6" hidden="1">{#N/A,#N/A,FALSE,"BS";#N/A,#N/A,FALSE,"PL";#N/A,#N/A,FALSE,"처분";#N/A,#N/A,FALSE,"현금";#N/A,#N/A,FALSE,"매출";#N/A,#N/A,FALSE,"원가";#N/A,#N/A,FALSE,"경영"}</definedName>
    <definedName name="다다다닫" hidden="1">{#N/A,#N/A,FALSE,"BS";#N/A,#N/A,FALSE,"PL";#N/A,#N/A,FALSE,"처분";#N/A,#N/A,FALSE,"현금";#N/A,#N/A,FALSE,"매출";#N/A,#N/A,FALSE,"원가";#N/A,#N/A,FALSE,"경영"}</definedName>
    <definedName name="다다라라다라" localSheetId="7" hidden="1">{"'5'!$A$1:$BB$147"}</definedName>
    <definedName name="다다라라다라" localSheetId="6" hidden="1">{"'5'!$A$1:$BB$147"}</definedName>
    <definedName name="다다라라다라" hidden="1">{"'5'!$A$1:$BB$147"}</definedName>
    <definedName name="다다익선" localSheetId="7" hidden="1">{#N/A,#N/A,FALSE,"정공"}</definedName>
    <definedName name="다다익선" localSheetId="6" hidden="1">{#N/A,#N/A,FALSE,"정공"}</definedName>
    <definedName name="다다익선" hidden="1">{#N/A,#N/A,FALSE,"정공"}</definedName>
    <definedName name="다달이" localSheetId="7" hidden="1">{#N/A,#N/A,FALSE,"정공"}</definedName>
    <definedName name="다달이" localSheetId="6" hidden="1">{#N/A,#N/A,FALSE,"정공"}</definedName>
    <definedName name="다달이" hidden="1">{#N/A,#N/A,FALSE,"정공"}</definedName>
    <definedName name="다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라니경" localSheetId="7" hidden="1">{#N/A,#N/A,FALSE,"정공"}</definedName>
    <definedName name="다라니경" localSheetId="6" hidden="1">{#N/A,#N/A,FALSE,"정공"}</definedName>
    <definedName name="다라니경" hidden="1">{#N/A,#N/A,FALSE,"정공"}</definedName>
    <definedName name="다라니경을피우자" localSheetId="7" hidden="1">{#N/A,#N/A,FALSE,"정공"}</definedName>
    <definedName name="다라니경을피우자" localSheetId="6" hidden="1">{#N/A,#N/A,FALSE,"정공"}</definedName>
    <definedName name="다라니경을피우자" hidden="1">{#N/A,#N/A,FALSE,"정공"}</definedName>
    <definedName name="다라다라라" localSheetId="7" hidden="1">{"'5'!$A$1:$BB$147"}</definedName>
    <definedName name="다라다라라" localSheetId="6" hidden="1">{"'5'!$A$1:$BB$147"}</definedName>
    <definedName name="다라다라라" hidden="1">{"'5'!$A$1:$BB$147"}</definedName>
    <definedName name="다라라" localSheetId="7" hidden="1">{"'5'!$A$1:$BB$147"}</definedName>
    <definedName name="다라라" localSheetId="6" hidden="1">{"'5'!$A$1:$BB$147"}</definedName>
    <definedName name="다라라" hidden="1">{"'5'!$A$1:$BB$147"}</definedName>
    <definedName name="다라마" hidden="1">#REF!</definedName>
    <definedName name="다라자라" localSheetId="7" hidden="1">{"'5'!$A$1:$BB$147"}</definedName>
    <definedName name="다라자라" localSheetId="6" hidden="1">{"'5'!$A$1:$BB$147"}</definedName>
    <definedName name="다라자라" hidden="1">{"'5'!$A$1:$BB$147"}</definedName>
    <definedName name="다라자라파" localSheetId="7" hidden="1">{"'5'!$A$1:$BB$147"}</definedName>
    <definedName name="다라자라파" localSheetId="6" hidden="1">{"'5'!$A$1:$BB$147"}</definedName>
    <definedName name="다라자라파" hidden="1">{"'5'!$A$1:$BB$147"}</definedName>
    <definedName name="다른" localSheetId="7" hidden="1">{#N/A,#N/A,FALSE,"BS";#N/A,#N/A,FALSE,"PL";#N/A,#N/A,FALSE,"처분";#N/A,#N/A,FALSE,"현금";#N/A,#N/A,FALSE,"매출";#N/A,#N/A,FALSE,"원가";#N/A,#N/A,FALSE,"경영"}</definedName>
    <definedName name="다른" localSheetId="6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다른이름" localSheetId="7" hidden="1">{#N/A,#N/A,FALSE,"BS";#N/A,#N/A,FALSE,"PL";#N/A,#N/A,FALSE,"처분";#N/A,#N/A,FALSE,"현금";#N/A,#N/A,FALSE,"매출";#N/A,#N/A,FALSE,"원가";#N/A,#N/A,FALSE,"경영"}</definedName>
    <definedName name="다른이름" localSheetId="6" hidden="1">{#N/A,#N/A,FALSE,"BS";#N/A,#N/A,FALSE,"PL";#N/A,#N/A,FALSE,"처분";#N/A,#N/A,FALSE,"현금";#N/A,#N/A,FALSE,"매출";#N/A,#N/A,FALSE,"원가";#N/A,#N/A,FALSE,"경영"}</definedName>
    <definedName name="다른이름" hidden="1">{#N/A,#N/A,FALSE,"BS";#N/A,#N/A,FALSE,"PL";#N/A,#N/A,FALSE,"처분";#N/A,#N/A,FALSE,"현금";#N/A,#N/A,FALSE,"매출";#N/A,#N/A,FALSE,"원가";#N/A,#N/A,FALSE,"경영"}</definedName>
    <definedName name="다바" localSheetId="7" hidden="1">{#N/A,#N/A,FALSE,"1.CRITERIA";#N/A,#N/A,FALSE,"2.IS";#N/A,#N/A,FALSE,"3.BS";#N/A,#N/A,FALSE,"4.PER PL";#N/A,#N/A,FALSE,"5.INVESTMENT";#N/A,#N/A,FALSE,"6.공문";#N/A,#N/A,FALSE,"7.netinvest"}</definedName>
    <definedName name="다바" localSheetId="6" hidden="1">{#N/A,#N/A,FALSE,"1.CRITERIA";#N/A,#N/A,FALSE,"2.IS";#N/A,#N/A,FALSE,"3.BS";#N/A,#N/A,FALSE,"4.PER PL";#N/A,#N/A,FALSE,"5.INVESTMENT";#N/A,#N/A,FALSE,"6.공문";#N/A,#N/A,FALSE,"7.netinvest"}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섯째장">#REF!</definedName>
    <definedName name="다시" localSheetId="7" hidden="1">{#N/A,#N/A,FALSE,"P.C.B"}</definedName>
    <definedName name="다시" localSheetId="6" hidden="1">{#N/A,#N/A,FALSE,"P.C.B"}</definedName>
    <definedName name="다시" hidden="1">{#N/A,#N/A,FALSE,"P.C.B"}</definedName>
    <definedName name="다음레코드">#REF!</definedName>
    <definedName name="단" localSheetId="7" hidden="1">{"'5'!$A$1:$BB$147"}</definedName>
    <definedName name="단" localSheetId="6" hidden="1">{"'5'!$A$1:$BB$147"}</definedName>
    <definedName name="단" hidden="1">{"'5'!$A$1:$BB$147"}</definedName>
    <definedName name="단가">#REF!</definedName>
    <definedName name="단가2000">#REF!</definedName>
    <definedName name="단가MASTER">#REF!</definedName>
    <definedName name="단가기준" localSheetId="7" hidden="1">{#N/A,#N/A,TRUE,"Y생산";#N/A,#N/A,TRUE,"Y판매";#N/A,#N/A,TRUE,"Y총물량";#N/A,#N/A,TRUE,"Y능력";#N/A,#N/A,TRUE,"YKD"}</definedName>
    <definedName name="단가기준" localSheetId="6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가입력이동">[0]!단가입력이동</definedName>
    <definedName name="단가표">#REF!</definedName>
    <definedName name="단기" localSheetId="7" hidden="1">{#N/A,#N/A,TRUE,"Y생산";#N/A,#N/A,TRUE,"Y판매";#N/A,#N/A,TRUE,"Y총물량";#N/A,#N/A,TRUE,"Y능력";#N/A,#N/A,TRUE,"YKD"}</definedName>
    <definedName name="단기" localSheetId="6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금융상품" hidden="1">#REF!</definedName>
    <definedName name="단기금융상품감소">#REF!</definedName>
    <definedName name="단기보증금" hidden="1">#REF!</definedName>
    <definedName name="단기예치금5월" localSheetId="7" hidden="1">{"'분양원가'!$B$1:$F$113"}</definedName>
    <definedName name="단기예치금5월" localSheetId="6" hidden="1">{"'분양원가'!$B$1:$F$113"}</definedName>
    <definedName name="단기예치금5월" hidden="1">{"'분양원가'!$B$1:$F$113"}</definedName>
    <definedName name="단기차입금1" hidden="1">#REF!</definedName>
    <definedName name="단기차입금감소">#REF!</definedName>
    <definedName name="短期借入金" localSheetId="7" hidden="1">{"'買掛金'!$J$6"}</definedName>
    <definedName name="短期借入金" localSheetId="6" hidden="1">{"'買掛金'!$J$6"}</definedName>
    <definedName name="短期借入金" hidden="1">{"'買掛金'!$J$6"}</definedName>
    <definedName name="단말기" localSheetId="7" hidden="1">{#N/A,#N/A,FALSE,"정공"}</definedName>
    <definedName name="단말기" localSheetId="6" hidden="1">{#N/A,#N/A,FALSE,"정공"}</definedName>
    <definedName name="단말기" hidden="1">{#N/A,#N/A,FALSE,"정공"}</definedName>
    <definedName name="단말기번호" localSheetId="7" hidden="1">{#N/A,#N/A,FALSE,"정공"}</definedName>
    <definedName name="단말기번호" localSheetId="6" hidden="1">{#N/A,#N/A,FALSE,"정공"}</definedName>
    <definedName name="단말기번호" hidden="1">{#N/A,#N/A,FALSE,"정공"}</definedName>
    <definedName name="단알기" localSheetId="7" hidden="1">{#N/A,#N/A,FALSE,"정공"}</definedName>
    <definedName name="단알기" localSheetId="6" hidden="1">{#N/A,#N/A,FALSE,"정공"}</definedName>
    <definedName name="단알기" hidden="1">{#N/A,#N/A,FALSE,"정공"}</definedName>
    <definedName name="단조편성표" localSheetId="7" hidden="1">{#N/A,#N/A,FALSE,"단축1";#N/A,#N/A,FALSE,"단축2";#N/A,#N/A,FALSE,"단축3";#N/A,#N/A,FALSE,"장축";#N/A,#N/A,FALSE,"4WD"}</definedName>
    <definedName name="단조편성표" localSheetId="6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달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달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담당공인회계사">#REF!</definedName>
    <definedName name="담당자">#REF!</definedName>
    <definedName name="담배SK">#REF!</definedName>
    <definedName name="담배주식">#REF!</definedName>
    <definedName name="당" localSheetId="7" hidden="1">{#N/A,#N/A,FALSE,"BS";#N/A,#N/A,FALSE,"PL";#N/A,#N/A,FALSE,"처분";#N/A,#N/A,FALSE,"현금";#N/A,#N/A,FALSE,"매출";#N/A,#N/A,FALSE,"원가";#N/A,#N/A,FALSE,"경영"}</definedName>
    <definedName name="당" localSheetId="6" hidden="1">{#N/A,#N/A,FALSE,"BS";#N/A,#N/A,FALSE,"PL";#N/A,#N/A,FALSE,"처분";#N/A,#N/A,FALSE,"현금";#N/A,#N/A,FALSE,"매출";#N/A,#N/A,FALSE,"원가";#N/A,#N/A,FALSE,"경영"}</definedName>
    <definedName name="당" hidden="1">{#N/A,#N/A,FALSE,"BS";#N/A,#N/A,FALSE,"PL";#N/A,#N/A,FALSE,"처분";#N/A,#N/A,FALSE,"현금";#N/A,#N/A,FALSE,"매출";#N/A,#N/A,FALSE,"원가";#N/A,#N/A,FALSE,"경영"}</definedName>
    <definedName name="당기말">#REF!</definedName>
    <definedName name="당기순손실">#REF!</definedName>
    <definedName name="당기순손익">#REF!</definedName>
    <definedName name="당기순이익">#REF!</definedName>
    <definedName name="당기순익">#REF!</definedName>
    <definedName name="당기입고_금액">#REF!</definedName>
    <definedName name="당기입고_수량">#REF!</definedName>
    <definedName name="당기중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기중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기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기출고_금액">#REF!</definedName>
    <definedName name="당기출고_수량">#REF!</definedName>
    <definedName name="당월KOSPI종가">#REF!</definedName>
    <definedName name="당월RP위험">#REF!</definedName>
    <definedName name="당월RP잔고">#REF!</definedName>
    <definedName name="당월거래소코스닥주식">#REF!</definedName>
    <definedName name="당월거래준비금">#REF!</definedName>
    <definedName name="당월결제위험">#REF!</definedName>
    <definedName name="당월결제잔고">#REF!</definedName>
    <definedName name="당월고유코스닥주식2">#REF!</definedName>
    <definedName name="당월기타위험">#REF!</definedName>
    <definedName name="당월기타잔고">#REF!</definedName>
    <definedName name="당월대고객위험">#REF!</definedName>
    <definedName name="당월대고객잔고">#REF!</definedName>
    <definedName name="당월대차위험">#REF!</definedName>
    <definedName name="당월대차잔고">#REF!</definedName>
    <definedName name="당월상환액">#REF!</definedName>
    <definedName name="당월신탁주식숏">#REF!</definedName>
    <definedName name="당월신탁주식위험">#REF!</definedName>
    <definedName name="당월신탁주식위험총액">#REF!</definedName>
    <definedName name="당월신탁채권숏">#REF!</definedName>
    <definedName name="당월신탁형채권위험">#REF!</definedName>
    <definedName name="당월신탁형채권잔고">#REF!</definedName>
    <definedName name="당월옵션롱">#REF!</definedName>
    <definedName name="당월임차보증금위험">#REF!</definedName>
    <definedName name="당월저축거래소주식2">#REF!</definedName>
    <definedName name="당월저축담보주식">#REF!</definedName>
    <definedName name="당월주식롱">#REF!</definedName>
    <definedName name="당월주식숏">#REF!</definedName>
    <definedName name="당월주식위험">#REF!</definedName>
    <definedName name="당월주식위험총액">#REF!</definedName>
    <definedName name="당월집중위험">#REF!</definedName>
    <definedName name="당월채권롱">#REF!</definedName>
    <definedName name="당월채권숏">#REF!</definedName>
    <definedName name="당월코스닥투자주식">#REF!</definedName>
    <definedName name="당월코스닥투자주식2">#REF!</definedName>
    <definedName name="당월판매수익증권위험">#REF!</definedName>
    <definedName name="당월환율">#REF!</definedName>
    <definedName name="당일기초">#REF!</definedName>
    <definedName name="당좌자산">#REF!</definedName>
    <definedName name="당초계획" hidden="1">#REF!</definedName>
    <definedName name="당초기준손이" localSheetId="7" hidden="1">{#N/A,#N/A,FALSE,"정공"}</definedName>
    <definedName name="당초기준손이" localSheetId="6" hidden="1">{#N/A,#N/A,FALSE,"정공"}</definedName>
    <definedName name="당초기준손이" hidden="1">{#N/A,#N/A,FALSE,"정공"}</definedName>
    <definedName name="당초손익표" localSheetId="7" hidden="1">{#N/A,#N/A,FALSE,"정공"}</definedName>
    <definedName name="당초손익표" localSheetId="6" hidden="1">{#N/A,#N/A,FALSE,"정공"}</definedName>
    <definedName name="당초손익표" hidden="1">{#N/A,#N/A,FALSE,"정공"}</definedName>
    <definedName name="당행회수경매비용">#REF!</definedName>
    <definedName name="당행회수경매비용2">#REF!</definedName>
    <definedName name="대" hidden="1">#REF!</definedName>
    <definedName name="대구">#REF!</definedName>
    <definedName name="대구지점">#REF!</definedName>
    <definedName name="대련" localSheetId="7" hidden="1">{#N/A,#N/A,FALSE,"UNIT";#N/A,#N/A,FALSE,"UNIT";#N/A,#N/A,FALSE,"계정"}</definedName>
    <definedName name="대련" localSheetId="6" hidden="1">{#N/A,#N/A,FALSE,"UNIT";#N/A,#N/A,FALSE,"UNIT";#N/A,#N/A,FALSE,"계정"}</definedName>
    <definedName name="대련" hidden="1">{#N/A,#N/A,FALSE,"UNIT";#N/A,#N/A,FALSE,"UNIT";#N/A,#N/A,FALSE,"계정"}</definedName>
    <definedName name="대리님" localSheetId="7" hidden="1">{#N/A,#N/A,FALSE,"정공"}</definedName>
    <definedName name="대리님" localSheetId="6" hidden="1">{#N/A,#N/A,FALSE,"정공"}</definedName>
    <definedName name="대리님" hidden="1">{#N/A,#N/A,FALSE,"정공"}</definedName>
    <definedName name="대미환율">#REF!</definedName>
    <definedName name="대방총괄" localSheetId="7" hidden="1">{#N/A,#N/A,FALSE,"단축1";#N/A,#N/A,FALSE,"단축2";#N/A,#N/A,FALSE,"단축3";#N/A,#N/A,FALSE,"장축";#N/A,#N/A,FALSE,"4WD"}</definedName>
    <definedName name="대방총괄" localSheetId="6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대변">#REF!</definedName>
    <definedName name="대부" localSheetId="7" hidden="1">{#N/A,#N/A,FALSE,"단축1";#N/A,#N/A,FALSE,"단축2";#N/A,#N/A,FALSE,"단축3";#N/A,#N/A,FALSE,"장축";#N/A,#N/A,FALSE,"4WD"}</definedName>
    <definedName name="대부" localSheetId="6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상시트" localSheetId="7" hidden="1">{#N/A,#N/A,FALSE,"정공"}</definedName>
    <definedName name="대상시트" localSheetId="6" hidden="1">{#N/A,#N/A,FALSE,"정공"}</definedName>
    <definedName name="대상시트" hidden="1">{#N/A,#N/A,FALSE,"정공"}</definedName>
    <definedName name="대상표">#REF!</definedName>
    <definedName name="대성산업">#REF!</definedName>
    <definedName name="대손검토" hidden="1">7</definedName>
    <definedName name="대손상각" localSheetId="7" hidden="1">{#N/A,#N/A,FALSE,"BS";#N/A,#N/A,FALSE,"PL";#N/A,#N/A,FALSE,"처분";#N/A,#N/A,FALSE,"현금";#N/A,#N/A,FALSE,"매출";#N/A,#N/A,FALSE,"원가";#N/A,#N/A,FALSE,"경영"}</definedName>
    <definedName name="대손상각" localSheetId="6" hidden="1">{#N/A,#N/A,FALSE,"BS";#N/A,#N/A,FALSE,"PL";#N/A,#N/A,FALSE,"처분";#N/A,#N/A,FALSE,"현금";#N/A,#N/A,FALSE,"매출";#N/A,#N/A,FALSE,"원가";#N/A,#N/A,FALSE,"경영"}</definedName>
    <definedName name="대손상각" hidden="1">{#N/A,#N/A,FALSE,"BS";#N/A,#N/A,FALSE,"PL";#N/A,#N/A,FALSE,"처분";#N/A,#N/A,FALSE,"현금";#N/A,#N/A,FALSE,"매출";#N/A,#N/A,FALSE,"원가";#N/A,#N/A,FALSE,"경영"}</definedName>
    <definedName name="대손충당금" localSheetId="7" hidden="1">{#N/A,#N/A,TRUE,"일정"}</definedName>
    <definedName name="대손충당금" localSheetId="6" hidden="1">{#N/A,#N/A,TRUE,"일정"}</definedName>
    <definedName name="대손충당금" hidden="1">{#N/A,#N/A,TRUE,"일정"}</definedName>
    <definedName name="대손충명세서" hidden="1">{"'어음수표'!$A$1"}</definedName>
    <definedName name="대앻" localSheetId="7" hidden="1">{#N/A,#N/A,TRUE,"일정"}</definedName>
    <definedName name="대앻" localSheetId="6" hidden="1">{#N/A,#N/A,TRUE,"일정"}</definedName>
    <definedName name="대앻" hidden="1">{#N/A,#N/A,TRUE,"일정"}</definedName>
    <definedName name="대외공문3" localSheetId="7" hidden="1">{#N/A,#N/A,FALSE,"현장 NCR 분석";#N/A,#N/A,FALSE,"현장품질감사";#N/A,#N/A,FALSE,"현장품질감사"}</definedName>
    <definedName name="대외공문3" localSheetId="6" hidden="1">{#N/A,#N/A,FALSE,"현장 NCR 분석";#N/A,#N/A,FALSE,"현장품질감사";#N/A,#N/A,FALSE,"현장품질감사"}</definedName>
    <definedName name="대외공문3" hidden="1">{#N/A,#N/A,FALSE,"현장 NCR 분석";#N/A,#N/A,FALSE,"현장품질감사";#N/A,#N/A,FALSE,"현장품질감사"}</definedName>
    <definedName name="대외공문서1" localSheetId="7" hidden="1">{#N/A,#N/A,FALSE,"현장 NCR 분석";#N/A,#N/A,FALSE,"현장품질감사";#N/A,#N/A,FALSE,"현장품질감사"}</definedName>
    <definedName name="대외공문서1" localSheetId="6" hidden="1">{#N/A,#N/A,FALSE,"현장 NCR 분석";#N/A,#N/A,FALSE,"현장품질감사";#N/A,#N/A,FALSE,"현장품질감사"}</definedName>
    <definedName name="대외공문서1" hidden="1">{#N/A,#N/A,FALSE,"현장 NCR 분석";#N/A,#N/A,FALSE,"현장품질감사";#N/A,#N/A,FALSE,"현장품질감사"}</definedName>
    <definedName name="대원" hidden="1">#REF!</definedName>
    <definedName name="대원3" hidden="1">#REF!</definedName>
    <definedName name="대원4" hidden="1">#REF!</definedName>
    <definedName name="대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전">#REF!</definedName>
    <definedName name="대전지점">#REF!</definedName>
    <definedName name="대정부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정부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정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립부" localSheetId="7" hidden="1">{"'호선별현황(방식)'!$K$22:$P$22","'호선별현황(방식)'!$K$22:$P$22"}</definedName>
    <definedName name="대조립부" localSheetId="6" hidden="1">{"'호선별현황(방식)'!$K$22:$P$22","'호선별현황(방식)'!$K$22:$P$22"}</definedName>
    <definedName name="대조립부" hidden="1">{"'호선별현황(방식)'!$K$22:$P$22","'호선별현황(방식)'!$K$22:$P$22"}</definedName>
    <definedName name="대지급">[0]!대지급</definedName>
    <definedName name="대진산업">#REF!</definedName>
    <definedName name="대차" localSheetId="7" hidden="1">{#N/A,#N/A,FALSE,"BS";#N/A,#N/A,FALSE,"PL";#N/A,#N/A,FALSE,"처분";#N/A,#N/A,FALSE,"현금";#N/A,#N/A,FALSE,"매출";#N/A,#N/A,FALSE,"원가";#N/A,#N/A,FALSE,"경영"}</definedName>
    <definedName name="대차" localSheetId="6" hidden="1">{#N/A,#N/A,FALSE,"BS";#N/A,#N/A,FALSE,"PL";#N/A,#N/A,FALSE,"처분";#N/A,#N/A,FALSE,"현금";#N/A,#N/A,FALSE,"매출";#N/A,#N/A,FALSE,"원가";#N/A,#N/A,FALSE,"경영"}</definedName>
    <definedName name="대차" hidden="1">{#N/A,#N/A,FALSE,"BS";#N/A,#N/A,FALSE,"PL";#N/A,#N/A,FALSE,"처분";#N/A,#N/A,FALSE,"현금";#N/A,#N/A,FALSE,"매출";#N/A,#N/A,FALSE,"원가";#N/A,#N/A,FALSE,"경영"}</definedName>
    <definedName name="대차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96041">#REF!</definedName>
    <definedName name="대차대조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대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대조표" hidden="1">#REF!</definedName>
    <definedName name="대차대조표.." hidden="1">#REF!</definedName>
    <definedName name="대차대조표_최종" localSheetId="7" hidden="1">{#N/A,#N/A,FALSE,"보험현황";#N/A,#N/A,FALSE,"보험현황"}</definedName>
    <definedName name="대차대조표_최종" localSheetId="6" hidden="1">{#N/A,#N/A,FALSE,"보험현황";#N/A,#N/A,FALSE,"보험현황"}</definedName>
    <definedName name="대차대조표_최종" hidden="1">{#N/A,#N/A,FALSE,"보험현황";#N/A,#N/A,FALSE,"보험현황"}</definedName>
    <definedName name="대차대조표1" localSheetId="7" hidden="1">{#N/A,#N/A,FALSE,"매출이익"}</definedName>
    <definedName name="대차대조표1" localSheetId="6" hidden="1">{#N/A,#N/A,FALSE,"매출이익"}</definedName>
    <definedName name="대차대조표1" hidden="1">{#N/A,#N/A,FALSE,"매출이익"}</definedName>
    <definedName name="대책" localSheetId="7" hidden="1">{"'4월수지'!$A$1:$AE$45"}</definedName>
    <definedName name="대책" localSheetId="6" hidden="1">{"'4월수지'!$A$1:$AE$45"}</definedName>
    <definedName name="대책" hidden="1">{"'4월수지'!$A$1:$AE$45"}</definedName>
    <definedName name="대책1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1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및현황" localSheetId="7" hidden="1">{#N/A,#N/A,FALSE,"P.C.B"}</definedName>
    <definedName name="대책및현황" localSheetId="6" hidden="1">{#N/A,#N/A,FALSE,"P.C.B"}</definedName>
    <definedName name="대책및현황" hidden="1">{#N/A,#N/A,FALSE,"P.C.B"}</definedName>
    <definedName name="대책서" localSheetId="7" hidden="1">{#N/A,#N/A,FALSE,"단축1";#N/A,#N/A,FALSE,"단축2";#N/A,#N/A,FALSE,"단축3";#N/A,#N/A,FALSE,"장축";#N/A,#N/A,FALSE,"4WD"}</definedName>
    <definedName name="대책서" localSheetId="6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체">#REF!</definedName>
    <definedName name="대출잔액">#REF!</definedName>
    <definedName name="대출현황">#REF!</definedName>
    <definedName name="대치대차" localSheetId="7" hidden="1">{#N/A,#N/A,FALSE,"매출이익"}</definedName>
    <definedName name="대치대차" localSheetId="6" hidden="1">{#N/A,#N/A,FALSE,"매출이익"}</definedName>
    <definedName name="대치대차" hidden="1">{#N/A,#N/A,FALSE,"매출이익"}</definedName>
    <definedName name="대표이사명">#REF!</definedName>
    <definedName name="대표자명">#REF!</definedName>
    <definedName name="대한민국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한민국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한민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더나앙ㄹ랑ㄹ" localSheetId="7" hidden="1">{#N/A,#N/A,FALSE,"단축1";#N/A,#N/A,FALSE,"단축2";#N/A,#N/A,FALSE,"단축3";#N/A,#N/A,FALSE,"장축";#N/A,#N/A,FALSE,"4WD"}</definedName>
    <definedName name="더나앙ㄹ랑ㄹ" localSheetId="6" hidden="1">{#N/A,#N/A,FALSE,"단축1";#N/A,#N/A,FALSE,"단축2";#N/A,#N/A,FALSE,"단축3";#N/A,#N/A,FALSE,"장축";#N/A,#N/A,FALSE,"4WD"}</definedName>
    <definedName name="더나앙ㄹ랑ㄹ" hidden="1">{#N/A,#N/A,FALSE,"단축1";#N/A,#N/A,FALSE,"단축2";#N/A,#N/A,FALSE,"단축3";#N/A,#N/A,FALSE,"장축";#N/A,#N/A,FALSE,"4WD"}</definedName>
    <definedName name="던" localSheetId="7" hidden="1">{#N/A,#N/A,FALSE,"Sheet5"}</definedName>
    <definedName name="던" localSheetId="6" hidden="1">{#N/A,#N/A,FALSE,"Sheet5"}</definedName>
    <definedName name="던" hidden="1">{#N/A,#N/A,FALSE,"Sheet5"}</definedName>
    <definedName name="데이타영역">OFFSET(#REF!,0,0,COUNTA(#REF!)-2,#REF!)</definedName>
    <definedName name="도" localSheetId="7" hidden="1">{#N/A,#N/A,FALSE,"BS";#N/A,#N/A,FALSE,"PL";#N/A,#N/A,FALSE,"처분";#N/A,#N/A,FALSE,"현금";#N/A,#N/A,FALSE,"매출";#N/A,#N/A,FALSE,"원가";#N/A,#N/A,FALSE,"경영"}</definedName>
    <definedName name="도" localSheetId="6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급" hidden="1">{#N/A,#N/A,FALSE,"구조2"}</definedName>
    <definedName name="도급자재" localSheetId="7" hidden="1">{"'7월NINO현황'!$K$30"}</definedName>
    <definedName name="도급자재" localSheetId="6" hidden="1">{"'7월NINO현황'!$K$30"}</definedName>
    <definedName name="도급자재" hidden="1">{"'7월NINO현황'!$K$30"}</definedName>
    <definedName name="도모" localSheetId="7" hidden="1">{#N/A,#N/A,FALSE,"BS";#N/A,#N/A,FALSE,"PL";#N/A,#N/A,FALSE,"처분";#N/A,#N/A,FALSE,"현금";#N/A,#N/A,FALSE,"매출";#N/A,#N/A,FALSE,"원가";#N/A,#N/A,FALSE,"경영"}</definedName>
    <definedName name="도모" localSheetId="6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서인쇄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서인쇄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서인쇄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어" hidden="1">#REF!</definedName>
    <definedName name="도어1" hidden="1">#REF!</definedName>
    <definedName name="도장" localSheetId="7" hidden="1">{"'매출계획'!$D$2"}</definedName>
    <definedName name="도장" localSheetId="6" hidden="1">{"'매출계획'!$D$2"}</definedName>
    <definedName name="도장" hidden="1">{"'매출계획'!$D$2"}</definedName>
    <definedName name="도장151" localSheetId="7" hidden="1">{"'매출계획'!$D$2"}</definedName>
    <definedName name="도장151" localSheetId="6" hidden="1">{"'매출계획'!$D$2"}</definedName>
    <definedName name="도장151" hidden="1">{"'매출계획'!$D$2"}</definedName>
    <definedName name="도장152" localSheetId="7" hidden="1">{"'매출계획'!$D$2"}</definedName>
    <definedName name="도장152" localSheetId="6" hidden="1">{"'매출계획'!$D$2"}</definedName>
    <definedName name="도장152" hidden="1">{"'매출계획'!$D$2"}</definedName>
    <definedName name="도장부" localSheetId="7" hidden="1">{"'호선별현황(방식)'!$K$22:$P$22","'호선별현황(방식)'!$K$22:$P$22"}</definedName>
    <definedName name="도장부" localSheetId="6" hidden="1">{"'호선별현황(방식)'!$K$22:$P$22","'호선별현황(방식)'!$K$22:$P$22"}</definedName>
    <definedName name="도장부" hidden="1">{"'호선별현황(방식)'!$K$22:$P$22","'호선별현황(방식)'!$K$22:$P$22"}</definedName>
    <definedName name="도장신" localSheetId="7" hidden="1">{"'매출계획'!$D$2"}</definedName>
    <definedName name="도장신" localSheetId="6" hidden="1">{"'매출계획'!$D$2"}</definedName>
    <definedName name="도장신" hidden="1">{"'매출계획'!$D$2"}</definedName>
    <definedName name="도전손익" localSheetId="7" hidden="1">{#N/A,#N/A,FALSE,"P.C.B"}</definedName>
    <definedName name="도전손익" localSheetId="6" hidden="1">{#N/A,#N/A,FALSE,"P.C.B"}</definedName>
    <definedName name="도전손익" hidden="1">{#N/A,#N/A,FALSE,"P.C.B"}</definedName>
    <definedName name="도전손익집계" localSheetId="7" hidden="1">{#N/A,#N/A,FALSE,"P.C.B"}</definedName>
    <definedName name="도전손익집계" localSheetId="6" hidden="1">{#N/A,#N/A,FALSE,"P.C.B"}</definedName>
    <definedName name="도전손익집계" hidden="1">{#N/A,#N/A,FALSE,"P.C.B"}</definedName>
    <definedName name="도조" localSheetId="7" hidden="1">{#N/A,#N/A,FALSE,"BS";#N/A,#N/A,FALSE,"PL";#N/A,#N/A,FALSE,"처분";#N/A,#N/A,FALSE,"현금";#N/A,#N/A,FALSE,"매출";#N/A,#N/A,FALSE,"원가";#N/A,#N/A,FALSE,"경영"}</definedName>
    <definedName name="도조" localSheetId="6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돈다123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돈다12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돈다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돌" localSheetId="7" hidden="1">{#N/A,#N/A,FALSE,"Sheet5"}</definedName>
    <definedName name="돌" localSheetId="6" hidden="1">{#N/A,#N/A,FALSE,"Sheet5"}</definedName>
    <definedName name="돌" hidden="1">{#N/A,#N/A,FALSE,"Sheet5"}</definedName>
    <definedName name="동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방" localSheetId="7" hidden="1">{#N/A,#N/A,FALSE,"BS";#N/A,#N/A,FALSE,"PL";#N/A,#N/A,FALSE,"처분";#N/A,#N/A,FALSE,"현금";#N/A,#N/A,FALSE,"매출";#N/A,#N/A,FALSE,"원가";#N/A,#N/A,FALSE,"경영"}</definedName>
    <definedName name="동방" localSheetId="6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향5월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향5월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향5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돠" localSheetId="7" hidden="1">{#N/A,#N/A,FALSE,"1.CRITERIA";#N/A,#N/A,FALSE,"2.IS";#N/A,#N/A,FALSE,"3.BS";#N/A,#N/A,FALSE,"4.PER PL";#N/A,#N/A,FALSE,"5.INVESTMENT";#N/A,#N/A,FALSE,"6.공문";#N/A,#N/A,FALSE,"7.netinvest"}</definedName>
    <definedName name="돠" localSheetId="6" hidden="1">{#N/A,#N/A,FALSE,"1.CRITERIA";#N/A,#N/A,FALSE,"2.IS";#N/A,#N/A,FALSE,"3.BS";#N/A,#N/A,FALSE,"4.PER PL";#N/A,#N/A,FALSE,"5.INVESTMENT";#N/A,#N/A,FALSE,"6.공문";#N/A,#N/A,FALSE,"7.netinvest"}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됴" localSheetId="7" hidden="1">{#N/A,#N/A,FALSE,"BS";#N/A,#N/A,FALSE,"PL";#N/A,#N/A,FALSE,"처분";#N/A,#N/A,FALSE,"현금";#N/A,#N/A,FALSE,"매출";#N/A,#N/A,FALSE,"원가";#N/A,#N/A,FALSE,"경영"}</definedName>
    <definedName name="됴" localSheetId="6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됴ㅅㄷ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됴ㅅㄷ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됴ㅅ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두" localSheetId="7" hidden="1">{#N/A,#N/A,FALSE,"BS";#N/A,#N/A,FALSE,"PL";#N/A,#N/A,FALSE,"처분";#N/A,#N/A,FALSE,"현금";#N/A,#N/A,FALSE,"매출";#N/A,#N/A,FALSE,"원가";#N/A,#N/A,FALSE,"경영"}</definedName>
    <definedName name="두" localSheetId="6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7" hidden="1">{#N/A,#N/A,FALSE,"BS";#N/A,#N/A,FALSE,"PL";#N/A,#N/A,FALSE,"처분";#N/A,#N/A,FALSE,"현금";#N/A,#N/A,FALSE,"매출";#N/A,#N/A,FALSE,"원가";#N/A,#N/A,FALSE,"경영"}</definedName>
    <definedName name="두려" localSheetId="6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번째" localSheetId="7" hidden="1">{#N/A,#N/A,FALSE,"정공"}</definedName>
    <definedName name="두번째" localSheetId="6" hidden="1">{#N/A,#N/A,FALSE,"정공"}</definedName>
    <definedName name="두번째" hidden="1">{#N/A,#N/A,FALSE,"정공"}</definedName>
    <definedName name="둘째장">#REF!</definedName>
    <definedName name="등" localSheetId="7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" localSheetId="6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급">{0,"F";35,"E";45,"D";55,"C";65,"B";75,"A";85,"S"}</definedName>
    <definedName name="등급2">{0;30;34;38;42;46;50;54;58;62;66;70;74;78;82;86;90}</definedName>
    <definedName name="등급점수">{0;35;45;55;65;75;85}</definedName>
    <definedName name="등급점수2">{0,"F";30,"E-";34,"E0";38,"E+";42,"D-";46,"D0";50,"D+";54,"C-";58,"C0";62,"C+";66,"B-";70,"B0";74,"B+";78,"A-";82,"A0";86,"A+";90,"S"}</definedName>
    <definedName name="등로" localSheetId="7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로" localSheetId="6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" localSheetId="7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" localSheetId="6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2" localSheetId="7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2" localSheetId="6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2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3" localSheetId="7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3" localSheetId="6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3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ㄷ" localSheetId="7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ㄷ" localSheetId="6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ㄷ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디" localSheetId="7" hidden="1">{#N/A,#N/A,FALSE,"1.CRITERIA";#N/A,#N/A,FALSE,"2.IS";#N/A,#N/A,FALSE,"3.BS";#N/A,#N/A,FALSE,"4.PER PL";#N/A,#N/A,FALSE,"5.INVESTMENT";#N/A,#N/A,FALSE,"6.공문";#N/A,#N/A,FALSE,"7.netinvest"}</definedName>
    <definedName name="디" localSheetId="6" hidden="1">{#N/A,#N/A,FALSE,"1.CRITERIA";#N/A,#N/A,FALSE,"2.IS";#N/A,#N/A,FALSE,"3.BS";#N/A,#N/A,FALSE,"4.PER PL";#N/A,#N/A,FALSE,"5.INVESTMENT";#N/A,#N/A,FALSE,"6.공문";#N/A,#N/A,FALSE,"7.netinvest"}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ㄸㄱ구믇014017641" hidden="1">#REF!</definedName>
    <definedName name="ㄸㄱ구믇056236863" hidden="1">#REF!</definedName>
    <definedName name="ㄸㄱ구믇289562463" hidden="1">#REF!</definedName>
    <definedName name="ㄸㄱ구믇301948010" hidden="1">#REF!</definedName>
    <definedName name="ㄸㄱ구믇533424019" hidden="1">#REF!</definedName>
    <definedName name="ㄸㄱ구믇579518615" hidden="1">#REF!</definedName>
    <definedName name="ㄸㄱ구믇705547510" hidden="1">#REF!</definedName>
    <definedName name="ㄸㄱ구믇709037899" hidden="1">#REF!</definedName>
    <definedName name="ㄸㄱ구믇760723590" hidden="1">#REF!</definedName>
    <definedName name="ㄸㄱ구믇774740099" hidden="1">#REF!</definedName>
    <definedName name="ㄸㄱ구믇790480016" hidden="1">#REF!</definedName>
    <definedName name="ㄸㄱ구믇814490019" hidden="1">#REF!</definedName>
    <definedName name="ㄸㄱ구믇862619339" hidden="1">#REF!</definedName>
    <definedName name="ㄸㄱ구믇ㄸㄱ구믇ㄸㄱ구믇" hidden="1">#REF!</definedName>
    <definedName name="ㄸㄸ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ㄸㄸ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ㄸㄸ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또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똥" localSheetId="7" hidden="1">{"'5'!$A$1:$BB$147"}</definedName>
    <definedName name="똥" localSheetId="6" hidden="1">{"'5'!$A$1:$BB$147"}</definedName>
    <definedName name="똥" hidden="1">{"'5'!$A$1:$BB$147"}</definedName>
    <definedName name="똥1" localSheetId="7" hidden="1">{"'5'!$A$1:$BB$147"}</definedName>
    <definedName name="똥1" localSheetId="6" hidden="1">{"'5'!$A$1:$BB$147"}</definedName>
    <definedName name="똥1" hidden="1">{"'5'!$A$1:$BB$147"}</definedName>
    <definedName name="ㄹ" localSheetId="7" hidden="1">{#N/A,#N/A,FALSE,"BS";#N/A,#N/A,FALSE,"PL";#N/A,#N/A,FALSE,"처분";#N/A,#N/A,FALSE,"현금";#N/A,#N/A,FALSE,"매출";#N/A,#N/A,FALSE,"원가";#N/A,#N/A,FALSE,"경영"}</definedName>
    <definedName name="ㄹ" localSheetId="6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25">#REF!</definedName>
    <definedName name="ㄹㄴㄹㄴ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ㄴㄹㄴ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ㄴㄹㄴ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ㄴㄻㅂ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ㄴㄻㅂ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ㄴㄻ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ㄴㅇ" localSheetId="7" hidden="1">{#N/A,#N/A,FALSE,"단축1";#N/A,#N/A,FALSE,"단축2";#N/A,#N/A,FALSE,"단축3";#N/A,#N/A,FALSE,"장축";#N/A,#N/A,FALSE,"4WD"}</definedName>
    <definedName name="ㄹㄴㅇ" localSheetId="6" hidden="1">{#N/A,#N/A,FALSE,"단축1";#N/A,#N/A,FALSE,"단축2";#N/A,#N/A,FALSE,"단축3";#N/A,#N/A,FALSE,"장축";#N/A,#N/A,FALSE,"4WD"}</definedName>
    <definedName name="ㄹㄴㅇ" hidden="1">{#N/A,#N/A,FALSE,"단축1";#N/A,#N/A,FALSE,"단축2";#N/A,#N/A,FALSE,"단축3";#N/A,#N/A,FALSE,"장축";#N/A,#N/A,FALSE,"4WD"}</definedName>
    <definedName name="ㄹㄴㅇㄹ" localSheetId="7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ㄷ" localSheetId="7" hidden="1">{#N/A,#N/A,FALSE,"단축1";#N/A,#N/A,FALSE,"단축2";#N/A,#N/A,FALSE,"단축3";#N/A,#N/A,FALSE,"장축";#N/A,#N/A,FALSE,"4WD"}</definedName>
    <definedName name="ㄹㄷ" localSheetId="6" hidden="1">{#N/A,#N/A,FALSE,"단축1";#N/A,#N/A,FALSE,"단축2";#N/A,#N/A,FALSE,"단축3";#N/A,#N/A,FALSE,"장축";#N/A,#N/A,FALSE,"4WD"}</definedName>
    <definedName name="ㄹㄷ" hidden="1">{#N/A,#N/A,FALSE,"단축1";#N/A,#N/A,FALSE,"단축2";#N/A,#N/A,FALSE,"단축3";#N/A,#N/A,FALSE,"장축";#N/A,#N/A,FALSE,"4WD"}</definedName>
    <definedName name="ㄹㄷㅈ" hidden="1">#REF!</definedName>
    <definedName name="ㄹㄷㅈㄹㄹㄹ" hidden="1">#N/A</definedName>
    <definedName name="ㄹ돈ㄴ" localSheetId="7" hidden="1">{#N/A,#N/A,TRUE,"일정"}</definedName>
    <definedName name="ㄹ돈ㄴ" localSheetId="6" hidden="1">{#N/A,#N/A,TRUE,"일정"}</definedName>
    <definedName name="ㄹ돈ㄴ" hidden="1">{#N/A,#N/A,TRUE,"일정"}</definedName>
    <definedName name="ㄹㄹ" localSheetId="7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ㄷㄹㄷ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ㄷㄹㄷ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ㄷㄹ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" localSheetId="7" hidden="1">{"'Sheet1'!$A$1:$H$36"}</definedName>
    <definedName name="ㄹㄹㄹㄹ" localSheetId="6" hidden="1">{"'Sheet1'!$A$1:$H$36"}</definedName>
    <definedName name="ㄹㄹㄹㄹ" hidden="1">{"'Sheet1'!$A$1:$H$36"}</definedName>
    <definedName name="ㄹㄹㄹㄹ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" localSheetId="7" hidden="1">{#N/A,#N/A,FALSE,"Sheet1"}</definedName>
    <definedName name="ㄹㄹㄹㄹㄹㄹㄹㄹㄹ" localSheetId="6" hidden="1">{#N/A,#N/A,FALSE,"Sheet1"}</definedName>
    <definedName name="ㄹㄹㄹㄹㄹㄹㄹㄹㄹ" hidden="1">{#N/A,#N/A,FALSE,"Sheet1"}</definedName>
    <definedName name="ㄹㄹㄹㅇ" localSheetId="7" hidden="1">{#N/A,#N/A,FALSE,"단축1";#N/A,#N/A,FALSE,"단축2";#N/A,#N/A,FALSE,"단축3";#N/A,#N/A,FALSE,"장축";#N/A,#N/A,FALSE,"4WD"}</definedName>
    <definedName name="ㄹㄹㄹㅇ" localSheetId="6" hidden="1">{#N/A,#N/A,FALSE,"단축1";#N/A,#N/A,FALSE,"단축2";#N/A,#N/A,FALSE,"단축3";#N/A,#N/A,FALSE,"장축";#N/A,#N/A,FALSE,"4WD"}</definedName>
    <definedName name="ㄹㄹㄹㅇ" hidden="1">{#N/A,#N/A,FALSE,"단축1";#N/A,#N/A,FALSE,"단축2";#N/A,#N/A,FALSE,"단축3";#N/A,#N/A,FALSE,"장축";#N/A,#N/A,FALSE,"4WD"}</definedName>
    <definedName name="ㄹㄹㄹㅐ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ㅐ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ㅐ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ㅇ" localSheetId="7" hidden="1">{#N/A,#N/A,FALSE,"97년 투자계획 세부내역 "}</definedName>
    <definedName name="ㄹㄹㅇ" localSheetId="6" hidden="1">{#N/A,#N/A,FALSE,"97년 투자계획 세부내역 "}</definedName>
    <definedName name="ㄹㄹㅇ" hidden="1">{#N/A,#N/A,FALSE,"97년 투자계획 세부내역 "}</definedName>
    <definedName name="ㄹㄹㅇㄹㅇㄴㄹㅇㄴㅇㄴ" hidden="1">#REF!</definedName>
    <definedName name="ㄹㄹㅇㅇ" localSheetId="7" hidden="1">{"'Sheet1'!$A$1:$H$36"}</definedName>
    <definedName name="ㄹㄹㅇㅇ" localSheetId="6" hidden="1">{"'Sheet1'!$A$1:$H$36"}</definedName>
    <definedName name="ㄹㄹㅇㅇ" hidden="1">{"'Sheet1'!$A$1:$H$36"}</definedName>
    <definedName name="ㄹㄹ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로ㅗㅓㅎ" hidden="1">{"'자리배치도'!$AG$1:$CI$28"}</definedName>
    <definedName name="ㄹㄻㅇ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ㄻㅇ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ㄻ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ㄽㄱㄺ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ㄽㄱㄺ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ㄽㄱㄺ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ㅀ" hidden="1">{"'자리배치도'!$AG$1:$CI$28"}</definedName>
    <definedName name="ㄹㅀㅎ" localSheetId="7" hidden="1">{"'5'!$A$1:$BB$147"}</definedName>
    <definedName name="ㄹㅀㅎ" localSheetId="6" hidden="1">{"'5'!$A$1:$BB$147"}</definedName>
    <definedName name="ㄹㅀㅎ" hidden="1">{"'5'!$A$1:$BB$147"}</definedName>
    <definedName name="ㄹㅇ" hidden="1">10</definedName>
    <definedName name="ㄹㅇㄴ" hidden="1">#REF!</definedName>
    <definedName name="ㄹㅇㄴ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ㄹㅇ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ㄹㅇ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ㅁ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ㅁㄹㅇㄴㄹㅇㄴ" hidden="1">{"'자리배치도'!$AG$1:$CI$28"}</definedName>
    <definedName name="ㄹㅇㄴㅁㅇ" localSheetId="7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ㄹㅇㄴㅁㅇ" localSheetId="6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ㄹㅇㄴㅁㅇ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ㄹㅇ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ㄹㄴㅇㄹ" hidden="1">#REF!</definedName>
    <definedName name="ㄹㅇㅀㅇㄹ" localSheetId="7" hidden="1">{#N/A,#N/A,FALSE,"Sheet1"}</definedName>
    <definedName name="ㄹㅇㅀㅇㄹ" localSheetId="6" hidden="1">{#N/A,#N/A,FALSE,"Sheet1"}</definedName>
    <definedName name="ㄹㅇㅀㅇㄹ" hidden="1">{#N/A,#N/A,FALSE,"Sheet1"}</definedName>
    <definedName name="ㄹㅇㅁ">[0]!ㄹㅇㅁ</definedName>
    <definedName name="ㄹㅇㅇㄴ" localSheetId="7" hidden="1">{#N/A,#N/A,FALSE,"단축1";#N/A,#N/A,FALSE,"단축2";#N/A,#N/A,FALSE,"단축3";#N/A,#N/A,FALSE,"장축";#N/A,#N/A,FALSE,"4WD"}</definedName>
    <definedName name="ㄹㅇㅇㄴ" localSheetId="6" hidden="1">{#N/A,#N/A,FALSE,"단축1";#N/A,#N/A,FALSE,"단축2";#N/A,#N/A,FALSE,"단축3";#N/A,#N/A,FALSE,"장축";#N/A,#N/A,FALSE,"4WD"}</definedName>
    <definedName name="ㄹㅇㅇㄴ" hidden="1">{#N/A,#N/A,FALSE,"단축1";#N/A,#N/A,FALSE,"단축2";#N/A,#N/A,FALSE,"단축3";#N/A,#N/A,FALSE,"장축";#N/A,#N/A,FALSE,"4WD"}</definedName>
    <definedName name="ㄹㅇㅇㄻㅇㄻㄴㄹㅇㄴ" hidden="1">{"'자리배치도'!$AG$1:$CI$28"}</definedName>
    <definedName name="ㄹㅇ퓨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퓨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ㄴㅇ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ㄴㅇ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ㄹㅇㅎ" hidden="1">#REF!</definedName>
    <definedName name="ㄹㅇㅎㅇㄹㄶ" localSheetId="7" hidden="1">{#N/A,#N/A,FALSE,"96 3월물량표";#N/A,#N/A,FALSE,"96 4월물량표";#N/A,#N/A,FALSE,"96 5월물량표"}</definedName>
    <definedName name="ㄹㅇㅎㅇㄹㄶ" localSheetId="6" hidden="1">{#N/A,#N/A,FALSE,"96 3월물량표";#N/A,#N/A,FALSE,"96 4월물량표";#N/A,#N/A,FALSE,"96 5월물량표"}</definedName>
    <definedName name="ㄹㅇㅎㅇㄹㄶ" hidden="1">{#N/A,#N/A,FALSE,"96 3월물량표";#N/A,#N/A,FALSE,"96 4월물량표";#N/A,#N/A,FALSE,"96 5월물량표"}</definedName>
    <definedName name="ㄹㅇㅎ오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오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7" hidden="1">{#N/A,#N/A,FALSE,"UNIT";#N/A,#N/A,FALSE,"UNIT";#N/A,#N/A,FALSE,"계정"}</definedName>
    <definedName name="ㄹ아ㅣㅇㅎ리" localSheetId="6" hidden="1">{#N/A,#N/A,FALSE,"UNIT";#N/A,#N/A,FALSE,"UNIT";#N/A,#N/A,FALSE,"계정"}</definedName>
    <definedName name="ㄹ아ㅣㅇㅎ리" hidden="1">{#N/A,#N/A,FALSE,"UNIT";#N/A,#N/A,FALSE,"UNIT";#N/A,#N/A,FALSE,"계정"}</definedName>
    <definedName name="ㄹ옹" localSheetId="7" hidden="1">{#N/A,#N/A,FALSE,"단축1";#N/A,#N/A,FALSE,"단축2";#N/A,#N/A,FALSE,"단축3";#N/A,#N/A,FALSE,"장축";#N/A,#N/A,FALSE,"4WD"}</definedName>
    <definedName name="ㄹ옹" localSheetId="6" hidden="1">{#N/A,#N/A,FALSE,"단축1";#N/A,#N/A,FALSE,"단축2";#N/A,#N/A,FALSE,"단축3";#N/A,#N/A,FALSE,"장축";#N/A,#N/A,FALSE,"4WD"}</definedName>
    <definedName name="ㄹ옹" hidden="1">{#N/A,#N/A,FALSE,"단축1";#N/A,#N/A,FALSE,"단축2";#N/A,#N/A,FALSE,"단축3";#N/A,#N/A,FALSE,"장축";#N/A,#N/A,FALSE,"4WD"}</definedName>
    <definedName name="ㄹ총ㄹ">[0]!영광원자력5,#REF!</definedName>
    <definedName name="ㄹ헝ㅀㅇㄹ" localSheetId="7" hidden="1">{"'5'!$A$1:$BB$147"}</definedName>
    <definedName name="ㄹ헝ㅀㅇㄹ" localSheetId="6" hidden="1">{"'5'!$A$1:$BB$147"}</definedName>
    <definedName name="ㄹ헝ㅀㅇㄹ" hidden="1">{"'5'!$A$1:$BB$147"}</definedName>
    <definedName name="ㄹ호" localSheetId="7" hidden="1">{"'매출계획'!$D$2"}</definedName>
    <definedName name="ㄹ호" localSheetId="6" hidden="1">{"'매출계획'!$D$2"}</definedName>
    <definedName name="ㄹ호" hidden="1">{"'매출계획'!$D$2"}</definedName>
    <definedName name="ㄹ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히" localSheetId="7" hidden="1">{#N/A,#N/A,TRUE,"Y생산";#N/A,#N/A,TRUE,"Y판매";#N/A,#N/A,TRUE,"Y총물량";#N/A,#N/A,TRUE,"Y능력";#N/A,#N/A,TRUE,"YKD"}</definedName>
    <definedName name="ㄹ히" localSheetId="6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ㄹ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ㅐㅕ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ㅐ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ㅛㅠㅑㅖㅆㅛㅑ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ㅛㅠㅑㅖㅆㅛㅑ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ㅛㅠㅑㅖㅆㅛ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">#REF!</definedName>
    <definedName name="라나라" localSheetId="7" hidden="1">{"'5'!$A$1:$BB$147"}</definedName>
    <definedName name="라나라" localSheetId="6" hidden="1">{"'5'!$A$1:$BB$147"}</definedName>
    <definedName name="라나라" hidden="1">{"'5'!$A$1:$BB$147"}</definedName>
    <definedName name="라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라라라라" localSheetId="7" hidden="1">{"'5'!$A$1:$BB$147"}</definedName>
    <definedName name="라라라라라" localSheetId="6" hidden="1">{"'5'!$A$1:$BB$147"}</definedName>
    <definedName name="라라라라라" hidden="1">{"'5'!$A$1:$BB$147"}</definedName>
    <definedName name="라랑" localSheetId="7" hidden="1">{"'5'!$A$1:$BB$147"}</definedName>
    <definedName name="라랑" localSheetId="6" hidden="1">{"'5'!$A$1:$BB$147"}</definedName>
    <definedName name="라랑" hidden="1">{"'5'!$A$1:$BB$147"}</definedName>
    <definedName name="라아아" localSheetId="7" hidden="1">{#N/A,#N/A,FALSE,"1.CRITERIA";#N/A,#N/A,FALSE,"2.IS";#N/A,#N/A,FALSE,"3.BS";#N/A,#N/A,FALSE,"4.PER PL";#N/A,#N/A,FALSE,"5.INVESTMENT";#N/A,#N/A,FALSE,"6.공문";#N/A,#N/A,FALSE,"7.netinvest"}</definedName>
    <definedName name="라아아" localSheetId="6" hidden="1">{#N/A,#N/A,FALSE,"1.CRITERIA";#N/A,#N/A,FALSE,"2.IS";#N/A,#N/A,FALSE,"3.BS";#N/A,#N/A,FALSE,"4.PER PL";#N/A,#N/A,FALSE,"5.INVESTMENT";#N/A,#N/A,FALSE,"6.공문";#N/A,#N/A,FALSE,"7.netinvest"}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란" localSheetId="7" hidden="1">{"PL2",#N/A,FALSE,"PL";"CH1",#N/A,FALSE,"현금흐름표";"CH2",#N/A,FALSE,"현금흐름표";"BS1",#N/A,FALSE,"BS";"CO",#N/A,FALSE,"매출원가";"BS2",#N/A,FALSE,"BS"}</definedName>
    <definedName name="란" localSheetId="6" hidden="1">{"PL2",#N/A,FALSE,"PL";"CH1",#N/A,FALSE,"현금흐름표";"CH2",#N/A,FALSE,"현금흐름표";"BS1",#N/A,FALSE,"BS";"CO",#N/A,FALSE,"매출원가";"BS2",#N/A,FALSE,"BS"}</definedName>
    <definedName name="란" hidden="1">{"PL2",#N/A,FALSE,"PL";"CH1",#N/A,FALSE,"현금흐름표";"CH2",#N/A,FALSE,"현금흐름표";"BS1",#N/A,FALSE,"BS";"CO",#N/A,FALSE,"매출원가";"BS2",#N/A,FALSE,"BS"}</definedName>
    <definedName name="란다리아" localSheetId="7" hidden="1">{#N/A,#N/A,FALSE,"정공"}</definedName>
    <definedName name="란다리아" localSheetId="6" hidden="1">{#N/A,#N/A,FALSE,"정공"}</definedName>
    <definedName name="란다리아" hidden="1">{#N/A,#N/A,FALSE,"정공"}</definedName>
    <definedName name="랴" localSheetId="7" hidden="1">{#N/A,#N/A,FALSE,"1.CRITERIA";#N/A,#N/A,FALSE,"2.IS";#N/A,#N/A,FALSE,"3.BS";#N/A,#N/A,FALSE,"4.PER PL";#N/A,#N/A,FALSE,"5.INVESTMENT";#N/A,#N/A,FALSE,"6.공문";#N/A,#N/A,FALSE,"7.netinvest"}</definedName>
    <definedName name="랴" localSheetId="6" hidden="1">{#N/A,#N/A,FALSE,"1.CRITERIA";#N/A,#N/A,FALSE,"2.IS";#N/A,#N/A,FALSE,"3.BS";#N/A,#N/A,FALSE,"4.PER PL";#N/A,#N/A,FALSE,"5.INVESTMENT";#N/A,#N/A,FALSE,"6.공문";#N/A,#N/A,FALSE,"7.netinvest"}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러" localSheetId="7" hidden="1">{#N/A,#N/A,FALSE,"P.C.B"}</definedName>
    <definedName name="러러" localSheetId="6" hidden="1">{#N/A,#N/A,FALSE,"P.C.B"}</definedName>
    <definedName name="러러" hidden="1">{#N/A,#N/A,FALSE,"P.C.B"}</definedName>
    <definedName name="러럴" localSheetId="7" hidden="1">{#N/A,#N/A,FALSE,"P.C.B"}</definedName>
    <definedName name="러럴" localSheetId="6" hidden="1">{#N/A,#N/A,FALSE,"P.C.B"}</definedName>
    <definedName name="러럴" hidden="1">{#N/A,#N/A,FALSE,"P.C.B"}</definedName>
    <definedName name="러럴처" localSheetId="7" hidden="1">{#N/A,#N/A,FALSE,"P.C.B"}</definedName>
    <definedName name="러럴처" localSheetId="6" hidden="1">{#N/A,#N/A,FALSE,"P.C.B"}</definedName>
    <definedName name="러럴처" hidden="1">{#N/A,#N/A,FALSE,"P.C.B"}</definedName>
    <definedName name="러렁라" localSheetId="7" hidden="1">{#N/A,#N/A,FALSE,"단축1";#N/A,#N/A,FALSE,"단축2";#N/A,#N/A,FALSE,"단축3";#N/A,#N/A,FALSE,"장축";#N/A,#N/A,FALSE,"4WD"}</definedName>
    <definedName name="러렁라" localSheetId="6" hidden="1">{#N/A,#N/A,FALSE,"단축1";#N/A,#N/A,FALSE,"단축2";#N/A,#N/A,FALSE,"단축3";#N/A,#N/A,FALSE,"장축";#N/A,#N/A,FALSE,"4WD"}</definedName>
    <definedName name="러렁라" hidden="1">{#N/A,#N/A,FALSE,"단축1";#N/A,#N/A,FALSE,"단축2";#N/A,#N/A,FALSE,"단축3";#N/A,#N/A,FALSE,"장축";#N/A,#N/A,FALSE,"4WD"}</definedName>
    <definedName name="러ㅏㅁ" localSheetId="7" hidden="1">{"'Sheet1'!$A$1:$H$36"}</definedName>
    <definedName name="러ㅏㅁ" localSheetId="6" hidden="1">{"'Sheet1'!$A$1:$H$36"}</definedName>
    <definedName name="러ㅏㅁ" hidden="1">{"'Sheet1'!$A$1:$H$36"}</definedName>
    <definedName name="러ㅏㅇ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럼" localSheetId="7" hidden="1">{"'Sheet1'!$A$1:$H$36"}</definedName>
    <definedName name="럼" localSheetId="6" hidden="1">{"'Sheet1'!$A$1:$H$36"}</definedName>
    <definedName name="럼" hidden="1">{"'Sheet1'!$A$1:$H$36"}</definedName>
    <definedName name="렁나ㅣ렁ㄴ" hidden="1">#REF!</definedName>
    <definedName name="렁ㅁ니만ㅇ" localSheetId="7" hidden="1">{#N/A,#N/A,FALSE,"주요여수신";#N/A,#N/A,FALSE,"수신금리";#N/A,#N/A,FALSE,"대출금리";#N/A,#N/A,FALSE,"신규대출";#N/A,#N/A,FALSE,"총액대출"}</definedName>
    <definedName name="렁ㅁ니만ㅇ" localSheetId="6" hidden="1">{#N/A,#N/A,FALSE,"주요여수신";#N/A,#N/A,FALSE,"수신금리";#N/A,#N/A,FALSE,"대출금리";#N/A,#N/A,FALSE,"신규대출";#N/A,#N/A,FALSE,"총액대출"}</definedName>
    <definedName name="렁ㅁ니만ㅇ" hidden="1">{#N/A,#N/A,FALSE,"주요여수신";#N/A,#N/A,FALSE,"수신금리";#N/A,#N/A,FALSE,"대출금리";#N/A,#N/A,FALSE,"신규대출";#N/A,#N/A,FALSE,"총액대출"}</definedName>
    <definedName name="레포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레포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레포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렌터카부문미반영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렌터카부문미반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렌터카부문미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련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련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련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로" localSheetId="7" hidden="1">{#N/A,#N/A,FALSE,"1.CRITERIA";#N/A,#N/A,FALSE,"2.IS";#N/A,#N/A,FALSE,"3.BS";#N/A,#N/A,FALSE,"4.PER PL";#N/A,#N/A,FALSE,"5.INVESTMENT";#N/A,#N/A,FALSE,"6.공문";#N/A,#N/A,FALSE,"7.netinvest"}</definedName>
    <definedName name="로" localSheetId="6" hidden="1">{#N/A,#N/A,FALSE,"1.CRITERIA";#N/A,#N/A,FALSE,"2.IS";#N/A,#N/A,FALSE,"3.BS";#N/A,#N/A,FALSE,"4.PER PL";#N/A,#N/A,FALSE,"5.INVESTMENT";#N/A,#N/A,FALSE,"6.공문";#N/A,#N/A,FALSE,"7.netinvest"}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로로로" localSheetId="7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로로로" localSheetId="6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로로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로커커버" localSheetId="7" hidden="1">{#N/A,#N/A,FALSE,"단축1";#N/A,#N/A,FALSE,"단축2";#N/A,#N/A,FALSE,"단축3";#N/A,#N/A,FALSE,"장축";#N/A,#N/A,FALSE,"4WD"}</definedName>
    <definedName name="로커커버" localSheetId="6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롱" localSheetId="7" hidden="1">{#N/A,#N/A,FALSE,"단축1";#N/A,#N/A,FALSE,"단축2";#N/A,#N/A,FALSE,"단축3";#N/A,#N/A,FALSE,"장축";#N/A,#N/A,FALSE,"4WD"}</definedName>
    <definedName name="롱" localSheetId="6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롷" localSheetId="7" hidden="1">{"'매출계획'!$D$2"}</definedName>
    <definedName name="롷" localSheetId="6" hidden="1">{"'매출계획'!$D$2"}</definedName>
    <definedName name="롷" hidden="1">{"'매출계획'!$D$2"}</definedName>
    <definedName name="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류" localSheetId="7" hidden="1">{#N/A,#N/A,FALSE,"1.CRITERIA";#N/A,#N/A,FALSE,"2.IS";#N/A,#N/A,FALSE,"3.BS";#N/A,#N/A,FALSE,"4.PER PL";#N/A,#N/A,FALSE,"5.INVESTMENT";#N/A,#N/A,FALSE,"6.공문";#N/A,#N/A,FALSE,"7.netinvest"}</definedName>
    <definedName name="류" localSheetId="6" hidden="1">{#N/A,#N/A,FALSE,"1.CRITERIA";#N/A,#N/A,FALSE,"2.IS";#N/A,#N/A,FALSE,"3.BS";#N/A,#N/A,FALSE,"4.PER PL";#N/A,#N/A,FALSE,"5.INVESTMENT";#N/A,#N/A,FALSE,"6.공문";#N/A,#N/A,FALSE,"7.netinvest"}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localSheetId="7" hidden="1">{#N/A,#N/A,FALSE,"Sheet5"}</definedName>
    <definedName name="리" localSheetId="6" hidden="1">{#N/A,#N/A,FALSE,"Sheet5"}</definedName>
    <definedName name="리" hidden="1">{#N/A,#N/A,FALSE,"Sheet5"}</definedName>
    <definedName name="리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비" hidden="1">#REF!</definedName>
    <definedName name="리비아" hidden="1">#REF!</definedName>
    <definedName name="리비아아" hidden="1">#REF!</definedName>
    <definedName name="裏書譲渡手形" localSheetId="7" hidden="1">{"'買掛金'!$J$6"}</definedName>
    <definedName name="裏書譲渡手形" localSheetId="6" hidden="1">{"'買掛金'!$J$6"}</definedName>
    <definedName name="裏書譲渡手形" hidden="1">{"'買掛金'!$J$6"}</definedName>
    <definedName name="리스">#REF!</definedName>
    <definedName name="리이이" localSheetId="7" hidden="1">{"'손익현황'!$A$1:$J$29"}</definedName>
    <definedName name="리이이" localSheetId="6" hidden="1">{"'손익현황'!$A$1:$J$29"}</definedName>
    <definedName name="리이이" hidden="1">{"'손익현황'!$A$1:$J$29"}</definedName>
    <definedName name="ㄺ" localSheetId="7" hidden="1">{#N/A,#N/A,FALSE,"단축1";#N/A,#N/A,FALSE,"단축2";#N/A,#N/A,FALSE,"단축3";#N/A,#N/A,FALSE,"장축";#N/A,#N/A,FALSE,"4WD"}</definedName>
    <definedName name="ㄺ" localSheetId="6" hidden="1">{#N/A,#N/A,FALSE,"단축1";#N/A,#N/A,FALSE,"단축2";#N/A,#N/A,FALSE,"단축3";#N/A,#N/A,FALSE,"장축";#N/A,#N/A,FALSE,"4WD"}</definedName>
    <definedName name="ㄺ" hidden="1">{#N/A,#N/A,FALSE,"단축1";#N/A,#N/A,FALSE,"단축2";#N/A,#N/A,FALSE,"단축3";#N/A,#N/A,FALSE,"장축";#N/A,#N/A,FALSE,"4WD"}</definedName>
    <definedName name="ㄺㄴ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ㄺㄴ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ㄺ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ㄺㄹ" localSheetId="7" hidden="1">{#N/A,#N/A,FALSE,"UNIT";#N/A,#N/A,FALSE,"UNIT";#N/A,#N/A,FALSE,"계정"}</definedName>
    <definedName name="ㄺㄹ" localSheetId="6" hidden="1">{#N/A,#N/A,FALSE,"UNIT";#N/A,#N/A,FALSE,"UNIT";#N/A,#N/A,FALSE,"계정"}</definedName>
    <definedName name="ㄺㄹ" hidden="1">{#N/A,#N/A,FALSE,"UNIT";#N/A,#N/A,FALSE,"UNIT";#N/A,#N/A,FALSE,"계정"}</definedName>
    <definedName name="ㄻ" hidden="1">#REF!</definedName>
    <definedName name="ㄻㄴㅇㄹ" localSheetId="7" hidden="1">{#N/A,#N/A,FALSE,"주요여수신";#N/A,#N/A,FALSE,"수신금리";#N/A,#N/A,FALSE,"대출금리";#N/A,#N/A,FALSE,"신규대출";#N/A,#N/A,FALSE,"총액대출"}</definedName>
    <definedName name="ㄻㄴㅇㄹ" localSheetId="6" hidden="1">{#N/A,#N/A,FALSE,"주요여수신";#N/A,#N/A,FALSE,"수신금리";#N/A,#N/A,FALSE,"대출금리";#N/A,#N/A,FALSE,"신규대출";#N/A,#N/A,FALSE,"총액대출"}</definedName>
    <definedName name="ㄻㄴㅇㄹ" hidden="1">{#N/A,#N/A,FALSE,"주요여수신";#N/A,#N/A,FALSE,"수신금리";#N/A,#N/A,FALSE,"대출금리";#N/A,#N/A,FALSE,"신규대출";#N/A,#N/A,FALSE,"총액대출"}</definedName>
    <definedName name="ㄻㄴㅇㅇㄹㅇㄴ" hidden="1">{"'자리배치도'!$AG$1:$CI$28"}</definedName>
    <definedName name="ㄻㄻ" hidden="1">{#N/A,#N/A,FALSE,"96매출보고현황"}</definedName>
    <definedName name="ㄻㄻㄻㅇㄹㅇㄴ" hidden="1">{"'자리배치도'!$AG$1:$CI$28"}</definedName>
    <definedName name="ㄽㄱㅎㄽ" localSheetId="7" hidden="1">{#N/A,#N/A,FALSE,"단축1";#N/A,#N/A,FALSE,"단축2";#N/A,#N/A,FALSE,"단축3";#N/A,#N/A,FALSE,"장축";#N/A,#N/A,FALSE,"4WD"}</definedName>
    <definedName name="ㄽㄱㅎㄽ" localSheetId="6" hidden="1">{#N/A,#N/A,FALSE,"단축1";#N/A,#N/A,FALSE,"단축2";#N/A,#N/A,FALSE,"단축3";#N/A,#N/A,FALSE,"장축";#N/A,#N/A,FALSE,"4WD"}</definedName>
    <definedName name="ㄽㄱㅎㄽ" hidden="1">{#N/A,#N/A,FALSE,"단축1";#N/A,#N/A,FALSE,"단축2";#N/A,#N/A,FALSE,"단축3";#N/A,#N/A,FALSE,"장축";#N/A,#N/A,FALSE,"4WD"}</definedName>
    <definedName name="ㄽ허쇼ㅓ쇼ㅓㅛ서" hidden="1">#REF!</definedName>
    <definedName name="ㄿ" localSheetId="7" hidden="1">{#N/A,#N/A,FALSE,"단축1";#N/A,#N/A,FALSE,"단축2";#N/A,#N/A,FALSE,"단축3";#N/A,#N/A,FALSE,"장축";#N/A,#N/A,FALSE,"4WD"}</definedName>
    <definedName name="ㄿ" localSheetId="6" hidden="1">{#N/A,#N/A,FALSE,"단축1";#N/A,#N/A,FALSE,"단축2";#N/A,#N/A,FALSE,"단축3";#N/A,#N/A,FALSE,"장축";#N/A,#N/A,FALSE,"4WD"}</definedName>
    <definedName name="ㄿ" hidden="1">{#N/A,#N/A,FALSE,"단축1";#N/A,#N/A,FALSE,"단축2";#N/A,#N/A,FALSE,"단축3";#N/A,#N/A,FALSE,"장축";#N/A,#N/A,FALSE,"4WD"}</definedName>
    <definedName name="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농ㄹ허ㅜㅋ" hidden="1">#REF!</definedName>
    <definedName name="ㅀㄹ" localSheetId="7" hidden="1">{#N/A,#N/A,TRUE,"일정"}</definedName>
    <definedName name="ㅀㄹ" localSheetId="6" hidden="1">{#N/A,#N/A,TRUE,"일정"}</definedName>
    <definedName name="ㅀㄹ" hidden="1">{#N/A,#N/A,TRUE,"일정"}</definedName>
    <definedName name="ㅀㄹㅇㄴ" hidden="1">{"'자리배치도'!$AG$1:$CI$28"}</definedName>
    <definedName name="ㅀ로ㅗㅅ것고ㅓ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ㅀ로ㅗㅅ것고ㅓ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ㅀ로ㅗㅅ것고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ㅀ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미리밀ㅎ밈림" localSheetId="7" hidden="1">{#N/A,#N/A,FALSE,"을지 (4)";#N/A,#N/A,FALSE,"을지 (5)";#N/A,#N/A,FALSE,"을지 (6)"}</definedName>
    <definedName name="ㅀ미리밀ㅎ밈림" localSheetId="6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ㅇㄹㄶㅀㄹ" localSheetId="7" hidden="1">{#N/A,#N/A,FALSE,"UNIT";#N/A,#N/A,FALSE,"UNIT";#N/A,#N/A,FALSE,"계정"}</definedName>
    <definedName name="ㅀㅇㄹㄶㅀㄹ" localSheetId="6" hidden="1">{#N/A,#N/A,FALSE,"UNIT";#N/A,#N/A,FALSE,"UNIT";#N/A,#N/A,FALSE,"계정"}</definedName>
    <definedName name="ㅀㅇㄹㄶㅀㄹ" hidden="1">{#N/A,#N/A,FALSE,"UNIT";#N/A,#N/A,FALSE,"UNIT";#N/A,#N/A,FALSE,"계정"}</definedName>
    <definedName name="ㅀㅇㅀ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ㅇㅀ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ㅇㅀ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ㅇㅎ" localSheetId="7" hidden="1">{#N/A,#N/A,FALSE,"정공"}</definedName>
    <definedName name="ㅀㅇㅎ" localSheetId="6" hidden="1">{#N/A,#N/A,FALSE,"정공"}</definedName>
    <definedName name="ㅀㅇㅎ" hidden="1">{#N/A,#N/A,FALSE,"정공"}</definedName>
    <definedName name="ㅀㅎ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1">#REF!</definedName>
    <definedName name="ㅁ4" localSheetId="7" hidden="1">{#N/A,#N/A,FALSE,"단축1";#N/A,#N/A,FALSE,"단축2";#N/A,#N/A,FALSE,"단축3";#N/A,#N/A,FALSE,"장축";#N/A,#N/A,FALSE,"4WD"}</definedName>
    <definedName name="ㅁ4" localSheetId="6" hidden="1">{#N/A,#N/A,FALSE,"단축1";#N/A,#N/A,FALSE,"단축2";#N/A,#N/A,FALSE,"단축3";#N/A,#N/A,FALSE,"장축";#N/A,#N/A,FALSE,"4WD"}</definedName>
    <definedName name="ㅁ4" hidden="1">{#N/A,#N/A,FALSE,"단축1";#N/A,#N/A,FALSE,"단축2";#N/A,#N/A,FALSE,"단축3";#N/A,#N/A,FALSE,"장축";#N/A,#N/A,FALSE,"4WD"}</definedName>
    <definedName name="ㅁㄱㅁㄷㅎ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ㄱㅁㄷㅎ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ㄱㅁㄷ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" localSheetId="7" hidden="1">{#N/A,#N/A,FALSE,"UNIT";#N/A,#N/A,FALSE,"UNIT";#N/A,#N/A,FALSE,"계정"}</definedName>
    <definedName name="ㅁㄴ" localSheetId="6" hidden="1">{#N/A,#N/A,FALSE,"UNIT";#N/A,#N/A,FALSE,"UNIT";#N/A,#N/A,FALSE,"계정"}</definedName>
    <definedName name="ㅁㄴ" hidden="1">{#N/A,#N/A,FALSE,"UNIT";#N/A,#N/A,FALSE,"UNIT";#N/A,#N/A,FALSE,"계정"}</definedName>
    <definedName name="ㅁㄴㄴㅁㅇ호ㅗㅁ엉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ㄴㅁㅇ호ㅗㅁ엉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ㄴㅁㅇ호ㅗㅁ엉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ㅇㅁㄴ" hidden="1">#REF!</definedName>
    <definedName name="ㅁㄴㄹㅈ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ㅈ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ㅀㅈㅎㅈㅎ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ㅀㅈㅎㅈㅎ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ㅀㅈㅎㅈ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ㅁㄴㅇ" localSheetId="7" hidden="1">{"'매출계획'!$D$2"}</definedName>
    <definedName name="ㅁㄴㅁㄴㅇ" localSheetId="6" hidden="1">{"'매출계획'!$D$2"}</definedName>
    <definedName name="ㅁㄴㅁㄴㅇ" hidden="1">{"'매출계획'!$D$2"}</definedName>
    <definedName name="ㅁㄴㅇ" localSheetId="7" hidden="1">{#N/A,#N/A,FALSE,"BS";#N/A,#N/A,FALSE,"PL";#N/A,#N/A,FALSE,"처분";#N/A,#N/A,FALSE,"현금";#N/A,#N/A,FALSE,"매출";#N/A,#N/A,FALSE,"원가";#N/A,#N/A,FALSE,"경영"}</definedName>
    <definedName name="ㅁㄴㅇ" localSheetId="6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ㄴㅇ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ㄴㅁㅇㄹ" localSheetId="7" hidden="1">{#N/A,#N/A,FALSE,"주요여수신";#N/A,#N/A,FALSE,"수신금리";#N/A,#N/A,FALSE,"대출금리";#N/A,#N/A,FALSE,"신규대출";#N/A,#N/A,FALSE,"총액대출"}</definedName>
    <definedName name="ㅁㄴㅇㄴㅁㅇㄹ" localSheetId="6" hidden="1">{#N/A,#N/A,FALSE,"주요여수신";#N/A,#N/A,FALSE,"수신금리";#N/A,#N/A,FALSE,"대출금리";#N/A,#N/A,FALSE,"신규대출";#N/A,#N/A,FALSE,"총액대출"}</definedName>
    <definedName name="ㅁㄴㅇㄴㅁㅇㄹ" hidden="1">{#N/A,#N/A,FALSE,"주요여수신";#N/A,#N/A,FALSE,"수신금리";#N/A,#N/A,FALSE,"대출금리";#N/A,#N/A,FALSE,"신규대출";#N/A,#N/A,FALSE,"총액대출"}</definedName>
    <definedName name="ㅁㄴㅇㄹ" localSheetId="7" hidden="1">{#N/A,#N/A,FALSE,"Sheet5"}</definedName>
    <definedName name="ㅁㄴㅇㄹ" localSheetId="6" hidden="1">{#N/A,#N/A,FALSE,"Sheet5"}</definedName>
    <definedName name="ㅁㄴㅇㄹ" hidden="1">{#N/A,#N/A,FALSE,"Sheet5"}</definedName>
    <definedName name="ㅁㄴㅇㄹㅇ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ㄹㅇ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ㄹ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ㄹㅇㅁㄴ" hidden="1">#REF!</definedName>
    <definedName name="ㅁㄴㅇ림ㄴ오ㅓㄹ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림ㄴ오ㅓㄹ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림ㄴ오ㅓ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ㅇㄹ" hidden="1">#REF!</definedName>
    <definedName name="ㅁㄴㅇㅀ" localSheetId="7" hidden="1">{#N/A,#N/A,FALSE,"Sheet5"}</definedName>
    <definedName name="ㅁㄴㅇㅀ" localSheetId="6" hidden="1">{#N/A,#N/A,FALSE,"Sheet5"}</definedName>
    <definedName name="ㅁㄴㅇㅀ" hidden="1">{#N/A,#N/A,FALSE,"Sheet5"}</definedName>
    <definedName name="ㅁㄴㅇㅎㅁ" hidden="1">{"'자리배치도'!$AG$1:$CI$28"}</definedName>
    <definedName name="ㅁㄴㅇㅎㅎ" hidden="1">#REF!</definedName>
    <definedName name="ㅁㄷㅎㅁ" hidden="1">#REF!</definedName>
    <definedName name="ㅁㄹㄴ" hidden="1">#REF!</definedName>
    <definedName name="ㅁㄹㄹㄹㅇㅁㄹㅇㄹㄹㅇㅁ" hidden="1">{"'자리배치도'!$AG$1:$CI$28"}</definedName>
    <definedName name="ㅁㄹㅇ" localSheetId="7" hidden="1">{"'매출계획'!$D$2"}</definedName>
    <definedName name="ㅁㄹㅇ" localSheetId="6" hidden="1">{"'매출계획'!$D$2"}</definedName>
    <definedName name="ㅁㄹㅇ" hidden="1">{"'매출계획'!$D$2"}</definedName>
    <definedName name="ㅁㄹㅇㄴㅁㄴ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ㄹㅇㄴㅁㄴ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ㄹㅇㄴㅁ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ㄹㅇㄹ" hidden="1">3</definedName>
    <definedName name="ㅁㄹㅇㅁ" hidden="1">#REF!</definedName>
    <definedName name="ㅁㅁ" localSheetId="7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" localSheetId="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ㅁ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\" localSheetId="7" hidden="1">{"FORM17",#N/A,FALSE,"Commission1";"FORM17.1",#N/A,FALSE,"Commission2"}</definedName>
    <definedName name="ㅁㅁㅁ\" localSheetId="6" hidden="1">{"FORM17",#N/A,FALSE,"Commission1";"FORM17.1",#N/A,FALSE,"Commission2"}</definedName>
    <definedName name="ㅁㅁㅁ\" hidden="1">{"FORM17",#N/A,FALSE,"Commission1";"FORM17.1",#N/A,FALSE,"Commission2"}</definedName>
    <definedName name="ㅁㅁㅁㅁ" localSheetId="7" hidden="1">{#N/A,#N/A,FALSE,"BS";#N/A,#N/A,FALSE,"PL";#N/A,#N/A,FALSE,"처분";#N/A,#N/A,FALSE,"현금";#N/A,#N/A,FALSE,"매출";#N/A,#N/A,FALSE,"원가";#N/A,#N/A,FALSE,"경영"}</definedName>
    <definedName name="ㅁㅁㅁㅁ" localSheetId="6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7" hidden="1">{#N/A,#N/A,FALSE,"UNIT";#N/A,#N/A,FALSE,"UNIT";#N/A,#N/A,FALSE,"계정"}</definedName>
    <definedName name="ㅁㅁㅁㅁㅁ" localSheetId="6" hidden="1">{#N/A,#N/A,FALSE,"UNIT";#N/A,#N/A,FALSE,"UNIT";#N/A,#N/A,FALSE,"계정"}</definedName>
    <definedName name="ㅁㅁㅁㅁㅁ" hidden="1">{#N/A,#N/A,FALSE,"UNIT";#N/A,#N/A,FALSE,"UNIT";#N/A,#N/A,FALSE,"계정"}</definedName>
    <definedName name="ㅁㅁㅁㅁㅁㅁ" localSheetId="7" hidden="1">{"'5'!$A$1:$BB$147"}</definedName>
    <definedName name="ㅁㅁㅁㅁㅁㅁ" localSheetId="6" hidden="1">{"'5'!$A$1:$BB$147"}</definedName>
    <definedName name="ㅁㅁㅁㅁㅁㅁ" hidden="1">{"'5'!$A$1:$BB$147"}</definedName>
    <definedName name="ㅁㅁㅁㅁㅁㅁㅁ" localSheetId="7" hidden="1">{#N/A,#N/A,FALSE,"Sheet1"}</definedName>
    <definedName name="ㅁㅁㅁㅁㅁㅁㅁ" localSheetId="6" hidden="1">{#N/A,#N/A,FALSE,"Sheet1"}</definedName>
    <definedName name="ㅁㅁㅁㅁㅁㅁㅁ" hidden="1">{#N/A,#N/A,FALSE,"Sheet1"}</definedName>
    <definedName name="ㅁㅁㅁㅁㅁㅁㅁㅁ" localSheetId="7" hidden="1">{#N/A,#N/A,FALSE,"Aging Summary";#N/A,#N/A,FALSE,"Ratio Analysis";#N/A,#N/A,FALSE,"Test 120 Day Accts";#N/A,#N/A,FALSE,"Tickmarks"}</definedName>
    <definedName name="ㅁㅁㅁㅁㅁㅁㅁㅁ" localSheetId="6" hidden="1">{#N/A,#N/A,FALSE,"Aging Summary";#N/A,#N/A,FALSE,"Ratio Analysis";#N/A,#N/A,FALSE,"Test 120 Day Accts";#N/A,#N/A,FALSE,"Tickmarks"}</definedName>
    <definedName name="ㅁㅁㅁㅁㅁㅁㅁㅁ" hidden="1">{#N/A,#N/A,FALSE,"Aging Summary";#N/A,#N/A,FALSE,"Ratio Analysis";#N/A,#N/A,FALSE,"Test 120 Day Accts";#N/A,#N/A,FALSE,"Tickmarks"}</definedName>
    <definedName name="ㅁㅁㅇ" localSheetId="7" hidden="1">{#N/A,#N/A,FALSE,"97년 투자계획 세부내역 "}</definedName>
    <definedName name="ㅁㅁㅇ" localSheetId="6" hidden="1">{#N/A,#N/A,FALSE,"97년 투자계획 세부내역 "}</definedName>
    <definedName name="ㅁㅁㅇ" hidden="1">{#N/A,#N/A,FALSE,"97년 투자계획 세부내역 "}</definedName>
    <definedName name="ㅁㅂㅁ" localSheetId="7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" localSheetId="6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_1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_1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ㅅ" localSheetId="7" hidden="1">{"'매출계획'!$D$2"}</definedName>
    <definedName name="ㅁㅅ" localSheetId="6" hidden="1">{"'매출계획'!$D$2"}</definedName>
    <definedName name="ㅁㅅ" hidden="1">{"'매출계획'!$D$2"}</definedName>
    <definedName name="ㅁㅇ" localSheetId="7" hidden="1">{"'매출계획'!$D$2"}</definedName>
    <definedName name="ㅁㅇ" localSheetId="6" hidden="1">{"'매출계획'!$D$2"}</definedName>
    <definedName name="ㅁㅇ" hidden="1">{"'매출계획'!$D$2"}</definedName>
    <definedName name="ㅁㅇㄴㄻㄴㅇㄹ" hidden="1">#REF!</definedName>
    <definedName name="ㅁㅇㄴㅁㄴㅇ" localSheetId="7" hidden="1">{#N/A,#N/A,FALSE,"BS";#N/A,#N/A,FALSE,"PL";#N/A,#N/A,FALSE,"처분";#N/A,#N/A,FALSE,"현금";#N/A,#N/A,FALSE,"매출";#N/A,#N/A,FALSE,"원가";#N/A,#N/A,FALSE,"경영"}</definedName>
    <definedName name="ㅁㅇㄴㅁㄴㅇ" localSheetId="6" hidden="1">{#N/A,#N/A,FALSE,"BS";#N/A,#N/A,FALSE,"PL";#N/A,#N/A,FALSE,"처분";#N/A,#N/A,FALSE,"현금";#N/A,#N/A,FALSE,"매출";#N/A,#N/A,FALSE,"원가";#N/A,#N/A,FALSE,"경영"}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ㄹ" localSheetId="7" hidden="1">{#N/A,#N/A,FALSE,"단축1";#N/A,#N/A,FALSE,"단축2";#N/A,#N/A,FALSE,"단축3";#N/A,#N/A,FALSE,"장축";#N/A,#N/A,FALSE,"4WD"}</definedName>
    <definedName name="ㅁㅇㄹ" localSheetId="6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ㄹ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ㅇㄹㅇ" localSheetId="7" hidden="1">{#N/A,#N/A,FALSE,"97년 투자계획 세부내역 "}</definedName>
    <definedName name="ㅁㅇㅇㄹㅇ" localSheetId="6" hidden="1">{#N/A,#N/A,FALSE,"97년 투자계획 세부내역 "}</definedName>
    <definedName name="ㅁㅇㅇㄹㅇ" hidden="1">{#N/A,#N/A,FALSE,"97년 투자계획 세부내역 "}</definedName>
    <definedName name="ㅁㅇㅊㅁㄴㅇㄹ" localSheetId="7" hidden="1">{#N/A,#N/A,FALSE,"단축1";#N/A,#N/A,FALSE,"단축2";#N/A,#N/A,FALSE,"단축3";#N/A,#N/A,FALSE,"장축";#N/A,#N/A,FALSE,"4WD"}</definedName>
    <definedName name="ㅁㅇㅊㅁㄴㅇㄹ" localSheetId="6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욘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욘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욘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ㄳㄷ5ㅜㅛ" localSheetId="7" hidden="1">{#N/A,#N/A,FALSE,"단축1";#N/A,#N/A,FALSE,"단축2";#N/A,#N/A,FALSE,"단축3";#N/A,#N/A,FALSE,"장축";#N/A,#N/A,FALSE,"4WD"}</definedName>
    <definedName name="ㅁㅈㄷㄳㄷ5ㅜㅛ" localSheetId="6" hidden="1">{#N/A,#N/A,FALSE,"단축1";#N/A,#N/A,FALSE,"단축2";#N/A,#N/A,FALSE,"단축3";#N/A,#N/A,FALSE,"장축";#N/A,#N/A,FALSE,"4WD"}</definedName>
    <definedName name="ㅁㅈㄷㄳㄷ5ㅜㅛ" hidden="1">{#N/A,#N/A,FALSE,"단축1";#N/A,#N/A,FALSE,"단축2";#N/A,#N/A,FALSE,"단축3";#N/A,#N/A,FALSE,"장축";#N/A,#N/A,FALSE,"4WD"}</definedName>
    <definedName name="ㅁㅈㅁ" localSheetId="7" hidden="1">{#N/A,#N/A,FALSE,"BS";#N/A,#N/A,FALSE,"PL";#N/A,#N/A,FALSE,"처분";#N/A,#N/A,FALSE,"현금";#N/A,#N/A,FALSE,"매출";#N/A,#N/A,FALSE,"원가";#N/A,#N/A,FALSE,"경영"}</definedName>
    <definedName name="ㅁㅈㅁ" localSheetId="6" hidden="1">{#N/A,#N/A,FALSE,"BS";#N/A,#N/A,FALSE,"PL";#N/A,#N/A,FALSE,"처분";#N/A,#N/A,FALSE,"현금";#N/A,#N/A,FALSE,"매출";#N/A,#N/A,FALSE,"원가";#N/A,#N/A,FALSE,"경영"}</definedName>
    <definedName name="ㅁㅈㅁ" hidden="1">{#N/A,#N/A,FALSE,"BS";#N/A,#N/A,FALSE,"PL";#N/A,#N/A,FALSE,"처분";#N/A,#N/A,FALSE,"현금";#N/A,#N/A,FALSE,"매출";#N/A,#N/A,FALSE,"원가";#N/A,#N/A,FALSE,"경영"}</definedName>
    <definedName name="ㅁㅈㅂㅈㅂ" hidden="1">#REF!</definedName>
    <definedName name="ㅁㅋㅌ" localSheetId="7" hidden="1">{#N/A,#N/A,FALSE,"BS";#N/A,#N/A,FALSE,"PL";#N/A,#N/A,FALSE,"처분";#N/A,#N/A,FALSE,"현금";#N/A,#N/A,FALSE,"매출";#N/A,#N/A,FALSE,"원가";#N/A,#N/A,FALSE,"경영"}</definedName>
    <definedName name="ㅁㅋㅌ" localSheetId="6" hidden="1">{#N/A,#N/A,FALSE,"BS";#N/A,#N/A,FALSE,"PL";#N/A,#N/A,FALSE,"처분";#N/A,#N/A,FALSE,"현금";#N/A,#N/A,FALSE,"매출";#N/A,#N/A,FALSE,"원가";#N/A,#N/A,FALSE,"경영"}</definedName>
    <definedName name="ㅁㅋㅌ" hidden="1">{#N/A,#N/A,FALSE,"BS";#N/A,#N/A,FALSE,"PL";#N/A,#N/A,FALSE,"처분";#N/A,#N/A,FALSE,"현금";#N/A,#N/A,FALSE,"매출";#N/A,#N/A,FALSE,"원가";#N/A,#N/A,FALSE,"경영"}</definedName>
    <definedName name="ㅁㅌ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ㅍㅎㄷㄳㅎ" hidden="1">#REF!</definedName>
    <definedName name="마" localSheetId="7" hidden="1">{#N/A,#N/A,FALSE,"Sheet5"}</definedName>
    <definedName name="마" localSheetId="6" hidden="1">{#N/A,#N/A,FALSE,"Sheet5"}</definedName>
    <definedName name="마" hidden="1">{#N/A,#N/A,FALSE,"Sheet5"}</definedName>
    <definedName name="마11111" localSheetId="7" hidden="1">{#N/A,#N/A,TRUE,"Y생산";#N/A,#N/A,TRUE,"Y판매";#N/A,#N/A,TRUE,"Y총물량";#N/A,#N/A,TRUE,"Y능력";#N/A,#N/A,TRUE,"YKD"}</definedName>
    <definedName name="마11111" localSheetId="6" hidden="1">{#N/A,#N/A,TRUE,"Y생산";#N/A,#N/A,TRUE,"Y판매";#N/A,#N/A,TRUE,"Y총물량";#N/A,#N/A,TRUE,"Y능력";#N/A,#N/A,TRUE,"YKD"}</definedName>
    <definedName name="마11111" hidden="1">{#N/A,#N/A,TRUE,"Y생산";#N/A,#N/A,TRUE,"Y판매";#N/A,#N/A,TRUE,"Y총물량";#N/A,#N/A,TRUE,"Y능력";#N/A,#N/A,TRUE,"YKD"}</definedName>
    <definedName name="마7">#REF!</definedName>
    <definedName name="마감" localSheetId="7" hidden="1">{#N/A,#N/A,FALSE,"기술료 비교"}</definedName>
    <definedName name="마감" localSheetId="6" hidden="1">{#N/A,#N/A,FALSE,"기술료 비교"}</definedName>
    <definedName name="마감" hidden="1">{#N/A,#N/A,FALSE,"기술료 비교"}</definedName>
    <definedName name="마감12" localSheetId="7" hidden="1">{#N/A,#N/A,TRUE,"Y생산";#N/A,#N/A,TRUE,"Y판매";#N/A,#N/A,TRUE,"Y총물량";#N/A,#N/A,TRUE,"Y능력";#N/A,#N/A,TRUE,"YKD"}</definedName>
    <definedName name="마감12" localSheetId="6" hidden="1">{#N/A,#N/A,TRUE,"Y생산";#N/A,#N/A,TRUE,"Y판매";#N/A,#N/A,TRUE,"Y총물량";#N/A,#N/A,TRUE,"Y능력";#N/A,#N/A,TRUE,"YKD"}</definedName>
    <definedName name="마감12" hidden="1">{#N/A,#N/A,TRUE,"Y생산";#N/A,#N/A,TRUE,"Y판매";#N/A,#N/A,TRUE,"Y총물량";#N/A,#N/A,TRUE,"Y능력";#N/A,#N/A,TRUE,"YKD"}</definedName>
    <definedName name="마감123" localSheetId="7" hidden="1">{#N/A,#N/A,FALSE,"96 3월물량표";#N/A,#N/A,FALSE,"96 4월물량표";#N/A,#N/A,FALSE,"96 5월물량표"}</definedName>
    <definedName name="마감123" localSheetId="6" hidden="1">{#N/A,#N/A,FALSE,"96 3월물량표";#N/A,#N/A,FALSE,"96 4월물량표";#N/A,#N/A,FALSE,"96 5월물량표"}</definedName>
    <definedName name="마감123" hidden="1">{#N/A,#N/A,FALSE,"96 3월물량표";#N/A,#N/A,FALSE,"96 4월물량표";#N/A,#N/A,FALSE,"96 5월물량표"}</definedName>
    <definedName name="마감830" localSheetId="7" hidden="1">{#N/A,#N/A,TRUE,"Y생산";#N/A,#N/A,TRUE,"Y판매";#N/A,#N/A,TRUE,"Y총물량";#N/A,#N/A,TRUE,"Y능력";#N/A,#N/A,TRUE,"YKD"}</definedName>
    <definedName name="마감830" localSheetId="6" hidden="1">{#N/A,#N/A,TRUE,"Y생산";#N/A,#N/A,TRUE,"Y판매";#N/A,#N/A,TRUE,"Y총물량";#N/A,#N/A,TRUE,"Y능력";#N/A,#N/A,TRUE,"YKD"}</definedName>
    <definedName name="마감830" hidden="1">{#N/A,#N/A,TRUE,"Y생산";#N/A,#N/A,TRUE,"Y판매";#N/A,#N/A,TRUE,"Y총물량";#N/A,#N/A,TRUE,"Y능력";#N/A,#N/A,TRUE,"YKD"}</definedName>
    <definedName name="마감831" localSheetId="7" hidden="1">{#N/A,#N/A,FALSE,"96 3월물량표";#N/A,#N/A,FALSE,"96 4월물량표";#N/A,#N/A,FALSE,"96 5월물량표"}</definedName>
    <definedName name="마감831" localSheetId="6" hidden="1">{#N/A,#N/A,FALSE,"96 3월물량표";#N/A,#N/A,FALSE,"96 4월물량표";#N/A,#N/A,FALSE,"96 5월물량표"}</definedName>
    <definedName name="마감831" hidden="1">{#N/A,#N/A,FALSE,"96 3월물량표";#N/A,#N/A,FALSE,"96 4월물량표";#N/A,#N/A,FALSE,"96 5월물량표"}</definedName>
    <definedName name="마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련_독일">#REF!</definedName>
    <definedName name="마마" localSheetId="7" hidden="1">{#N/A,#N/A,FALSE,"1.CRITERIA";#N/A,#N/A,FALSE,"2.IS";#N/A,#N/A,FALSE,"3.BS";#N/A,#N/A,FALSE,"4.PER PL";#N/A,#N/A,FALSE,"5.INVESTMENT";#N/A,#N/A,FALSE,"6.공문";#N/A,#N/A,FALSE,"7.netinvest"}</definedName>
    <definedName name="마마" localSheetId="6" hidden="1">{#N/A,#N/A,FALSE,"1.CRITERIA";#N/A,#N/A,FALSE,"2.IS";#N/A,#N/A,FALSE,"3.BS";#N/A,#N/A,FALSE,"4.PER PL";#N/A,#N/A,FALSE,"5.INVESTMENT";#N/A,#N/A,FALSE,"6.공문";#N/A,#N/A,FALSE,"7.netinvest"}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보이" localSheetId="7" hidden="1">{#N/A,#N/A,FALSE,"정공"}</definedName>
    <definedName name="마마보이" localSheetId="6" hidden="1">{#N/A,#N/A,FALSE,"정공"}</definedName>
    <definedName name="마마보이" hidden="1">{#N/A,#N/A,FALSE,"정공"}</definedName>
    <definedName name="마마오" localSheetId="7" hidden="1">{#N/A,#N/A,FALSE,"1.CRITERIA";#N/A,#N/A,FALSE,"2.IS";#N/A,#N/A,FALSE,"3.BS";#N/A,#N/A,FALSE,"4.PER PL";#N/A,#N/A,FALSE,"5.INVESTMENT";#N/A,#N/A,FALSE,"6.공문";#N/A,#N/A,FALSE,"7.netinvest"}</definedName>
    <definedName name="마마오" localSheetId="6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localSheetId="7" hidden="1">{#N/A,#N/A,FALSE,"1.CRITERIA";#N/A,#N/A,FALSE,"2.IS";#N/A,#N/A,FALSE,"3.BS";#N/A,#N/A,FALSE,"4.PER PL";#N/A,#N/A,FALSE,"5.INVESTMENT";#N/A,#N/A,FALSE,"6.공문";#N/A,#N/A,FALSE,"7.netinvest"}</definedName>
    <definedName name="마마이" localSheetId="6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바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바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아" localSheetId="7" hidden="1">{#N/A,#N/A,FALSE,"1.CRITERIA";#N/A,#N/A,FALSE,"2.IS";#N/A,#N/A,FALSE,"3.BS";#N/A,#N/A,FALSE,"4.PER PL";#N/A,#N/A,FALSE,"5.INVESTMENT";#N/A,#N/A,FALSE,"6.공문";#N/A,#N/A,FALSE,"7.netinvest"}</definedName>
    <definedName name="마아" localSheetId="6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마케팅" localSheetId="7" hidden="1">{"'5국공정'!$A$1:$E$128"}</definedName>
    <definedName name="마케팅" localSheetId="6" hidden="1">{"'5국공정'!$A$1:$E$128"}</definedName>
    <definedName name="마케팅" hidden="1">{"'5국공정'!$A$1:$E$128"}</definedName>
    <definedName name="마케팅2" localSheetId="7" hidden="1">{"'5국공정'!$A$1:$E$128"}</definedName>
    <definedName name="마케팅2" localSheetId="6" hidden="1">{"'5국공정'!$A$1:$E$128"}</definedName>
    <definedName name="마케팅2" hidden="1">{"'5국공정'!$A$1:$E$128"}</definedName>
    <definedName name="만기보장수익율">#REF!</definedName>
    <definedName name="만두소">#REF!</definedName>
    <definedName name="만두피">#REF!</definedName>
    <definedName name="말일">1999-12-31</definedName>
    <definedName name="맛냄비건더기">#REF!</definedName>
    <definedName name="맛메밀">#REF!</definedName>
    <definedName name="맛메밀면생지">#REF!</definedName>
    <definedName name="맛짜장">#REF!</definedName>
    <definedName name="맛짜장스프반제품">#REF!</definedName>
    <definedName name="매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각">#REF!</definedName>
    <definedName name="매각관련">#REF!</definedName>
    <definedName name="買掛金" localSheetId="7" hidden="1">{"'買掛金'!$J$6"}</definedName>
    <definedName name="買掛金" localSheetId="6" hidden="1">{"'買掛金'!$J$6"}</definedName>
    <definedName name="買掛金" hidden="1">{"'買掛金'!$J$6"}</definedName>
    <definedName name="매입" hidden="1">#REF!</definedName>
    <definedName name="매입채무">#REF!</definedName>
    <definedName name="매축액2" localSheetId="7" hidden="1">{#N/A,#N/A,FALSE,"1.CRITERIA";#N/A,#N/A,FALSE,"2.IS";#N/A,#N/A,FALSE,"3.BS";#N/A,#N/A,FALSE,"4.PER PL";#N/A,#N/A,FALSE,"5.INVESTMENT";#N/A,#N/A,FALSE,"6.공문";#N/A,#N/A,FALSE,"7.netinvest"}</definedName>
    <definedName name="매축액2" localSheetId="6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>#REF!</definedName>
    <definedName name="매출04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04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0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2" localSheetId="7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2" localSheetId="6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bogo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7" hidden="1">{#N/A,#N/A,FALSE,"UNIT";#N/A,#N/A,FALSE,"UNIT";#N/A,#N/A,FALSE,"계정"}</definedName>
    <definedName name="매출계획" localSheetId="6" hidden="1">{#N/A,#N/A,FALSE,"UNIT";#N/A,#N/A,FALSE,"UNIT";#N/A,#N/A,FALSE,"계정"}</definedName>
    <definedName name="매출계획" hidden="1">{#N/A,#N/A,FALSE,"UNIT";#N/A,#N/A,FALSE,"UNIT";#N/A,#N/A,FALSE,"계정"}</definedName>
    <definedName name="매출금액비교">#REF!</definedName>
    <definedName name="매출기준" localSheetId="7" hidden="1">{#N/A,#N/A,FALSE,"정공"}</definedName>
    <definedName name="매출기준" localSheetId="6" hidden="1">{#N/A,#N/A,FALSE,"정공"}</definedName>
    <definedName name="매출기준" hidden="1">{#N/A,#N/A,FALSE,"정공"}</definedName>
    <definedName name="매출목표">#REF!</definedName>
    <definedName name="매출및원가">#REF!</definedName>
    <definedName name="매출보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보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손익" localSheetId="7" hidden="1">{#N/A,#N/A,FALSE,"정공"}</definedName>
    <definedName name="매출손익" localSheetId="6" hidden="1">{#N/A,#N/A,FALSE,"정공"}</definedName>
    <definedName name="매출손익" hidden="1">{#N/A,#N/A,FALSE,"정공"}</definedName>
    <definedName name="매출손익REF" localSheetId="7" hidden="1">{#N/A,#N/A,FALSE,"P.C.B"}</definedName>
    <definedName name="매출손익REF" localSheetId="6" hidden="1">{#N/A,#N/A,FALSE,"P.C.B"}</definedName>
    <definedName name="매출손익REF" hidden="1">{#N/A,#N/A,FALSE,"P.C.B"}</definedName>
    <definedName name="매출손익분석누계" hidden="1">#REF!</definedName>
    <definedName name="매출실적" localSheetId="7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실적" localSheetId="6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실적1" localSheetId="7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실적1" localSheetId="6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실적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액2" localSheetId="7" hidden="1">{#N/A,#N/A,FALSE,"1.CRITERIA";#N/A,#N/A,FALSE,"2.IS";#N/A,#N/A,FALSE,"3.BS";#N/A,#N/A,FALSE,"4.PER PL";#N/A,#N/A,FALSE,"5.INVESTMENT";#N/A,#N/A,FALSE,"6.공문";#N/A,#N/A,FALSE,"7.netinvest"}</definedName>
    <definedName name="매출액2" localSheetId="6" hidden="1">{#N/A,#N/A,FALSE,"1.CRITERIA";#N/A,#N/A,FALSE,"2.IS";#N/A,#N/A,FALSE,"3.BS";#N/A,#N/A,FALSE,"4.PER PL";#N/A,#N/A,FALSE,"5.INVESTMENT";#N/A,#N/A,FALSE,"6.공문";#N/A,#N/A,FALSE,"7.netinvest"}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" localSheetId="7" hidden="1">{#N/A,#N/A,FALSE,"Aging Summary";#N/A,#N/A,FALSE,"Ratio Analysis";#N/A,#N/A,FALSE,"Test 120 Day Accts";#N/A,#N/A,FALSE,"Tickmarks"}</definedName>
    <definedName name="매출원" localSheetId="6" hidden="1">{#N/A,#N/A,FALSE,"Aging Summary";#N/A,#N/A,FALSE,"Ratio Analysis";#N/A,#N/A,FALSE,"Test 120 Day Accts";#N/A,#N/A,FALSE,"Tickmarks"}</definedName>
    <definedName name="매출원" hidden="1">{#N/A,#N/A,FALSE,"Aging Summary";#N/A,#N/A,FALSE,"Ratio Analysis";#N/A,#N/A,FALSE,"Test 120 Day Accts";#N/A,#N/A,FALSE,"Tickmarks"}</definedName>
    <definedName name="매출원가" localSheetId="7" hidden="1">{#N/A,#N/A,FALSE,"Aging Summary";#N/A,#N/A,FALSE,"Ratio Analysis";#N/A,#N/A,FALSE,"Test 120 Day Accts";#N/A,#N/A,FALSE,"Tickmarks"}</definedName>
    <definedName name="매출원가" localSheetId="6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7" hidden="1">{#N/A,#N/A,FALSE,"Aging Summary";#N/A,#N/A,FALSE,"Ratio Analysis";#N/A,#N/A,FALSE,"Test 120 Day Accts";#N/A,#N/A,FALSE,"Tickmarks"}</definedName>
    <definedName name="매출원가1" localSheetId="6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기초" localSheetId="7" hidden="1">{#N/A,#N/A,FALSE,"Aging Summary";#N/A,#N/A,FALSE,"Ratio Analysis";#N/A,#N/A,FALSE,"Test 120 Day Accts";#N/A,#N/A,FALSE,"Tickmarks"}</definedName>
    <definedName name="매출원가기초" localSheetId="6" hidden="1">{#N/A,#N/A,FALSE,"Aging Summary";#N/A,#N/A,FALSE,"Ratio Analysis";#N/A,#N/A,FALSE,"Test 120 Day Accts";#N/A,#N/A,FALSE,"Tickmarks"}</definedName>
    <definedName name="매출원가기초" hidden="1">{#N/A,#N/A,FALSE,"Aging Summary";#N/A,#N/A,FALSE,"Ratio Analysis";#N/A,#N/A,FALSE,"Test 120 Day Accts";#N/A,#N/A,FALSE,"Tickmarks"}</definedName>
    <definedName name="매출원가기초1" localSheetId="7" hidden="1">{#N/A,#N/A,FALSE,"Aging Summary";#N/A,#N/A,FALSE,"Ratio Analysis";#N/A,#N/A,FALSE,"Test 120 Day Accts";#N/A,#N/A,FALSE,"Tickmarks"}</definedName>
    <definedName name="매출원가기초1" localSheetId="6" hidden="1">{#N/A,#N/A,FALSE,"Aging Summary";#N/A,#N/A,FALSE,"Ratio Analysis";#N/A,#N/A,FALSE,"Test 120 Day Accts";#N/A,#N/A,FALSE,"Tickmarks"}</definedName>
    <definedName name="매출원가기초1" hidden="1">{#N/A,#N/A,FALSE,"Aging Summary";#N/A,#N/A,FALSE,"Ratio Analysis";#N/A,#N/A,FALSE,"Test 120 Day Accts";#N/A,#N/A,FALSE,"Tickmarks"}</definedName>
    <definedName name="매출원가기초2" localSheetId="7" hidden="1">{#N/A,#N/A,FALSE,"Aging Summary";#N/A,#N/A,FALSE,"Ratio Analysis";#N/A,#N/A,FALSE,"Test 120 Day Accts";#N/A,#N/A,FALSE,"Tickmarks"}</definedName>
    <definedName name="매출원가기초2" localSheetId="6" hidden="1">{#N/A,#N/A,FALSE,"Aging Summary";#N/A,#N/A,FALSE,"Ratio Analysis";#N/A,#N/A,FALSE,"Test 120 Day Accts";#N/A,#N/A,FALSE,"Tickmarks"}</definedName>
    <definedName name="매출원가기초2" hidden="1">{#N/A,#N/A,FALSE,"Aging Summary";#N/A,#N/A,FALSE,"Ratio Analysis";#N/A,#N/A,FALSE,"Test 120 Day Accts";#N/A,#N/A,FALSE,"Tickmarks"}</definedName>
    <definedName name="매출원가배분" hidden="1">{"'Desktop Inventory 현황'!$B$2:$O$35"}</definedName>
    <definedName name="매출이월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이월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전환손익" localSheetId="7" hidden="1">{#N/A,#N/A,FALSE,"정공"}</definedName>
    <definedName name="매출전환손익" localSheetId="6" hidden="1">{#N/A,#N/A,FALSE,"정공"}</definedName>
    <definedName name="매출전환손익" hidden="1">{#N/A,#N/A,FALSE,"정공"}</definedName>
    <definedName name="매출채권">#REF!</definedName>
    <definedName name="매출채권_1" localSheetId="7" hidden="1">{#N/A,#N/A,FALSE,"Aging Summary";#N/A,#N/A,FALSE,"Ratio Analysis";#N/A,#N/A,FALSE,"Test 120 Day Accts";#N/A,#N/A,FALSE,"Tickmarks"}</definedName>
    <definedName name="매출채권_1" localSheetId="6" hidden="1">{#N/A,#N/A,FALSE,"Aging Summary";#N/A,#N/A,FALSE,"Ratio Analysis";#N/A,#N/A,FALSE,"Test 120 Day Accts";#N/A,#N/A,FALSE,"Tickmarks"}</definedName>
    <definedName name="매출채권_1" hidden="1">{#N/A,#N/A,FALSE,"Aging Summary";#N/A,#N/A,FALSE,"Ratio Analysis";#N/A,#N/A,FALSE,"Test 120 Day Accts";#N/A,#N/A,FALSE,"Tickmarks"}</definedName>
    <definedName name="매출채권_금감원" localSheetId="7" hidden="1">{#N/A,#N/A,FALSE,"보험현황";#N/A,#N/A,FALSE,"보험현황"}</definedName>
    <definedName name="매출채권_금감원" localSheetId="6" hidden="1">{#N/A,#N/A,FALSE,"보험현황";#N/A,#N/A,FALSE,"보험현황"}</definedName>
    <definedName name="매출채권_금감원" hidden="1">{#N/A,#N/A,FALSE,"보험현황";#N/A,#N/A,FALSE,"보험현황"}</definedName>
    <definedName name="매출채권비율" localSheetId="7" hidden="1">{"'손익현황'!$A$1:$J$29"}</definedName>
    <definedName name="매출채권비율" localSheetId="6" hidden="1">{"'손익현황'!$A$1:$J$29"}</definedName>
    <definedName name="매출채권비율" hidden="1">{"'손익현황'!$A$1:$J$29"}</definedName>
    <definedName name="매출추1" localSheetId="7" hidden="1">{#N/A,#N/A,FALSE,"정공"}</definedName>
    <definedName name="매출추1" localSheetId="6" hidden="1">{#N/A,#N/A,FALSE,"정공"}</definedName>
    <definedName name="매출추1" hidden="1">{#N/A,#N/A,FALSE,"정공"}</definedName>
    <definedName name="매출추정" localSheetId="7" hidden="1">{#N/A,#N/A,FALSE,"정공"}</definedName>
    <definedName name="매출추정" localSheetId="6" hidden="1">{#N/A,#N/A,FALSE,"정공"}</definedName>
    <definedName name="매출추정" hidden="1">{#N/A,#N/A,FALSE,"정공"}</definedName>
    <definedName name="매춞ㅁㅁ" localSheetId="7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춞ㅁㅁ" localSheetId="6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춞ㅁ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크로1">#REF!</definedName>
    <definedName name="매크로2">#REF!</definedName>
    <definedName name="머랴" hidden="1">{"'Sheet1'!$A$1:$H$36"}</definedName>
    <definedName name="머머" localSheetId="7" hidden="1">{#N/A,#N/A,FALSE,"1.CRITERIA";#N/A,#N/A,FALSE,"2.IS";#N/A,#N/A,FALSE,"3.BS";#N/A,#N/A,FALSE,"4.PER PL";#N/A,#N/A,FALSE,"5.INVESTMENT";#N/A,#N/A,FALSE,"6.공문";#N/A,#N/A,FALSE,"7.netinvest"}</definedName>
    <definedName name="머머" localSheetId="6" hidden="1">{#N/A,#N/A,FALSE,"1.CRITERIA";#N/A,#N/A,FALSE,"2.IS";#N/A,#N/A,FALSE,"3.BS";#N/A,#N/A,FALSE,"4.PER PL";#N/A,#N/A,FALSE,"5.INVESTMENT";#N/A,#N/A,FALSE,"6.공문";#N/A,#N/A,FALSE,"7.netinvest"}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먼">#REF!</definedName>
    <definedName name="먼데" localSheetId="7" hidden="1">{#N/A,#N/A,FALSE,"BS";#N/A,#N/A,FALSE,"PL";#N/A,#N/A,FALSE,"처분";#N/A,#N/A,FALSE,"현금";#N/A,#N/A,FALSE,"매출";#N/A,#N/A,FALSE,"원가";#N/A,#N/A,FALSE,"경영"}</definedName>
    <definedName name="먼데" localSheetId="6" hidden="1">{#N/A,#N/A,FALSE,"BS";#N/A,#N/A,FALSE,"PL";#N/A,#N/A,FALSE,"처분";#N/A,#N/A,FALSE,"현금";#N/A,#N/A,FALSE,"매출";#N/A,#N/A,FALSE,"원가";#N/A,#N/A,FALSE,"경영"}</definedName>
    <definedName name="먼데" hidden="1">{#N/A,#N/A,FALSE,"BS";#N/A,#N/A,FALSE,"PL";#N/A,#N/A,FALSE,"처분";#N/A,#N/A,FALSE,"현금";#N/A,#N/A,FALSE,"매출";#N/A,#N/A,FALSE,"원가";#N/A,#N/A,FALSE,"경영"}</definedName>
    <definedName name="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메모" localSheetId="7" hidden="1">{"'Sheet1'!$A$1:$H$36"}</definedName>
    <definedName name="메모" localSheetId="6" hidden="1">{"'Sheet1'!$A$1:$H$36"}</definedName>
    <definedName name="메모" hidden="1">{"'Sheet1'!$A$1:$H$36"}</definedName>
    <definedName name="메모리연" localSheetId="7" hidden="1">{"'Sheet1'!$A$1:$H$36"}</definedName>
    <definedName name="메모리연" localSheetId="6" hidden="1">{"'Sheet1'!$A$1:$H$36"}</definedName>
    <definedName name="메모리연" hidden="1">{"'Sheet1'!$A$1:$H$36"}</definedName>
    <definedName name="메밀스프150">#REF!</definedName>
    <definedName name="메밀스프반제품">#REF!</definedName>
    <definedName name="며며" localSheetId="7" hidden="1">{#N/A,#N/A,FALSE,"1.CRITERIA";#N/A,#N/A,FALSE,"2.IS";#N/A,#N/A,FALSE,"3.BS";#N/A,#N/A,FALSE,"4.PER PL";#N/A,#N/A,FALSE,"5.INVESTMENT";#N/A,#N/A,FALSE,"6.공문";#N/A,#N/A,FALSE,"7.netinvest"}</definedName>
    <definedName name="며며" localSheetId="6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">#REF!</definedName>
    <definedName name="면2K급여">#REF!</definedName>
    <definedName name="면적산정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면적산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면적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멸치맛생칼국수스프">#REF!</definedName>
    <definedName name="명가">#REF!</definedName>
    <definedName name="명세서" hidden="1">#REF!</definedName>
    <definedName name="모" localSheetId="7" hidden="1">{#N/A,#N/A,FALSE,"UNIT";#N/A,#N/A,FALSE,"UNIT";#N/A,#N/A,FALSE,"계정"}</definedName>
    <definedName name="모" localSheetId="6" hidden="1">{#N/A,#N/A,FALSE,"UNIT";#N/A,#N/A,FALSE,"UNIT";#N/A,#N/A,FALSE,"계정"}</definedName>
    <definedName name="모" hidden="1">{#N/A,#N/A,FALSE,"UNIT";#N/A,#N/A,FALSE,"UNIT";#N/A,#N/A,FALSE,"계정"}</definedName>
    <definedName name="모나리자아" localSheetId="7" hidden="1">{#N/A,#N/A,FALSE,"정공"}</definedName>
    <definedName name="모나리자아" localSheetId="6" hidden="1">{#N/A,#N/A,FALSE,"정공"}</definedName>
    <definedName name="모나리자아" hidden="1">{#N/A,#N/A,FALSE,"정공"}</definedName>
    <definedName name="모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발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발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발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리" localSheetId="7" hidden="1">{#N/A,#N/A,FALSE,"1.CRITERIA";#N/A,#N/A,FALSE,"2.IS";#N/A,#N/A,FALSE,"3.BS";#N/A,#N/A,FALSE,"4.PER PL";#N/A,#N/A,FALSE,"5.INVESTMENT";#N/A,#N/A,FALSE,"6.공문";#N/A,#N/A,FALSE,"7.netinvest"}</definedName>
    <definedName name="모리" localSheetId="6" hidden="1">{#N/A,#N/A,FALSE,"1.CRITERIA";#N/A,#N/A,FALSE,"2.IS";#N/A,#N/A,FALSE,"3.BS";#N/A,#N/A,FALSE,"4.PER PL";#N/A,#N/A,FALSE,"5.INVESTMENT";#N/A,#N/A,FALSE,"6.공문";#N/A,#N/A,FALSE,"7.netinvest"}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localSheetId="7" hidden="1">{#N/A,#N/A,FALSE,"1.CRITERIA";#N/A,#N/A,FALSE,"2.IS";#N/A,#N/A,FALSE,"3.BS";#N/A,#N/A,FALSE,"4.PER PL";#N/A,#N/A,FALSE,"5.INVESTMENT";#N/A,#N/A,FALSE,"6.공문";#N/A,#N/A,FALSE,"7.netinvest"}</definedName>
    <definedName name="모모" localSheetId="6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야" localSheetId="7" hidden="1">{#N/A,#N/A,FALSE,"BS";#N/A,#N/A,FALSE,"PL";#N/A,#N/A,FALSE,"처분";#N/A,#N/A,FALSE,"현금";#N/A,#N/A,FALSE,"매출";#N/A,#N/A,FALSE,"원가";#N/A,#N/A,FALSE,"경영"}</definedName>
    <definedName name="모야" localSheetId="6" hidden="1">{#N/A,#N/A,FALSE,"BS";#N/A,#N/A,FALSE,"PL";#N/A,#N/A,FALSE,"처분";#N/A,#N/A,FALSE,"현금";#N/A,#N/A,FALSE,"매출";#N/A,#N/A,FALSE,"원가";#N/A,#N/A,FALSE,"경영"}</definedName>
    <definedName name="모야" hidden="1">{#N/A,#N/A,FALSE,"BS";#N/A,#N/A,FALSE,"PL";#N/A,#N/A,FALSE,"처분";#N/A,#N/A,FALSE,"현금";#N/A,#N/A,FALSE,"매출";#N/A,#N/A,FALSE,"원가";#N/A,#N/A,FALSE,"경영"}</definedName>
    <definedName name="목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localSheetId="7" hidden="1">{#N/A,#N/A,FALSE,"주요여수신";#N/A,#N/A,FALSE,"수신금리";#N/A,#N/A,FALSE,"대출금리";#N/A,#N/A,FALSE,"신규대출";#N/A,#N/A,FALSE,"총액대출"}</definedName>
    <definedName name="목차" localSheetId="6" hidden="1">{#N/A,#N/A,FALSE,"주요여수신";#N/A,#N/A,FALSE,"수신금리";#N/A,#N/A,FALSE,"대출금리";#N/A,#N/A,FALSE,"신규대출";#N/A,#N/A,FALSE,"총액대출"}</definedName>
    <definedName name="목차" hidden="1">{#N/A,#N/A,FALSE,"주요여수신";#N/A,#N/A,FALSE,"수신금리";#N/A,#N/A,FALSE,"대출금리";#N/A,#N/A,FALSE,"신규대출";#N/A,#N/A,FALSE,"총액대출"}</definedName>
    <definedName name="목차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2" localSheetId="7" hidden="1">{#N/A,#N/A,FALSE,"주요여수신";#N/A,#N/A,FALSE,"수신금리";#N/A,#N/A,FALSE,"대출금리";#N/A,#N/A,FALSE,"신규대출";#N/A,#N/A,FALSE,"총액대출"}</definedName>
    <definedName name="목차2" localSheetId="6" hidden="1">{#N/A,#N/A,FALSE,"주요여수신";#N/A,#N/A,FALSE,"수신금리";#N/A,#N/A,FALSE,"대출금리";#N/A,#N/A,FALSE,"신규대출";#N/A,#N/A,FALSE,"총액대출"}</definedName>
    <definedName name="목차2" hidden="1">{#N/A,#N/A,FALSE,"주요여수신";#N/A,#N/A,FALSE,"수신금리";#N/A,#N/A,FALSE,"대출금리";#N/A,#N/A,FALSE,"신규대출";#N/A,#N/A,FALSE,"총액대출"}</definedName>
    <definedName name="목차도" localSheetId="7" hidden="1">{#N/A,#N/A,FALSE,"정공"}</definedName>
    <definedName name="목차도" localSheetId="6" hidden="1">{#N/A,#N/A,FALSE,"정공"}</definedName>
    <definedName name="목차도" hidden="1">{#N/A,#N/A,FALSE,"정공"}</definedName>
    <definedName name="목차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">[0]!영광원자력5,#REF!</definedName>
    <definedName name="목포공항">[0]!영광원자력5,#REF!</definedName>
    <definedName name="목포다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다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관리" localSheetId="7" hidden="1">{"'5'!$A$1:$BB$147"}</definedName>
    <definedName name="목표관리" localSheetId="6" hidden="1">{"'5'!$A$1:$BB$147"}</definedName>
    <definedName name="목표관리" hidden="1">{"'5'!$A$1:$BB$147"}</definedName>
    <definedName name="목표순자본비율">#REF!</definedName>
    <definedName name="몬ㄴ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몬ㄴ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몬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" localSheetId="7" hidden="1">{#N/A,#N/A,FALSE,"정공"}</definedName>
    <definedName name="몰라" localSheetId="6" hidden="1">{#N/A,#N/A,FALSE,"정공"}</definedName>
    <definedName name="몰라" hidden="1">{#N/A,#N/A,FALSE,"정공"}</definedName>
    <definedName name="몰라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몰라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몰라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몰라44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44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4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산">#REF!</definedName>
    <definedName name="몰라요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요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러" hidden="1">#REF!,!#REF!</definedName>
    <definedName name="뫌" localSheetId="7" hidden="1">{#N/A,#N/A,FALSE,"1.CRITERIA";#N/A,#N/A,FALSE,"2.IS";#N/A,#N/A,FALSE,"3.BS";#N/A,#N/A,FALSE,"4.PER PL";#N/A,#N/A,FALSE,"5.INVESTMENT";#N/A,#N/A,FALSE,"6.공문";#N/A,#N/A,FALSE,"7.netinvest"}</definedName>
    <definedName name="뫌" localSheetId="6" hidden="1">{#N/A,#N/A,FALSE,"1.CRITERIA";#N/A,#N/A,FALSE,"2.IS";#N/A,#N/A,FALSE,"3.BS";#N/A,#N/A,FALSE,"4.PER PL";#N/A,#N/A,FALSE,"5.INVESTMENT";#N/A,#N/A,FALSE,"6.공문";#N/A,#N/A,FALSE,"7.netinvest"}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고" hidden="1">#REF!</definedName>
    <definedName name="무무" localSheetId="7" hidden="1">{#N/A,#N/A,FALSE,"1.CRITERIA";#N/A,#N/A,FALSE,"2.IS";#N/A,#N/A,FALSE,"3.BS";#N/A,#N/A,FALSE,"4.PER PL";#N/A,#N/A,FALSE,"5.INVESTMENT";#N/A,#N/A,FALSE,"6.공문";#N/A,#N/A,FALSE,"7.netinvest"}</definedName>
    <definedName name="무무" localSheetId="6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슨" localSheetId="7" hidden="1">{#N/A,#N/A,FALSE,"단축1";#N/A,#N/A,FALSE,"단축2";#N/A,#N/A,FALSE,"단축3";#N/A,#N/A,FALSE,"장축";#N/A,#N/A,FALSE,"4WD"}</definedName>
    <definedName name="무슨" localSheetId="6" hidden="1">{#N/A,#N/A,FALSE,"단축1";#N/A,#N/A,FALSE,"단축2";#N/A,#N/A,FALSE,"단축3";#N/A,#N/A,FALSE,"장축";#N/A,#N/A,FALSE,"4WD"}</definedName>
    <definedName name="무슨" hidden="1">{#N/A,#N/A,FALSE,"단축1";#N/A,#N/A,FALSE,"단축2";#N/A,#N/A,FALSE,"단축3";#N/A,#N/A,FALSE,"장축";#N/A,#N/A,FALSE,"4WD"}</definedName>
    <definedName name="무시비" hidden="1">{#N/A,#N/A,FALSE,"96매출보고현황"}</definedName>
    <definedName name="무야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야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얼까" localSheetId="7" hidden="1">{"'분양원가'!$B$1:$F$113"}</definedName>
    <definedName name="무얼까" localSheetId="6" hidden="1">{"'분양원가'!$B$1:$F$113"}</definedName>
    <definedName name="무얼까" hidden="1">{"'분양원가'!$B$1:$F$113"}</definedName>
    <definedName name="무제">#REF!</definedName>
    <definedName name="무형명세서" hidden="1">{"'어음수표'!$A$1"}</definedName>
    <definedName name="무형자산" hidden="1">#REF!</definedName>
    <definedName name="무형자산명세서" hidden="1">{"'어음수표'!$A$1"}</definedName>
    <definedName name="무형자산상각비">#REF!</definedName>
    <definedName name="문" localSheetId="7" hidden="1">{"'5'!$A$1:$BB$147"}</definedName>
    <definedName name="문" localSheetId="6" hidden="1">{"'5'!$A$1:$BB$147"}</definedName>
    <definedName name="문" hidden="1">{"'5'!$A$1:$BB$147"}</definedName>
    <definedName name="문기수" localSheetId="7" hidden="1">{"'호선별현황(방식)'!$K$22:$P$22","'호선별현황(방식)'!$K$22:$P$22"}</definedName>
    <definedName name="문기수" localSheetId="6" hidden="1">{"'호선별현황(방식)'!$K$22:$P$22","'호선별현황(방식)'!$K$22:$P$22"}</definedName>
    <definedName name="문기수" hidden="1">{"'호선별현황(방식)'!$K$22:$P$22","'호선별현황(방식)'!$K$22:$P$22"}</definedName>
    <definedName name="문길원" localSheetId="7" hidden="1">{"'5'!$A$1:$BB$147"}</definedName>
    <definedName name="문길원" localSheetId="6" hidden="1">{"'5'!$A$1:$BB$147"}</definedName>
    <definedName name="문길원" hidden="1">{"'5'!$A$1:$BB$147"}</definedName>
    <definedName name="문성근" localSheetId="7" hidden="1">{#N/A,#N/A,FALSE,"97년 투자계획 세부내역 "}</definedName>
    <definedName name="문성근" localSheetId="6" hidden="1">{#N/A,#N/A,FALSE,"97년 투자계획 세부내역 "}</definedName>
    <definedName name="문성근" hidden="1">{#N/A,#N/A,FALSE,"97년 투자계획 세부내역 "}</definedName>
    <definedName name="문성수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자조건">#REF!</definedName>
    <definedName name="문장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장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장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제점3" localSheetId="7" hidden="1">{#N/A,#N/A,FALSE,"Aging Summary";#N/A,#N/A,FALSE,"Ratio Analysis";#N/A,#N/A,FALSE,"Test 120 Day Accts";#N/A,#N/A,FALSE,"Tickmarks"}</definedName>
    <definedName name="문제점3" localSheetId="6" hidden="1">{#N/A,#N/A,FALSE,"Aging Summary";#N/A,#N/A,FALSE,"Ratio Analysis";#N/A,#N/A,FALSE,"Test 120 Day Accts";#N/A,#N/A,FALSE,"Tickmarks"}</definedName>
    <definedName name="문제점3" hidden="1">{#N/A,#N/A,FALSE,"Aging Summary";#N/A,#N/A,FALSE,"Ratio Analysis";#N/A,#N/A,FALSE,"Test 120 Day Accts";#N/A,#N/A,FALSE,"Tickmarks"}</definedName>
    <definedName name="물건명">#REF!</definedName>
    <definedName name="물건목록2">#REF!</definedName>
    <definedName name="물냉면스프혼합">#REF!</definedName>
    <definedName name="물냉면육수반제품">#REF!</definedName>
    <definedName name="물랴자" localSheetId="7" hidden="1">{#N/A,#N/A,TRUE,"Y생산";#N/A,#N/A,TRUE,"Y판매";#N/A,#N/A,TRUE,"Y총물량";#N/A,#N/A,TRUE,"Y능력";#N/A,#N/A,TRUE,"YKD"}</definedName>
    <definedName name="물랴자" localSheetId="6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7" hidden="1">{#N/A,#N/A,TRUE,"Y생산";#N/A,#N/A,TRUE,"Y판매";#N/A,#N/A,TRUE,"Y총물량";#N/A,#N/A,TRUE,"Y능력";#N/A,#N/A,TRUE,"YKD"}</definedName>
    <definedName name="물량수" localSheetId="6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7" hidden="1">{#N/A,#N/A,TRUE,"Y생산";#N/A,#N/A,TRUE,"Y판매";#N/A,#N/A,TRUE,"Y총물량";#N/A,#N/A,TRUE,"Y능력";#N/A,#N/A,TRUE,"YKD"}</definedName>
    <definedName name="물량수정" localSheetId="6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7" hidden="1">{#N/A,#N/A,TRUE,"Y생산";#N/A,#N/A,TRUE,"Y판매";#N/A,#N/A,TRUE,"Y총물량";#N/A,#N/A,TRUE,"Y능력";#N/A,#N/A,TRUE,"YKD"}</definedName>
    <definedName name="물량수정1" localSheetId="6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7" hidden="1">{#N/A,#N/A,TRUE,"Y생산";#N/A,#N/A,TRUE,"Y판매";#N/A,#N/A,TRUE,"Y총물량";#N/A,#N/A,TRUE,"Y능력";#N/A,#N/A,TRUE,"YKD"}</definedName>
    <definedName name="물량수정2" localSheetId="6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7" hidden="1">{#N/A,#N/A,TRUE,"Y생산";#N/A,#N/A,TRUE,"Y판매";#N/A,#N/A,TRUE,"Y총물량";#N/A,#N/A,TRUE,"Y능력";#N/A,#N/A,TRUE,"YKD"}</definedName>
    <definedName name="물량정" localSheetId="6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7" hidden="1">{#N/A,#N/A,TRUE,"Y생산";#N/A,#N/A,TRUE,"Y판매";#N/A,#N/A,TRUE,"Y총물량";#N/A,#N/A,TRUE,"Y능력";#N/A,#N/A,TRUE,"YKD"}</definedName>
    <definedName name="물량조정" localSheetId="6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7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" localSheetId="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2" localSheetId="7" hidden="1">{#N/A,#N/A,FALSE,"97년 투자계획 세부내역 "}</definedName>
    <definedName name="물류2" localSheetId="6" hidden="1">{#N/A,#N/A,FALSE,"97년 투자계획 세부내역 "}</definedName>
    <definedName name="물류2" hidden="1">{#N/A,#N/A,FALSE,"97년 투자계획 세부내역 "}</definedName>
    <definedName name="물류3" localSheetId="7" hidden="1">{#N/A,#N/A,FALSE,"97년 투자계획 세부내역 "}</definedName>
    <definedName name="물류3" localSheetId="6" hidden="1">{#N/A,#N/A,FALSE,"97년 투자계획 세부내역 "}</definedName>
    <definedName name="물류3" hidden="1">{#N/A,#N/A,FALSE,"97년 투자계획 세부내역 "}</definedName>
    <definedName name="물수" localSheetId="7" hidden="1">{#N/A,#N/A,TRUE,"Y생산";#N/A,#N/A,TRUE,"Y판매";#N/A,#N/A,TRUE,"Y총물량";#N/A,#N/A,TRUE,"Y능력";#N/A,#N/A,TRUE,"YKD"}</definedName>
    <definedName name="물수" localSheetId="6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뭐고" localSheetId="7" hidden="1">{"'매출계획'!$D$2"}</definedName>
    <definedName name="뭐고" localSheetId="6" hidden="1">{"'매출계획'!$D$2"}</definedName>
    <definedName name="뭐고" hidden="1">{"'매출계획'!$D$2"}</definedName>
    <definedName name="뭐냐" hidden="1">{"'Desktop Inventory 현황'!$B$2:$O$35"}</definedName>
    <definedName name="뭐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뭐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뭐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뭐지" hidden="1">#REF!</definedName>
    <definedName name="뭔지모르ㅔ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뭔지모르ㅔ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뭔지모르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뭬야" localSheetId="7" hidden="1">{"'매출계획'!$D$2"}</definedName>
    <definedName name="뭬야" localSheetId="6" hidden="1">{"'매출계획'!$D$2"}</definedName>
    <definedName name="뭬야" hidden="1">{"'매출계획'!$D$2"}</definedName>
    <definedName name="뮤" localSheetId="7" hidden="1">{#N/A,#N/A,FALSE,"기술료 비교"}</definedName>
    <definedName name="뮤" localSheetId="6" hidden="1">{#N/A,#N/A,FALSE,"기술료 비교"}</definedName>
    <definedName name="뮤" hidden="1">{#N/A,#N/A,FALSE,"기술료 비교"}</definedName>
    <definedName name="뮤뮤" localSheetId="7" hidden="1">{#N/A,#N/A,FALSE,"1.CRITERIA";#N/A,#N/A,FALSE,"2.IS";#N/A,#N/A,FALSE,"3.BS";#N/A,#N/A,FALSE,"4.PER PL";#N/A,#N/A,FALSE,"5.INVESTMENT";#N/A,#N/A,FALSE,"6.공문";#N/A,#N/A,FALSE,"7.netinvest"}</definedName>
    <definedName name="뮤뮤" localSheetId="6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경" localSheetId="7" hidden="1">{"'Sheet1'!$A$1:$H$36"}</definedName>
    <definedName name="미경" localSheetId="6" hidden="1">{"'Sheet1'!$A$1:$H$36"}</definedName>
    <definedName name="미경" hidden="1">{"'Sheet1'!$A$1:$H$36"}</definedName>
    <definedName name="미라" localSheetId="7" hidden="1">{#N/A,#N/A,FALSE,"1.CRITERIA";#N/A,#N/A,FALSE,"2.IS";#N/A,#N/A,FALSE,"3.BS";#N/A,#N/A,FALSE,"4.PER PL";#N/A,#N/A,FALSE,"5.INVESTMENT";#N/A,#N/A,FALSE,"6.공문";#N/A,#N/A,FALSE,"7.netinvest"}</definedName>
    <definedName name="미라" localSheetId="6" hidden="1">{#N/A,#N/A,FALSE,"1.CRITERIA";#N/A,#N/A,FALSE,"2.IS";#N/A,#N/A,FALSE,"3.BS";#N/A,#N/A,FALSE,"4.PER PL";#N/A,#N/A,FALSE,"5.INVESTMENT";#N/A,#N/A,FALSE,"6.공문";#N/A,#N/A,FALSE,"7.netinvest"}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래개발">#REF!</definedName>
    <definedName name="미로" localSheetId="7" hidden="1">{#N/A,#N/A,FALSE,"1.CRITERIA";#N/A,#N/A,FALSE,"2.IS";#N/A,#N/A,FALSE,"3.BS";#N/A,#N/A,FALSE,"4.PER PL";#N/A,#N/A,FALSE,"5.INVESTMENT";#N/A,#N/A,FALSE,"6.공문";#N/A,#N/A,FALSE,"7.netinvest"}</definedName>
    <definedName name="미로" localSheetId="6" hidden="1">{#N/A,#N/A,FALSE,"1.CRITERIA";#N/A,#N/A,FALSE,"2.IS";#N/A,#N/A,FALSE,"3.BS";#N/A,#N/A,FALSE,"4.PER PL";#N/A,#N/A,FALSE,"5.INVESTMENT";#N/A,#N/A,FALSE,"6.공문";#N/A,#N/A,FALSE,"7.netinvest"}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localSheetId="7" hidden="1">{#N/A,#N/A,FALSE,"1.CRITERIA";#N/A,#N/A,FALSE,"2.IS";#N/A,#N/A,FALSE,"3.BS";#N/A,#N/A,FALSE,"4.PER PL";#N/A,#N/A,FALSE,"5.INVESTMENT";#N/A,#N/A,FALSE,"6.공문";#N/A,#N/A,FALSE,"7.netinvest"}</definedName>
    <definedName name="미로어" localSheetId="6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localSheetId="7" hidden="1">{#N/A,#N/A,FALSE,"1.CRITERIA";#N/A,#N/A,FALSE,"2.IS";#N/A,#N/A,FALSE,"3.BS";#N/A,#N/A,FALSE,"4.PER PL";#N/A,#N/A,FALSE,"5.INVESTMENT";#N/A,#N/A,FALSE,"6.공문";#N/A,#N/A,FALSE,"7.netinvest"}</definedName>
    <definedName name="미료" localSheetId="6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localSheetId="7" hidden="1">{#N/A,#N/A,FALSE,"1.CRITERIA";#N/A,#N/A,FALSE,"2.IS";#N/A,#N/A,FALSE,"3.BS";#N/A,#N/A,FALSE,"4.PER PL";#N/A,#N/A,FALSE,"5.INVESTMENT";#N/A,#N/A,FALSE,"6.공문";#N/A,#N/A,FALSE,"7.netinvest"}</definedName>
    <definedName name="미미" localSheetId="6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마ㅓ러ㅏㅣㄴㄹㅇ미ㅓㄱㅈ" localSheetId="7" hidden="1">{#N/A,#N/A,TRUE,"Y생산";#N/A,#N/A,TRUE,"Y판매";#N/A,#N/A,TRUE,"Y총물량";#N/A,#N/A,TRUE,"Y능력";#N/A,#N/A,TRUE,"YKD"}</definedName>
    <definedName name="미미마ㅓ러ㅏㅣㄴㄹㅇ미ㅓㄱㅈ" localSheetId="6" hidden="1">{#N/A,#N/A,TRUE,"Y생산";#N/A,#N/A,TRUE,"Y판매";#N/A,#N/A,TRUE,"Y총물량";#N/A,#N/A,TRUE,"Y능력";#N/A,#N/A,TRUE,"YKD"}</definedName>
    <definedName name="미미마ㅓ러ㅏㅣㄴㄹㅇ미ㅓㄱㅈ" hidden="1">{#N/A,#N/A,TRUE,"Y생산";#N/A,#N/A,TRUE,"Y판매";#N/A,#N/A,TRUE,"Y총물량";#N/A,#N/A,TRUE,"Y능력";#N/A,#N/A,TRUE,"YKD"}</definedName>
    <definedName name="미미미아" localSheetId="7" hidden="1">{#N/A,#N/A,FALSE,"정공"}</definedName>
    <definedName name="미미미아" localSheetId="6" hidden="1">{#N/A,#N/A,FALSE,"정공"}</definedName>
    <definedName name="미미미아" hidden="1">{#N/A,#N/A,FALSE,"정공"}</definedName>
    <definedName name="未払" localSheetId="7" hidden="1">{"'買掛金'!$J$6"}</definedName>
    <definedName name="未払" localSheetId="6" hidden="1">{"'買掛金'!$J$6"}</definedName>
    <definedName name="未払" hidden="1">{"'買掛金'!$J$6"}</definedName>
    <definedName name="未払金" localSheetId="7" hidden="1">{"'買掛金'!$J$6"}</definedName>
    <definedName name="未払金" localSheetId="6" hidden="1">{"'買掛金'!$J$6"}</definedName>
    <definedName name="未払金" hidden="1">{"'買掛金'!$J$6"}</definedName>
    <definedName name="미석" localSheetId="7" hidden="1">{#N/A,#N/A,FALSE,"정공"}</definedName>
    <definedName name="미석" localSheetId="6" hidden="1">{#N/A,#N/A,FALSE,"정공"}</definedName>
    <definedName name="미석" hidden="1">{#N/A,#N/A,FALSE,"정공"}</definedName>
    <definedName name="미수" localSheetId="7" hidden="1">{"'매출계획'!$D$2"}</definedName>
    <definedName name="미수" localSheetId="6" hidden="1">{"'매출계획'!$D$2"}</definedName>
    <definedName name="미수" hidden="1">{"'매출계획'!$D$2"}</definedName>
    <definedName name="미수2" localSheetId="7" hidden="1">{"'매출계획'!$D$2"}</definedName>
    <definedName name="미수2" localSheetId="6" hidden="1">{"'매출계획'!$D$2"}</definedName>
    <definedName name="미수2" hidden="1">{"'매출계획'!$D$2"}</definedName>
    <definedName name="미수금" localSheetId="7" hidden="1">{#N/A,#N/A,FALSE,"1.CRITERIA";#N/A,#N/A,FALSE,"2.IS";#N/A,#N/A,FALSE,"3.BS";#N/A,#N/A,FALSE,"4.PER PL";#N/A,#N/A,FALSE,"5.INVESTMENT";#N/A,#N/A,FALSE,"6.공문";#N/A,#N/A,FALSE,"7.netinvest"}</definedName>
    <definedName name="미수금" localSheetId="6" hidden="1">{#N/A,#N/A,FALSE,"1.CRITERIA";#N/A,#N/A,FALSE,"2.IS";#N/A,#N/A,FALSE,"3.BS";#N/A,#N/A,FALSE,"4.PER PL";#N/A,#N/A,FALSE,"5.INVESTMENT";#N/A,#N/A,FALSE,"6.공문";#N/A,#N/A,FALSE,"7.netinvest"}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수익" localSheetId="7" hidden="1">{"'보고양식'!$A$58:$K$111"}</definedName>
    <definedName name="미수수익" localSheetId="6" hidden="1">{"'보고양식'!$A$58:$K$111"}</definedName>
    <definedName name="미수수익" hidden="1">{"'보고양식'!$A$58:$K$111"}</definedName>
    <definedName name="미수수익계상이" hidden="1">#REF!</definedName>
    <definedName name="미수이자">#REF!</definedName>
    <definedName name="미수이자1" hidden="1">#REF!</definedName>
    <definedName name="미수종합" localSheetId="7" hidden="1">{#N/A,#N/A,FALSE,"미판매분"}</definedName>
    <definedName name="미수종합" localSheetId="6" hidden="1">{#N/A,#N/A,FALSE,"미판매분"}</definedName>
    <definedName name="미수종합" hidden="1">{#N/A,#N/A,FALSE,"미판매분"}</definedName>
    <definedName name="미승인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얼" hidden="1">#REF!</definedName>
    <definedName name="미완성">#REF!</definedName>
    <definedName name="미접수0805" localSheetId="7" hidden="1">{"'Sheet1'!$A$1:$D$15"}</definedName>
    <definedName name="미접수0805" localSheetId="6" hidden="1">{"'Sheet1'!$A$1:$D$15"}</definedName>
    <definedName name="미접수0805" hidden="1">{"'Sheet1'!$A$1:$D$15"}</definedName>
    <definedName name="미지" localSheetId="7" hidden="1">{#N/A,#N/A,FALSE,"BS";#N/A,#N/A,FALSE,"IS";#N/A,#N/A,FALSE,"결손금처리";#N/A,#N/A,FALSE,"cashflow"}</definedName>
    <definedName name="미지" localSheetId="6" hidden="1">{#N/A,#N/A,FALSE,"BS";#N/A,#N/A,FALSE,"IS";#N/A,#N/A,FALSE,"결손금처리";#N/A,#N/A,FALSE,"cashflow"}</definedName>
    <definedName name="미지" hidden="1">{#N/A,#N/A,FALSE,"BS";#N/A,#N/A,FALSE,"IS";#N/A,#N/A,FALSE,"결손금처리";#N/A,#N/A,FALSE,"cashflow"}</definedName>
    <definedName name="미지급" localSheetId="7" hidden="1">{#N/A,#N/A,FALSE,"BS";#N/A,#N/A,FALSE,"PL";#N/A,#N/A,FALSE,"처분";#N/A,#N/A,FALSE,"현금";#N/A,#N/A,FALSE,"매출";#N/A,#N/A,FALSE,"원가";#N/A,#N/A,FALSE,"경영"}</definedName>
    <definedName name="미지급" localSheetId="6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1" hidden="1">#REF!</definedName>
    <definedName name="미지급금">#REF!</definedName>
    <definedName name="미지급금1" localSheetId="7" hidden="1">{#N/A,#N/A,FALSE,"BS";#N/A,#N/A,FALSE,"PL";#N/A,#N/A,FALSE,"처분";#N/A,#N/A,FALSE,"현금";#N/A,#N/A,FALSE,"매출";#N/A,#N/A,FALSE,"원가";#N/A,#N/A,FALSE,"경영"}</definedName>
    <definedName name="미지급금1" localSheetId="6" hidden="1">{#N/A,#N/A,FALSE,"BS";#N/A,#N/A,FALSE,"PL";#N/A,#N/A,FALSE,"처분";#N/A,#N/A,FALSE,"현금";#N/A,#N/A,FALSE,"매출";#N/A,#N/A,FALSE,"원가";#N/A,#N/A,FALSE,"경영"}</definedName>
    <definedName name="미지급금1" hidden="1">{#N/A,#N/A,FALSE,"BS";#N/A,#N/A,FALSE,"PL";#N/A,#N/A,FALSE,"처분";#N/A,#N/A,FALSE,"현금";#N/A,#N/A,FALSE,"매출";#N/A,#N/A,FALSE,"원가";#N/A,#N/A,FALSE,"경영"}</definedName>
    <definedName name="미지급금63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금63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금6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금명세서">#REF!</definedName>
    <definedName name="미지급금평가명세서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금평가명세서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금평가명세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명세" localSheetId="7" hidden="1">{"'보고양식'!$A$58:$K$111"}</definedName>
    <definedName name="미지급명세" localSheetId="6" hidden="1">{"'보고양식'!$A$58:$K$111"}</definedName>
    <definedName name="미지급명세" hidden="1">{"'보고양식'!$A$58:$K$111"}</definedName>
    <definedName name="미지급법인세">#REF!</definedName>
    <definedName name="미지급비용" localSheetId="7" hidden="1">{#N/A,#N/A,FALSE,"BS";#N/A,#N/A,FALSE,"PL";#N/A,#N/A,FALSE,"처분";#N/A,#N/A,FALSE,"현금";#N/A,#N/A,FALSE,"매출";#N/A,#N/A,FALSE,"원가";#N/A,#N/A,FALSE,"경영"}</definedName>
    <definedName name="미지급비용" localSheetId="6" hidden="1">{#N/A,#N/A,FALSE,"BS";#N/A,#N/A,FALSE,"PL";#N/A,#N/A,FALSE,"처분";#N/A,#N/A,FALSE,"현금";#N/A,#N/A,FALSE,"매출";#N/A,#N/A,FALSE,"원가";#N/A,#N/A,FALSE,"경영"}</definedName>
    <definedName name="미지급비용" hidden="1">{#N/A,#N/A,FALSE,"BS";#N/A,#N/A,FALSE,"PL";#N/A,#N/A,FALSE,"처분";#N/A,#N/A,FALSE,"현금";#N/A,#N/A,FALSE,"매출";#N/A,#N/A,FALSE,"원가";#N/A,#N/A,FALSE,"경영"}</definedName>
    <definedName name="미진사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진사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진사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착품" hidden="1">{"'어음수표'!$A$1"}</definedName>
    <definedName name="미쳤다" localSheetId="7" hidden="1">{#N/A,#N/A,FALSE,"진행중"}</definedName>
    <definedName name="미쳤다" localSheetId="6" hidden="1">{#N/A,#N/A,FALSE,"진행중"}</definedName>
    <definedName name="미쳤다" hidden="1">{#N/A,#N/A,FALSE,"진행중"}</definedName>
    <definedName name="미치겠다" localSheetId="7" hidden="1">{#N/A,#N/A,FALSE,"진행중"}</definedName>
    <definedName name="미치겠다" localSheetId="6" hidden="1">{#N/A,#N/A,FALSE,"진행중"}</definedName>
    <definedName name="미치겠다" hidden="1">{#N/A,#N/A,FALSE,"진행중"}</definedName>
    <definedName name="미회수" localSheetId="7" hidden="1">{"'7월NINO현황'!$K$30"}</definedName>
    <definedName name="미회수" localSheetId="6" hidden="1">{"'7월NINO현황'!$K$30"}</definedName>
    <definedName name="미회수" hidden="1">{"'7월NINO현황'!$K$30"}</definedName>
    <definedName name="미회수수표" localSheetId="7" hidden="1">{#N/A,#N/A,TRUE,"일정"}</definedName>
    <definedName name="미회수수표" localSheetId="6" hidden="1">{#N/A,#N/A,TRUE,"일정"}</definedName>
    <definedName name="미회수수표" hidden="1">{#N/A,#N/A,TRUE,"일정"}</definedName>
    <definedName name="미ㅏㅓㄹ" localSheetId="7" hidden="1">{#N/A,#N/A,FALSE,"ASIA1"}</definedName>
    <definedName name="미ㅏㅓㄹ" localSheetId="6" hidden="1">{#N/A,#N/A,FALSE,"ASIA1"}</definedName>
    <definedName name="미ㅏㅓㄹ" hidden="1">{#N/A,#N/A,FALSE,"ASIA1"}</definedName>
    <definedName name="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은기" hidden="1">#REF!</definedName>
    <definedName name="민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지사업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지사업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지사업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7" hidden="1">{#N/A,#N/A,FALSE,"을지 (4)";#N/A,#N/A,FALSE,"을지 (5)";#N/A,#N/A,FALSE,"을지 (6)"}</definedName>
    <definedName name="민총2" localSheetId="6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7" hidden="1">{#N/A,#N/A,FALSE,"UNIT";#N/A,#N/A,FALSE,"UNIT";#N/A,#N/A,FALSE,"계정"}</definedName>
    <definedName name="ㅂ" localSheetId="6" hidden="1">{#N/A,#N/A,FALSE,"UNIT";#N/A,#N/A,FALSE,"UNIT";#N/A,#N/A,FALSE,"계정"}</definedName>
    <definedName name="ㅂ" hidden="1">{#N/A,#N/A,FALSE,"UNIT";#N/A,#N/A,FALSE,"UNIT";#N/A,#N/A,FALSE,"계정"}</definedName>
    <definedName name="ㅂ_1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_1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1" localSheetId="7" hidden="1">{#N/A,#N/A,FALSE,"97년 투자계획 세부내역 "}</definedName>
    <definedName name="ㅂ1" localSheetId="6" hidden="1">{#N/A,#N/A,FALSE,"97년 투자계획 세부내역 "}</definedName>
    <definedName name="ㅂ1" hidden="1">{#N/A,#N/A,FALSE,"97년 투자계획 세부내역 "}</definedName>
    <definedName name="ㅂ2" localSheetId="7" hidden="1">{#N/A,#N/A,FALSE,"97년 투자계획 세부내역 "}</definedName>
    <definedName name="ㅂ2" localSheetId="6" hidden="1">{#N/A,#N/A,FALSE,"97년 투자계획 세부내역 "}</definedName>
    <definedName name="ㅂ2" hidden="1">{#N/A,#N/A,FALSE,"97년 투자계획 세부내역 "}</definedName>
    <definedName name="ㅂ3" localSheetId="7" hidden="1">{#N/A,#N/A,FALSE,"97년 투자계획 세부내역 "}</definedName>
    <definedName name="ㅂ3" localSheetId="6" hidden="1">{#N/A,#N/A,FALSE,"97년 투자계획 세부내역 "}</definedName>
    <definedName name="ㅂ3" hidden="1">{#N/A,#N/A,FALSE,"97년 투자계획 세부내역 "}</definedName>
    <definedName name="ㅂ3ㄱ" localSheetId="7" hidden="1">{#N/A,#N/A,FALSE,"BS";#N/A,#N/A,FALSE,"PL";#N/A,#N/A,FALSE,"처분";#N/A,#N/A,FALSE,"현금";#N/A,#N/A,FALSE,"매출";#N/A,#N/A,FALSE,"원가";#N/A,#N/A,FALSE,"경영"}</definedName>
    <definedName name="ㅂ3ㄱ" localSheetId="6" hidden="1">{#N/A,#N/A,FALSE,"BS";#N/A,#N/A,FALSE,"PL";#N/A,#N/A,FALSE,"처분";#N/A,#N/A,FALSE,"현금";#N/A,#N/A,FALSE,"매출";#N/A,#N/A,FALSE,"원가";#N/A,#N/A,FALSE,"경영"}</definedName>
    <definedName name="ㅂ3ㄱ" hidden="1">{#N/A,#N/A,FALSE,"BS";#N/A,#N/A,FALSE,"PL";#N/A,#N/A,FALSE,"처분";#N/A,#N/A,FALSE,"현금";#N/A,#N/A,FALSE,"매출";#N/A,#N/A,FALSE,"원가";#N/A,#N/A,FALSE,"경영"}</definedName>
    <definedName name="ㅂ4" localSheetId="7" hidden="1">{#N/A,#N/A,FALSE,"97년 투자계획 세부내역 "}</definedName>
    <definedName name="ㅂ4" localSheetId="6" hidden="1">{#N/A,#N/A,FALSE,"97년 투자계획 세부내역 "}</definedName>
    <definedName name="ㅂ4" hidden="1">{#N/A,#N/A,FALSE,"97년 투자계획 세부내역 "}</definedName>
    <definedName name="ㅂ5" localSheetId="7" hidden="1">{#N/A,#N/A,FALSE,"97년 투자계획 세부내역 "}</definedName>
    <definedName name="ㅂ5" localSheetId="6" hidden="1">{#N/A,#N/A,FALSE,"97년 투자계획 세부내역 "}</definedName>
    <definedName name="ㅂ5" hidden="1">{#N/A,#N/A,FALSE,"97년 투자계획 세부내역 "}</definedName>
    <definedName name="ㅂㄱ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ㄳ">BlankMacro1</definedName>
    <definedName name="ㅂㄳ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ㄳ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ㅈ">#REF!</definedName>
    <definedName name="ㅂㅂ" hidden="1">#REF!</definedName>
    <definedName name="ㅂㅂ_1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_1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ㅂ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" hidden="1">{"'자리배치도'!$AG$1:$CI$28"}</definedName>
    <definedName name="ㅂㅂㅂㅂㅂ" localSheetId="7" hidden="1">{#N/A,#N/A,FALSE,"UNIT";#N/A,#N/A,FALSE,"UNIT";#N/A,#N/A,FALSE,"계정"}</definedName>
    <definedName name="ㅂㅂㅂㅂㅂ" localSheetId="6" hidden="1">{#N/A,#N/A,FALSE,"UNIT";#N/A,#N/A,FALSE,"UNIT";#N/A,#N/A,FALSE,"계정"}</definedName>
    <definedName name="ㅂㅂㅂㅂㅂ" hidden="1">{#N/A,#N/A,FALSE,"UNIT";#N/A,#N/A,FALSE,"UNIT";#N/A,#N/A,FALSE,"계정"}</definedName>
    <definedName name="ㅂㅂㅂㅂㅂㅂ" hidden="1">#REF!</definedName>
    <definedName name="ㅂㅂㅂㅂㅂㅂㅂㅂㅂㅂㅂㅂㅂㅂㅂㅂㅂㅂ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ㅂㅂㅂㅂㅂㅂㅂㅂㅂㅂㅂㅂ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ㅂㅂㅂㅂㅂㅂㅂㅂㅂ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ㅎ4ㅎ3" localSheetId="7" hidden="1">{#N/A,#N/A,FALSE,"제목"}</definedName>
    <definedName name="ㅂㅂㅎ4ㅎ3" localSheetId="6" hidden="1">{#N/A,#N/A,FALSE,"제목"}</definedName>
    <definedName name="ㅂㅂㅎ4ㅎ3" hidden="1">{#N/A,#N/A,FALSE,"제목"}</definedName>
    <definedName name="ㅂㅈ" localSheetId="7" hidden="1">{#N/A,#N/A,FALSE,"신규dep";#N/A,#N/A,FALSE,"신규dep-금형상각후";#N/A,#N/A,FALSE,"신규dep-연구비상각후";#N/A,#N/A,FALSE,"신규dep-기계,공구상각후"}</definedName>
    <definedName name="ㅂㅈ" localSheetId="6" hidden="1">{#N/A,#N/A,FALSE,"신규dep";#N/A,#N/A,FALSE,"신규dep-금형상각후";#N/A,#N/A,FALSE,"신규dep-연구비상각후";#N/A,#N/A,FALSE,"신규dep-기계,공구상각후"}</definedName>
    <definedName name="ㅂㅈ" hidden="1">{#N/A,#N/A,FALSE,"신규dep";#N/A,#N/A,FALSE,"신규dep-금형상각후";#N/A,#N/A,FALSE,"신규dep-연구비상각후";#N/A,#N/A,FALSE,"신규dep-기계,공구상각후"}</definedName>
    <definedName name="ㅂㅈㄷ" localSheetId="7" hidden="1">{"'매출계획'!$D$2"}</definedName>
    <definedName name="ㅂㅈㄷ" localSheetId="6" hidden="1">{"'매출계획'!$D$2"}</definedName>
    <definedName name="ㅂㅈㄷ" hidden="1">{"'매출계획'!$D$2"}</definedName>
    <definedName name="ㅂㅈㄷㄱㅂㅈㄷ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ㄱㅂㅈ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ㄱㅂ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ㄱㄱ" localSheetId="7" hidden="1">{#N/A,#N/A,FALSE,"UNIT";#N/A,#N/A,FALSE,"UNIT";#N/A,#N/A,FALSE,"계정"}</definedName>
    <definedName name="ㅂㅈㄷㄷㄱㄱ" localSheetId="6" hidden="1">{#N/A,#N/A,FALSE,"UNIT";#N/A,#N/A,FALSE,"UNIT";#N/A,#N/A,FALSE,"계정"}</definedName>
    <definedName name="ㅂㅈㄷㄷㄱㄱ" hidden="1">{#N/A,#N/A,FALSE,"UNIT";#N/A,#N/A,FALSE,"UNIT";#N/A,#N/A,FALSE,"계정"}</definedName>
    <definedName name="ㅂㅈㄷㄹ" hidden="1">#REF!</definedName>
    <definedName name="ㅂㅈㅂ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ㅂ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ㅂ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ㅈ" localSheetId="7" hidden="1">{#N/A,#N/A,FALSE,"단축1";#N/A,#N/A,FALSE,"단축2";#N/A,#N/A,FALSE,"단축3";#N/A,#N/A,FALSE,"장축";#N/A,#N/A,FALSE,"4WD"}</definedName>
    <definedName name="ㅂㅈㅈ" localSheetId="6" hidden="1">{#N/A,#N/A,FALSE,"단축1";#N/A,#N/A,FALSE,"단축2";#N/A,#N/A,FALSE,"단축3";#N/A,#N/A,FALSE,"장축";#N/A,#N/A,FALSE,"4WD"}</definedName>
    <definedName name="ㅂㅈㅈ" hidden="1">{#N/A,#N/A,FALSE,"단축1";#N/A,#N/A,FALSE,"단축2";#N/A,#N/A,FALSE,"단축3";#N/A,#N/A,FALSE,"장축";#N/A,#N/A,FALSE,"4WD"}</definedName>
    <definedName name="바" localSheetId="7" hidden="1">{#N/A,#N/A,FALSE,"Sheet5"}</definedName>
    <definedName name="바" localSheetId="6" hidden="1">{#N/A,#N/A,FALSE,"Sheet5"}</definedName>
    <definedName name="바" hidden="1">{#N/A,#N/A,FALSE,"Sheet5"}</definedName>
    <definedName name="바가" localSheetId="7" hidden="1">{#N/A,#N/A,FALSE,"1.CRITERIA";#N/A,#N/A,FALSE,"2.IS";#N/A,#N/A,FALSE,"3.BS";#N/A,#N/A,FALSE,"4.PER PL";#N/A,#N/A,FALSE,"5.INVESTMENT";#N/A,#N/A,FALSE,"6.공문";#N/A,#N/A,FALSE,"7.netinvest"}</definedName>
    <definedName name="바가" localSheetId="6" hidden="1">{#N/A,#N/A,FALSE,"1.CRITERIA";#N/A,#N/A,FALSE,"2.IS";#N/A,#N/A,FALSE,"3.BS";#N/A,#N/A,FALSE,"4.PER PL";#N/A,#N/A,FALSE,"5.INVESTMENT";#N/A,#N/A,FALSE,"6.공문";#N/A,#N/A,FALSE,"7.netinvest"}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뀐거" localSheetId="7" hidden="1">{"'인구현황'!$A$1:$I$23"}</definedName>
    <definedName name="바뀐거" localSheetId="6" hidden="1">{"'인구현황'!$A$1:$I$23"}</definedName>
    <definedName name="바뀐거" hidden="1">{"'인구현황'!$A$1:$I$23"}</definedName>
    <definedName name="바뀜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바뀜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바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바나" localSheetId="7" hidden="1">{#N/A,#N/A,FALSE,"1.CRITERIA";#N/A,#N/A,FALSE,"2.IS";#N/A,#N/A,FALSE,"3.BS";#N/A,#N/A,FALSE,"4.PER PL";#N/A,#N/A,FALSE,"5.INVESTMENT";#N/A,#N/A,FALSE,"6.공문";#N/A,#N/A,FALSE,"7.netinvest"}</definedName>
    <definedName name="바나" localSheetId="6" hidden="1">{#N/A,#N/A,FALSE,"1.CRITERIA";#N/A,#N/A,FALSE,"2.IS";#N/A,#N/A,FALSE,"3.BS";#N/A,#N/A,FALSE,"4.PER PL";#N/A,#N/A,FALSE,"5.INVESTMENT";#N/A,#N/A,FALSE,"6.공문";#N/A,#N/A,FALSE,"7.netinvest"}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localSheetId="7" hidden="1">{#N/A,#N/A,FALSE,"1.CRITERIA";#N/A,#N/A,FALSE,"2.IS";#N/A,#N/A,FALSE,"3.BS";#N/A,#N/A,FALSE,"4.PER PL";#N/A,#N/A,FALSE,"5.INVESTMENT";#N/A,#N/A,FALSE,"6.공문";#N/A,#N/A,FALSE,"7.netinvest"}</definedName>
    <definedName name="바다올" localSheetId="6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도" localSheetId="7" hidden="1">{"'분양원가'!$B$1:$F$113"}</definedName>
    <definedName name="바도" localSheetId="6" hidden="1">{"'분양원가'!$B$1:$F$113"}</definedName>
    <definedName name="바도" hidden="1">{"'분양원가'!$B$1:$F$113"}</definedName>
    <definedName name="바라" localSheetId="7" hidden="1">{#N/A,#N/A,FALSE,"1.CRITERIA";#N/A,#N/A,FALSE,"2.IS";#N/A,#N/A,FALSE,"3.BS";#N/A,#N/A,FALSE,"4.PER PL";#N/A,#N/A,FALSE,"5.INVESTMENT";#N/A,#N/A,FALSE,"6.공문";#N/A,#N/A,FALSE,"7.netinvest"}</definedName>
    <definedName name="바라" localSheetId="6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localSheetId="7" hidden="1">{#N/A,#N/A,FALSE,"1.CRITERIA";#N/A,#N/A,FALSE,"2.IS";#N/A,#N/A,FALSE,"3.BS";#N/A,#N/A,FALSE,"4.PER PL";#N/A,#N/A,FALSE,"5.INVESTMENT";#N/A,#N/A,FALSE,"6.공문";#N/A,#N/A,FALSE,"7.netinvest"}</definedName>
    <definedName name="바라오" localSheetId="6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람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랑라" localSheetId="7" hidden="1">{#N/A,#N/A,FALSE,"정공"}</definedName>
    <definedName name="바랑라" localSheetId="6" hidden="1">{#N/A,#N/A,FALSE,"정공"}</definedName>
    <definedName name="바랑라" hidden="1">{#N/A,#N/A,FALSE,"정공"}</definedName>
    <definedName name="바로" localSheetId="7" hidden="1">{#N/A,#N/A,FALSE,"1.CRITERIA";#N/A,#N/A,FALSE,"2.IS";#N/A,#N/A,FALSE,"3.BS";#N/A,#N/A,FALSE,"4.PER PL";#N/A,#N/A,FALSE,"5.INVESTMENT";#N/A,#N/A,FALSE,"6.공문";#N/A,#N/A,FALSE,"7.netinvest"}</definedName>
    <definedName name="바로" localSheetId="6" hidden="1">{#N/A,#N/A,FALSE,"1.CRITERIA";#N/A,#N/A,FALSE,"2.IS";#N/A,#N/A,FALSE,"3.BS";#N/A,#N/A,FALSE,"4.PER PL";#N/A,#N/A,FALSE,"5.INVESTMENT";#N/A,#N/A,FALSE,"6.공문";#N/A,#N/A,FALSE,"7.netinvest"}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로메밀스프혼합">#REF!</definedName>
    <definedName name="바른정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른정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른정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바" localSheetId="7" hidden="1">{#N/A,#N/A,FALSE,"1.CRITERIA";#N/A,#N/A,FALSE,"2.IS";#N/A,#N/A,FALSE,"3.BS";#N/A,#N/A,FALSE,"4.PER PL";#N/A,#N/A,FALSE,"5.INVESTMENT";#N/A,#N/A,FALSE,"6.공문";#N/A,#N/A,FALSE,"7.netinvest"}</definedName>
    <definedName name="바바" localSheetId="6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localSheetId="7" hidden="1">{#N/A,#N/A,TRUE,"Y생산";#N/A,#N/A,TRUE,"Y판매";#N/A,#N/A,TRUE,"Y총물량";#N/A,#N/A,TRUE,"Y능력";#N/A,#N/A,TRUE,"YKD"}</definedName>
    <definedName name="바바라" localSheetId="6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바바밥바바바바" localSheetId="7" hidden="1">{"'5'!$A$1:$BB$147"}</definedName>
    <definedName name="바바바밥바바바바" localSheetId="6" hidden="1">{"'5'!$A$1:$BB$147"}</definedName>
    <definedName name="바바바밥바바바바" hidden="1">{"'5'!$A$1:$BB$147"}</definedName>
    <definedName name="바밥" localSheetId="7" hidden="1">{"'5'!$A$1:$BB$147"}</definedName>
    <definedName name="바밥" localSheetId="6" hidden="1">{"'5'!$A$1:$BB$147"}</definedName>
    <definedName name="바밥" hidden="1">{"'5'!$A$1:$BB$147"}</definedName>
    <definedName name="바밥바" localSheetId="7" hidden="1">{"'5'!$A$1:$BB$147"}</definedName>
    <definedName name="바밥바" localSheetId="6" hidden="1">{"'5'!$A$1:$BB$147"}</definedName>
    <definedName name="바밥바" hidden="1">{"'5'!$A$1:$BB$147"}</definedName>
    <definedName name="바보" localSheetId="7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" localSheetId="6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들" hidden="1">#REF!</definedName>
    <definedName name="바보상자" localSheetId="7" hidden="1">{#N/A,#N/A,FALSE,"정공"}</definedName>
    <definedName name="바보상자" localSheetId="6" hidden="1">{#N/A,#N/A,FALSE,"정공"}</definedName>
    <definedName name="바보상자" hidden="1">{#N/A,#N/A,FALSE,"정공"}</definedName>
    <definedName name="바보ㅗ옹아아러ㅏ" localSheetId="7" hidden="1">{"'5'!$A$1:$BB$147"}</definedName>
    <definedName name="바보ㅗ옹아아러ㅏ" localSheetId="6" hidden="1">{"'5'!$A$1:$BB$147"}</definedName>
    <definedName name="바보ㅗ옹아아러ㅏ" hidden="1">{"'5'!$A$1:$BB$147"}</definedName>
    <definedName name="바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아" localSheetId="7" hidden="1">{#N/A,#N/A,FALSE,"1.CRITERIA";#N/A,#N/A,FALSE,"2.IS";#N/A,#N/A,FALSE,"3.BS";#N/A,#N/A,FALSE,"4.PER PL";#N/A,#N/A,FALSE,"5.INVESTMENT";#N/A,#N/A,FALSE,"6.공문";#N/A,#N/A,FALSE,"7.netinvest"}</definedName>
    <definedName name="바아" localSheetId="6" hidden="1">{#N/A,#N/A,FALSE,"1.CRITERIA";#N/A,#N/A,FALSE,"2.IS";#N/A,#N/A,FALSE,"3.BS";#N/A,#N/A,FALSE,"4.PER PL";#N/A,#N/A,FALSE,"5.INVESTMENT";#N/A,#N/A,FALSE,"6.공문";#N/A,#N/A,FALSE,"7.netinvest"}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localSheetId="7" hidden="1">{#N/A,#N/A,FALSE,"1.CRITERIA";#N/A,#N/A,FALSE,"2.IS";#N/A,#N/A,FALSE,"3.BS";#N/A,#N/A,FALSE,"4.PER PL";#N/A,#N/A,FALSE,"5.INVESTMENT";#N/A,#N/A,FALSE,"6.공문";#N/A,#N/A,FALSE,"7.netinvest"}</definedName>
    <definedName name="바아가" localSheetId="6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localSheetId="7" hidden="1">{#N/A,#N/A,FALSE,"1.CRITERIA";#N/A,#N/A,FALSE,"2.IS";#N/A,#N/A,FALSE,"3.BS";#N/A,#N/A,FALSE,"4.PER PL";#N/A,#N/A,FALSE,"5.INVESTMENT";#N/A,#N/A,FALSE,"6.공문";#N/A,#N/A,FALSE,"7.netinvest"}</definedName>
    <definedName name="바아가오" localSheetId="6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localSheetId="7" hidden="1">{#N/A,#N/A,FALSE,"1.CRITERIA";#N/A,#N/A,FALSE,"2.IS";#N/A,#N/A,FALSE,"3.BS";#N/A,#N/A,FALSE,"4.PER PL";#N/A,#N/A,FALSE,"5.INVESTMENT";#N/A,#N/A,FALSE,"6.공문";#N/A,#N/A,FALSE,"7.netinvest"}</definedName>
    <definedName name="바아고" localSheetId="6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localSheetId="7" hidden="1">{#N/A,#N/A,FALSE,"1.CRITERIA";#N/A,#N/A,FALSE,"2.IS";#N/A,#N/A,FALSE,"3.BS";#N/A,#N/A,FALSE,"4.PER PL";#N/A,#N/A,FALSE,"5.INVESTMENT";#N/A,#N/A,FALSE,"6.공문";#N/A,#N/A,FALSE,"7.netinvest"}</definedName>
    <definedName name="바이" localSheetId="6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localSheetId="7" hidden="1">{#N/A,#N/A,FALSE,"주요여수신";#N/A,#N/A,FALSE,"수신금리";#N/A,#N/A,FALSE,"대출금리";#N/A,#N/A,FALSE,"신규대출";#N/A,#N/A,FALSE,"총액대출"}</definedName>
    <definedName name="박" localSheetId="6" hidden="1">{#N/A,#N/A,FALSE,"주요여수신";#N/A,#N/A,FALSE,"수신금리";#N/A,#N/A,FALSE,"대출금리";#N/A,#N/A,FALSE,"신규대출";#N/A,#N/A,FALSE,"총액대출"}</definedName>
    <definedName name="박" hidden="1">{#N/A,#N/A,FALSE,"주요여수신";#N/A,#N/A,FALSE,"수신금리";#N/A,#N/A,FALSE,"대출금리";#N/A,#N/A,FALSE,"신규대출";#N/A,#N/A,FALSE,"총액대출"}</definedName>
    <definedName name="박남규" localSheetId="7" hidden="1">{#N/A,#N/A,FALSE,"BS";#N/A,#N/A,FALSE,"IS";#N/A,#N/A,FALSE,"결손금처리";#N/A,#N/A,FALSE,"cashflow"}</definedName>
    <definedName name="박남규" localSheetId="6" hidden="1">{#N/A,#N/A,FALSE,"BS";#N/A,#N/A,FALSE,"IS";#N/A,#N/A,FALSE,"결손금처리";#N/A,#N/A,FALSE,"cashflow"}</definedName>
    <definedName name="박남규" hidden="1">{#N/A,#N/A,FALSE,"BS";#N/A,#N/A,FALSE,"IS";#N/A,#N/A,FALSE,"결손금처리";#N/A,#N/A,FALSE,"cashflow"}</definedName>
    <definedName name="박명용" localSheetId="7" hidden="1">{#N/A,#N/A,TRUE,"Y생산";#N/A,#N/A,TRUE,"Y판매";#N/A,#N/A,TRUE,"Y총물량";#N/A,#N/A,TRUE,"Y능력";#N/A,#N/A,TRUE,"YKD"}</definedName>
    <definedName name="박명용" localSheetId="6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박병규" localSheetId="7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병규" localSheetId="6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병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병규1" localSheetId="7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병규1" localSheetId="6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병규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종균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백" localSheetId="7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박종백" localSheetId="6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박종백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박종백.." localSheetId="7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박종백.." localSheetId="6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박종백.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박종후" hidden="1">{"'손익현황'!$A$1:$J$29"}</definedName>
    <definedName name="박흥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박흥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박흥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반기대차대조표" localSheetId="7" hidden="1">{#N/A,#N/A,FALSE,"매출이익"}</definedName>
    <definedName name="반기대차대조표" localSheetId="6" hidden="1">{#N/A,#N/A,FALSE,"매출이익"}</definedName>
    <definedName name="반기대차대조표" hidden="1">{#N/A,#N/A,FALSE,"매출이익"}</definedName>
    <definedName name="반품내역" hidden="1">#REF!</definedName>
    <definedName name="받" localSheetId="7" hidden="1">{#N/A,#N/A,TRUE,"Y생산";#N/A,#N/A,TRUE,"Y판매";#N/A,#N/A,TRUE,"Y총물량";#N/A,#N/A,TRUE,"Y능력";#N/A,#N/A,TRUE,"YKD"}</definedName>
    <definedName name="받" localSheetId="6" hidden="1">{#N/A,#N/A,TRUE,"Y생산";#N/A,#N/A,TRUE,"Y판매";#N/A,#N/A,TRUE,"Y총물량";#N/A,#N/A,TRUE,"Y능력";#N/A,#N/A,TRUE,"YKD"}</definedName>
    <definedName name="받" hidden="1">{#N/A,#N/A,TRUE,"Y생산";#N/A,#N/A,TRUE,"Y판매";#N/A,#N/A,TRUE,"Y총물량";#N/A,#N/A,TRUE,"Y능력";#N/A,#N/A,TRUE,"YKD"}</definedName>
    <definedName name="받을어음" localSheetId="7" hidden="1">{#N/A,#N/A,FALSE,"진행중"}</definedName>
    <definedName name="받을어음" localSheetId="6" hidden="1">{#N/A,#N/A,FALSE,"진행중"}</definedName>
    <definedName name="받을어음" hidden="1">{#N/A,#N/A,FALSE,"진행중"}</definedName>
    <definedName name="발" localSheetId="7" hidden="1">{#N/A,#N/A,FALSE,"1.CRITERIA";#N/A,#N/A,FALSE,"2.IS";#N/A,#N/A,FALSE,"3.BS";#N/A,#N/A,FALSE,"4.PER PL";#N/A,#N/A,FALSE,"5.INVESTMENT";#N/A,#N/A,FALSE,"6.공문";#N/A,#N/A,FALSE,"7.netinvest"}</definedName>
    <definedName name="발" localSheetId="6" hidden="1">{#N/A,#N/A,FALSE,"1.CRITERIA";#N/A,#N/A,FALSE,"2.IS";#N/A,#N/A,FALSE,"3.BS";#N/A,#N/A,FALSE,"4.PER PL";#N/A,#N/A,FALSE,"5.INVESTMENT";#N/A,#N/A,FALSE,"6.공문";#N/A,#N/A,FALSE,"7.netinvest"}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발송일자">#REF!</definedName>
    <definedName name="발송지">#REF!</definedName>
    <definedName name="발송회사">#REF!</definedName>
    <definedName name="발주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밥바" localSheetId="7" hidden="1">{"'5'!$A$1:$BB$147"}</definedName>
    <definedName name="밥바" localSheetId="6" hidden="1">{"'5'!$A$1:$BB$147"}</definedName>
    <definedName name="밥바" hidden="1">{"'5'!$A$1:$BB$147"}</definedName>
    <definedName name="밥바자" localSheetId="7" hidden="1">{"'5'!$A$1:$BB$147"}</definedName>
    <definedName name="밥바자" localSheetId="6" hidden="1">{"'5'!$A$1:$BB$147"}</definedName>
    <definedName name="밥바자" hidden="1">{"'5'!$A$1:$BB$147"}</definedName>
    <definedName name="방" localSheetId="7" hidden="1">{#N/A,#N/A,FALSE,"ASIA1"}</definedName>
    <definedName name="방" localSheetId="6" hidden="1">{#N/A,#N/A,FALSE,"ASIA1"}</definedName>
    <definedName name="방" hidden="1">{#N/A,#N/A,FALSE,"ASIA1"}</definedName>
    <definedName name="방안" localSheetId="7" hidden="1">{#N/A,#N/A,FALSE,"단축1";#N/A,#N/A,FALSE,"단축2";#N/A,#N/A,FALSE,"단축3";#N/A,#N/A,FALSE,"장축";#N/A,#N/A,FALSE,"4WD"}</definedName>
    <definedName name="방안" localSheetId="6" hidden="1">{#N/A,#N/A,FALSE,"단축1";#N/A,#N/A,FALSE,"단축2";#N/A,#N/A,FALSE,"단축3";#N/A,#N/A,FALSE,"장축";#N/A,#N/A,FALSE,"4WD"}</definedName>
    <definedName name="방안" hidden="1">{#N/A,#N/A,FALSE,"단축1";#N/A,#N/A,FALSE,"단축2";#N/A,#N/A,FALSE,"단축3";#N/A,#N/A,FALSE,"장축";#N/A,#N/A,FALSE,"4WD"}</definedName>
    <definedName name="방안2" localSheetId="7" hidden="1">{#N/A,#N/A,FALSE,"ASIA1"}</definedName>
    <definedName name="방안2" localSheetId="6" hidden="1">{#N/A,#N/A,FALSE,"ASIA1"}</definedName>
    <definedName name="방안2" hidden="1">{#N/A,#N/A,FALSE,"ASIA1"}</definedName>
    <definedName name="방침" hidden="1">#REF!</definedName>
    <definedName name="배" localSheetId="7" hidden="1">{#N/A,#N/A,FALSE,"1.CRITERIA";#N/A,#N/A,FALSE,"2.IS";#N/A,#N/A,FALSE,"3.BS";#N/A,#N/A,FALSE,"4.PER PL";#N/A,#N/A,FALSE,"5.INVESTMENT";#N/A,#N/A,FALSE,"6.공문";#N/A,#N/A,FALSE,"7.netinvest"}</definedName>
    <definedName name="배" localSheetId="6" hidden="1">{#N/A,#N/A,FALSE,"1.CRITERIA";#N/A,#N/A,FALSE,"2.IS";#N/A,#N/A,FALSE,"3.BS";#N/A,#N/A,FALSE,"4.PER PL";#N/A,#N/A,FALSE,"5.INVESTMENT";#N/A,#N/A,FALSE,"6.공문";#N/A,#N/A,FALSE,"7.netinvest"}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경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경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관명세" hidden="1">#REF!</definedName>
    <definedName name="배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당주식" hidden="1">#REF!</definedName>
    <definedName name="배동호" localSheetId="7" hidden="1">{#N/A,#N/A,FALSE,"단축1";#N/A,#N/A,FALSE,"단축2";#N/A,#N/A,FALSE,"단축3";#N/A,#N/A,FALSE,"장축";#N/A,#N/A,FALSE,"4WD"}</definedName>
    <definedName name="배동호" localSheetId="6" hidden="1">{#N/A,#N/A,FALSE,"단축1";#N/A,#N/A,FALSE,"단축2";#N/A,#N/A,FALSE,"단축3";#N/A,#N/A,FALSE,"장축";#N/A,#N/A,FALSE,"4WD"}</definedName>
    <definedName name="배동호" hidden="1">{#N/A,#N/A,FALSE,"단축1";#N/A,#N/A,FALSE,"단축2";#N/A,#N/A,FALSE,"단축3";#N/A,#N/A,FALSE,"장축";#N/A,#N/A,FALSE,"4WD"}</definedName>
    <definedName name="배배배" localSheetId="7" hidden="1">{"'미착금액'!$A$4:$G$14"}</definedName>
    <definedName name="배배배" localSheetId="6" hidden="1">{"'미착금액'!$A$4:$G$14"}</definedName>
    <definedName name="배배배" hidden="1">{"'미착금액'!$A$4:$G$14"}</definedName>
    <definedName name="배배배_1" localSheetId="7" hidden="1">{"'미착금액'!$A$4:$G$14"}</definedName>
    <definedName name="배배배_1" localSheetId="6" hidden="1">{"'미착금액'!$A$4:$G$14"}</definedName>
    <definedName name="배배배_1" hidden="1">{"'미착금액'!$A$4:$G$14"}</definedName>
    <definedName name="배부내역서2월" localSheetId="7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localSheetId="6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부서이동">[0]!배부부서이동</definedName>
    <definedName name="배수공" localSheetId="7" hidden="1">{#N/A,#N/A,FALSE,"부대1"}</definedName>
    <definedName name="배수공" localSheetId="6" hidden="1">{#N/A,#N/A,FALSE,"부대1"}</definedName>
    <definedName name="배수공" hidden="1">{#N/A,#N/A,FALSE,"부대1"}</definedName>
    <definedName name="배치계획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백" localSheetId="7" hidden="1">{#N/A,#N/A,FALSE,"Aging Summary";#N/A,#N/A,FALSE,"Ratio Analysis";#N/A,#N/A,FALSE,"Test 120 Day Accts";#N/A,#N/A,FALSE,"Tickmarks"}</definedName>
    <definedName name="백" localSheetId="6" hidden="1">{#N/A,#N/A,FALSE,"Aging Summary";#N/A,#N/A,FALSE,"Ratio Analysis";#N/A,#N/A,FALSE,"Test 120 Day Accts";#N/A,#N/A,FALSE,"Tickmarks"}</definedName>
    <definedName name="백" hidden="1">{#N/A,#N/A,FALSE,"Aging Summary";#N/A,#N/A,FALSE,"Ratio Analysis";#N/A,#N/A,FALSE,"Test 120 Day Accts";#N/A,#N/A,FALSE,"Tickmarks"}</definedName>
    <definedName name="백1" localSheetId="7" hidden="1">{"'Sheet1'!$A$1:$C$238"}</definedName>
    <definedName name="백1" localSheetId="6" hidden="1">{"'Sheet1'!$A$1:$C$238"}</definedName>
    <definedName name="백1" hidden="1">{"'Sheet1'!$A$1:$C$238"}</definedName>
    <definedName name="백2" localSheetId="7" hidden="1">{#N/A,#N/A,FALSE,"Aging Summary";#N/A,#N/A,FALSE,"Ratio Analysis";#N/A,#N/A,FALSE,"Test 120 Day Accts";#N/A,#N/A,FALSE,"Tickmarks"}</definedName>
    <definedName name="백2" localSheetId="6" hidden="1">{#N/A,#N/A,FALSE,"Aging Summary";#N/A,#N/A,FALSE,"Ratio Analysis";#N/A,#N/A,FALSE,"Test 120 Day Accts";#N/A,#N/A,FALSE,"Tickmarks"}</definedName>
    <definedName name="백2" hidden="1">{#N/A,#N/A,FALSE,"Aging Summary";#N/A,#N/A,FALSE,"Ratio Analysis";#N/A,#N/A,FALSE,"Test 120 Day Accts";#N/A,#N/A,FALSE,"Tickmarks"}</definedName>
    <definedName name="백만원단위">#REF!</definedName>
    <definedName name="백백" localSheetId="7" hidden="1">{#N/A,#N/A,FALSE,"Aging Summary";#N/A,#N/A,FALSE,"Ratio Analysis";#N/A,#N/A,FALSE,"Test 120 Day Accts";#N/A,#N/A,FALSE,"Tickmarks"}</definedName>
    <definedName name="백백" localSheetId="6" hidden="1">{#N/A,#N/A,FALSE,"Aging Summary";#N/A,#N/A,FALSE,"Ratio Analysis";#N/A,#N/A,FALSE,"Test 120 Day Accts";#N/A,#N/A,FALSE,"Tickmarks"}</definedName>
    <definedName name="백백" hidden="1">{#N/A,#N/A,FALSE,"Aging Summary";#N/A,#N/A,FALSE,"Ratio Analysis";#N/A,#N/A,FALSE,"Test 120 Day Accts";#N/A,#N/A,FALSE,"Tickmarks"}</definedName>
    <definedName name="백백백" localSheetId="7" hidden="1">{#N/A,#N/A,FALSE,"Aging Summary";#N/A,#N/A,FALSE,"Ratio Analysis";#N/A,#N/A,FALSE,"Test 120 Day Accts";#N/A,#N/A,FALSE,"Tickmarks"}</definedName>
    <definedName name="백백백" localSheetId="6" hidden="1">{#N/A,#N/A,FALSE,"Aging Summary";#N/A,#N/A,FALSE,"Ratio Analysis";#N/A,#N/A,FALSE,"Test 120 Day Accts";#N/A,#N/A,FALSE,"Tickmarks"}</definedName>
    <definedName name="백백백" hidden="1">{#N/A,#N/A,FALSE,"Aging Summary";#N/A,#N/A,FALSE,"Ratio Analysis";#N/A,#N/A,FALSE,"Test 120 Day Accts";#N/A,#N/A,FALSE,"Tickmarks"}</definedName>
    <definedName name="백백백백" localSheetId="7" hidden="1">{#N/A,#N/A,FALSE,"Aging Summary";#N/A,#N/A,FALSE,"Ratio Analysis";#N/A,#N/A,FALSE,"Test 120 Day Accts";#N/A,#N/A,FALSE,"Tickmarks"}</definedName>
    <definedName name="백백백백" localSheetId="6" hidden="1">{#N/A,#N/A,FALSE,"Aging Summary";#N/A,#N/A,FALSE,"Ratio Analysis";#N/A,#N/A,FALSE,"Test 120 Day Accts";#N/A,#N/A,FALSE,"Tickmarks"}</definedName>
    <definedName name="백백백백" hidden="1">{#N/A,#N/A,FALSE,"Aging Summary";#N/A,#N/A,FALSE,"Ratio Analysis";#N/A,#N/A,FALSE,"Test 120 Day Accts";#N/A,#N/A,FALSE,"Tickmarks"}</definedName>
    <definedName name="백재욱" localSheetId="7" hidden="1">{"'Sheet1'!$A$1:$H$36"}</definedName>
    <definedName name="백재욱" localSheetId="6" hidden="1">{"'Sheet1'!$A$1:$H$36"}</definedName>
    <definedName name="백재욱" hidden="1">{"'Sheet1'!$A$1:$H$36"}</definedName>
    <definedName name="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가" localSheetId="7" hidden="1">{#N/A,#N/A,FALSE,"96 3월물량표";#N/A,#N/A,FALSE,"96 4월물량표";#N/A,#N/A,FALSE,"96 5월물량표"}</definedName>
    <definedName name="버가" localSheetId="6" hidden="1">{#N/A,#N/A,FALSE,"96 3월물량표";#N/A,#N/A,FALSE,"96 4월물량표";#N/A,#N/A,FALSE,"96 5월물량표"}</definedName>
    <definedName name="버가" hidden="1">{#N/A,#N/A,FALSE,"96 3월물량표";#N/A,#N/A,FALSE,"96 4월물량표";#N/A,#N/A,FALSE,"96 5월물량표"}</definedName>
    <definedName name="버버" localSheetId="7" hidden="1">{#N/A,#N/A,FALSE,"1.CRITERIA";#N/A,#N/A,FALSE,"2.IS";#N/A,#N/A,FALSE,"3.BS";#N/A,#N/A,FALSE,"4.PER PL";#N/A,#N/A,FALSE,"5.INVESTMENT";#N/A,#N/A,FALSE,"6.공문";#N/A,#N/A,FALSE,"7.netinvest"}</definedName>
    <definedName name="버버" localSheetId="6" hidden="1">{#N/A,#N/A,FALSE,"1.CRITERIA";#N/A,#N/A,FALSE,"2.IS";#N/A,#N/A,FALSE,"3.BS";#N/A,#N/A,FALSE,"4.PER PL";#N/A,#N/A,FALSE,"5.INVESTMENT";#N/A,#N/A,FALSE,"6.공문";#N/A,#N/A,FALSE,"7.netinvest"}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액" localSheetId="7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localSheetId="7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" localSheetId="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인균등할주민세.">#REF!</definedName>
    <definedName name="법인등록번호1">#REF!</definedName>
    <definedName name="법인등록번호2">#REF!</definedName>
    <definedName name="법인명_상호명">#REF!</definedName>
    <definedName name="법인세비용_수정" localSheetId="7" hidden="1">{#N/A,#N/A,FALSE,"BS";#N/A,#N/A,FALSE,"PL";#N/A,#N/A,FALSE,"처분";#N/A,#N/A,FALSE,"현금";#N/A,#N/A,FALSE,"매출";#N/A,#N/A,FALSE,"원가";#N/A,#N/A,FALSE,"경영"}</definedName>
    <definedName name="법인세비용_수정" localSheetId="6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주석사항정리" localSheetId="7" hidden="1">{#N/A,#N/A,FALSE,"UNIT";#N/A,#N/A,FALSE,"UNIT";#N/A,#N/A,FALSE,"계정"}</definedName>
    <definedName name="법인세주석사항정리" localSheetId="6" hidden="1">{#N/A,#N/A,FALSE,"UNIT";#N/A,#N/A,FALSE,"UNIT";#N/A,#N/A,FALSE,"계정"}</definedName>
    <definedName name="법인세주석사항정리" hidden="1">{#N/A,#N/A,FALSE,"UNIT";#N/A,#N/A,FALSE,"UNIT";#N/A,#N/A,FALSE,"계정"}</definedName>
    <definedName name="법정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관리9712">#REF!</definedName>
    <definedName name="베" localSheetId="7" hidden="1">{#N/A,#N/A,FALSE,"1.CRITERIA";#N/A,#N/A,FALSE,"2.IS";#N/A,#N/A,FALSE,"3.BS";#N/A,#N/A,FALSE,"4.PER PL";#N/A,#N/A,FALSE,"5.INVESTMENT";#N/A,#N/A,FALSE,"6.공문";#N/A,#N/A,FALSE,"7.netinvest"}</definedName>
    <definedName name="베" localSheetId="6" hidden="1">{#N/A,#N/A,FALSE,"1.CRITERIA";#N/A,#N/A,FALSE,"2.IS";#N/A,#N/A,FALSE,"3.BS";#N/A,#N/A,FALSE,"4.PER PL";#N/A,#N/A,FALSE,"5.INVESTMENT";#N/A,#N/A,FALSE,"6.공문";#N/A,#N/A,FALSE,"7.netinvest"}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111" localSheetId="7" hidden="1">{#N/A,#N/A,FALSE,"P.C.B"}</definedName>
    <definedName name="변111" localSheetId="6" hidden="1">{#N/A,#N/A,FALSE,"P.C.B"}</definedName>
    <definedName name="변111" hidden="1">{#N/A,#N/A,FALSE,"P.C.B"}</definedName>
    <definedName name="변1111" localSheetId="7" hidden="1">{#N/A,#N/A,FALSE,"P.C.B"}</definedName>
    <definedName name="변1111" localSheetId="6" hidden="1">{#N/A,#N/A,FALSE,"P.C.B"}</definedName>
    <definedName name="변1111" hidden="1">{#N/A,#N/A,FALSE,"P.C.B"}</definedName>
    <definedName name="변경" localSheetId="7" hidden="1">{"'4월수지'!$A$1:$AE$45"}</definedName>
    <definedName name="변경" localSheetId="6" hidden="1">{"'4월수지'!$A$1:$AE$45"}</definedName>
    <definedName name="변경" hidden="1">{"'4월수지'!$A$1:$AE$45"}</definedName>
    <definedName name="변경목차" localSheetId="7" hidden="1">{#N/A,#N/A,FALSE,"단축1";#N/A,#N/A,FALSE,"단축2";#N/A,#N/A,FALSE,"단축3";#N/A,#N/A,FALSE,"장축";#N/A,#N/A,FALSE,"4WD"}</definedName>
    <definedName name="변경목차" localSheetId="6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변경양식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변경양식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변경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변경후" localSheetId="7" hidden="1">{#N/A,#N/A,FALSE,"단축1";#N/A,#N/A,FALSE,"단축2";#N/A,#N/A,FALSE,"단축3";#N/A,#N/A,FALSE,"장축";#N/A,#N/A,FALSE,"4WD"}</definedName>
    <definedName name="변경후" localSheetId="6" hidden="1">{#N/A,#N/A,FALSE,"단축1";#N/A,#N/A,FALSE,"단축2";#N/A,#N/A,FALSE,"단축3";#N/A,#N/A,FALSE,"장축";#N/A,#N/A,FALSE,"4WD"}</definedName>
    <definedName name="변경후" hidden="1">{#N/A,#N/A,FALSE,"단축1";#N/A,#N/A,FALSE,"단축2";#N/A,#N/A,FALSE,"단축3";#N/A,#N/A,FALSE,"장축";#N/A,#N/A,FALSE,"4WD"}</definedName>
    <definedName name="변동" localSheetId="7" hidden="1">{#N/A,#N/A,FALSE,"BS";#N/A,#N/A,FALSE,"PL";#N/A,#N/A,FALSE,"처분";#N/A,#N/A,FALSE,"현금";#N/A,#N/A,FALSE,"매출";#N/A,#N/A,FALSE,"원가";#N/A,#N/A,FALSE,"경영"}</definedName>
    <definedName name="변동" localSheetId="6" hidden="1">{#N/A,#N/A,FALSE,"BS";#N/A,#N/A,FALSE,"PL";#N/A,#N/A,FALSE,"처분";#N/A,#N/A,FALSE,"현금";#N/A,#N/A,FALSE,"매출";#N/A,#N/A,FALSE,"원가";#N/A,#N/A,FALSE,"경영"}</definedName>
    <definedName name="변동" hidden="1">{#N/A,#N/A,FALSE,"BS";#N/A,#N/A,FALSE,"PL";#N/A,#N/A,FALSE,"처분";#N/A,#N/A,FALSE,"현금";#N/A,#N/A,FALSE,"매출";#N/A,#N/A,FALSE,"원가";#N/A,#N/A,FALSE,"경영"}</definedName>
    <definedName name="변동내용" localSheetId="7" hidden="1">{#N/A,#N/A,FALSE,"단축1";#N/A,#N/A,FALSE,"단축2";#N/A,#N/A,FALSE,"단축3";#N/A,#N/A,FALSE,"장축";#N/A,#N/A,FALSE,"4WD"}</definedName>
    <definedName name="변동내용" localSheetId="6" hidden="1">{#N/A,#N/A,FALSE,"단축1";#N/A,#N/A,FALSE,"단축2";#N/A,#N/A,FALSE,"단축3";#N/A,#N/A,FALSE,"장축";#N/A,#N/A,FALSE,"4WD"}</definedName>
    <definedName name="변동내용" hidden="1">{#N/A,#N/A,FALSE,"단축1";#N/A,#N/A,FALSE,"단축2";#N/A,#N/A,FALSE,"단축3";#N/A,#N/A,FALSE,"장축";#N/A,#N/A,FALSE,"4WD"}</definedName>
    <definedName name="변동비" localSheetId="7" hidden="1">{#N/A,#N/A,FALSE,"Sheet1"}</definedName>
    <definedName name="변동비" localSheetId="6" hidden="1">{#N/A,#N/A,FALSE,"Sheet1"}</definedName>
    <definedName name="변동비" hidden="1">{#N/A,#N/A,FALSE,"Sheet1"}</definedName>
    <definedName name="변형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변형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변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별2">#REF!</definedName>
    <definedName name="별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지8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병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병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병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" localSheetId="7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localSheetId="6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1" localSheetId="7" hidden="1">{"'인구현황'!$A$1:$I$23"}</definedName>
    <definedName name="보고11" localSheetId="6" hidden="1">{"'인구현황'!$A$1:$I$23"}</definedName>
    <definedName name="보고11" hidden="1">{"'인구현황'!$A$1:$I$23"}</definedName>
    <definedName name="보고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3" localSheetId="7" hidden="1">{"'인구현황'!$A$1:$I$23"}</definedName>
    <definedName name="보고3" localSheetId="6" hidden="1">{"'인구현황'!$A$1:$I$23"}</definedName>
    <definedName name="보고3" hidden="1">{"'인구현황'!$A$1:$I$23"}</definedName>
    <definedName name="보고333" localSheetId="7" hidden="1">{"'매출계획'!$D$2"}</definedName>
    <definedName name="보고333" localSheetId="6" hidden="1">{"'매출계획'!$D$2"}</definedName>
    <definedName name="보고333" hidden="1">{"'매출계획'!$D$2"}</definedName>
    <definedName name="보고3333" localSheetId="7" hidden="1">{"'매출계획'!$D$2"}</definedName>
    <definedName name="보고3333" localSheetId="6" hidden="1">{"'매출계획'!$D$2"}</definedName>
    <definedName name="보고3333" hidden="1">{"'매출계획'!$D$2"}</definedName>
    <definedName name="보고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기준" localSheetId="7" hidden="1">{#N/A,#N/A,FALSE,"UNIT";#N/A,#N/A,FALSE,"UNIT";#N/A,#N/A,FALSE,"계정"}</definedName>
    <definedName name="보고기준" localSheetId="6" hidden="1">{#N/A,#N/A,FALSE,"UNIT";#N/A,#N/A,FALSE,"UNIT";#N/A,#N/A,FALSE,"계정"}</definedName>
    <definedName name="보고기준" hidden="1">{#N/A,#N/A,FALSE,"UNIT";#N/A,#N/A,FALSE,"UNIT";#N/A,#N/A,FALSE,"계정"}</definedName>
    <definedName name="보고서" localSheetId="7" hidden="1">{#N/A,#N/A,FALSE,"주요여수신";#N/A,#N/A,FALSE,"수신금리";#N/A,#N/A,FALSE,"대출금리";#N/A,#N/A,FALSE,"신규대출";#N/A,#N/A,FALSE,"총액대출"}</definedName>
    <definedName name="보고서" localSheetId="6" hidden="1">{#N/A,#N/A,FALSE,"주요여수신";#N/A,#N/A,FALSE,"수신금리";#N/A,#N/A,FALSE,"대출금리";#N/A,#N/A,FALSE,"신규대출";#N/A,#N/A,FALSE,"총액대출"}</definedName>
    <definedName name="보고서" hidden="1">{#N/A,#N/A,FALSE,"주요여수신";#N/A,#N/A,FALSE,"수신금리";#N/A,#N/A,FALSE,"대출금리";#N/A,#N/A,FALSE,"신규대출";#N/A,#N/A,FALSE,"총액대출"}</definedName>
    <definedName name="보고서형태">#REF!</definedName>
    <definedName name="보고일정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일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일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곤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관금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관금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관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라차" localSheetId="7" hidden="1">{#N/A,#N/A,FALSE,"1.CRITERIA";#N/A,#N/A,FALSE,"2.IS";#N/A,#N/A,FALSE,"3.BS";#N/A,#N/A,FALSE,"4.PER PL";#N/A,#N/A,FALSE,"5.INVESTMENT";#N/A,#N/A,FALSE,"6.공문";#N/A,#N/A,FALSE,"7.netinvest"}</definedName>
    <definedName name="보라차" localSheetId="6" hidden="1">{#N/A,#N/A,FALSE,"1.CRITERIA";#N/A,#N/A,FALSE,"2.IS";#N/A,#N/A,FALSE,"3.BS";#N/A,#N/A,FALSE,"4.PER PL";#N/A,#N/A,FALSE,"5.INVESTMENT";#N/A,#N/A,FALSE,"6.공문";#N/A,#N/A,FALSE,"7.netinvest"}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봅" localSheetId="7" hidden="1">{#N/A,#N/A,FALSE,"Aging Summary";#N/A,#N/A,FALSE,"Ratio Analysis";#N/A,#N/A,FALSE,"Test 120 Day Accts";#N/A,#N/A,FALSE,"Tickmarks"}</definedName>
    <definedName name="보봅" localSheetId="6" hidden="1">{#N/A,#N/A,FALSE,"Aging Summary";#N/A,#N/A,FALSE,"Ratio Analysis";#N/A,#N/A,FALSE,"Test 120 Day Accts";#N/A,#N/A,FALSE,"Tickmarks"}</definedName>
    <definedName name="보봅" hidden="1">{#N/A,#N/A,FALSE,"Aging Summary";#N/A,#N/A,FALSE,"Ratio Analysis";#N/A,#N/A,FALSE,"Test 120 Day Accts";#N/A,#N/A,FALSE,"Tickmarks"}</definedName>
    <definedName name="보봉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봉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수">#REF!</definedName>
    <definedName name="보아리" localSheetId="7" hidden="1">{#N/A,#N/A,FALSE,"1.CRITERIA";#N/A,#N/A,FALSE,"2.IS";#N/A,#N/A,FALSE,"3.BS";#N/A,#N/A,FALSE,"4.PER PL";#N/A,#N/A,FALSE,"5.INVESTMENT";#N/A,#N/A,FALSE,"6.공문";#N/A,#N/A,FALSE,"7.netinvest"}</definedName>
    <definedName name="보아리" localSheetId="6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localSheetId="7" hidden="1">{#N/A,#N/A,FALSE,"1.CRITERIA";#N/A,#N/A,FALSE,"2.IS";#N/A,#N/A,FALSE,"3.BS";#N/A,#N/A,FALSE,"4.PER PL";#N/A,#N/A,FALSE,"5.INVESTMENT";#N/A,#N/A,FALSE,"6.공문";#N/A,#N/A,FALSE,"7.netinvest"}</definedName>
    <definedName name="보이" localSheetId="6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localSheetId="7" hidden="1">{#N/A,#N/A,FALSE,"1.CRITERIA";#N/A,#N/A,FALSE,"2.IS";#N/A,#N/A,FALSE,"3.BS";#N/A,#N/A,FALSE,"4.PER PL";#N/A,#N/A,FALSE,"5.INVESTMENT";#N/A,#N/A,FALSE,"6.공문";#N/A,#N/A,FALSE,"7.netinvest"}</definedName>
    <definedName name="보이아" localSheetId="6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정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정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정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조부원장">#REF!</definedName>
    <definedName name="보증CLAIM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증CLAIM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증CLAI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증금" localSheetId="7" hidden="1">{#N/A,#N/A,FALSE,"BS";#N/A,#N/A,FALSE,"PL";#N/A,#N/A,FALSE,"처분";#N/A,#N/A,FALSE,"현금";#N/A,#N/A,FALSE,"매출";#N/A,#N/A,FALSE,"원가";#N/A,#N/A,FALSE,"경영"}</definedName>
    <definedName name="보증금" localSheetId="6" hidden="1">{#N/A,#N/A,FALSE,"BS";#N/A,#N/A,FALSE,"PL";#N/A,#N/A,FALSE,"처분";#N/A,#N/A,FALSE,"현금";#N/A,#N/A,FALSE,"매출";#N/A,#N/A,FALSE,"원가";#N/A,#N/A,FALSE,"경영"}</definedName>
    <definedName name="보증금" hidden="1">{#N/A,#N/A,FALSE,"BS";#N/A,#N/A,FALSE,"PL";#N/A,#N/A,FALSE,"처분";#N/A,#N/A,FALSE,"현금";#N/A,#N/A,FALSE,"매출";#N/A,#N/A,FALSE,"원가";#N/A,#N/A,FALSE,"경영"}</definedName>
    <definedName name="보증금2" localSheetId="7" hidden="1">{#N/A,#N/A,FALSE,"BS";#N/A,#N/A,FALSE,"PL";#N/A,#N/A,FALSE,"처분";#N/A,#N/A,FALSE,"현금";#N/A,#N/A,FALSE,"매출";#N/A,#N/A,FALSE,"원가";#N/A,#N/A,FALSE,"경영"}</definedName>
    <definedName name="보증금2" localSheetId="6" hidden="1">{#N/A,#N/A,FALSE,"BS";#N/A,#N/A,FALSE,"PL";#N/A,#N/A,FALSE,"처분";#N/A,#N/A,FALSE,"현금";#N/A,#N/A,FALSE,"매출";#N/A,#N/A,FALSE,"원가";#N/A,#N/A,FALSE,"경영"}</definedName>
    <definedName name="보증금2" hidden="1">{#N/A,#N/A,FALSE,"BS";#N/A,#N/A,FALSE,"PL";#N/A,#N/A,FALSE,"처분";#N/A,#N/A,FALSE,"현금";#N/A,#N/A,FALSE,"매출";#N/A,#N/A,FALSE,"원가";#N/A,#N/A,FALSE,"경영"}</definedName>
    <definedName name="보증금감소">#REF!</definedName>
    <definedName name="보증금명" hidden="1">#REF!</definedName>
    <definedName name="보증금명세" hidden="1">#REF!</definedName>
    <definedName name="보증기관">#REF!</definedName>
    <definedName name="보증부도">#REF!</definedName>
    <definedName name="보지" localSheetId="7" hidden="1">{"'5'!$A$1:$BB$147"}</definedName>
    <definedName name="보지" localSheetId="6" hidden="1">{"'5'!$A$1:$BB$147"}</definedName>
    <definedName name="보지" hidden="1">{"'5'!$A$1:$BB$147"}</definedName>
    <definedName name="보충" hidden="1">#REF!</definedName>
    <definedName name="보험가나">#REF!</definedName>
    <definedName name="보험환가7">#REF!</definedName>
    <definedName name="복리후생비">#REF!</definedName>
    <definedName name="복사" localSheetId="7" hidden="1">{#N/A,#N/A,FALSE,"ASIA1"}</definedName>
    <definedName name="복사" localSheetId="6" hidden="1">{#N/A,#N/A,FALSE,"ASIA1"}</definedName>
    <definedName name="복사" hidden="1">{#N/A,#N/A,FALSE,"ASIA1"}</definedName>
    <definedName name="복지2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복지2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복지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본부" hidden="1">#REF!</definedName>
    <definedName name="본사">#REF!</definedName>
    <definedName name="본사_B관법인">#REF!</definedName>
    <definedName name="본사누계">#REF!</definedName>
    <definedName name="본사전기">#REF!</definedName>
    <definedName name="본사주소">#REF!</definedName>
    <definedName name="볼" localSheetId="7" hidden="1">{#N/A,#N/A,FALSE,"1.CRITERIA";#N/A,#N/A,FALSE,"2.IS";#N/A,#N/A,FALSE,"3.BS";#N/A,#N/A,FALSE,"4.PER PL";#N/A,#N/A,FALSE,"5.INVESTMENT";#N/A,#N/A,FALSE,"6.공문";#N/A,#N/A,FALSE,"7.netinvest"}</definedName>
    <definedName name="볼" localSheetId="6" hidden="1">{#N/A,#N/A,FALSE,"1.CRITERIA";#N/A,#N/A,FALSE,"2.IS";#N/A,#N/A,FALSE,"3.BS";#N/A,#N/A,FALSE,"4.PER PL";#N/A,#N/A,FALSE,"5.INVESTMENT";#N/A,#N/A,FALSE,"6.공문";#N/A,#N/A,FALSE,"7.netinvest"}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볼트수정" localSheetId="7" hidden="1">{#N/A,#N/A,FALSE,"단축1";#N/A,#N/A,FALSE,"단축2";#N/A,#N/A,FALSE,"단축3";#N/A,#N/A,FALSE,"장축";#N/A,#N/A,FALSE,"4WD"}</definedName>
    <definedName name="볼트수정" localSheetId="6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봉재생우동생지">#REF!</definedName>
    <definedName name="봐" localSheetId="7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봐" localSheetId="6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봐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부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가세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가세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가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가세대급금">#REF!</definedName>
    <definedName name="부가세비교">[0]!기타당좌자산1+[0]!기타당좌자산2</definedName>
    <definedName name="부가세예수금">#REF!</definedName>
    <definedName name="부대입찰서류작성" hidden="1">#REF!</definedName>
    <definedName name="부대토공" hidden="1">{#N/A,#N/A,FALSE,"구조2"}</definedName>
    <definedName name="부동산">#REF!</definedName>
    <definedName name="부동산고정화금액">#REF!</definedName>
    <definedName name="부문">#REF!</definedName>
    <definedName name="부문명">#REF!</definedName>
    <definedName name="부문별손익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별손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코드">#REF!</definedName>
    <definedName name="부부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부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산">#REF!</definedName>
    <definedName name="부산자영">#REF!</definedName>
    <definedName name="부산지점">#REF!</definedName>
    <definedName name="부산지하철310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산지하철310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산지하철3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서">#REF!</definedName>
    <definedName name="부서_이름">#REF!</definedName>
    <definedName name="부서기간별실적조회">#REF!</definedName>
    <definedName name="부서기간별실적조회작업">#REF!</definedName>
    <definedName name="부서기간별실적출력">#REF!</definedName>
    <definedName name="부서별경비1" localSheetId="7" hidden="1">{#N/A,#N/A,FALSE,"Aging Summary";#N/A,#N/A,FALSE,"Ratio Analysis";#N/A,#N/A,FALSE,"Test 120 Day Accts";#N/A,#N/A,FALSE,"Tickmarks"}</definedName>
    <definedName name="부서별경비1" localSheetId="6" hidden="1">{#N/A,#N/A,FALSE,"Aging Summary";#N/A,#N/A,FALSE,"Ratio Analysis";#N/A,#N/A,FALSE,"Test 120 Day Accts";#N/A,#N/A,FALSE,"Tickmarks"}</definedName>
    <definedName name="부서별경비1" hidden="1">{#N/A,#N/A,FALSE,"Aging Summary";#N/A,#N/A,FALSE,"Ratio Analysis";#N/A,#N/A,FALSE,"Test 120 Day Accts";#N/A,#N/A,FALSE,"Tickmarks"}</definedName>
    <definedName name="부서별경비조회작업">#REF!</definedName>
    <definedName name="부서코드조회">#REF!</definedName>
    <definedName name="부속" hidden="1">#REF!</definedName>
    <definedName name="부손익" localSheetId="7" hidden="1">{#N/A,#N/A,FALSE,"현장 NCR 분석";#N/A,#N/A,FALSE,"현장품질감사";#N/A,#N/A,FALSE,"현장품질감사"}</definedName>
    <definedName name="부손익" localSheetId="6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실외매" hidden="1">#REF!</definedName>
    <definedName name="부외부채" localSheetId="7" hidden="1">{"adj95mult",#N/A,FALSE,"COMPCO";"adj95est",#N/A,FALSE,"COMPCO"}</definedName>
    <definedName name="부외부채" localSheetId="6" hidden="1">{"adj95mult",#N/A,FALSE,"COMPCO";"adj95est",#N/A,FALSE,"COMPCO"}</definedName>
    <definedName name="부외부채" hidden="1">{"adj95mult",#N/A,FALSE,"COMPCO";"adj95est",#N/A,FALSE,"COMPCO"}</definedName>
    <definedName name="부외부채테스트" hidden="1">#REF!</definedName>
    <definedName name="부재료" localSheetId="7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재료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재료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진2" hidden="1">#REF!</definedName>
    <definedName name="부진이" hidden="1">#REF!</definedName>
    <definedName name="부채" localSheetId="7" hidden="1">{"PL2",#N/A,FALSE,"PL";"CH1",#N/A,FALSE,"현금흐름표";"CH2",#N/A,FALSE,"현금흐름표";"BS1",#N/A,FALSE,"BS";"CO",#N/A,FALSE,"매출원가";"BS2",#N/A,FALSE,"BS"}</definedName>
    <definedName name="부채" localSheetId="6" hidden="1">{"PL2",#N/A,FALSE,"PL";"CH1",#N/A,FALSE,"현금흐름표";"CH2",#N/A,FALSE,"현금흐름표";"BS1",#N/A,FALSE,"BS";"CO",#N/A,FALSE,"매출원가";"BS2",#N/A,FALSE,"BS"}</definedName>
    <definedName name="부채" hidden="1">{"PL2",#N/A,FALSE,"PL";"CH1",#N/A,FALSE,"현금흐름표";"CH2",#N/A,FALSE,"현금흐름표";"BS1",#N/A,FALSE,"BS";"CO",#N/A,FALSE,"매출원가";"BS2",#N/A,FALSE,"BS"}</definedName>
    <definedName name="부채자본">#REF!</definedName>
    <definedName name="부평">#REF!</definedName>
    <definedName name="부하계획1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부하계획1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부하계획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별" localSheetId="7" hidden="1">{#N/A,#N/A,TRUE,"Y생산";#N/A,#N/A,TRUE,"Y판매";#N/A,#N/A,TRUE,"Y총물량";#N/A,#N/A,TRUE,"Y능력";#N/A,#N/A,TRUE,"YKD"}</definedName>
    <definedName name="분기별" localSheetId="6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기손익비교" localSheetId="7" hidden="1">{#N/A,#N/A,FALSE,"매출이익"}</definedName>
    <definedName name="분기손익비교" localSheetId="6" hidden="1">{#N/A,#N/A,FALSE,"매출이익"}</definedName>
    <definedName name="분기손익비교" hidden="1">{#N/A,#N/A,FALSE,"매출이익"}</definedName>
    <definedName name="분기에비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에비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에비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" localSheetId="7" hidden="1">{"'호선별현황(방식)'!$K$22:$P$22","'호선별현황(방식)'!$K$22:$P$22"}</definedName>
    <definedName name="분석" localSheetId="6" hidden="1">{"'호선별현황(방식)'!$K$22:$P$22","'호선별현황(방식)'!$K$22:$P$22"}</definedName>
    <definedName name="분석" hidden="1">{"'호선별현황(방식)'!$K$22:$P$22","'호선별현황(방식)'!$K$22:$P$22"}</definedName>
    <definedName name="분석1" localSheetId="7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분석1" localSheetId="6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분석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분석2002" localSheetId="7" hidden="1">{"'호선별현황(방식)'!$K$22:$P$22","'호선별현황(방식)'!$K$22:$P$22"}</definedName>
    <definedName name="분석2002" localSheetId="6" hidden="1">{"'호선별현황(방식)'!$K$22:$P$22","'호선별현황(방식)'!$K$22:$P$22"}</definedName>
    <definedName name="분석2002" hidden="1">{"'호선별현황(방식)'!$K$22:$P$22","'호선별현황(방식)'!$K$22:$P$22"}</definedName>
    <definedName name="분석4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4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용" localSheetId="7" hidden="1">{"'호선별현황(방식)'!$K$22:$P$22","'호선별현황(방식)'!$K$22:$P$22"}</definedName>
    <definedName name="분석용" localSheetId="6" hidden="1">{"'호선별현황(방식)'!$K$22:$P$22","'호선별현황(방식)'!$K$22:$P$22"}</definedName>
    <definedName name="분석용" hidden="1">{"'호선별현황(방식)'!$K$22:$P$22","'호선별현황(방식)'!$K$22:$P$22"}</definedName>
    <definedName name="분양원가1111" hidden="1">#REF!</definedName>
    <definedName name="분양원가2" localSheetId="7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분양원가2" localSheetId="6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분양원가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분양이다모르겠다" hidden="1">#REF!</definedName>
    <definedName name="분양차질" hidden="1">#REF!</definedName>
    <definedName name="분할개발비" hidden="1">#REF!</definedName>
    <definedName name="분할회계" localSheetId="7" hidden="1">{"'매출'!$A$1:$I$22"}</definedName>
    <definedName name="분할회계" localSheetId="6" hidden="1">{"'매출'!$A$1:$I$22"}</definedName>
    <definedName name="분할회계" hidden="1">{"'매출'!$A$1:$I$22"}</definedName>
    <definedName name="분할회계처리" localSheetId="7" hidden="1">{"'매출'!$A$1:$I$22"}</definedName>
    <definedName name="분할회계처리" localSheetId="6" hidden="1">{"'매출'!$A$1:$I$22"}</definedName>
    <definedName name="분할회계처리" hidden="1">{"'매출'!$A$1:$I$22"}</definedName>
    <definedName name="불량" localSheetId="7" hidden="1">{#N/A,#N/A,FALSE,"Sheet1"}</definedName>
    <definedName name="불량" localSheetId="6" hidden="1">{#N/A,#N/A,FALSE,"Sheet1"}</definedName>
    <definedName name="불량" hidden="1">{#N/A,#N/A,FALSE,"Sheet1"}</definedName>
    <definedName name="불용연도별2" hidden="1">#REF!</definedName>
    <definedName name="브라질">[0]!브라질</definedName>
    <definedName name="브라질_SNMD">#REF!</definedName>
    <definedName name="비" localSheetId="7" hidden="1">{#N/A,#N/A,FALSE,"Sheet5"}</definedName>
    <definedName name="비" localSheetId="6" hidden="1">{#N/A,#N/A,FALSE,"Sheet5"}</definedName>
    <definedName name="비" hidden="1">{#N/A,#N/A,FALSE,"Sheet5"}</definedName>
    <definedName name="비_1" localSheetId="7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_1" localSheetId="6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교" hidden="1">255</definedName>
    <definedName name="비교_1" localSheetId="7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_1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검토" localSheetId="7" hidden="1">{#N/A,#N/A,FALSE,"단축1";#N/A,#N/A,FALSE,"단축2";#N/A,#N/A,FALSE,"단축3";#N/A,#N/A,FALSE,"장축";#N/A,#N/A,FALSE,"4WD"}</definedName>
    <definedName name="비교검토" localSheetId="6" hidden="1">{#N/A,#N/A,FALSE,"단축1";#N/A,#N/A,FALSE,"단축2";#N/A,#N/A,FALSE,"단축3";#N/A,#N/A,FALSE,"장축";#N/A,#N/A,FALSE,"4WD"}</definedName>
    <definedName name="비교검토" hidden="1">{#N/A,#N/A,FALSE,"단축1";#N/A,#N/A,FALSE,"단축2";#N/A,#N/A,FALSE,"단축3";#N/A,#N/A,FALSE,"장축";#N/A,#N/A,FALSE,"4WD"}</definedName>
    <definedName name="비교손익당초" localSheetId="7" hidden="1">{#N/A,#N/A,FALSE,"정공"}</definedName>
    <definedName name="비교손익당초" localSheetId="6" hidden="1">{#N/A,#N/A,FALSE,"정공"}</definedName>
    <definedName name="비교손익당초" hidden="1">{#N/A,#N/A,FALSE,"정공"}</definedName>
    <definedName name="비교표" localSheetId="7" hidden="1">{#N/A,#N/A,FALSE,"P.C.B"}</definedName>
    <definedName name="비교표" localSheetId="6" hidden="1">{#N/A,#N/A,FALSE,"P.C.B"}</definedName>
    <definedName name="비교표" hidden="1">{#N/A,#N/A,FALSE,"P.C.B"}</definedName>
    <definedName name="비교표1" hidden="1">255</definedName>
    <definedName name="비교표2" hidden="1">#REF!</definedName>
    <definedName name="비비">#REF!</definedName>
    <definedName name="비비비" hidden="1">#REF!</definedName>
    <definedName name="비빔스프혼합">#REF!</definedName>
    <definedName name="비생상" localSheetId="7" hidden="1">{"'호선별현황(방식)'!$K$22:$P$22","'호선별현황(방식)'!$K$22:$P$22"}</definedName>
    <definedName name="비생상" localSheetId="6" hidden="1">{"'호선별현황(방식)'!$K$22:$P$22","'호선별현황(방식)'!$K$22:$P$22"}</definedName>
    <definedName name="비생상" hidden="1">{"'호선별현황(방식)'!$K$22:$P$22","'호선별현황(방식)'!$K$22:$P$22"}</definedName>
    <definedName name="비용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0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0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23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2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222222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비용2222222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비용222222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비용9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9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계정별" localSheetId="7" hidden="1">{#N/A,#N/A,FALSE,"UNIT";#N/A,#N/A,FALSE,"UNIT";#N/A,#N/A,FALSE,"계정"}</definedName>
    <definedName name="비용계정별" localSheetId="6" hidden="1">{#N/A,#N/A,FALSE,"UNIT";#N/A,#N/A,FALSE,"UNIT";#N/A,#N/A,FALSE,"계정"}</definedName>
    <definedName name="비용계정별" hidden="1">{#N/A,#N/A,FALSE,"UNIT";#N/A,#N/A,FALSE,"UNIT";#N/A,#N/A,FALSE,"계정"}</definedName>
    <definedName name="비용분석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분석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율0" hidden="1">#REF!</definedName>
    <definedName name="비율2" hidden="1">#REF!</definedName>
    <definedName name="비율분석">#REF!</definedName>
    <definedName name="비전경영수립지침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전경영수립지침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전경영수립지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축">#REF!</definedName>
    <definedName name="비품">#REF!</definedName>
    <definedName name="비품외명세" hidden="1">{#N/A,#N/A,FALSE,"BS";#N/A,#N/A,FALSE,"PL";#N/A,#N/A,FALSE,"처분";#N/A,#N/A,FALSE,"현금";#N/A,#N/A,FALSE,"매출";#N/A,#N/A,FALSE,"원가";#N/A,#N/A,FALSE,"경영"}</definedName>
    <definedName name="비호선율" localSheetId="7" hidden="1">{"'호선별현황(방식)'!$K$22:$P$22","'호선별현황(방식)'!$K$22:$P$22"}</definedName>
    <definedName name="비호선율" localSheetId="6" hidden="1">{"'호선별현황(방식)'!$K$22:$P$22","'호선별현황(방식)'!$K$22:$P$22"}</definedName>
    <definedName name="비호선율" hidden="1">{"'호선별현황(방식)'!$K$22:$P$22","'호선별현황(방식)'!$K$22:$P$22"}</definedName>
    <definedName name="비호승율" localSheetId="7" hidden="1">{"'호선별현황(방식)'!$K$22:$P$22","'호선별현황(방식)'!$K$22:$P$22"}</definedName>
    <definedName name="비호승율" localSheetId="6" hidden="1">{"'호선별현황(방식)'!$K$22:$P$22","'호선별현황(방식)'!$K$22:$P$22"}</definedName>
    <definedName name="비호승율" hidden="1">{"'호선별현황(방식)'!$K$22:$P$22","'호선별현황(방식)'!$K$22:$P$22"}</definedName>
    <definedName name="빙수" localSheetId="7" hidden="1">{#N/A,#N/A,FALSE,"1.CRITERIA";#N/A,#N/A,FALSE,"2.IS";#N/A,#N/A,FALSE,"3.BS";#N/A,#N/A,FALSE,"4.PER PL";#N/A,#N/A,FALSE,"5.INVESTMENT";#N/A,#N/A,FALSE,"6.공문";#N/A,#N/A,FALSE,"7.netinvest"}</definedName>
    <definedName name="빙수" localSheetId="6" hidden="1">{#N/A,#N/A,FALSE,"1.CRITERIA";#N/A,#N/A,FALSE,"2.IS";#N/A,#N/A,FALSE,"3.BS";#N/A,#N/A,FALSE,"4.PER PL";#N/A,#N/A,FALSE,"5.INVESTMENT";#N/A,#N/A,FALSE,"6.공문";#N/A,#N/A,FALSE,"7.netinvest"}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빨리행" localSheetId="7" hidden="1">{"'호선별현황(방식)'!$K$22:$P$22","'호선별현황(방식)'!$K$22:$P$22"}</definedName>
    <definedName name="빨리행" localSheetId="6" hidden="1">{"'호선별현황(방식)'!$K$22:$P$22","'호선별현황(방식)'!$K$22:$P$22"}</definedName>
    <definedName name="빨리행" hidden="1">{"'호선별현황(방식)'!$K$22:$P$22","'호선별현황(방식)'!$K$22:$P$22"}</definedName>
    <definedName name="ㅅ" localSheetId="7" hidden="1">{#N/A,#N/A,FALSE,"BS";#N/A,#N/A,FALSE,"PL";#N/A,#N/A,FALSE,"처분";#N/A,#N/A,FALSE,"현금";#N/A,#N/A,FALSE,"매출";#N/A,#N/A,FALSE,"원가";#N/A,#N/A,FALSE,"경영"}</definedName>
    <definedName name="ㅅ" localSheetId="6" hidden="1">{#N/A,#N/A,FALSE,"BS";#N/A,#N/A,FALSE,"PL";#N/A,#N/A,FALSE,"처분";#N/A,#N/A,FALSE,"현금";#N/A,#N/A,FALSE,"매출";#N/A,#N/A,FALSE,"원가";#N/A,#N/A,FALSE,"경영"}</definedName>
    <definedName name="ㅅ" hidden="1">{#N/A,#N/A,FALSE,"BS";#N/A,#N/A,FALSE,"PL";#N/A,#N/A,FALSE,"처분";#N/A,#N/A,FALSE,"현금";#N/A,#N/A,FALSE,"매출";#N/A,#N/A,FALSE,"원가";#N/A,#N/A,FALSE,"경영"}</definedName>
    <definedName name="ㅅㄱㄱㄷ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ㄷ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ㄷ" hidden="1">#REF!</definedName>
    <definedName name="ㅅ고고ㅜㅎ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고고ㅜ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고고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ㄹㄷ" localSheetId="7" hidden="1">{#N/A,#N/A,FALSE,"BS";#N/A,#N/A,FALSE,"PL";#N/A,#N/A,FALSE,"처분";#N/A,#N/A,FALSE,"현금";#N/A,#N/A,FALSE,"매출";#N/A,#N/A,FALSE,"원가";#N/A,#N/A,FALSE,"경영"}</definedName>
    <definedName name="ㅅㄹㄷ" localSheetId="6" hidden="1">{#N/A,#N/A,FALSE,"BS";#N/A,#N/A,FALSE,"PL";#N/A,#N/A,FALSE,"처분";#N/A,#N/A,FALSE,"현금";#N/A,#N/A,FALSE,"매출";#N/A,#N/A,FALSE,"원가";#N/A,#N/A,FALSE,"경영"}</definedName>
    <definedName name="ㅅㄹㄷ" hidden="1">{#N/A,#N/A,FALSE,"BS";#N/A,#N/A,FALSE,"PL";#N/A,#N/A,FALSE,"처분";#N/A,#N/A,FALSE,"현금";#N/A,#N/A,FALSE,"매출";#N/A,#N/A,FALSE,"원가";#N/A,#N/A,FALSE,"경영"}</definedName>
    <definedName name="ㅅㅅ" localSheetId="7" hidden="1">{#N/A,#N/A,FALSE,"UNIT";#N/A,#N/A,FALSE,"UNIT";#N/A,#N/A,FALSE,"계정"}</definedName>
    <definedName name="ㅅㅅ" localSheetId="6" hidden="1">{#N/A,#N/A,FALSE,"UNIT";#N/A,#N/A,FALSE,"UNIT";#N/A,#N/A,FALSE,"계정"}</definedName>
    <definedName name="ㅅㅅ" hidden="1">{#N/A,#N/A,FALSE,"UNIT";#N/A,#N/A,FALSE,"UNIT";#N/A,#N/A,FALSE,"계정"}</definedName>
    <definedName name="ㅅㅅㅅ" localSheetId="7" hidden="1">{"'손익현황'!$A$1:$J$29"}</definedName>
    <definedName name="ㅅㅅㅅ" localSheetId="6" hidden="1">{"'손익현황'!$A$1:$J$29"}</definedName>
    <definedName name="ㅅㅅㅅ" hidden="1">{"'손익현황'!$A$1:$J$29"}</definedName>
    <definedName name="ㅅㅅㅅㅅ" localSheetId="7" hidden="1">{#N/A,#N/A,FALSE,"UNIT";#N/A,#N/A,FALSE,"UNIT";#N/A,#N/A,FALSE,"계정"}</definedName>
    <definedName name="ㅅㅅㅅㅅ" localSheetId="6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7" hidden="1">{#N/A,#N/A,FALSE,"UNIT";#N/A,#N/A,FALSE,"UNIT";#N/A,#N/A,FALSE,"계정"}</definedName>
    <definedName name="ㅅㅅㅅㅅㅅㅅㅅ" localSheetId="6" hidden="1">{#N/A,#N/A,FALSE,"UNIT";#N/A,#N/A,FALSE,"UNIT";#N/A,#N/A,FALSE,"계정"}</definedName>
    <definedName name="ㅅㅅㅅㅅㅅㅅㅅ" hidden="1">{#N/A,#N/A,FALSE,"UNIT";#N/A,#N/A,FALSE,"UNIT";#N/A,#N/A,FALSE,"계정"}</definedName>
    <definedName name="ㅅㅎ" localSheetId="7" hidden="1">{#N/A,#N/A,FALSE,"단축1";#N/A,#N/A,FALSE,"단축2";#N/A,#N/A,FALSE,"단축3";#N/A,#N/A,FALSE,"장축";#N/A,#N/A,FALSE,"4WD"}</definedName>
    <definedName name="ㅅㅎ" localSheetId="6" hidden="1">{#N/A,#N/A,FALSE,"단축1";#N/A,#N/A,FALSE,"단축2";#N/A,#N/A,FALSE,"단축3";#N/A,#N/A,FALSE,"장축";#N/A,#N/A,FALSE,"4WD"}</definedName>
    <definedName name="ㅅㅎ" hidden="1">{#N/A,#N/A,FALSE,"단축1";#N/A,#N/A,FALSE,"단축2";#N/A,#N/A,FALSE,"단축3";#N/A,#N/A,FALSE,"장축";#N/A,#N/A,FALSE,"4WD"}</definedName>
    <definedName name="ㅅㅎㄹ" localSheetId="7" hidden="1">{#N/A,#N/A,FALSE,"97년 투자계획 세부내역 "}</definedName>
    <definedName name="ㅅㅎㄹ" localSheetId="6" hidden="1">{#N/A,#N/A,FALSE,"97년 투자계획 세부내역 "}</definedName>
    <definedName name="ㅅㅎㄹ" hidden="1">{#N/A,#N/A,FALSE,"97년 투자계획 세부내역 "}</definedName>
    <definedName name="ㅅㅎㅎㅎ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ㅎㅎ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ㅎㅎ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" localSheetId="7" hidden="1">{#N/A,#N/A,FALSE,"BS";#N/A,#N/A,FALSE,"PL";#N/A,#N/A,FALSE,"처분";#N/A,#N/A,FALSE,"현금";#N/A,#N/A,FALSE,"매출";#N/A,#N/A,FALSE,"원가";#N/A,#N/A,FALSE,"경영"}</definedName>
    <definedName name="사" localSheetId="6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1" localSheetId="7" hidden="1">{#N/A,#N/A,FALSE,"지침";#N/A,#N/A,FALSE,"환경분석";#N/A,#N/A,FALSE,"Sheet16"}</definedName>
    <definedName name="사1" localSheetId="6" hidden="1">{#N/A,#N/A,FALSE,"지침";#N/A,#N/A,FALSE,"환경분석";#N/A,#N/A,FALSE,"Sheet16"}</definedName>
    <definedName name="사1" hidden="1">{#N/A,#N/A,FALSE,"지침";#N/A,#N/A,FALSE,"환경분석";#N/A,#N/A,FALSE,"Sheet16"}</definedName>
    <definedName name="사고" localSheetId="7" hidden="1">{"'4월수지'!$A$1:$AE$45"}</definedName>
    <definedName name="사고" localSheetId="6" hidden="1">{"'4월수지'!$A$1:$AE$45"}</definedName>
    <definedName name="사고" hidden="1">{"'4월수지'!$A$1:$AE$45"}</definedName>
    <definedName name="사고내역" localSheetId="7" hidden="1">{"'4월수지'!$A$1:$AE$45"}</definedName>
    <definedName name="사고내역" localSheetId="6" hidden="1">{"'4월수지'!$A$1:$AE$45"}</definedName>
    <definedName name="사고내역" hidden="1">{"'4월수지'!$A$1:$AE$45"}</definedName>
    <definedName name="사고수상실적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고수상실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고수상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내" localSheetId="7" hidden="1">{"'5'!$A$1:$BB$147"}</definedName>
    <definedName name="사내" localSheetId="6" hidden="1">{"'5'!$A$1:$BB$147"}</definedName>
    <definedName name="사내" hidden="1">{"'5'!$A$1:$BB$147"}</definedName>
    <definedName name="사내추가" localSheetId="7" hidden="1">{"'매출계획'!$D$2"}</definedName>
    <definedName name="사내추가" localSheetId="6" hidden="1">{"'매출계획'!$D$2"}</definedName>
    <definedName name="사내추가" hidden="1">{"'매출계획'!$D$2"}</definedName>
    <definedName name="사다라다라" localSheetId="7" hidden="1">{"'5'!$A$1:$BB$147"}</definedName>
    <definedName name="사다라다라" localSheetId="6" hidden="1">{"'5'!$A$1:$BB$147"}</definedName>
    <definedName name="사다라다라" hidden="1">{"'5'!$A$1:$BB$147"}</definedName>
    <definedName name="사다함이" localSheetId="7" hidden="1">{#N/A,#N/A,FALSE,"정공"}</definedName>
    <definedName name="사다함이" localSheetId="6" hidden="1">{#N/A,#N/A,FALSE,"정공"}</definedName>
    <definedName name="사다함이" hidden="1">{#N/A,#N/A,FALSE,"정공"}</definedName>
    <definedName name="사라다라사" localSheetId="7" hidden="1">{"'5'!$A$1:$BB$147"}</definedName>
    <definedName name="사라다라사" localSheetId="6" hidden="1">{"'5'!$A$1:$BB$147"}</definedName>
    <definedName name="사라다라사" hidden="1">{"'5'!$A$1:$BB$147"}</definedName>
    <definedName name="사랄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랄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랄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람" localSheetId="7" hidden="1">{#N/A,#N/A,FALSE,"BS";#N/A,#N/A,FALSE,"PL";#N/A,#N/A,FALSE,"처분";#N/A,#N/A,FALSE,"현금";#N/A,#N/A,FALSE,"매출";#N/A,#N/A,FALSE,"원가";#N/A,#N/A,FALSE,"경영"}</definedName>
    <definedName name="사람" localSheetId="6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람이야" localSheetId="7" hidden="1">{#N/A,#N/A,FALSE,"정공"}</definedName>
    <definedName name="사람이야" localSheetId="6" hidden="1">{#N/A,#N/A,FALSE,"정공"}</definedName>
    <definedName name="사람이야" hidden="1">{#N/A,#N/A,FALSE,"정공"}</definedName>
    <definedName name="사랑" localSheetId="7" hidden="1">{#N/A,#N/A,FALSE,"지침";#N/A,#N/A,FALSE,"환경분석";#N/A,#N/A,FALSE,"Sheet16"}</definedName>
    <definedName name="사랑" localSheetId="6" hidden="1">{#N/A,#N/A,FALSE,"지침";#N/A,#N/A,FALSE,"환경분석";#N/A,#N/A,FALSE,"Sheet16"}</definedName>
    <definedName name="사랑" hidden="1">{#N/A,#N/A,FALSE,"지침";#N/A,#N/A,FALSE,"환경분석";#N/A,#N/A,FALSE,"Sheet16"}</definedName>
    <definedName name="사랑2" localSheetId="7" hidden="1">{"'5'!$A$1:$BB$147"}</definedName>
    <definedName name="사랑2" localSheetId="6" hidden="1">{"'5'!$A$1:$BB$147"}</definedName>
    <definedName name="사랑2" hidden="1">{"'5'!$A$1:$BB$147"}</definedName>
    <definedName name="사랑3" localSheetId="7" hidden="1">{"'5'!$A$1:$BB$147"}</definedName>
    <definedName name="사랑3" localSheetId="6" hidden="1">{"'5'!$A$1:$BB$147"}</definedName>
    <definedName name="사랑3" hidden="1">{"'5'!$A$1:$BB$147"}</definedName>
    <definedName name="사랑하오" localSheetId="7" hidden="1">{#N/A,#N/A,FALSE,"정공"}</definedName>
    <definedName name="사랑하오" localSheetId="6" hidden="1">{#N/A,#N/A,FALSE,"정공"}</definedName>
    <definedName name="사랑하오" hidden="1">{#N/A,#N/A,FALSE,"정공"}</definedName>
    <definedName name="사무용품비" localSheetId="7" hidden="1">{#N/A,#N/A,FALSE,"단축1";#N/A,#N/A,FALSE,"단축2";#N/A,#N/A,FALSE,"단축3";#N/A,#N/A,FALSE,"장축";#N/A,#N/A,FALSE,"4WD"}</definedName>
    <definedName name="사무용품비" localSheetId="6" hidden="1">{#N/A,#N/A,FALSE,"단축1";#N/A,#N/A,FALSE,"단축2";#N/A,#N/A,FALSE,"단축3";#N/A,#N/A,FALSE,"장축";#N/A,#N/A,FALSE,"4WD"}</definedName>
    <definedName name="사무용품비" hidden="1">{#N/A,#N/A,FALSE,"단축1";#N/A,#N/A,FALSE,"단축2";#N/A,#N/A,FALSE,"단축3";#N/A,#N/A,FALSE,"장축";#N/A,#N/A,FALSE,"4WD"}</definedName>
    <definedName name="사무용품비1" localSheetId="7" hidden="1">{#N/A,#N/A,FALSE,"단축1";#N/A,#N/A,FALSE,"단축2";#N/A,#N/A,FALSE,"단축3";#N/A,#N/A,FALSE,"장축";#N/A,#N/A,FALSE,"4WD"}</definedName>
    <definedName name="사무용품비1" localSheetId="6" hidden="1">{#N/A,#N/A,FALSE,"단축1";#N/A,#N/A,FALSE,"단축2";#N/A,#N/A,FALSE,"단축3";#N/A,#N/A,FALSE,"장축";#N/A,#N/A,FALSE,"4WD"}</definedName>
    <definedName name="사무용품비1" hidden="1">{#N/A,#N/A,FALSE,"단축1";#N/A,#N/A,FALSE,"단축2";#N/A,#N/A,FALSE,"단축3";#N/A,#N/A,FALSE,"장축";#N/A,#N/A,FALSE,"4WD"}</definedName>
    <definedName name="사본" localSheetId="7" hidden="1">{#N/A,#N/A,FALSE,"정공"}</definedName>
    <definedName name="사본" localSheetId="6" hidden="1">{#N/A,#N/A,FALSE,"정공"}</definedName>
    <definedName name="사본" hidden="1">{#N/A,#N/A,FALSE,"정공"}</definedName>
    <definedName name="사사사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사사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사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사진" hidden="1">#REF!</definedName>
    <definedName name="사소" localSheetId="7" hidden="1">{#N/A,#N/A,FALSE,"BS";#N/A,#N/A,FALSE,"PL";#N/A,#N/A,FALSE,"처분";#N/A,#N/A,FALSE,"현금";#N/A,#N/A,FALSE,"매출";#N/A,#N/A,FALSE,"원가";#N/A,#N/A,FALSE,"경영"}</definedName>
    <definedName name="사소" localSheetId="6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약" localSheetId="7" hidden="1">{#N/A,#N/A,FALSE,"신규dep";#N/A,#N/A,FALSE,"신규dep-금형상각후";#N/A,#N/A,FALSE,"신규dep-연구비상각후";#N/A,#N/A,FALSE,"신규dep-기계,공구상각후"}</definedName>
    <definedName name="사약" localSheetId="6" hidden="1">{#N/A,#N/A,FALSE,"신규dep";#N/A,#N/A,FALSE,"신규dep-금형상각후";#N/A,#N/A,FALSE,"신규dep-연구비상각후";#N/A,#N/A,FALSE,"신규dep-기계,공구상각후"}</definedName>
    <definedName name="사약" hidden="1">{#N/A,#N/A,FALSE,"신규dep";#N/A,#N/A,FALSE,"신규dep-금형상각후";#N/A,#N/A,FALSE,"신규dep-연구비상각후";#N/A,#N/A,FALSE,"신규dep-기계,공구상각후"}</definedName>
    <definedName name="사양" localSheetId="7" hidden="1">{#N/A,#N/A,FALSE,"단축1";#N/A,#N/A,FALSE,"단축2";#N/A,#N/A,FALSE,"단축3";#N/A,#N/A,FALSE,"장축";#N/A,#N/A,FALSE,"4WD"}</definedName>
    <definedName name="사양" localSheetId="6" hidden="1">{#N/A,#N/A,FALSE,"단축1";#N/A,#N/A,FALSE,"단축2";#N/A,#N/A,FALSE,"단축3";#N/A,#N/A,FALSE,"장축";#N/A,#N/A,FALSE,"4WD"}</definedName>
    <definedName name="사양" hidden="1">{#N/A,#N/A,FALSE,"단축1";#N/A,#N/A,FALSE,"단축2";#N/A,#N/A,FALSE,"단축3";#N/A,#N/A,FALSE,"장축";#N/A,#N/A,FALSE,"4WD"}</definedName>
    <definedName name="사양안" localSheetId="7" hidden="1">{#N/A,#N/A,FALSE,"단축1";#N/A,#N/A,FALSE,"단축2";#N/A,#N/A,FALSE,"단축3";#N/A,#N/A,FALSE,"장축";#N/A,#N/A,FALSE,"4WD"}</definedName>
    <definedName name="사양안" localSheetId="6" hidden="1">{#N/A,#N/A,FALSE,"단축1";#N/A,#N/A,FALSE,"단축2";#N/A,#N/A,FALSE,"단축3";#N/A,#N/A,FALSE,"장축";#N/A,#N/A,FALSE,"4WD"}</definedName>
    <definedName name="사양안" hidden="1">{#N/A,#N/A,FALSE,"단축1";#N/A,#N/A,FALSE,"단축2";#N/A,#N/A,FALSE,"단축3";#N/A,#N/A,FALSE,"장축";#N/A,#N/A,FALSE,"4WD"}</definedName>
    <definedName name="사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" localSheetId="7" hidden="1">{#N/A,#N/A,FALSE,"UNIT";#N/A,#N/A,FALSE,"UNIT";#N/A,#N/A,FALSE,"계정"}</definedName>
    <definedName name="사업" localSheetId="6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7" hidden="1">{#N/A,#N/A,FALSE,"기술료 비교"}</definedName>
    <definedName name="사업계획" localSheetId="6" hidden="1">{#N/A,#N/A,FALSE,"기술료 비교"}</definedName>
    <definedName name="사업계획" hidden="1">{#N/A,#N/A,FALSE,"기술료 비교"}</definedName>
    <definedName name="사업계획복사" localSheetId="7" hidden="1">{"'Sheet1'!$A$1:$H$36"}</definedName>
    <definedName name="사업계획복사" localSheetId="6" hidden="1">{"'Sheet1'!$A$1:$H$36"}</definedName>
    <definedName name="사업계획복사" hidden="1">{"'Sheet1'!$A$1:$H$36"}</definedName>
    <definedName name="사업계획요약01" localSheetId="7" hidden="1">{"'Sheet1'!$A$1:$H$36"}</definedName>
    <definedName name="사업계획요약01" localSheetId="6" hidden="1">{"'Sheet1'!$A$1:$H$36"}</definedName>
    <definedName name="사업계획요약01" hidden="1">{"'Sheet1'!$A$1:$H$36"}</definedName>
    <definedName name="사업계획요약2" localSheetId="7" hidden="1">{"'Sheet1'!$A$1:$H$36"}</definedName>
    <definedName name="사업계획요약2" localSheetId="6" hidden="1">{"'Sheet1'!$A$1:$H$36"}</definedName>
    <definedName name="사업계획요약2" hidden="1">{"'Sheet1'!$A$1:$H$36"}</definedName>
    <definedName name="사업기획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사업기획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사업기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사업년도1">#REF!</definedName>
    <definedName name="사업년도2">#REF!</definedName>
    <definedName name="사업별손익">#REF!</definedName>
    <definedName name="사업부별손익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별손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양식2" hidden="1">#REF!</definedName>
    <definedName name="사업비교표" localSheetId="7" hidden="1">{#N/A,#N/A,FALSE,"정공"}</definedName>
    <definedName name="사업비교표" localSheetId="6" hidden="1">{#N/A,#N/A,FALSE,"정공"}</definedName>
    <definedName name="사업비교표" hidden="1">{#N/A,#N/A,FALSE,"정공"}</definedName>
    <definedName name="사업시행조합" hidden="1">#REF!</definedName>
    <definedName name="사업시행조합우" hidden="1">#REF!</definedName>
    <definedName name="사업자등록번호">#REF!</definedName>
    <definedName name="사업자등록번호1">#REF!</definedName>
    <definedName name="사업자등록번호2">#REF!</definedName>
    <definedName name="사업자등록번호3">#REF!</definedName>
    <definedName name="사업장총괄">#REF!</definedName>
    <definedName name="사업추진" localSheetId="7" hidden="1">{#N/A,#N/A,FALSE,"정공"}</definedName>
    <definedName name="사업추진" localSheetId="6" hidden="1">{#N/A,#N/A,FALSE,"정공"}</definedName>
    <definedName name="사업추진" hidden="1">{#N/A,#N/A,FALSE,"정공"}</definedName>
    <definedName name="사업활성" localSheetId="7" hidden="1">{#N/A,#N/A,FALSE,"UNIT";#N/A,#N/A,FALSE,"UNIT";#N/A,#N/A,FALSE,"계정"}</definedName>
    <definedName name="사업활성" localSheetId="6" hidden="1">{#N/A,#N/A,FALSE,"UNIT";#N/A,#N/A,FALSE,"UNIT";#N/A,#N/A,FALSE,"계정"}</definedName>
    <definedName name="사업활성" hidden="1">{#N/A,#N/A,FALSE,"UNIT";#N/A,#N/A,FALSE,"UNIT";#N/A,#N/A,FALSE,"계정"}</definedName>
    <definedName name="사용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용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용료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원미지급" localSheetId="7" hidden="1">{#N/A,#N/A,FALSE,"1.CRITERIA";#N/A,#N/A,FALSE,"2.IS";#N/A,#N/A,FALSE,"3.BS";#N/A,#N/A,FALSE,"4.PER PL";#N/A,#N/A,FALSE,"5.INVESTMENT";#N/A,#N/A,FALSE,"6.공문";#N/A,#N/A,FALSE,"7.netinvest"}</definedName>
    <definedName name="사원미지급" localSheetId="6" hidden="1">{#N/A,#N/A,FALSE,"1.CRITERIA";#N/A,#N/A,FALSE,"2.IS";#N/A,#N/A,FALSE,"3.BS";#N/A,#N/A,FALSE,"4.PER PL";#N/A,#N/A,FALSE,"5.INVESTMENT";#N/A,#N/A,FALSE,"6.공문";#N/A,#N/A,FALSE,"7.netinvest"}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월">#REF!</definedName>
    <definedName name="사이버">#REF!</definedName>
    <definedName name="사장님1" localSheetId="7" hidden="1">{"'인구현황'!$A$1:$I$23"}</definedName>
    <definedName name="사장님1" localSheetId="6" hidden="1">{"'인구현황'!$A$1:$I$23"}</definedName>
    <definedName name="사장님1" hidden="1">{"'인구현황'!$A$1:$I$23"}</definedName>
    <definedName name="사장실">#REF!</definedName>
    <definedName name="사장실CFO">#REF!</definedName>
    <definedName name="사전설계검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전설계검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전설계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전설계검토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전설계검토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전설계검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진" localSheetId="7" hidden="1">{#N/A,#N/A,FALSE,"BS";#N/A,#N/A,FALSE,"PL";#N/A,#N/A,FALSE,"처분";#N/A,#N/A,FALSE,"현금";#N/A,#N/A,FALSE,"매출";#N/A,#N/A,FALSE,"원가";#N/A,#N/A,FALSE,"경영"}</definedName>
    <definedName name="사진" localSheetId="6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7" hidden="1">{#N/A,#N/A,FALSE,"BS";#N/A,#N/A,FALSE,"PL";#N/A,#N/A,FALSE,"처분";#N/A,#N/A,FALSE,"현금";#N/A,#N/A,FALSE,"매출";#N/A,#N/A,FALSE,"원가";#N/A,#N/A,FALSE,"경영"}</definedName>
    <definedName name="사질" localSheetId="6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사채" hidden="1">#REF!</definedName>
    <definedName name="사채명세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채명세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채명세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카린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사카린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사카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삭제작업">#REF!</definedName>
    <definedName name="산식을값으로">#REF!</definedName>
    <definedName name="산업수요2" localSheetId="7" hidden="1">{#N/A,#N/A,FALSE,"단축1";#N/A,#N/A,FALSE,"단축2";#N/A,#N/A,FALSE,"단축3";#N/A,#N/A,FALSE,"장축";#N/A,#N/A,FALSE,"4WD"}</definedName>
    <definedName name="산업수요2" localSheetId="6" hidden="1">{#N/A,#N/A,FALSE,"단축1";#N/A,#N/A,FALSE,"단축2";#N/A,#N/A,FALSE,"단축3";#N/A,#N/A,FALSE,"장축";#N/A,#N/A,FALSE,"4WD"}</definedName>
    <definedName name="산업수요2" hidden="1">{#N/A,#N/A,FALSE,"단축1";#N/A,#N/A,FALSE,"단축2";#N/A,#N/A,FALSE,"단축3";#N/A,#N/A,FALSE,"장축";#N/A,#N/A,FALSE,"4WD"}</definedName>
    <definedName name="산업은행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업은행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업은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업재산권">#REF!</definedName>
    <definedName name="산출근거" hidden="1">#REF!</definedName>
    <definedName name="산출근거기준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산출근거기준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산출근거기준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삼" localSheetId="7" hidden="1">{"'표지'!$B$5"}</definedName>
    <definedName name="삼" localSheetId="6" hidden="1">{"'표지'!$B$5"}</definedName>
    <definedName name="삼" hidden="1">{"'표지'!$B$5"}</definedName>
    <definedName name="삼성" localSheetId="7" hidden="1">{#N/A,#N/A,FALSE,"정공"}</definedName>
    <definedName name="삼성" localSheetId="6" hidden="1">{#N/A,#N/A,FALSE,"정공"}</definedName>
    <definedName name="삼성" hidden="1">{#N/A,#N/A,FALSE,"정공"}</definedName>
    <definedName name="삼성2" localSheetId="7" hidden="1">{#N/A,#N/A,FALSE,"정공"}</definedName>
    <definedName name="삼성2" localSheetId="6" hidden="1">{#N/A,#N/A,FALSE,"정공"}</definedName>
    <definedName name="삼성2" hidden="1">{#N/A,#N/A,FALSE,"정공"}</definedName>
    <definedName name="삼월">#REF!</definedName>
    <definedName name="삼정회계법인자료">#REF!</definedName>
    <definedName name="삼호중" localSheetId="7" hidden="1">{"'호선별현황(방식)'!$K$22:$P$22","'호선별현황(방식)'!$K$22:$P$22"}</definedName>
    <definedName name="삼호중" localSheetId="6" hidden="1">{"'호선별현황(방식)'!$K$22:$P$22","'호선별현황(방식)'!$K$22:$P$22"}</definedName>
    <definedName name="삼호중" hidden="1">{"'호선별현황(방식)'!$K$22:$P$22","'호선별현황(방식)'!$K$22:$P$22"}</definedName>
    <definedName name="삼호중공업" localSheetId="7" hidden="1">{"'호선별현황(방식)'!$K$22:$P$22","'호선별현황(방식)'!$K$22:$P$22"}</definedName>
    <definedName name="삼호중공업" localSheetId="6" hidden="1">{"'호선별현황(방식)'!$K$22:$P$22","'호선별현황(방식)'!$K$22:$P$22"}</definedName>
    <definedName name="삼호중공업" hidden="1">{"'호선별현황(방식)'!$K$22:$P$22","'호선별현황(방식)'!$K$22:$P$22"}</definedName>
    <definedName name="상각" localSheetId="7" hidden="1">{"'AS,SEC'!$A$4:$J$25"}</definedName>
    <definedName name="상각" localSheetId="6" hidden="1">{"'AS,SEC'!$A$4:$J$25"}</definedName>
    <definedName name="상각" hidden="1">{"'AS,SEC'!$A$4:$J$25"}</definedName>
    <definedName name="상각비" localSheetId="7" hidden="1">{"'호선별현황(방식)'!$K$22:$P$22","'호선별현황(방식)'!$K$22:$P$22"}</definedName>
    <definedName name="상각비" localSheetId="6" hidden="1">{"'호선별현황(방식)'!$K$22:$P$22","'호선별현황(방식)'!$K$22:$P$22"}</definedName>
    <definedName name="상각비" hidden="1">{"'호선별현황(방식)'!$K$22:$P$22","'호선별현황(방식)'!$K$22:$P$22"}</definedName>
    <definedName name="상각월수">#REF!</definedName>
    <definedName name="상국" localSheetId="7" hidden="1">{"'Sheet1'!$A$1:$H$36"}</definedName>
    <definedName name="상국" localSheetId="6" hidden="1">{"'Sheet1'!$A$1:$H$36"}</definedName>
    <definedName name="상국" hidden="1">{"'Sheet1'!$A$1:$H$36"}</definedName>
    <definedName name="상권" localSheetId="7" hidden="1">{"'7'!$B$15:$D$32"}</definedName>
    <definedName name="상권" localSheetId="6" hidden="1">{"'7'!$B$15:$D$32"}</definedName>
    <definedName name="상권" hidden="1">{"'7'!$B$15:$D$32"}</definedName>
    <definedName name="상단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단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로허호" localSheetId="7" hidden="1">{#N/A,#N/A,FALSE,"정공"}</definedName>
    <definedName name="상로허호" localSheetId="6" hidden="1">{#N/A,#N/A,FALSE,"정공"}</definedName>
    <definedName name="상로허호" hidden="1">{#N/A,#N/A,FALSE,"정공"}</definedName>
    <definedName name="상록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록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린이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상린이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상린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상반고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고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고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" localSheetId="7" hidden="1">{#N/A,#N/A,FALSE,"단축1";#N/A,#N/A,FALSE,"단축2";#N/A,#N/A,FALSE,"단축3";#N/A,#N/A,FALSE,"장축";#N/A,#N/A,FALSE,"4WD"}</definedName>
    <definedName name="상반기" localSheetId="6" hidden="1">{#N/A,#N/A,FALSE,"단축1";#N/A,#N/A,FALSE,"단축2";#N/A,#N/A,FALSE,"단축3";#N/A,#N/A,FALSE,"장축";#N/A,#N/A,FALSE,"4WD"}</definedName>
    <definedName name="상반기" hidden="1">{#N/A,#N/A,FALSE,"단축1";#N/A,#N/A,FALSE,"단축2";#N/A,#N/A,FALSE,"단축3";#N/A,#N/A,FALSE,"장축";#N/A,#N/A,FALSE,"4WD"}</definedName>
    <definedName name="상반기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22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22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수정" hidden="1">#REF!</definedName>
    <definedName name="상용직">#REF!</definedName>
    <definedName name="상이사항기록">#REF!</definedName>
    <definedName name="상장">#REF!</definedName>
    <definedName name="상장연도">#REF!</definedName>
    <definedName name="상장예정연도">#REF!</definedName>
    <definedName name="상장예정월">#REF!</definedName>
    <definedName name="상장예정일">#REF!</definedName>
    <definedName name="상장월">#REF!</definedName>
    <definedName name="상장일">#REF!</definedName>
    <definedName name="상품" localSheetId="7" hidden="1">{#N/A,#N/A,FALSE,"Sheet5"}</definedName>
    <definedName name="상품" localSheetId="6" hidden="1">{#N/A,#N/A,FALSE,"Sheet5"}</definedName>
    <definedName name="상품" hidden="1">{#N/A,#N/A,FALSE,"Sheet5"}</definedName>
    <definedName name="상품개발" localSheetId="7" hidden="1">{"'7'!$B$15:$D$32"}</definedName>
    <definedName name="상품개발" localSheetId="6" hidden="1">{"'7'!$B$15:$D$32"}</definedName>
    <definedName name="상품개발" hidden="1">{"'7'!$B$15:$D$32"}</definedName>
    <definedName name="상품성보고" hidden="1">#REF!</definedName>
    <definedName name="상품수불" localSheetId="7" hidden="1">{#N/A,#N/A,FALSE,"Sheet5"}</definedName>
    <definedName name="상품수불" localSheetId="6" hidden="1">{#N/A,#N/A,FALSE,"Sheet5"}</definedName>
    <definedName name="상품수불" hidden="1">{#N/A,#N/A,FALSE,"Sheet5"}</definedName>
    <definedName name="상품원가" localSheetId="7" hidden="1">{#N/A,#N/A,FALSE,"Sheet5"}</definedName>
    <definedName name="상품원가" localSheetId="6" hidden="1">{#N/A,#N/A,FALSE,"Sheet5"}</definedName>
    <definedName name="상품원가" hidden="1">{#N/A,#N/A,FALSE,"Sheet5"}</definedName>
    <definedName name="상품재고" localSheetId="7" hidden="1">{"'손익현황'!$A$1:$J$29"}</definedName>
    <definedName name="상품재고" localSheetId="6" hidden="1">{"'손익현황'!$A$1:$J$29"}</definedName>
    <definedName name="상품재고" hidden="1">{"'손익현황'!$A$1:$J$29"}</definedName>
    <definedName name="상하수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하수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하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환용" localSheetId="7" hidden="1">{#N/A,#N/A,FALSE,"표지";#N/A,#N/A,FALSE,"1.자금수지";#N/A,#N/A,FALSE,"2. 차입금 현황";#N/A,#N/A,FALSE,"3.조달방안";#N/A,#N/A,FALSE,"업무분장"}</definedName>
    <definedName name="상환용" localSheetId="6" hidden="1">{#N/A,#N/A,FALSE,"표지";#N/A,#N/A,FALSE,"1.자금수지";#N/A,#N/A,FALSE,"2. 차입금 현황";#N/A,#N/A,FALSE,"3.조달방안";#N/A,#N/A,FALSE,"업무분장"}</definedName>
    <definedName name="상환용" hidden="1">{#N/A,#N/A,FALSE,"표지";#N/A,#N/A,FALSE,"1.자금수지";#N/A,#N/A,FALSE,"2. 차입금 현황";#N/A,#N/A,FALSE,"3.조달방안";#N/A,#N/A,FALSE,"업무분장"}</definedName>
    <definedName name="새" localSheetId="7" hidden="1">{#N/A,#N/A,FALSE,"주요여수신";#N/A,#N/A,FALSE,"수신금리";#N/A,#N/A,FALSE,"대출금리";#N/A,#N/A,FALSE,"신규대출";#N/A,#N/A,FALSE,"총액대출"}</definedName>
    <definedName name="새" localSheetId="6" hidden="1">{#N/A,#N/A,FALSE,"주요여수신";#N/A,#N/A,FALSE,"수신금리";#N/A,#N/A,FALSE,"대출금리";#N/A,#N/A,FALSE,"신규대출";#N/A,#N/A,FALSE,"총액대출"}</definedName>
    <definedName name="새" hidden="1">{#N/A,#N/A,FALSE,"주요여수신";#N/A,#N/A,FALSE,"수신금리";#N/A,#N/A,FALSE,"대출금리";#N/A,#N/A,FALSE,"신규대출";#N/A,#N/A,FALSE,"총액대출"}</definedName>
    <definedName name="새것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것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글" hidden="1">#REF!</definedName>
    <definedName name="새로운" hidden="1">#REF!</definedName>
    <definedName name="새로운미지급" localSheetId="7" hidden="1">{#N/A,#N/A,FALSE,"Aging Summary";#N/A,#N/A,FALSE,"Ratio Analysis";#N/A,#N/A,FALSE,"Test 120 Day Accts";#N/A,#N/A,FALSE,"Tickmarks"}</definedName>
    <definedName name="새로운미지급" localSheetId="6" hidden="1">{#N/A,#N/A,FALSE,"Aging Summary";#N/A,#N/A,FALSE,"Ratio Analysis";#N/A,#N/A,FALSE,"Test 120 Day Accts";#N/A,#N/A,FALSE,"Tickmarks"}</definedName>
    <definedName name="새로운미지급" hidden="1">{#N/A,#N/A,FALSE,"Aging Summary";#N/A,#N/A,FALSE,"Ratio Analysis";#N/A,#N/A,FALSE,"Test 120 Day Accts";#N/A,#N/A,FALSE,"Tickmarks"}</definedName>
    <definedName name="새로운이름" localSheetId="7" hidden="1">{#N/A,#N/A,FALSE,"UNIT";#N/A,#N/A,FALSE,"UNIT";#N/A,#N/A,FALSE,"계정"}</definedName>
    <definedName name="새로운이름" localSheetId="6" hidden="1">{#N/A,#N/A,FALSE,"UNIT";#N/A,#N/A,FALSE,"UNIT";#N/A,#N/A,FALSE,"계정"}</definedName>
    <definedName name="새로운이름" hidden="1">{#N/A,#N/A,FALSE,"UNIT";#N/A,#N/A,FALSE,"UNIT";#N/A,#N/A,FALSE,"계정"}</definedName>
    <definedName name="새새샛" localSheetId="7" hidden="1">{"'미착금액'!$A$4:$G$14"}</definedName>
    <definedName name="새새샛" localSheetId="6" hidden="1">{"'미착금액'!$A$4:$G$14"}</definedName>
    <definedName name="새새샛" hidden="1">{"'미착금액'!$A$4:$G$14"}</definedName>
    <definedName name="새새샛_1" localSheetId="7" hidden="1">{"'미착금액'!$A$4:$G$14"}</definedName>
    <definedName name="새새샛_1" localSheetId="6" hidden="1">{"'미착금액'!$A$4:$G$14"}</definedName>
    <definedName name="새새샛_1" hidden="1">{"'미착금액'!$A$4:$G$14"}</definedName>
    <definedName name="새이름" hidden="1">#REF!</definedName>
    <definedName name="새이을">#REF!</definedName>
    <definedName name="새조일정" localSheetId="7" hidden="1">{#N/A,#N/A,FALSE,"단축1";#N/A,#N/A,FALSE,"단축2";#N/A,#N/A,FALSE,"단축3";#N/A,#N/A,FALSE,"장축";#N/A,#N/A,FALSE,"4WD"}</definedName>
    <definedName name="새조일정" localSheetId="6" hidden="1">{#N/A,#N/A,FALSE,"단축1";#N/A,#N/A,FALSE,"단축2";#N/A,#N/A,FALSE,"단축3";#N/A,#N/A,FALSE,"장축";#N/A,#N/A,FALSE,"4WD"}</definedName>
    <definedName name="새조일정" hidden="1">{#N/A,#N/A,FALSE,"단축1";#N/A,#N/A,FALSE,"단축2";#N/A,#N/A,FALSE,"단축3";#N/A,#N/A,FALSE,"장축";#N/A,#N/A,FALSE,"4WD"}</definedName>
    <definedName name="새파일편집" localSheetId="7" hidden="1">{#N/A,#N/A,FALSE,"정공"}</definedName>
    <definedName name="새파일편집" localSheetId="6" hidden="1">{#N/A,#N/A,FALSE,"정공"}</definedName>
    <definedName name="새파일편집" hidden="1">{#N/A,#N/A,FALSE,"정공"}</definedName>
    <definedName name="샘물영업팀">#REF!</definedName>
    <definedName name="생산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_1" localSheetId="7" hidden="1">{"'7-2지역별'!$A$1:$R$44"}</definedName>
    <definedName name="생산_1" localSheetId="6" hidden="1">{"'7-2지역별'!$A$1:$R$44"}</definedName>
    <definedName name="생산_1" hidden="1">{"'7-2지역별'!$A$1:$R$44"}</definedName>
    <definedName name="생산TON" localSheetId="7" hidden="1">{#N/A,#N/A,TRUE,"Y생산";#N/A,#N/A,TRUE,"Y판매";#N/A,#N/A,TRUE,"Y총물량";#N/A,#N/A,TRUE,"Y능력";#N/A,#N/A,TRUE,"YKD"}</definedName>
    <definedName name="생산TON" localSheetId="6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능력" localSheetId="7" hidden="1">{#N/A,#N/A,FALSE,"정공"}</definedName>
    <definedName name="생산능력" localSheetId="6" hidden="1">{#N/A,#N/A,FALSE,"정공"}</definedName>
    <definedName name="생산능력" hidden="1">{#N/A,#N/A,FALSE,"정공"}</definedName>
    <definedName name="생산량호출">#REF!</definedName>
    <definedName name="생산부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생산부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생산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생산부문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의령">#REF!</definedName>
    <definedName name="생산소모품2_1" localSheetId="7" hidden="1">{#N/A,#N/A,FALSE,"교재수정"}</definedName>
    <definedName name="생산소모품2_1" localSheetId="6" hidden="1">{#N/A,#N/A,FALSE,"교재수정"}</definedName>
    <definedName name="생산소모품2_1" hidden="1">{#N/A,#N/A,FALSE,"교재수정"}</definedName>
    <definedName name="생산손익" localSheetId="7" hidden="1">{#N/A,#N/A,FALSE,"정공"}</definedName>
    <definedName name="생산손익" localSheetId="6" hidden="1">{#N/A,#N/A,FALSE,"정공"}</definedName>
    <definedName name="생산손익" hidden="1">{#N/A,#N/A,FALSE,"정공"}</definedName>
    <definedName name="생산실적">#REF!</definedName>
    <definedName name="생산실적1">#REF!</definedName>
    <definedName name="생산품목" localSheetId="7" hidden="1">{#N/A,#N/A,FALSE,"정공"}</definedName>
    <definedName name="생산품목" localSheetId="6" hidden="1">{#N/A,#N/A,FALSE,"정공"}</definedName>
    <definedName name="생산품목" hidden="1">{#N/A,#N/A,FALSE,"정공"}</definedName>
    <definedName name="생우동스프2KG">#REF!</definedName>
    <definedName name="생우동스프2KG혼합">#REF!</definedName>
    <definedName name="생우동스혼합">#REF!</definedName>
    <definedName name="생짜장면생지">#REF!</definedName>
    <definedName name="생칼굴수스프혼합">#REF!</definedName>
    <definedName name="서" localSheetId="7" hidden="1">{#N/A,#N/A,FALSE,"P.C.B"}</definedName>
    <definedName name="서" localSheetId="6" hidden="1">{#N/A,#N/A,FALSE,"P.C.B"}</definedName>
    <definedName name="서" hidden="1">{#N/A,#N/A,FALSE,"P.C.B"}</definedName>
    <definedName name="서광" localSheetId="7" hidden="1">{"'5'!$A$1:$BB$147"}</definedName>
    <definedName name="서광" localSheetId="6" hidden="1">{"'5'!$A$1:$BB$147"}</definedName>
    <definedName name="서광" hidden="1">{"'5'!$A$1:$BB$147"}</definedName>
    <definedName name="서기창" localSheetId="7" hidden="1">{#N/A,#N/A,FALSE,"97년 투자계획 세부내역 "}</definedName>
    <definedName name="서기창" localSheetId="6" hidden="1">{#N/A,#N/A,FALSE,"97년 투자계획 세부내역 "}</definedName>
    <definedName name="서기창" hidden="1">{#N/A,#N/A,FALSE,"97년 투자계획 세부내역 "}</definedName>
    <definedName name="서대원" localSheetId="7" hidden="1">{"'5'!$A$1:$BB$147"}</definedName>
    <definedName name="서대원" localSheetId="6" hidden="1">{"'5'!$A$1:$BB$147"}</definedName>
    <definedName name="서대원" hidden="1">{"'5'!$A$1:$BB$147"}</definedName>
    <definedName name="서미선" localSheetId="7" hidden="1">{"'5'!$A$1:$BB$147"}</definedName>
    <definedName name="서미선" localSheetId="6" hidden="1">{"'5'!$A$1:$BB$147"}</definedName>
    <definedName name="서미선" hidden="1">{"'5'!$A$1:$BB$147"}</definedName>
    <definedName name="서미선1" localSheetId="7" hidden="1">{"'5'!$A$1:$BB$147"}</definedName>
    <definedName name="서미선1" localSheetId="6" hidden="1">{"'5'!$A$1:$BB$147"}</definedName>
    <definedName name="서미선1" hidden="1">{"'5'!$A$1:$BB$147"}</definedName>
    <definedName name="서미선10" localSheetId="7" hidden="1">{"'5'!$A$1:$BB$147"}</definedName>
    <definedName name="서미선10" localSheetId="6" hidden="1">{"'5'!$A$1:$BB$147"}</definedName>
    <definedName name="서미선10" hidden="1">{"'5'!$A$1:$BB$147"}</definedName>
    <definedName name="서미선2" localSheetId="7" hidden="1">{"'5'!$A$1:$BB$147"}</definedName>
    <definedName name="서미선2" localSheetId="6" hidden="1">{"'5'!$A$1:$BB$147"}</definedName>
    <definedName name="서미선2" hidden="1">{"'5'!$A$1:$BB$147"}</definedName>
    <definedName name="서미선3" localSheetId="7" hidden="1">{"'5'!$A$1:$BB$147"}</definedName>
    <definedName name="서미선3" localSheetId="6" hidden="1">{"'5'!$A$1:$BB$147"}</definedName>
    <definedName name="서미선3" hidden="1">{"'5'!$A$1:$BB$147"}</definedName>
    <definedName name="서미선4" localSheetId="7" hidden="1">{"'5'!$A$1:$BB$147"}</definedName>
    <definedName name="서미선4" localSheetId="6" hidden="1">{"'5'!$A$1:$BB$147"}</definedName>
    <definedName name="서미선4" hidden="1">{"'5'!$A$1:$BB$147"}</definedName>
    <definedName name="서미선5" localSheetId="7" hidden="1">{"'5'!$A$1:$BB$147"}</definedName>
    <definedName name="서미선5" localSheetId="6" hidden="1">{"'5'!$A$1:$BB$147"}</definedName>
    <definedName name="서미선5" hidden="1">{"'5'!$A$1:$BB$147"}</definedName>
    <definedName name="서미선6" localSheetId="7" hidden="1">{"'5'!$A$1:$BB$147"}</definedName>
    <definedName name="서미선6" localSheetId="6" hidden="1">{"'5'!$A$1:$BB$147"}</definedName>
    <definedName name="서미선6" hidden="1">{"'5'!$A$1:$BB$147"}</definedName>
    <definedName name="서미선서미선" localSheetId="7" hidden="1">{"'5'!$A$1:$BB$147"}</definedName>
    <definedName name="서미선서미선" localSheetId="6" hidden="1">{"'5'!$A$1:$BB$147"}</definedName>
    <definedName name="서미선서미선" hidden="1">{"'5'!$A$1:$BB$147"}</definedName>
    <definedName name="서비스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1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1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서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서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서울사무소">#REF!</definedName>
    <definedName name="서울사무소월차">#REF!</definedName>
    <definedName name="서울사무소전기">#REF!</definedName>
    <definedName name="서울손익" hidden="1">#REF!</definedName>
    <definedName name="서울위생">#REF!</definedName>
    <definedName name="서이" localSheetId="7" hidden="1">{#N/A,#N/A,FALSE,"1.CRITERIA";#N/A,#N/A,FALSE,"2.IS";#N/A,#N/A,FALSE,"3.BS";#N/A,#N/A,FALSE,"4.PER PL";#N/A,#N/A,FALSE,"5.INVESTMENT";#N/A,#N/A,FALSE,"6.공문";#N/A,#N/A,FALSE,"7.netinvest"}</definedName>
    <definedName name="서이" localSheetId="6" hidden="1">{#N/A,#N/A,FALSE,"1.CRITERIA";#N/A,#N/A,FALSE,"2.IS";#N/A,#N/A,FALSE,"3.BS";#N/A,#N/A,FALSE,"4.PER PL";#N/A,#N/A,FALSE,"5.INVESTMENT";#N/A,#N/A,FALSE,"6.공문";#N/A,#N/A,FALSE,"7.netinvest"}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서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" localSheetId="7" hidden="1">{"'손익현황'!$A$1:$J$29"}</definedName>
    <definedName name="석" localSheetId="6" hidden="1">{"'손익현황'!$A$1:$J$29"}</definedName>
    <definedName name="석" hidden="1">{"'손익현황'!$A$1:$J$29"}</definedName>
    <definedName name="석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주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주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희" hidden="1">#REF!</definedName>
    <definedName name="선급1" hidden="1">#REF!</definedName>
    <definedName name="선급금" localSheetId="7" hidden="1">{#N/A,#N/A,FALSE,"1.CRITERIA";#N/A,#N/A,FALSE,"2.IS";#N/A,#N/A,FALSE,"3.BS";#N/A,#N/A,FALSE,"4.PER PL";#N/A,#N/A,FALSE,"5.INVESTMENT";#N/A,#N/A,FALSE,"6.공문";#N/A,#N/A,FALSE,"7.netinvest"}</definedName>
    <definedName name="선급금" localSheetId="6" hidden="1">{#N/A,#N/A,FALSE,"1.CRITERIA";#N/A,#N/A,FALSE,"2.IS";#N/A,#N/A,FALSE,"3.BS";#N/A,#N/A,FALSE,"4.PER PL";#N/A,#N/A,FALSE,"5.INVESTMENT";#N/A,#N/A,FALSE,"6.공문";#N/A,#N/A,FALSE,"7.netinvest"}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금1" hidden="1">#REF!</definedName>
    <definedName name="선급금대충금" localSheetId="7" hidden="1">{#N/A,#N/A,FALSE,"BS";#N/A,#N/A,FALSE,"PL";#N/A,#N/A,FALSE,"처분";#N/A,#N/A,FALSE,"현금";#N/A,#N/A,FALSE,"매출";#N/A,#N/A,FALSE,"원가";#N/A,#N/A,FALSE,"경영"}</definedName>
    <definedName name="선급금대충금" localSheetId="6" hidden="1">{#N/A,#N/A,FALSE,"BS";#N/A,#N/A,FALSE,"PL";#N/A,#N/A,FALSE,"처분";#N/A,#N/A,FALSE,"현금";#N/A,#N/A,FALSE,"매출";#N/A,#N/A,FALSE,"원가";#N/A,#N/A,FALSE,"경영"}</definedName>
    <definedName name="선급금대충금" hidden="1">{#N/A,#N/A,FALSE,"BS";#N/A,#N/A,FALSE,"PL";#N/A,#N/A,FALSE,"처분";#N/A,#N/A,FALSE,"현금";#N/A,#N/A,FALSE,"매출";#N/A,#N/A,FALSE,"원가";#N/A,#N/A,FALSE,"경영"}</definedName>
    <definedName name="선급반영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선급반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선급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선급법인세" localSheetId="7" hidden="1">{#N/A,#N/A,FALSE,"BS";#N/A,#N/A,FALSE,"PL";#N/A,#N/A,FALSE,"처분";#N/A,#N/A,FALSE,"현금";#N/A,#N/A,FALSE,"매출";#N/A,#N/A,FALSE,"원가";#N/A,#N/A,FALSE,"경영"}</definedName>
    <definedName name="선급법인세" localSheetId="6" hidden="1">{#N/A,#N/A,FALSE,"BS";#N/A,#N/A,FALSE,"PL";#N/A,#N/A,FALSE,"처분";#N/A,#N/A,FALSE,"현금";#N/A,#N/A,FALSE,"매출";#N/A,#N/A,FALSE,"원가";#N/A,#N/A,FALSE,"경영"}</definedName>
    <definedName name="선급법인세" hidden="1">{#N/A,#N/A,FALSE,"BS";#N/A,#N/A,FALSE,"PL";#N/A,#N/A,FALSE,"처분";#N/A,#N/A,FALSE,"현금";#N/A,#N/A,FALSE,"매출";#N/A,#N/A,FALSE,"원가";#N/A,#N/A,FALSE,"경영"}</definedName>
    <definedName name="선급비" hidden="1">#REF!</definedName>
    <definedName name="선급비용" localSheetId="7" hidden="1">{#N/A,#N/A,FALSE,"BS";#N/A,#N/A,FALSE,"PL";#N/A,#N/A,FALSE,"처분";#N/A,#N/A,FALSE,"현금";#N/A,#N/A,FALSE,"매출";#N/A,#N/A,FALSE,"원가";#N/A,#N/A,FALSE,"경영"}</definedName>
    <definedName name="선급비용" localSheetId="6" hidden="1">{#N/A,#N/A,FALSE,"BS";#N/A,#N/A,FALSE,"PL";#N/A,#N/A,FALSE,"처분";#N/A,#N/A,FALSE,"현금";#N/A,#N/A,FALSE,"매출";#N/A,#N/A,FALSE,"원가";#N/A,#N/A,FALSE,"경영"}</definedName>
    <definedName name="선급비용" hidden="1">{#N/A,#N/A,FALSE,"BS";#N/A,#N/A,FALSE,"PL";#N/A,#N/A,FALSE,"처분";#N/A,#N/A,FALSE,"현금";#N/A,#N/A,FALSE,"매출";#N/A,#N/A,FALSE,"원가";#N/A,#N/A,FALSE,"경영"}</definedName>
    <definedName name="선급비용명세" hidden="1">#REF!</definedName>
    <definedName name="선급비용이다" localSheetId="7" hidden="1">{#N/A,#N/A,FALSE,"BS";#N/A,#N/A,FALSE,"PL";#N/A,#N/A,FALSE,"처분";#N/A,#N/A,FALSE,"현금";#N/A,#N/A,FALSE,"매출";#N/A,#N/A,FALSE,"원가";#N/A,#N/A,FALSE,"경영"}</definedName>
    <definedName name="선급비용이다" localSheetId="6" hidden="1">{#N/A,#N/A,FALSE,"BS";#N/A,#N/A,FALSE,"PL";#N/A,#N/A,FALSE,"처분";#N/A,#N/A,FALSE,"현금";#N/A,#N/A,FALSE,"매출";#N/A,#N/A,FALSE,"원가";#N/A,#N/A,FALSE,"경영"}</definedName>
    <definedName name="선급비용이다" hidden="1">{#N/A,#N/A,FALSE,"BS";#N/A,#N/A,FALSE,"PL";#N/A,#N/A,FALSE,"처분";#N/A,#N/A,FALSE,"현금";#N/A,#N/A,FALSE,"매출";#N/A,#N/A,FALSE,"원가";#N/A,#N/A,FALSE,"경영"}</definedName>
    <definedName name="선급일2" localSheetId="7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선급일2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선급일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선급입니다" localSheetId="7" hidden="1">{#N/A,#N/A,FALSE,"Aging Summary";#N/A,#N/A,FALSE,"Ratio Analysis";#N/A,#N/A,FALSE,"Test 120 Day Accts";#N/A,#N/A,FALSE,"Tickmarks"}</definedName>
    <definedName name="선급입니다" localSheetId="6" hidden="1">{#N/A,#N/A,FALSE,"Aging Summary";#N/A,#N/A,FALSE,"Ratio Analysis";#N/A,#N/A,FALSE,"Test 120 Day Accts";#N/A,#N/A,FALSE,"Tickmarks"}</definedName>
    <definedName name="선급입니다" hidden="1">{#N/A,#N/A,FALSE,"Aging Summary";#N/A,#N/A,FALSE,"Ratio Analysis";#N/A,#N/A,FALSE,"Test 120 Day Accts";#N/A,#N/A,FALSE,"Tickmarks"}</definedName>
    <definedName name="선별">#REF!</definedName>
    <definedName name="선수금" hidden="1">#REF!</definedName>
    <definedName name="선수금2" localSheetId="7" hidden="1">{#N/A,#N/A,FALSE,"BS";#N/A,#N/A,FALSE,"PL";#N/A,#N/A,FALSE,"처분";#N/A,#N/A,FALSE,"현금";#N/A,#N/A,FALSE,"매출";#N/A,#N/A,FALSE,"원가";#N/A,#N/A,FALSE,"경영"}</definedName>
    <definedName name="선수금2" localSheetId="6" hidden="1">{#N/A,#N/A,FALSE,"BS";#N/A,#N/A,FALSE,"PL";#N/A,#N/A,FALSE,"처분";#N/A,#N/A,FALSE,"현금";#N/A,#N/A,FALSE,"매출";#N/A,#N/A,FALSE,"원가";#N/A,#N/A,FALSE,"경영"}</definedName>
    <definedName name="선수금2" hidden="1">{#N/A,#N/A,FALSE,"BS";#N/A,#N/A,FALSE,"PL";#N/A,#N/A,FALSE,"처분";#N/A,#N/A,FALSE,"현금";#N/A,#N/A,FALSE,"매출";#N/A,#N/A,FALSE,"원가";#N/A,#N/A,FALSE,"경영"}</definedName>
    <definedName name="선수비용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수비용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수비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체설계" localSheetId="7" hidden="1">{"'호선별현황(방식)'!$K$22:$P$22","'호선별현황(방식)'!$K$22:$P$22"}</definedName>
    <definedName name="선체설계" localSheetId="6" hidden="1">{"'호선별현황(방식)'!$K$22:$P$22","'호선별현황(방식)'!$K$22:$P$22"}</definedName>
    <definedName name="선체설계" hidden="1">{"'호선별현황(방식)'!$K$22:$P$22","'호선별현황(방식)'!$K$22:$P$22"}</definedName>
    <definedName name="선택규격번호">#REF!</definedName>
    <definedName name="선택단가번호">#REF!</definedName>
    <definedName name="선택된코드">#REF!</definedName>
    <definedName name="선택레코드">#REF!</definedName>
    <definedName name="선택수량">#REF!</definedName>
    <definedName name="선택품목번호">#REF!</definedName>
    <definedName name="선투자다" hidden="1">{"'자리배치도'!$AG$1:$CI$28"}</definedName>
    <definedName name="선행load1" localSheetId="7" hidden="1">{"'호선별현황(방식)'!$K$22:$P$22","'호선별현황(방식)'!$K$22:$P$22"}</definedName>
    <definedName name="선행load1" localSheetId="6" hidden="1">{"'호선별현황(방식)'!$K$22:$P$22","'호선별현황(방식)'!$K$22:$P$22"}</definedName>
    <definedName name="선행load1" hidden="1">{"'호선별현황(방식)'!$K$22:$P$22","'호선별현황(방식)'!$K$22:$P$22"}</definedName>
    <definedName name="선행로드2" localSheetId="7" hidden="1">{"'호선별현황(방식)'!$K$22:$P$22","'호선별현황(방식)'!$K$22:$P$22"}</definedName>
    <definedName name="선행로드2" localSheetId="6" hidden="1">{"'호선별현황(방식)'!$K$22:$P$22","'호선별현황(방식)'!$K$22:$P$22"}</definedName>
    <definedName name="선행로드2" hidden="1">{"'호선별현황(방식)'!$K$22:$P$22","'호선별현황(방식)'!$K$22:$P$22"}</definedName>
    <definedName name="설계2팀" localSheetId="7" hidden="1">{#N/A,#N/A,FALSE,"UNIT";#N/A,#N/A,FALSE,"UNIT";#N/A,#N/A,FALSE,"계정"}</definedName>
    <definedName name="설계2팀" localSheetId="6" hidden="1">{#N/A,#N/A,FALSE,"UNIT";#N/A,#N/A,FALSE,"UNIT";#N/A,#N/A,FALSE,"계정"}</definedName>
    <definedName name="설계2팀" hidden="1">{#N/A,#N/A,FALSE,"UNIT";#N/A,#N/A,FALSE,"UNIT";#N/A,#N/A,FALSE,"계정"}</definedName>
    <definedName name="설계도서검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계도서검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계도서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계비" localSheetId="7" hidden="1">{"'표지'!$B$5"}</definedName>
    <definedName name="설계비" localSheetId="6" hidden="1">{"'표지'!$B$5"}</definedName>
    <definedName name="설계비" hidden="1">{"'표지'!$B$5"}</definedName>
    <definedName name="설계비투입" localSheetId="7" hidden="1">{"'표지'!$B$5"}</definedName>
    <definedName name="설계비투입" localSheetId="6" hidden="1">{"'표지'!$B$5"}</definedName>
    <definedName name="설계비투입" hidden="1">{"'표지'!$B$5"}</definedName>
    <definedName name="설날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설날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설날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설립연도">#REF!</definedName>
    <definedName name="설립월">#REF!</definedName>
    <definedName name="설립일">#REF!</definedName>
    <definedName name="설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문지" hidden="1">#REF!</definedName>
    <definedName name="설비투자" localSheetId="7" hidden="1">{#N/A,#N/A,FALSE,"정공"}</definedName>
    <definedName name="설비투자" localSheetId="6" hidden="1">{#N/A,#N/A,FALSE,"정공"}</definedName>
    <definedName name="설비투자" hidden="1">{#N/A,#N/A,FALSE,"정공"}</definedName>
    <definedName name="설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" localSheetId="7" hidden="1">{#N/A,#N/A,FALSE,"UNIT";#N/A,#N/A,FALSE,"UNIT";#N/A,#N/A,FALSE,"계정"}</definedName>
    <definedName name="성" localSheetId="6" hidden="1">{#N/A,#N/A,FALSE,"UNIT";#N/A,#N/A,FALSE,"UNIT";#N/A,#N/A,FALSE,"계정"}</definedName>
    <definedName name="성" hidden="1">{#N/A,#N/A,FALSE,"UNIT";#N/A,#N/A,FALSE,"UNIT";#N/A,#N/A,FALSE,"계정"}</definedName>
    <definedName name="성공" localSheetId="7" hidden="1">{#N/A,#N/A,FALSE,"97년 투자계획 세부내역 "}</definedName>
    <definedName name="성공" localSheetId="6" hidden="1">{#N/A,#N/A,FALSE,"97년 투자계획 세부내역 "}</definedName>
    <definedName name="성공" hidden="1">{#N/A,#N/A,FALSE,"97년 투자계획 세부내역 "}</definedName>
    <definedName name="성급" localSheetId="7" hidden="1">{"'손익현황'!$A$1:$J$29"}</definedName>
    <definedName name="성급" localSheetId="6" hidden="1">{"'손익현황'!$A$1:$J$29"}</definedName>
    <definedName name="성급" hidden="1">{"'손익현황'!$A$1:$J$29"}</definedName>
    <definedName name="성남">#REF!</definedName>
    <definedName name="성수금융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수금융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수금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우" localSheetId="7" hidden="1">{#N/A,#N/A,FALSE,"Sheet1";#N/A,#N/A,FALSE,"Sheet1";#N/A,#N/A,FALSE,"Sheet1"}</definedName>
    <definedName name="성우" localSheetId="6" hidden="1">{#N/A,#N/A,FALSE,"Sheet1";#N/A,#N/A,FALSE,"Sheet1";#N/A,#N/A,FALSE,"Sheet1"}</definedName>
    <definedName name="성우" hidden="1">{#N/A,#N/A,FALSE,"Sheet1";#N/A,#N/A,FALSE,"Sheet1";#N/A,#N/A,FALSE,"Sheet1"}</definedName>
    <definedName name="성우구조안전기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우구조안전기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우구조안전기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금" hidden="1">#REF!</definedName>
    <definedName name="세금과" hidden="1">#REF!</definedName>
    <definedName name="세노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노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노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노인원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노인원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노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로" localSheetId="7" hidden="1">{"'인구현황'!$A$1:$I$23"}</definedName>
    <definedName name="세로" localSheetId="6" hidden="1">{"'인구현황'!$A$1:$I$23"}</definedName>
    <definedName name="세로" hidden="1">{"'인구현황'!$A$1:$I$23"}</definedName>
    <definedName name="세무조사완료" localSheetId="7" hidden="1">{#N/A,#N/A,FALSE,"매출이익"}</definedName>
    <definedName name="세무조사완료" localSheetId="6" hidden="1">{#N/A,#N/A,FALSE,"매출이익"}</definedName>
    <definedName name="세무조사완료" hidden="1">{#N/A,#N/A,FALSE,"매출이익"}</definedName>
    <definedName name="세무조정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" localSheetId="7" hidden="1">{"'Sheet1'!$A$1:$H$36"}</definedName>
    <definedName name="세부" localSheetId="6" hidden="1">{"'Sheet1'!$A$1:$H$36"}</definedName>
    <definedName name="세부" hidden="1">{"'Sheet1'!$A$1:$H$36"}</definedName>
    <definedName name="세부계정" localSheetId="7" hidden="1">{#N/A,#N/A,FALSE,"주요여수신";#N/A,#N/A,FALSE,"수신금리";#N/A,#N/A,FALSE,"대출금리";#N/A,#N/A,FALSE,"신규대출";#N/A,#N/A,FALSE,"총액대출"}</definedName>
    <definedName name="세부계정" localSheetId="6" hidden="1">{#N/A,#N/A,FALSE,"주요여수신";#N/A,#N/A,FALSE,"수신금리";#N/A,#N/A,FALSE,"대출금리";#N/A,#N/A,FALSE,"신규대출";#N/A,#N/A,FALSE,"총액대출"}</definedName>
    <definedName name="세부계정" hidden="1">{#N/A,#N/A,FALSE,"주요여수신";#N/A,#N/A,FALSE,"수신금리";#N/A,#N/A,FALSE,"대출금리";#N/A,#N/A,FALSE,"신규대출";#N/A,#N/A,FALSE,"총액대출"}</definedName>
    <definedName name="세부내" hidden="1">#REF!</definedName>
    <definedName name="세부생산계획" localSheetId="7" hidden="1">{#N/A,#N/A,TRUE,"Y생산";#N/A,#N/A,TRUE,"Y판매";#N/A,#N/A,TRUE,"Y총물량";#N/A,#N/A,TRUE,"Y능력";#N/A,#N/A,TRUE,"YKD"}</definedName>
    <definedName name="세부생산계획" localSheetId="6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부안" hidden="1">#REF!</definedName>
    <definedName name="세부안2" hidden="1">#REF!</definedName>
    <definedName name="세부안3" hidden="1">#REF!</definedName>
    <definedName name="세부안4" hidden="1">#REF!</definedName>
    <definedName name="세부안이" hidden="1">#REF!</definedName>
    <definedName name="세부일정" localSheetId="7" hidden="1">{#N/A,#N/A,FALSE,"단축1";#N/A,#N/A,FALSE,"단축2";#N/A,#N/A,FALSE,"단축3";#N/A,#N/A,FALSE,"장축";#N/A,#N/A,FALSE,"4WD"}</definedName>
    <definedName name="세부일정" localSheetId="6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7" hidden="1">{#N/A,#N/A,FALSE,"단축1";#N/A,#N/A,FALSE,"단축2";#N/A,#N/A,FALSE,"단축3";#N/A,#N/A,FALSE,"장축";#N/A,#N/A,FALSE,"4WD"}</definedName>
    <definedName name="세부일정.1" localSheetId="6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연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율">#REF!</definedName>
    <definedName name="세트" hidden="1">#REF!</definedName>
    <definedName name="세피아축소" localSheetId="7" hidden="1">{#N/A,#N/A,TRUE,"Y생산";#N/A,#N/A,TRUE,"Y판매";#N/A,#N/A,TRUE,"Y총물량";#N/A,#N/A,TRUE,"Y능력";#N/A,#N/A,TRUE,"YKD"}</definedName>
    <definedName name="세피아축소" localSheetId="6" hidden="1">{#N/A,#N/A,TRUE,"Y생산";#N/A,#N/A,TRUE,"Y판매";#N/A,#N/A,TRUE,"Y총물량";#N/A,#N/A,TRUE,"Y능력";#N/A,#N/A,TRUE,"YKD"}</definedName>
    <definedName name="세피아축소" hidden="1">{#N/A,#N/A,TRUE,"Y생산";#N/A,#N/A,TRUE,"Y판매";#N/A,#N/A,TRUE,"Y총물량";#N/A,#N/A,TRUE,"Y능력";#N/A,#N/A,TRUE,"YKD"}</definedName>
    <definedName name="센터별반품" localSheetId="7" hidden="1">{#N/A,#N/A,FALSE,"Aging Summary";#N/A,#N/A,FALSE,"Ratio Analysis";#N/A,#N/A,FALSE,"Test 120 Day Accts";#N/A,#N/A,FALSE,"Tickmarks"}</definedName>
    <definedName name="센터별반품" localSheetId="6" hidden="1">{#N/A,#N/A,FALSE,"Aging Summary";#N/A,#N/A,FALSE,"Ratio Analysis";#N/A,#N/A,FALSE,"Test 120 Day Accts";#N/A,#N/A,FALSE,"Tickmarks"}</definedName>
    <definedName name="센터별반품" hidden="1">{#N/A,#N/A,FALSE,"Aging Summary";#N/A,#N/A,FALSE,"Ratio Analysis";#N/A,#N/A,FALSE,"Test 120 Day Accts";#N/A,#N/A,FALSE,"Tickmarks"}</definedName>
    <definedName name="셀리카" hidden="1">#REF!</definedName>
    <definedName name="셋째장">#REF!</definedName>
    <definedName name="소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득" hidden="1">{#N/A,#N/A,FALSE,"을지 (4)";#N/A,#N/A,FALSE,"을지 (5)";#N/A,#N/A,FALSE,"을지 (6)"}</definedName>
    <definedName name="소득구분3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금액" localSheetId="7" hidden="1">{#N/A,#N/A,FALSE,"UNIT";#N/A,#N/A,FALSE,"UNIT";#N/A,#N/A,FALSE,"계정"}</definedName>
    <definedName name="소득금액" localSheetId="6" hidden="1">{#N/A,#N/A,FALSE,"UNIT";#N/A,#N/A,FALSE,"UNIT";#N/A,#N/A,FALSE,"계정"}</definedName>
    <definedName name="소득금액" hidden="1">{#N/A,#N/A,FALSE,"UNIT";#N/A,#N/A,FALSE,"UNIT";#N/A,#N/A,FALSE,"계정"}</definedName>
    <definedName name="소득금액2000" localSheetId="7" hidden="1">{#N/A,#N/A,FALSE,"UNIT";#N/A,#N/A,FALSE,"UNIT";#N/A,#N/A,FALSE,"계정"}</definedName>
    <definedName name="소득금액2000" localSheetId="6" hidden="1">{#N/A,#N/A,FALSE,"UNIT";#N/A,#N/A,FALSE,"UNIT";#N/A,#N/A,FALSE,"계정"}</definedName>
    <definedName name="소득금액2000" hidden="1">{#N/A,#N/A,FALSE,"UNIT";#N/A,#N/A,FALSE,"UNIT";#N/A,#N/A,FALSE,"계정"}</definedName>
    <definedName name="소멸시효">#REF!</definedName>
    <definedName name="소모품비">#REF!</definedName>
    <definedName name="소액기말">#REF!</definedName>
    <definedName name="소요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요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요기간" localSheetId="7" hidden="1">{#N/A,#N/A,FALSE,"정공"}</definedName>
    <definedName name="소요기간" localSheetId="6" hidden="1">{#N/A,#N/A,FALSE,"정공"}</definedName>
    <definedName name="소요기간" hidden="1">{#N/A,#N/A,FALSE,"정공"}</definedName>
    <definedName name="소요인력">#REF!</definedName>
    <definedName name="소하" localSheetId="7" hidden="1">{#N/A,#N/A,FALSE,"회선임차현황"}</definedName>
    <definedName name="소하" localSheetId="6" hidden="1">{#N/A,#N/A,FALSE,"회선임차현황"}</definedName>
    <definedName name="소하" hidden="1">{#N/A,#N/A,FALSE,"회선임차현황"}</definedName>
    <definedName name="소화주철장판" localSheetId="7" hidden="1">{#N/A,#N/A,FALSE,"단축1";#N/A,#N/A,FALSE,"단축2";#N/A,#N/A,FALSE,"단축3";#N/A,#N/A,FALSE,"장축";#N/A,#N/A,FALSE,"4WD"}</definedName>
    <definedName name="소화주철장판" localSheetId="6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세정" localSheetId="7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세정" localSheetId="6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세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실" localSheetId="7" hidden="1">{#N/A,#N/A,FALSE,"1.CRITERIA";#N/A,#N/A,FALSE,"2.IS";#N/A,#N/A,FALSE,"3.BS";#N/A,#N/A,FALSE,"4.PER PL";#N/A,#N/A,FALSE,"5.INVESTMENT";#N/A,#N/A,FALSE,"6.공문";#N/A,#N/A,FALSE,"7.netinvest"}</definedName>
    <definedName name="손실" localSheetId="6" hidden="1">{#N/A,#N/A,FALSE,"1.CRITERIA";#N/A,#N/A,FALSE,"2.IS";#N/A,#N/A,FALSE,"3.BS";#N/A,#N/A,FALSE,"4.PER PL";#N/A,#N/A,FALSE,"5.INVESTMENT";#N/A,#N/A,FALSE,"6.공문";#N/A,#N/A,FALSE,"7.netinvest"}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액계산서" localSheetId="7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액계산서" localSheetId="6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액계산서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유석" localSheetId="7" hidden="1">{#N/A,#N/A,TRUE,"일정"}</definedName>
    <definedName name="손유석" localSheetId="6" hidden="1">{#N/A,#N/A,TRUE,"일정"}</definedName>
    <definedName name="손유석" hidden="1">{#N/A,#N/A,TRUE,"일정"}</definedName>
    <definedName name="손익">#REF!</definedName>
    <definedName name="손익2" localSheetId="7" hidden="1">{#N/A,#N/A,FALSE,"P.C.B"}</definedName>
    <definedName name="손익2" localSheetId="6" hidden="1">{#N/A,#N/A,FALSE,"P.C.B"}</definedName>
    <definedName name="손익2" hidden="1">{#N/A,#N/A,FALSE,"P.C.B"}</definedName>
    <definedName name="손익22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22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localSheetId="7" hidden="1">{#N/A,#N/A,FALSE,"UNIT";#N/A,#N/A,FALSE,"UNIT";#N/A,#N/A,FALSE,"계정"}</definedName>
    <definedName name="손익3" localSheetId="6" hidden="1">{#N/A,#N/A,FALSE,"UNIT";#N/A,#N/A,FALSE,"UNIT";#N/A,#N/A,FALSE,"계정"}</definedName>
    <definedName name="손익3" hidden="1">{#N/A,#N/A,FALSE,"UNIT";#N/A,#N/A,FALSE,"UNIT";#N/A,#N/A,FALSE,"계정"}</definedName>
    <definedName name="손익4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4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" localSheetId="7" hidden="1">{#N/A,#N/A,FALSE,"정공"}</definedName>
    <definedName name="손익계산" localSheetId="6" hidden="1">{#N/A,#N/A,FALSE,"정공"}</definedName>
    <definedName name="손익계산" hidden="1">{#N/A,#N/A,FALSE,"정공"}</definedName>
    <definedName name="손익계산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_1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손익계산서_1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손익계산서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손익계산서_최종" localSheetId="7" hidden="1">{#N/A,#N/A,FALSE,"보험현황";#N/A,#N/A,FALSE,"보험현황"}</definedName>
    <definedName name="손익계산서_최종" localSheetId="6" hidden="1">{#N/A,#N/A,FALSE,"보험현황";#N/A,#N/A,FALSE,"보험현황"}</definedName>
    <definedName name="손익계산서_최종" hidden="1">{#N/A,#N/A,FALSE,"보험현황";#N/A,#N/A,FALSE,"보험현황"}</definedName>
    <definedName name="손익계산서조정_04_12" localSheetId="7" hidden="1">{#N/A,#N/A,FALSE,"1.CRITERIA";#N/A,#N/A,FALSE,"2.IS";#N/A,#N/A,FALSE,"3.BS";#N/A,#N/A,FALSE,"4.PER PL";#N/A,#N/A,FALSE,"5.INVESTMENT";#N/A,#N/A,FALSE,"6.공문";#N/A,#N/A,FALSE,"7.netinvest"}</definedName>
    <definedName name="손익계산서조정_04_12" localSheetId="6" hidden="1">{#N/A,#N/A,FALSE,"1.CRITERIA";#N/A,#N/A,FALSE,"2.IS";#N/A,#N/A,FALSE,"3.BS";#N/A,#N/A,FALSE,"4.PER PL";#N/A,#N/A,FALSE,"5.INVESTMENT";#N/A,#N/A,FALSE,"6.공문";#N/A,#N/A,FALSE,"7.netinvest"}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계획">#REF!,#REF!</definedName>
    <definedName name="손익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코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코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부정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부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부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분석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분석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사업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사업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사업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시뮬">#REF!,#REF!</definedName>
    <definedName name="손익실적" localSheetId="7" hidden="1">{#N/A,#N/A,FALSE,"P.C.B"}</definedName>
    <definedName name="손익실적" localSheetId="6" hidden="1">{#N/A,#N/A,FALSE,"P.C.B"}</definedName>
    <definedName name="손익실적" hidden="1">{#N/A,#N/A,FALSE,"P.C.B"}</definedName>
    <definedName name="손익예상" localSheetId="7" hidden="1">{#N/A,#N/A,FALSE,"UNIT";#N/A,#N/A,FALSE,"UNIT";#N/A,#N/A,FALSE,"계정"}</definedName>
    <definedName name="손익예상" localSheetId="6" hidden="1">{#N/A,#N/A,FALSE,"UNIT";#N/A,#N/A,FALSE,"UNIT";#N/A,#N/A,FALSE,"계정"}</definedName>
    <definedName name="손익예상" hidden="1">{#N/A,#N/A,FALSE,"UNIT";#N/A,#N/A,FALSE,"UNIT";#N/A,#N/A,FALSE,"계정"}</definedName>
    <definedName name="손익총괄표3" localSheetId="7" hidden="1">{"'7'!$B$15:$D$32"}</definedName>
    <definedName name="손익총괄표3" localSheetId="6" hidden="1">{"'7'!$B$15:$D$32"}</definedName>
    <definedName name="손익총괄표3" hidden="1">{"'7'!$B$15:$D$32"}</definedName>
    <definedName name="송" localSheetId="7" hidden="1">{#N/A,#N/A,TRUE,"Y생산";#N/A,#N/A,TRUE,"Y판매";#N/A,#N/A,TRUE,"Y총물량";#N/A,#N/A,TRUE,"Y능력";#N/A,#N/A,TRUE,"YKD"}</definedName>
    <definedName name="송" localSheetId="6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달료">#REF!</definedName>
    <definedName name="송익" localSheetId="7" hidden="1">{#N/A,#N/A,FALSE,"정공"}</definedName>
    <definedName name="송익" localSheetId="6" hidden="1">{#N/A,#N/A,FALSE,"정공"}</definedName>
    <definedName name="송익" hidden="1">{#N/A,#N/A,FALSE,"정공"}</definedName>
    <definedName name="송창기" localSheetId="7" hidden="1">{#N/A,#N/A,TRUE,"Y생산";#N/A,#N/A,TRUE,"Y판매";#N/A,#N/A,TRUE,"Y총물량";#N/A,#N/A,TRUE,"Y능력";#N/A,#N/A,TRUE,"YKD"}</definedName>
    <definedName name="송창기" localSheetId="6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7" hidden="1">{#N/A,#N/A,FALSE,"단축1";#N/A,#N/A,FALSE,"단축2";#N/A,#N/A,FALSE,"단축3";#N/A,#N/A,FALSE,"장축";#N/A,#N/A,FALSE,"4WD"}</definedName>
    <definedName name="쇼바2" localSheetId="6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ㅓ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쇼ㅓ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쇼ㅓ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쇼ㅓㅅ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쇼ㅓㅅ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쇼ㅓㅅ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쇽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쇽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쇽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ㄳ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ㄳ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ㄳ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2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2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금부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수금부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수금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수급추이" localSheetId="7" hidden="1">{"'7-2지역별'!$A$1:$R$44"}</definedName>
    <definedName name="수급추이" localSheetId="6" hidden="1">{"'7-2지역별'!$A$1:$R$44"}</definedName>
    <definedName name="수급추이" hidden="1">{"'7-2지역별'!$A$1:$R$44"}</definedName>
    <definedName name="수단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단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단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도광열비">#REF!</definedName>
    <definedName name="수량계획">#REF!</definedName>
    <definedName name="수량추정" localSheetId="7" hidden="1">{#N/A,#N/A,FALSE,"정공"}</definedName>
    <definedName name="수량추정" localSheetId="6" hidden="1">{#N/A,#N/A,FALSE,"정공"}</definedName>
    <definedName name="수량추정" hidden="1">{#N/A,#N/A,FALSE,"정공"}</definedName>
    <definedName name="수불" localSheetId="7" hidden="1">{#N/A,#N/A,FALSE,"Sheet5"}</definedName>
    <definedName name="수불" localSheetId="6" hidden="1">{#N/A,#N/A,FALSE,"Sheet5"}</definedName>
    <definedName name="수불" hidden="1">{#N/A,#N/A,FALSE,"Sheet5"}</definedName>
    <definedName name="수선비">#REF!</definedName>
    <definedName name="수선비세부" hidden="1">#REF!</definedName>
    <definedName name="수요분석최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원">#REF!</definedName>
    <definedName name="수원_부산">#REF!</definedName>
    <definedName name="수익" hidden="1">#REF!</definedName>
    <definedName name="수익4속" localSheetId="7" hidden="1">{#N/A,#N/A,FALSE,"단축1";#N/A,#N/A,FALSE,"단축2";#N/A,#N/A,FALSE,"단축3";#N/A,#N/A,FALSE,"장축";#N/A,#N/A,FALSE,"4WD"}</definedName>
    <definedName name="수익4속" localSheetId="6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익비용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3" localSheetId="7" hidden="1">{"'7-2지역별'!$A$1:$R$44"}</definedName>
    <definedName name="수입3" localSheetId="6" hidden="1">{"'7-2지역별'!$A$1:$R$44"}</definedName>
    <definedName name="수입3" hidden="1">{"'7-2지역별'!$A$1:$R$44"}</definedName>
    <definedName name="수입보증금" localSheetId="7" hidden="1">{#N/A,#N/A,FALSE,"BS";#N/A,#N/A,FALSE,"PL";#N/A,#N/A,FALSE,"처분";#N/A,#N/A,FALSE,"현금";#N/A,#N/A,FALSE,"매출";#N/A,#N/A,FALSE,"원가";#N/A,#N/A,FALSE,"경영"}</definedName>
    <definedName name="수입보증금" localSheetId="6" hidden="1">{#N/A,#N/A,FALSE,"BS";#N/A,#N/A,FALSE,"PL";#N/A,#N/A,FALSE,"처분";#N/A,#N/A,FALSE,"현금";#N/A,#N/A,FALSE,"매출";#N/A,#N/A,FALSE,"원가";#N/A,#N/A,FALSE,"경영"}</definedName>
    <definedName name="수입보증금" hidden="1">{#N/A,#N/A,FALSE,"BS";#N/A,#N/A,FALSE,"PL";#N/A,#N/A,FALSE,"처분";#N/A,#N/A,FALSE,"현금";#N/A,#N/A,FALSE,"매출";#N/A,#N/A,FALSE,"원가";#N/A,#N/A,FALSE,"경영"}</definedName>
    <definedName name="수입보증금2" localSheetId="7" hidden="1">{#N/A,#N/A,FALSE,"BS";#N/A,#N/A,FALSE,"PL";#N/A,#N/A,FALSE,"처분";#N/A,#N/A,FALSE,"현금";#N/A,#N/A,FALSE,"매출";#N/A,#N/A,FALSE,"원가";#N/A,#N/A,FALSE,"경영"}</definedName>
    <definedName name="수입보증금2" localSheetId="6" hidden="1">{#N/A,#N/A,FALSE,"BS";#N/A,#N/A,FALSE,"PL";#N/A,#N/A,FALSE,"처분";#N/A,#N/A,FALSE,"현금";#N/A,#N/A,FALSE,"매출";#N/A,#N/A,FALSE,"원가";#N/A,#N/A,FALSE,"경영"}</definedName>
    <definedName name="수입보증금2" hidden="1">{#N/A,#N/A,FALSE,"BS";#N/A,#N/A,FALSE,"PL";#N/A,#N/A,FALSE,"처분";#N/A,#N/A,FALSE,"현금";#N/A,#N/A,FALSE,"매출";#N/A,#N/A,FALSE,"원가";#N/A,#N/A,FALSE,"경영"}</definedName>
    <definedName name="수입추정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추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localSheetId="7" hidden="1">{#N/A,#N/A,FALSE,"BS";#N/A,#N/A,FALSE,"PL";#N/A,#N/A,FALSE,"처분";#N/A,#N/A,FALSE,"현금";#N/A,#N/A,FALSE,"매출";#N/A,#N/A,FALSE,"원가";#N/A,#N/A,FALSE,"경영"}</definedName>
    <definedName name="수정" localSheetId="6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_1" localSheetId="7" hidden="1">{"'7-2지역별'!$A$1:$R$44"}</definedName>
    <definedName name="수정_1" localSheetId="6" hidden="1">{"'7-2지역별'!$A$1:$R$44"}</definedName>
    <definedName name="수정_1" hidden="1">{"'7-2지역별'!$A$1:$R$44"}</definedName>
    <definedName name="수정1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1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2" localSheetId="7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2" localSheetId="6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3" localSheetId="7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3" localSheetId="6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CF" localSheetId="7" hidden="1">{#N/A,#N/A,TRUE,"Summary";#N/A,#N/A,TRUE,"IS";#N/A,#N/A,TRUE,"Adj";#N/A,#N/A,TRUE,"BS";#N/A,#N/A,TRUE,"CF";#N/A,#N/A,TRUE,"Debt";#N/A,#N/A,TRUE,"IRR"}</definedName>
    <definedName name="수정CF" localSheetId="6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LOAD6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LOAD6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LOAD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물량" localSheetId="7" hidden="1">{#N/A,#N/A,TRUE,"Y생산";#N/A,#N/A,TRUE,"Y판매";#N/A,#N/A,TRUE,"Y총물량";#N/A,#N/A,TRUE,"Y능력";#N/A,#N/A,TRUE,"YKD"}</definedName>
    <definedName name="수정물량" localSheetId="6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정분">#REF!</definedName>
    <definedName name="수정분개" hidden="1">#REF!</definedName>
    <definedName name="수정분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분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사항" hidden="1">#REF!</definedName>
    <definedName name="수정사항_34분기" localSheetId="7" hidden="1">{#N/A,#N/A,FALSE,"매출이익"}</definedName>
    <definedName name="수정사항_34분기" localSheetId="6" hidden="1">{#N/A,#N/A,FALSE,"매출이익"}</definedName>
    <definedName name="수정사항_34분기" hidden="1">{#N/A,#N/A,FALSE,"매출이익"}</definedName>
    <definedName name="수정사항1" localSheetId="7" hidden="1">{#N/A,#N/A,FALSE,"BS";#N/A,#N/A,FALSE,"PL";#N/A,#N/A,FALSE,"처분";#N/A,#N/A,FALSE,"현금";#N/A,#N/A,FALSE,"매출";#N/A,#N/A,FALSE,"원가";#N/A,#N/A,FALSE,"경영"}</definedName>
    <definedName name="수정사항1" localSheetId="6" hidden="1">{#N/A,#N/A,FALSE,"BS";#N/A,#N/A,FALSE,"PL";#N/A,#N/A,FALSE,"처분";#N/A,#N/A,FALSE,"현금";#N/A,#N/A,FALSE,"매출";#N/A,#N/A,FALSE,"원가";#N/A,#N/A,FALSE,"경영"}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2" localSheetId="7" hidden="1">{#N/A,#N/A,FALSE,"BS";#N/A,#N/A,FALSE,"PL";#N/A,#N/A,FALSE,"처분";#N/A,#N/A,FALSE,"현금";#N/A,#N/A,FALSE,"매출";#N/A,#N/A,FALSE,"원가";#N/A,#N/A,FALSE,"경영"}</definedName>
    <definedName name="수정사항2" localSheetId="6" hidden="1">{#N/A,#N/A,FALSE,"BS";#N/A,#N/A,FALSE,"PL";#N/A,#N/A,FALSE,"처분";#N/A,#N/A,FALSE,"현금";#N/A,#N/A,FALSE,"매출";#N/A,#N/A,FALSE,"원가";#N/A,#N/A,FALSE,"경영"}</definedName>
    <definedName name="수정사항2" hidden="1">{#N/A,#N/A,FALSE,"BS";#N/A,#N/A,FALSE,"PL";#N/A,#N/A,FALSE,"처분";#N/A,#N/A,FALSE,"현금";#N/A,#N/A,FALSE,"매출";#N/A,#N/A,FALSE,"원가";#N/A,#N/A,FALSE,"경영"}</definedName>
    <definedName name="수정사항2Q" hidden="1">#REF!</definedName>
    <definedName name="수정사항요약표" localSheetId="7" hidden="1">{#N/A,#N/A,FALSE,"BS";#N/A,#N/A,FALSE,"PL";#N/A,#N/A,FALSE,"처분";#N/A,#N/A,FALSE,"현금";#N/A,#N/A,FALSE,"매출";#N/A,#N/A,FALSE,"원가";#N/A,#N/A,FALSE,"경영"}</definedName>
    <definedName name="수정사항요약표" localSheetId="6" hidden="1">{#N/A,#N/A,FALSE,"BS";#N/A,#N/A,FALSE,"PL";#N/A,#N/A,FALSE,"처분";#N/A,#N/A,FALSE,"현금";#N/A,#N/A,FALSE,"매출";#N/A,#N/A,FALSE,"원가";#N/A,#N/A,FALSE,"경영"}</definedName>
    <definedName name="수정사항요약표" hidden="1">{#N/A,#N/A,FALSE,"BS";#N/A,#N/A,FALSE,"PL";#N/A,#N/A,FALSE,"처분";#N/A,#N/A,FALSE,"현금";#N/A,#N/A,FALSE,"매출";#N/A,#N/A,FALSE,"원가";#N/A,#N/A,FALSE,"경영"}</definedName>
    <definedName name="수정사항요약표2" localSheetId="7" hidden="1">{#N/A,#N/A,FALSE,"BS";#N/A,#N/A,FALSE,"PL";#N/A,#N/A,FALSE,"처분";#N/A,#N/A,FALSE,"현금";#N/A,#N/A,FALSE,"매출";#N/A,#N/A,FALSE,"원가";#N/A,#N/A,FALSE,"경영"}</definedName>
    <definedName name="수정사항요약표2" localSheetId="6" hidden="1">{#N/A,#N/A,FALSE,"BS";#N/A,#N/A,FALSE,"PL";#N/A,#N/A,FALSE,"처분";#N/A,#N/A,FALSE,"현금";#N/A,#N/A,FALSE,"매출";#N/A,#N/A,FALSE,"원가";#N/A,#N/A,FALSE,"경영"}</definedName>
    <definedName name="수정사항요약표2" hidden="1">{#N/A,#N/A,FALSE,"BS";#N/A,#N/A,FALSE,"PL";#N/A,#N/A,FALSE,"처분";#N/A,#N/A,FALSE,"현금";#N/A,#N/A,FALSE,"매출";#N/A,#N/A,FALSE,"원가";#N/A,#N/A,FALSE,"경영"}</definedName>
    <definedName name="수정사항집계표" hidden="1">#REF!</definedName>
    <definedName name="수정손익" localSheetId="7" hidden="1">{#N/A,#N/A,FALSE,"정공"}</definedName>
    <definedName name="수정손익" localSheetId="6" hidden="1">{#N/A,#N/A,FALSE,"정공"}</definedName>
    <definedName name="수정손익" hidden="1">{#N/A,#N/A,FALSE,"정공"}</definedName>
    <definedName name="수정ㅇㅇㅇㅇ" localSheetId="7" hidden="1">{"'손익현황'!$A$1:$J$29"}</definedName>
    <definedName name="수정ㅇㅇㅇㅇ" localSheetId="6" hidden="1">{"'손익현황'!$A$1:$J$29"}</definedName>
    <definedName name="수정ㅇㅇㅇㅇ" hidden="1">{"'손익현황'!$A$1:$J$29"}</definedName>
    <definedName name="수정전" localSheetId="7" hidden="1">{"'7월NINO현황'!$K$30"}</definedName>
    <definedName name="수정전" localSheetId="6" hidden="1">{"'7월NINO현황'!$K$30"}</definedName>
    <definedName name="수정전" hidden="1">{"'7월NINO현황'!$K$30"}</definedName>
    <definedName name="수정현금흐름표" localSheetId="7" hidden="1">{#N/A,#N/A,TRUE,"Summary";#N/A,#N/A,TRUE,"IS";#N/A,#N/A,TRUE,"Adj";#N/A,#N/A,TRUE,"BS";#N/A,#N/A,TRUE,"CF";#N/A,#N/A,TRUE,"Debt";#N/A,#N/A,TRUE,"IRR"}</definedName>
    <definedName name="수정현금흐름표" localSheetId="6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7" hidden="1">{#N/A,#N/A,TRUE,"Summary";#N/A,#N/A,TRUE,"IS";#N/A,#N/A,TRUE,"Adj";#N/A,#N/A,TRUE,"BS";#N/A,#N/A,TRUE,"CF";#N/A,#N/A,TRUE,"Debt";#N/A,#N/A,TRUE,"IRR"}</definedName>
    <definedName name="수정현금흐름표_pjh" localSheetId="6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정현금흐름표2" localSheetId="7" hidden="1">{#N/A,#N/A,TRUE,"Summary";#N/A,#N/A,TRUE,"IS";#N/A,#N/A,TRUE,"Adj";#N/A,#N/A,TRUE,"BS";#N/A,#N/A,TRUE,"CF";#N/A,#N/A,TRUE,"Debt";#N/A,#N/A,TRUE,"IRR"}</definedName>
    <definedName name="수정현금흐름표2" localSheetId="6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수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이월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주이월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증분해주식개별">#REF!</definedName>
    <definedName name="수증분해주식일반">#REF!</definedName>
    <definedName name="수증분해주식차감">#REF!</definedName>
    <definedName name="수증분해채권개별">#REF!</definedName>
    <definedName name="수증분해채권일반">#REF!</definedName>
    <definedName name="수증분해채권차감">#REF!</definedName>
    <definedName name="수지상황">#REF!</definedName>
    <definedName name="수출" hidden="1">#REF!</definedName>
    <definedName name="수출P2지원" localSheetId="7" hidden="1">{#N/A,#N/A,FALSE,"단축1";#N/A,#N/A,FALSE,"단축2";#N/A,#N/A,FALSE,"단축3";#N/A,#N/A,FALSE,"장축";#N/A,#N/A,FALSE,"4WD"}</definedName>
    <definedName name="수출P2지원" localSheetId="6" hidden="1">{#N/A,#N/A,FALSE,"단축1";#N/A,#N/A,FALSE,"단축2";#N/A,#N/A,FALSE,"단축3";#N/A,#N/A,FALSE,"장축";#N/A,#N/A,FALSE,"4WD"}</definedName>
    <definedName name="수출P2지원" hidden="1">{#N/A,#N/A,FALSE,"단축1";#N/A,#N/A,FALSE,"단축2";#N/A,#N/A,FALSE,"단축3";#N/A,#N/A,FALSE,"장축";#N/A,#N/A,FALSE,"4WD"}</definedName>
    <definedName name="수출순위" localSheetId="7" hidden="1">{"'7-2지역별'!$A$1:$R$44"}</definedName>
    <definedName name="수출순위" localSheetId="6" hidden="1">{"'7-2지역별'!$A$1:$R$44"}</definedName>
    <definedName name="수출순위" hidden="1">{"'7-2지역별'!$A$1:$R$44"}</definedName>
    <definedName name="수출실적" hidden="1">{"'Sheet1'!$A$1:$H$36"}</definedName>
    <definedName name="수출오더현황12월" localSheetId="7" hidden="1">{#N/A,#N/A,TRUE,"Y생산";#N/A,#N/A,TRUE,"Y판매";#N/A,#N/A,TRUE,"Y총물량";#N/A,#N/A,TRUE,"Y능력";#N/A,#N/A,TRUE,"YKD"}</definedName>
    <definedName name="수출오더현황12월" localSheetId="6" hidden="1">{#N/A,#N/A,TRUE,"Y생산";#N/A,#N/A,TRUE,"Y판매";#N/A,#N/A,TRUE,"Y총물량";#N/A,#N/A,TRUE,"Y능력";#N/A,#N/A,TRUE,"YKD"}</definedName>
    <definedName name="수출오더현황12월" hidden="1">{#N/A,#N/A,TRUE,"Y생산";#N/A,#N/A,TRUE,"Y판매";#N/A,#N/A,TRUE,"Y총물량";#N/A,#N/A,TRUE,"Y능력";#N/A,#N/A,TRUE,"YKD"}</definedName>
    <definedName name="수출용김치전골건더기">#REF!</definedName>
    <definedName name="수출용냄비건더기">#REF!</definedName>
    <definedName name="수출용맛냄비건더기">#REF!</definedName>
    <definedName name="수출용생우동스프">#REF!</definedName>
    <definedName name="수출용짜장">#REF!</definedName>
    <definedName name="수출용짜장혼합">#REF!</definedName>
    <definedName name="수출용튀김우동건더기">#REF!</definedName>
    <definedName name="순두부양념혼합">#REF!</definedName>
    <definedName name="순두부찌게">#REF!</definedName>
    <definedName name="순서" hidden="1">#REF!</definedName>
    <definedName name="순자본증감">#REF!</definedName>
    <definedName name="순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현재가치">#REF!</definedName>
    <definedName name="숫자조건">#REF!</definedName>
    <definedName name="스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킨" localSheetId="7" hidden="1">{#N/A,#N/A,FALSE,"Sheet5"}</definedName>
    <definedName name="스킨" localSheetId="6" hidden="1">{#N/A,#N/A,FALSE,"Sheet5"}</definedName>
    <definedName name="스킨" hidden="1">{#N/A,#N/A,FALSE,"Sheet5"}</definedName>
    <definedName name="스파게티생지">#REF!</definedName>
    <definedName name="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간" localSheetId="7" hidden="1">{#N/A,#N/A,TRUE,"Y생산";#N/A,#N/A,TRUE,"Y판매";#N/A,#N/A,TRUE,"Y총물량";#N/A,#N/A,TRUE,"Y능력";#N/A,#N/A,TRUE,"YKD"}</definedName>
    <definedName name="시간" localSheetId="6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간외10">#REF!</definedName>
    <definedName name="시간외11">#REF!</definedName>
    <definedName name="시간외12">#REF!</definedName>
    <definedName name="시경편" localSheetId="7" hidden="1">{#N/A,#N/A,FALSE,"단축1";#N/A,#N/A,FALSE,"단축2";#N/A,#N/A,FALSE,"단축3";#N/A,#N/A,FALSE,"장축";#N/A,#N/A,FALSE,"4WD"}</definedName>
    <definedName name="시경편" localSheetId="6" hidden="1">{#N/A,#N/A,FALSE,"단축1";#N/A,#N/A,FALSE,"단축2";#N/A,#N/A,FALSE,"단축3";#N/A,#N/A,FALSE,"장축";#N/A,#N/A,FALSE,"4WD"}</definedName>
    <definedName name="시경편" hidden="1">{#N/A,#N/A,FALSE,"단축1";#N/A,#N/A,FALSE,"단축2";#N/A,#N/A,FALSE,"단축3";#N/A,#N/A,FALSE,"장축";#N/A,#N/A,FALSE,"4WD"}</definedName>
    <definedName name="시공측량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공측량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공측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공측량보고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공측량보고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공측량보고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기조정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나리오1">#REF!</definedName>
    <definedName name="시내교통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내교통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내교통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니리오">#REF!</definedName>
    <definedName name="시다99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시다99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시다9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시러" localSheetId="7" hidden="1">{"FORM17",#N/A,FALSE,"Commission1";"FORM17.1",#N/A,FALSE,"Commission2"}</definedName>
    <definedName name="시러" localSheetId="6" hidden="1">{"FORM17",#N/A,FALSE,"Commission1";"FORM17.1",#N/A,FALSE,"Commission2"}</definedName>
    <definedName name="시러" hidden="1">{"FORM17",#N/A,FALSE,"Commission1";"FORM17.1",#N/A,FALSE,"Commission2"}</definedName>
    <definedName name="시산표">#REF!</definedName>
    <definedName name="시산표2" localSheetId="7" hidden="1">{#N/A,#N/A,FALSE,"BS";#N/A,#N/A,FALSE,"PL";#N/A,#N/A,FALSE,"처분";#N/A,#N/A,FALSE,"현금";#N/A,#N/A,FALSE,"매출";#N/A,#N/A,FALSE,"원가";#N/A,#N/A,FALSE,"경영"}</definedName>
    <definedName name="시산표2" localSheetId="6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산표작성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산표작성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산표작성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설실적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설실적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설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설투자" localSheetId="7" hidden="1">{#N/A,#N/A,FALSE,"UNIT";#N/A,#N/A,FALSE,"UNIT";#N/A,#N/A,FALSE,"계정"}</definedName>
    <definedName name="시설투자" localSheetId="6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7" hidden="1">{#N/A,#N/A,FALSE,"UNIT";#N/A,#N/A,FALSE,"UNIT";#N/A,#N/A,FALSE,"계정"}</definedName>
    <definedName name="시설투자계획_월별" localSheetId="6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7" hidden="1">{#N/A,#N/A,FALSE,"UNIT";#N/A,#N/A,FALSE,"UNIT";#N/A,#N/A,FALSE,"계정"}</definedName>
    <definedName name="시설투자총괄" localSheetId="6" hidden="1">{#N/A,#N/A,FALSE,"UNIT";#N/A,#N/A,FALSE,"UNIT";#N/A,#N/A,FALSE,"계정"}</definedName>
    <definedName name="시설투자총괄" hidden="1">{#N/A,#N/A,FALSE,"UNIT";#N/A,#N/A,FALSE,"UNIT";#N/A,#N/A,FALSE,"계정"}</definedName>
    <definedName name="시수002" localSheetId="7" hidden="1">{"'호선별현황(방식)'!$K$22:$P$22","'호선별현황(방식)'!$K$22:$P$22"}</definedName>
    <definedName name="시수002" localSheetId="6" hidden="1">{"'호선별현황(방식)'!$K$22:$P$22","'호선별현황(방식)'!$K$22:$P$22"}</definedName>
    <definedName name="시수002" hidden="1">{"'호선별현황(방식)'!$K$22:$P$22","'호선별현황(방식)'!$K$22:$P$22"}</definedName>
    <definedName name="시스템" localSheetId="7" hidden="1">{#N/A,#N/A,FALSE,"UNIT";#N/A,#N/A,FALSE,"UNIT";#N/A,#N/A,FALSE,"계정"}</definedName>
    <definedName name="시스템" localSheetId="6" hidden="1">{#N/A,#N/A,FALSE,"UNIT";#N/A,#N/A,FALSE,"UNIT";#N/A,#N/A,FALSE,"계정"}</definedName>
    <definedName name="시스템" hidden="1">{#N/A,#N/A,FALSE,"UNIT";#N/A,#N/A,FALSE,"UNIT";#N/A,#N/A,FALSE,"계정"}</definedName>
    <definedName name="시월">#REF!</definedName>
    <definedName name="시작팀" localSheetId="7" hidden="1">{#N/A,#N/A,FALSE,"단축1";#N/A,#N/A,FALSE,"단축2";#N/A,#N/A,FALSE,"단축3";#N/A,#N/A,FALSE,"장축";#N/A,#N/A,FALSE,"4WD"}</definedName>
    <definedName name="시작팀" localSheetId="6" hidden="1">{#N/A,#N/A,FALSE,"단축1";#N/A,#N/A,FALSE,"단축2";#N/A,#N/A,FALSE,"단축3";#N/A,#N/A,FALSE,"장축";#N/A,#N/A,FALSE,"4WD"}</definedName>
    <definedName name="시작팀" hidden="1">{#N/A,#N/A,FALSE,"단축1";#N/A,#N/A,FALSE,"단축2";#N/A,#N/A,FALSE,"단축3";#N/A,#N/A,FALSE,"장축";#N/A,#N/A,FALSE,"4WD"}</definedName>
    <definedName name="시장동향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장동향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장동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장위험">#REF!</definedName>
    <definedName name="시트1" hidden="1">#REF!</definedName>
    <definedName name="시효">#REF!</definedName>
    <definedName name="시효기일">#REF!</definedName>
    <definedName name="식품CEO">#REF!</definedName>
    <definedName name="식품경리1">#REF!</definedName>
    <definedName name="식품경리2">#REF!</definedName>
    <definedName name="식품관리팀">#REF!</definedName>
    <definedName name="식품기획실">#REF!</definedName>
    <definedName name="식품목차" localSheetId="7" hidden="1">{#N/A,#N/A,FALSE,"Aging Summary";#N/A,#N/A,FALSE,"Ratio Analysis";#N/A,#N/A,FALSE,"Test 120 Day Accts";#N/A,#N/A,FALSE,"Tickmarks"}</definedName>
    <definedName name="식품목차" localSheetId="6" hidden="1">{#N/A,#N/A,FALSE,"Aging Summary";#N/A,#N/A,FALSE,"Ratio Analysis";#N/A,#N/A,FALSE,"Test 120 Day Accts";#N/A,#N/A,FALSE,"Tickmarks"}</definedName>
    <definedName name="식품목차" hidden="1">{#N/A,#N/A,FALSE,"Aging Summary";#N/A,#N/A,FALSE,"Ratio Analysis";#N/A,#N/A,FALSE,"Test 120 Day Accts";#N/A,#N/A,FALSE,"Tickmarks"}</definedName>
    <definedName name="식품물류">#REF!</definedName>
    <definedName name="식품인사교육">#REF!</definedName>
    <definedName name="식품총무구매">#REF!</definedName>
    <definedName name="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AT종합" localSheetId="7" hidden="1">{#N/A,#N/A,FALSE,"단축1";#N/A,#N/A,FALSE,"단축2";#N/A,#N/A,FALSE,"단축3";#N/A,#N/A,FALSE,"장축";#N/A,#N/A,FALSE,"4WD"}</definedName>
    <definedName name="신AT종합" localSheetId="6" hidden="1">{#N/A,#N/A,FALSE,"단축1";#N/A,#N/A,FALSE,"단축2";#N/A,#N/A,FALSE,"단축3";#N/A,#N/A,FALSE,"장축";#N/A,#N/A,FALSE,"4WD"}</definedName>
    <definedName name="신AT종합" hidden="1">{#N/A,#N/A,FALSE,"단축1";#N/A,#N/A,FALSE,"단축2";#N/A,#N/A,FALSE,"단축3";#N/A,#N/A,FALSE,"장축";#N/A,#N/A,FALSE,"4WD"}</definedName>
    <definedName name="신규" localSheetId="7" hidden="1">{#N/A,#N/A,FALSE,"UNIT";#N/A,#N/A,FALSE,"UNIT";#N/A,#N/A,FALSE,"계정"}</definedName>
    <definedName name="신규" localSheetId="6" hidden="1">{#N/A,#N/A,FALSE,"UNIT";#N/A,#N/A,FALSE,"UNIT";#N/A,#N/A,FALSE,"계정"}</definedName>
    <definedName name="신규" hidden="1">{#N/A,#N/A,FALSE,"UNIT";#N/A,#N/A,FALSE,"UNIT";#N/A,#N/A,FALSE,"계정"}</definedName>
    <definedName name="신규품목">#REF!</definedName>
    <definedName name="신문1" localSheetId="7" hidden="1">{"'인구현황'!$A$1:$I$23"}</definedName>
    <definedName name="신문1" localSheetId="6" hidden="1">{"'인구현황'!$A$1:$I$23"}</definedName>
    <definedName name="신문1" hidden="1">{"'인구현황'!$A$1:$I$23"}</definedName>
    <definedName name="신문집행내역" localSheetId="7" hidden="1">{"'인구현황'!$A$1:$I$23"}</definedName>
    <definedName name="신문집행내역" localSheetId="6" hidden="1">{"'인구현황'!$A$1:$I$23"}</definedName>
    <definedName name="신문집행내역" hidden="1">{"'인구현황'!$A$1:$I$23"}</definedName>
    <definedName name="신선" hidden="1">#REF!</definedName>
    <definedName name="신선한2" hidden="1">#REF!</definedName>
    <definedName name="신성기업">#REF!</definedName>
    <definedName name="신세대종합" localSheetId="7" hidden="1">{#N/A,#N/A,FALSE,"단축1";#N/A,#N/A,FALSE,"단축2";#N/A,#N/A,FALSE,"단축3";#N/A,#N/A,FALSE,"장축";#N/A,#N/A,FALSE,"4WD"}</definedName>
    <definedName name="신세대종합" localSheetId="6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승환경">#REF!</definedName>
    <definedName name="신영통3" localSheetId="7" hidden="1">{"'표지'!$B$5"}</definedName>
    <definedName name="신영통3" localSheetId="6" hidden="1">{"'표지'!$B$5"}</definedName>
    <definedName name="신영통3" hidden="1">{"'표지'!$B$5"}</definedName>
    <definedName name="신용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융자">#REF!</definedName>
    <definedName name="신조매출" localSheetId="7" hidden="1">{"'매출계획'!$D$2"}</definedName>
    <definedName name="신조매출" localSheetId="6" hidden="1">{"'매출계획'!$D$2"}</definedName>
    <definedName name="신조매출" hidden="1">{"'매출계획'!$D$2"}</definedName>
    <definedName name="신준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준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차개발" localSheetId="7" hidden="1">{#N/A,#N/A,FALSE,"단축1";#N/A,#N/A,FALSE,"단축2";#N/A,#N/A,FALSE,"단축3";#N/A,#N/A,FALSE,"장축";#N/A,#N/A,FALSE,"4WD"}</definedName>
    <definedName name="신차개발" localSheetId="6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청구입금" localSheetId="7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신청구입금" localSheetId="6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신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신탁" hidden="1">{"'어음수표'!$A$1"}</definedName>
    <definedName name="신협가나">#REF!</definedName>
    <definedName name="신협동">#REF!</definedName>
    <definedName name="신협환가7">#REF!</definedName>
    <definedName name="신효성" localSheetId="7" hidden="1">{"'호선별현황(방식)'!$K$22:$P$22","'호선별현황(방식)'!$K$22:$P$22"}</definedName>
    <definedName name="신효성" localSheetId="6" hidden="1">{"'호선별현황(방식)'!$K$22:$P$22","'호선별현황(방식)'!$K$22:$P$22"}</definedName>
    <definedName name="신효성" hidden="1">{"'호선별현황(방식)'!$K$22:$P$22","'호선별현황(방식)'!$K$22:$P$22"}</definedName>
    <definedName name="신흥" localSheetId="7" hidden="1">{"'Broadway ML#4'!$J$7:$N$490"}</definedName>
    <definedName name="신흥" localSheetId="6" hidden="1">{"'Broadway ML#4'!$J$7:$N$490"}</definedName>
    <definedName name="신흥" hidden="1">{"'Broadway ML#4'!$J$7:$N$490"}</definedName>
    <definedName name="실경상">#REF!</definedName>
    <definedName name="실근무">#REF!</definedName>
    <definedName name="실근무휴무합">#REF!</definedName>
    <definedName name="실명번호">#REF!</definedName>
    <definedName name="실사및청산가치조정표" hidden="1">{"'Sheet1'!$A$1:$D$15"}</definedName>
    <definedName name="실어">[0]!Common [0]!DataBase.xls</definedName>
    <definedName name="실적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01">#REF!,#REF!</definedName>
    <definedName name="실적02">#REF!,#REF!</definedName>
    <definedName name="실적02111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02111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0211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03">#REF!,#REF!</definedName>
    <definedName name="실적04">#REF!,#REF!</definedName>
    <definedName name="실적05">#REF!,#REF!</definedName>
    <definedName name="실적06">#REF!,#REF!</definedName>
    <definedName name="실적07">#REF!,#REF!</definedName>
    <definedName name="실적08">#REF!,#REF!</definedName>
    <definedName name="실적09">#REF!,#REF!</definedName>
    <definedName name="실적10">#REF!,#REF!</definedName>
    <definedName name="실적11">#REF!,#REF!</definedName>
    <definedName name="실적12">#REF!,#REF!</definedName>
    <definedName name="실적2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2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4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4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4월" localSheetId="7" hidden="1">{#N/A,#N/A,FALSE,"UNIT";#N/A,#N/A,FALSE,"UNIT";#N/A,#N/A,FALSE,"계정"}</definedName>
    <definedName name="실적4월" localSheetId="6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7" hidden="1">{#N/A,#N/A,FALSE,"UNIT";#N/A,#N/A,FALSE,"UNIT";#N/A,#N/A,FALSE,"계정"}</definedName>
    <definedName name="실적6월" localSheetId="6" hidden="1">{#N/A,#N/A,FALSE,"UNIT";#N/A,#N/A,FALSE,"UNIT";#N/A,#N/A,FALSE,"계정"}</definedName>
    <definedName name="실적6월" hidden="1">{#N/A,#N/A,FALSE,"UNIT";#N/A,#N/A,FALSE,"UNIT";#N/A,#N/A,FALSE,"계정"}</definedName>
    <definedName name="실적손익분석" hidden="1">#REF!</definedName>
    <definedName name="실적자료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자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지우기">#REF!</definedName>
    <definedName name="실적지우기2">#REF!</definedName>
    <definedName name="실지배당액">#REF!</definedName>
    <definedName name="실질귀속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질귀속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질귀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질기준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질기준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질기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행01">#REF!,#REF!</definedName>
    <definedName name="실행02">#REF!,#REF!</definedName>
    <definedName name="실행03">#REF!,#REF!</definedName>
    <definedName name="실행04">#REF!,#REF!</definedName>
    <definedName name="실행05">#REF!,#REF!</definedName>
    <definedName name="실행06">#REF!,#REF!</definedName>
    <definedName name="실행07">#REF!,#REF!</definedName>
    <definedName name="실행08">#REF!,#REF!</definedName>
    <definedName name="실행09">#REF!,#REF!</definedName>
    <definedName name="실행10">#REF!,#REF!</definedName>
    <definedName name="실행11">#REF!,#REF!</definedName>
    <definedName name="실행12">#REF!,#REF!</definedName>
    <definedName name="심" localSheetId="7" hidden="1">{#N/A,#N/A,FALSE,"P.C.B"}</definedName>
    <definedName name="심" localSheetId="6" hidden="1">{#N/A,#N/A,FALSE,"P.C.B"}</definedName>
    <definedName name="심" hidden="1">{#N/A,#N/A,FALSE,"P.C.B"}</definedName>
    <definedName name="심사" localSheetId="7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" localSheetId="6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그래프" localSheetId="7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그래프" localSheetId="6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" localSheetId="7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" localSheetId="6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그래프" localSheetId="7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그래프" localSheetId="6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양멕시코" localSheetId="7" hidden="1">{"'4월수지'!$A$1:$AE$45"}</definedName>
    <definedName name="심양멕시코" localSheetId="6" hidden="1">{"'4월수지'!$A$1:$AE$45"}</definedName>
    <definedName name="심양멕시코" hidden="1">{"'4월수지'!$A$1:$AE$45"}</definedName>
    <definedName name="심양추가" localSheetId="7" hidden="1">{"'4월수지'!$A$1:$AE$45"}</definedName>
    <definedName name="심양추가" localSheetId="6" hidden="1">{"'4월수지'!$A$1:$AE$45"}</definedName>
    <definedName name="심양추가" hidden="1">{"'4월수지'!$A$1:$AE$45"}</definedName>
    <definedName name="심천_천진">#REF!</definedName>
    <definedName name="십이월">#REF!</definedName>
    <definedName name="십일월">#REF!</definedName>
    <definedName name="쌍용기본">#REF!</definedName>
    <definedName name="씨" localSheetId="7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씨" localSheetId="6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씨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0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12" localSheetId="7" hidden="1">{"'호선별현황(방식)'!$K$22:$P$22","'호선별현황(방식)'!$K$22:$P$22"}</definedName>
    <definedName name="ㅇ12" localSheetId="6" hidden="1">{"'호선별현황(방식)'!$K$22:$P$22","'호선별현황(방식)'!$K$22:$P$22"}</definedName>
    <definedName name="ㅇ12" hidden="1">{"'호선별현황(방식)'!$K$22:$P$22","'호선별현황(방식)'!$K$22:$P$22"}</definedName>
    <definedName name="ㅇ140">#REF!</definedName>
    <definedName name="ㅇ198">#REF!</definedName>
    <definedName name="ㅇADKFJDA" localSheetId="7" hidden="1">{#N/A,#N/A,FALSE,"을지 (4)";#N/A,#N/A,FALSE,"을지 (5)";#N/A,#N/A,FALSE,"을지 (6)"}</definedName>
    <definedName name="ㅇADKFJDA" localSheetId="6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개ㅏㅎ" localSheetId="7" hidden="1">{#N/A,#N/A,FALSE,"단축1";#N/A,#N/A,FALSE,"단축2";#N/A,#N/A,FALSE,"단축3";#N/A,#N/A,FALSE,"장축";#N/A,#N/A,FALSE,"4WD"}</definedName>
    <definedName name="ㅇ개ㅏㅎ" localSheetId="6" hidden="1">{#N/A,#N/A,FALSE,"단축1";#N/A,#N/A,FALSE,"단축2";#N/A,#N/A,FALSE,"단축3";#N/A,#N/A,FALSE,"장축";#N/A,#N/A,FALSE,"4WD"}</definedName>
    <definedName name="ㅇ개ㅏㅎ" hidden="1">{#N/A,#N/A,FALSE,"단축1";#N/A,#N/A,FALSE,"단축2";#N/A,#N/A,FALSE,"단축3";#N/A,#N/A,FALSE,"장축";#N/A,#N/A,FALSE,"4WD"}</definedName>
    <definedName name="ㅇ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ㄷ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ㄷ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" localSheetId="7" hidden="1">{#N/A,#N/A,FALSE,"단축1";#N/A,#N/A,FALSE,"단축2";#N/A,#N/A,FALSE,"단축3";#N/A,#N/A,FALSE,"장축";#N/A,#N/A,FALSE,"4WD"}</definedName>
    <definedName name="ㅇㄴㄹ" localSheetId="6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ㄴ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ㄴ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ㄴ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ㅀ" localSheetId="7" hidden="1">{#N/A,#N/A,TRUE,"Y생산";#N/A,#N/A,TRUE,"Y판매";#N/A,#N/A,TRUE,"Y총물량";#N/A,#N/A,TRUE,"Y능력";#N/A,#N/A,TRUE,"YKD"}</definedName>
    <definedName name="ㅇㄴㅀ" localSheetId="6" hidden="1">{#N/A,#N/A,TRUE,"Y생산";#N/A,#N/A,TRUE,"Y판매";#N/A,#N/A,TRUE,"Y총물량";#N/A,#N/A,TRUE,"Y능력";#N/A,#N/A,TRUE,"YKD"}</definedName>
    <definedName name="ㅇㄴㅀ" hidden="1">{#N/A,#N/A,TRUE,"Y생산";#N/A,#N/A,TRUE,"Y판매";#N/A,#N/A,TRUE,"Y총물량";#N/A,#N/A,TRUE,"Y능력";#N/A,#N/A,TRUE,"YKD"}</definedName>
    <definedName name="ㅇㄴㅀㅇ" localSheetId="7" hidden="1">{#N/A,#N/A,FALSE,"단축1";#N/A,#N/A,FALSE,"단축2";#N/A,#N/A,FALSE,"단축3";#N/A,#N/A,FALSE,"장축";#N/A,#N/A,FALSE,"4WD"}</definedName>
    <definedName name="ㅇㄴㅀㅇ" localSheetId="6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ㅀㅇㅎ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ㅀㅇ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ㅀ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ㅁ" localSheetId="7" hidden="1">{#N/A,#N/A,FALSE,"단축1";#N/A,#N/A,FALSE,"단축2";#N/A,#N/A,FALSE,"단축3";#N/A,#N/A,FALSE,"장축";#N/A,#N/A,FALSE,"4WD"}</definedName>
    <definedName name="ㅇㄴㅁ" localSheetId="6" hidden="1">{#N/A,#N/A,FALSE,"단축1";#N/A,#N/A,FALSE,"단축2";#N/A,#N/A,FALSE,"단축3";#N/A,#N/A,FALSE,"장축";#N/A,#N/A,FALSE,"4WD"}</definedName>
    <definedName name="ㅇㄴㅁ" hidden="1">{#N/A,#N/A,FALSE,"단축1";#N/A,#N/A,FALSE,"단축2";#N/A,#N/A,FALSE,"단축3";#N/A,#N/A,FALSE,"장축";#N/A,#N/A,FALSE,"4WD"}</definedName>
    <definedName name="ㅇㄴㅁㄻㄴ">#N/A</definedName>
    <definedName name="ㅇㄴㅇ" localSheetId="7" hidden="1">{"'7'!$B$15:$D$32"}</definedName>
    <definedName name="ㅇㄴㅇ" localSheetId="6" hidden="1">{"'7'!$B$15:$D$32"}</definedName>
    <definedName name="ㅇㄴㅇ" hidden="1">{"'7'!$B$15:$D$32"}</definedName>
    <definedName name="ㅇㄴㅇㄹ" hidden="1">{"'자리배치도'!$AG$1:$CI$28"}</definedName>
    <definedName name="ㅇㄴㅇㅁ" localSheetId="7" hidden="1">{#N/A,#N/A,FALSE,"단축1";#N/A,#N/A,FALSE,"단축2";#N/A,#N/A,FALSE,"단축3";#N/A,#N/A,FALSE,"장축";#N/A,#N/A,FALSE,"4WD"}</definedName>
    <definedName name="ㅇㄴㅇㅁ" localSheetId="6" hidden="1">{#N/A,#N/A,FALSE,"단축1";#N/A,#N/A,FALSE,"단축2";#N/A,#N/A,FALSE,"단축3";#N/A,#N/A,FALSE,"장축";#N/A,#N/A,FALSE,"4WD"}</definedName>
    <definedName name="ㅇㄴㅇㅁ" hidden="1">{#N/A,#N/A,FALSE,"단축1";#N/A,#N/A,FALSE,"단축2";#N/A,#N/A,FALSE,"단축3";#N/A,#N/A,FALSE,"장축";#N/A,#N/A,FALSE,"4WD"}</definedName>
    <definedName name="ㅇㄴㅇㅁㅁㄹㄷ" localSheetId="7" hidden="1">{#N/A,#N/A,FALSE,"단축1";#N/A,#N/A,FALSE,"단축2";#N/A,#N/A,FALSE,"단축3";#N/A,#N/A,FALSE,"장축";#N/A,#N/A,FALSE,"4WD"}</definedName>
    <definedName name="ㅇㄴㅇㅁㅁㄹㄷ" localSheetId="6" hidden="1">{#N/A,#N/A,FALSE,"단축1";#N/A,#N/A,FALSE,"단축2";#N/A,#N/A,FALSE,"단축3";#N/A,#N/A,FALSE,"장축";#N/A,#N/A,FALSE,"4WD"}</definedName>
    <definedName name="ㅇㄴㅇㅁㅁㄹㄷ" hidden="1">{#N/A,#N/A,FALSE,"단축1";#N/A,#N/A,FALSE,"단축2";#N/A,#N/A,FALSE,"단축3";#N/A,#N/A,FALSE,"장축";#N/A,#N/A,FALSE,"4WD"}</definedName>
    <definedName name="ㅇㄴㅇㅇ" localSheetId="7" hidden="1">{#N/A,#N/A,FALSE,"UNIT";#N/A,#N/A,FALSE,"UNIT";#N/A,#N/A,FALSE,"계정"}</definedName>
    <definedName name="ㅇㄴㅇㅇ" localSheetId="6" hidden="1">{#N/A,#N/A,FALSE,"UNIT";#N/A,#N/A,FALSE,"UNIT";#N/A,#N/A,FALSE,"계정"}</definedName>
    <definedName name="ㅇㄴㅇㅇ" hidden="1">{#N/A,#N/A,FALSE,"UNIT";#N/A,#N/A,FALSE,"UNIT";#N/A,#N/A,FALSE,"계정"}</definedName>
    <definedName name="ㅇ낭\" hidden="1">#REF!</definedName>
    <definedName name="ㅇㄷㄱㅎ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ㄱㅎ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ㄱ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ㅇㅇ" localSheetId="7" hidden="1">{#N/A,#N/A,FALSE,"Aging Summary";#N/A,#N/A,FALSE,"Ratio Analysis";#N/A,#N/A,FALSE,"Test 120 Day Accts";#N/A,#N/A,FALSE,"Tickmarks"}</definedName>
    <definedName name="ㅇㄷㅇㅇ" localSheetId="6" hidden="1">{#N/A,#N/A,FALSE,"Aging Summary";#N/A,#N/A,FALSE,"Ratio Analysis";#N/A,#N/A,FALSE,"Test 120 Day Accts";#N/A,#N/A,FALSE,"Tickmarks"}</definedName>
    <definedName name="ㅇㄷㅇㅇ" hidden="1">{#N/A,#N/A,FALSE,"Aging Summary";#N/A,#N/A,FALSE,"Ratio Analysis";#N/A,#N/A,FALSE,"Test 120 Day Accts";#N/A,#N/A,FALSE,"Tickmarks"}</definedName>
    <definedName name="ㅇㄹ" localSheetId="7" hidden="1">{"'보고양식'!$A$58:$K$111"}</definedName>
    <definedName name="ㅇㄹ" localSheetId="6" hidden="1">{"'보고양식'!$A$58:$K$111"}</definedName>
    <definedName name="ㅇㄹ" hidden="1">{"'보고양식'!$A$58:$K$111"}</definedName>
    <definedName name="ㅇㄹㄴ" localSheetId="7" hidden="1">{#N/A,#N/A,FALSE,"BS";#N/A,#N/A,FALSE,"PL";#N/A,#N/A,FALSE,"처분";#N/A,#N/A,FALSE,"현금";#N/A,#N/A,FALSE,"매출";#N/A,#N/A,FALSE,"원가";#N/A,#N/A,FALSE,"경영"}</definedName>
    <definedName name="ㅇㄹㄴ" localSheetId="6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ㄴㅁ" localSheetId="7" hidden="1">{#N/A,#N/A,FALSE,"신규dep";#N/A,#N/A,FALSE,"신규dep-금형상각후";#N/A,#N/A,FALSE,"신규dep-연구비상각후";#N/A,#N/A,FALSE,"신규dep-기계,공구상각후"}</definedName>
    <definedName name="ㅇㄹㄴㅁ" localSheetId="6" hidden="1">{#N/A,#N/A,FALSE,"신규dep";#N/A,#N/A,FALSE,"신규dep-금형상각후";#N/A,#N/A,FALSE,"신규dep-연구비상각후";#N/A,#N/A,FALSE,"신규dep-기계,공구상각후"}</definedName>
    <definedName name="ㅇㄹㄴㅁ" hidden="1">{#N/A,#N/A,FALSE,"신규dep";#N/A,#N/A,FALSE,"신규dep-금형상각후";#N/A,#N/A,FALSE,"신규dep-연구비상각후";#N/A,#N/A,FALSE,"신규dep-기계,공구상각후"}</definedName>
    <definedName name="ㅇㄹㄴㅇㄹ" localSheetId="7" hidden="1">{"'보고양식'!$A$58:$K$111"}</definedName>
    <definedName name="ㅇㄹㄴㅇㄹ" localSheetId="6" hidden="1">{"'보고양식'!$A$58:$K$111"}</definedName>
    <definedName name="ㅇㄹㄴㅇㄹ" hidden="1">{"'보고양식'!$A$58:$K$111"}</definedName>
    <definedName name="ㅇㄹㄹ" hidden="1">#REF!</definedName>
    <definedName name="ㅇㄹㄹ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ㅇㄹ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ㅇㄹ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" localSheetId="7" hidden="1">{#N/A,#N/A,FALSE,"BS";#N/A,#N/A,FALSE,"PL";#N/A,#N/A,FALSE,"처분";#N/A,#N/A,FALSE,"현금";#N/A,#N/A,FALSE,"매출";#N/A,#N/A,FALSE,"원가";#N/A,#N/A,FALSE,"경영"}</definedName>
    <definedName name="ㅇㄹㅇ" localSheetId="6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#REF!</definedName>
    <definedName name="ㅇㄹㅇㄴㄹㄴㄹ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ㄴㄹㄴㄹ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ㄴㄹ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ㅇ" localSheetId="7" hidden="1">{#N/A,#N/A,FALSE,"UNIT";#N/A,#N/A,FALSE,"UNIT";#N/A,#N/A,FALSE,"계정"}</definedName>
    <definedName name="ㅇㄹㅇㄹㅇㄹㅇ" localSheetId="6" hidden="1">{#N/A,#N/A,FALSE,"UNIT";#N/A,#N/A,FALSE,"UNIT";#N/A,#N/A,FALSE,"계정"}</definedName>
    <definedName name="ㅇㄹㅇㄹㅇㄹㅇ" hidden="1">{#N/A,#N/A,FALSE,"UNIT";#N/A,#N/A,FALSE,"UNIT";#N/A,#N/A,FALSE,"계정"}</definedName>
    <definedName name="ㅇㄹㅇㅁㄴ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ㅁㄴ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ㅁ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ㅎㅇ" localSheetId="7" hidden="1">{#N/A,#N/A,FALSE,"표지";#N/A,#N/A,FALSE,"전제";#N/A,#N/A,FALSE,"대당";#N/A,#N/A,FALSE,"가공비";#N/A,#N/A,FALSE,"재료비";#N/A,#N/A,FALSE,"손익"}</definedName>
    <definedName name="ㅇㄹㅎㅇ" localSheetId="6" hidden="1">{#N/A,#N/A,FALSE,"표지";#N/A,#N/A,FALSE,"전제";#N/A,#N/A,FALSE,"대당";#N/A,#N/A,FALSE,"가공비";#N/A,#N/A,FALSE,"재료비";#N/A,#N/A,FALSE,"손익"}</definedName>
    <definedName name="ㅇㄹㅎㅇ" hidden="1">{#N/A,#N/A,FALSE,"표지";#N/A,#N/A,FALSE,"전제";#N/A,#N/A,FALSE,"대당";#N/A,#N/A,FALSE,"가공비";#N/A,#N/A,FALSE,"재료비";#N/A,#N/A,FALSE,"손익"}</definedName>
    <definedName name="ㅇㄹ호" hidden="1">#REF!</definedName>
    <definedName name="ㅇㄹ호ㅓㅏ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호ㅓㅏ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호ㅓ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홀" hidden="1">#REF!</definedName>
    <definedName name="ㅇㄹ홍ㄹ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ㄹ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로옹" hidden="1">#N/A</definedName>
    <definedName name="ㅇ롷ㄷㄱㅎ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롷ㄷㄱ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롷ㄷㄱ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ㅇ" hidden="1">{"'자리배치도'!$AG$1:$CI$28"}</definedName>
    <definedName name="ㅇㅀ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ㄹㅇㅎ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ㄹㅇ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ㄹ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ㄹㄶ" localSheetId="7" hidden="1">{#N/A,#N/A,TRUE,"Y생산";#N/A,#N/A,TRUE,"Y판매";#N/A,#N/A,TRUE,"Y총물량";#N/A,#N/A,TRUE,"Y능력";#N/A,#N/A,TRUE,"YKD"}</definedName>
    <definedName name="ㅇㅀㅇㄹㄶ" localSheetId="6" hidden="1">{#N/A,#N/A,TRUE,"Y생산";#N/A,#N/A,TRUE,"Y판매";#N/A,#N/A,TRUE,"Y총물량";#N/A,#N/A,TRUE,"Y능력";#N/A,#N/A,TRUE,"YKD"}</definedName>
    <definedName name="ㅇㅀㅇㄹㄶ" hidden="1">{#N/A,#N/A,TRUE,"Y생산";#N/A,#N/A,TRUE,"Y판매";#N/A,#N/A,TRUE,"Y총물량";#N/A,#N/A,TRUE,"Y능력";#N/A,#N/A,TRUE,"YKD"}</definedName>
    <definedName name="ㅇㅀㅇ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ㅇㅎ" localSheetId="7" hidden="1">{"'총괄'!$A$1"}</definedName>
    <definedName name="ㅇㅀㅇㅇㅎ" localSheetId="6" hidden="1">{"'총괄'!$A$1"}</definedName>
    <definedName name="ㅇㅀㅇㅇㅎ" hidden="1">{"'총괄'!$A$1"}</definedName>
    <definedName name="ㅇㅁㄴㄹㅇㄴㄻ" hidden="1">#REF!</definedName>
    <definedName name="ㅇㅁㄴㄹㅇㅎㄻ" hidden="1">{"'자리배치도'!$AG$1:$CI$28"}</definedName>
    <definedName name="ㅇㅁㄴㄻㄴ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ㄹㅇ" hidden="1">#REF!</definedName>
    <definedName name="ㅇㅁㄹㄹㄹㅇㅁㄹㅇㄹㅇㅁㄹㄹ" hidden="1">{"'자리배치도'!$AG$1:$CI$28"}</definedName>
    <definedName name="ㅇㅁㄻㄴ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ㄴ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ㅇㄹ" hidden="1">{"'자리배치도'!$AG$1:$CI$28"}</definedName>
    <definedName name="ㅇ머날" localSheetId="7" hidden="1">{#N/A,#N/A,FALSE,"P.C.B"}</definedName>
    <definedName name="ㅇ머날" localSheetId="6" hidden="1">{#N/A,#N/A,FALSE,"P.C.B"}</definedName>
    <definedName name="ㅇ머날" hidden="1">{#N/A,#N/A,FALSE,"P.C.B"}</definedName>
    <definedName name="ㅇㅇ" localSheetId="7" hidden="1">{#N/A,#N/A,FALSE,"주요여수신";#N/A,#N/A,FALSE,"수신금리";#N/A,#N/A,FALSE,"대출금리";#N/A,#N/A,FALSE,"신규대출";#N/A,#N/A,FALSE,"총액대출"}</definedName>
    <definedName name="ㅇㅇ" localSheetId="6" hidden="1">{#N/A,#N/A,FALSE,"주요여수신";#N/A,#N/A,FALSE,"수신금리";#N/A,#N/A,FALSE,"대출금리";#N/A,#N/A,FALSE,"신규대출";#N/A,#N/A,FALSE,"총액대출"}</definedName>
    <definedName name="ㅇㅇ" hidden="1">{#N/A,#N/A,FALSE,"주요여수신";#N/A,#N/A,FALSE,"수신금리";#N/A,#N/A,FALSE,"대출금리";#N/A,#N/A,FALSE,"신규대출";#N/A,#N/A,FALSE,"총액대출"}</definedName>
    <definedName name="ㅇㅇ000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000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0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ㄱ" localSheetId="7" hidden="1">{"'손익현황'!$A$1:$J$29"}</definedName>
    <definedName name="ㅇㅇㄱ" localSheetId="6" hidden="1">{"'손익현황'!$A$1:$J$29"}</definedName>
    <definedName name="ㅇㅇㄱ" hidden="1">{"'손익현황'!$A$1:$J$29"}</definedName>
    <definedName name="ㅇㅇㄱㄷㄷㄱㄷ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ㅇㄱㄷㄷㄱㄷ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ㅇㄱㄷㄷㄱㄷ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ㅇㄴㅁㅇㄴㅁ" hidden="1">{"'자리배치도'!$AG$1:$CI$28"}</definedName>
    <definedName name="ㅇㅇㄹ" localSheetId="7" hidden="1">{#N/A,#N/A,FALSE,"단축1";#N/A,#N/A,FALSE,"단축2";#N/A,#N/A,FALSE,"단축3";#N/A,#N/A,FALSE,"장축";#N/A,#N/A,FALSE,"4WD"}</definedName>
    <definedName name="ㅇㅇㄹ" localSheetId="6" hidden="1">{#N/A,#N/A,FALSE,"단축1";#N/A,#N/A,FALSE,"단축2";#N/A,#N/A,FALSE,"단축3";#N/A,#N/A,FALSE,"장축";#N/A,#N/A,FALSE,"4WD"}</definedName>
    <definedName name="ㅇㅇㄹ" hidden="1">{#N/A,#N/A,FALSE,"단축1";#N/A,#N/A,FALSE,"단축2";#N/A,#N/A,FALSE,"단축3";#N/A,#N/A,FALSE,"장축";#N/A,#N/A,FALSE,"4WD"}</definedName>
    <definedName name="ㅇㅇㄻㄴㄹㅇㄹㅇㅁㄴ" hidden="1">{"'자리배치도'!$AG$1:$CI$28"}</definedName>
    <definedName name="ㅇㅇㅀ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ㅀ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" localSheetId="7" hidden="1">{#N/A,#N/A,FALSE,"BS";#N/A,#N/A,FALSE,"PL";#N/A,#N/A,FALSE,"처분";#N/A,#N/A,FALSE,"현금";#N/A,#N/A,FALSE,"매출";#N/A,#N/A,FALSE,"원가";#N/A,#N/A,FALSE,"경영"}</definedName>
    <definedName name="ㅇㅇㅇ" localSheetId="6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_1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ㅇ_1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ㅇ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ㅇㅇ" localSheetId="7" hidden="1">{#N/A,#N/A,FALSE,"UNIT";#N/A,#N/A,FALSE,"UNIT";#N/A,#N/A,FALSE,"계정"}</definedName>
    <definedName name="ㅇㅇㅇㅇ" localSheetId="6" hidden="1">{#N/A,#N/A,FALSE,"UNIT";#N/A,#N/A,FALSE,"UNIT";#N/A,#N/A,FALSE,"계정"}</definedName>
    <definedName name="ㅇㅇㅇㅇ" hidden="1">{#N/A,#N/A,FALSE,"UNIT";#N/A,#N/A,FALSE,"UNIT";#N/A,#N/A,FALSE,"계정"}</definedName>
    <definedName name="ㅇㅇㅇㅇ11" localSheetId="7" hidden="1">{#N/A,#N/A,FALSE,"BS";#N/A,#N/A,FALSE,"PL";#N/A,#N/A,FALSE,"처분";#N/A,#N/A,FALSE,"현금";#N/A,#N/A,FALSE,"매출";#N/A,#N/A,FALSE,"원가";#N/A,#N/A,FALSE,"경영"}</definedName>
    <definedName name="ㅇㅇㅇㅇ11" localSheetId="6" hidden="1">{#N/A,#N/A,FALSE,"BS";#N/A,#N/A,FALSE,"PL";#N/A,#N/A,FALSE,"처분";#N/A,#N/A,FALSE,"현금";#N/A,#N/A,FALSE,"매출";#N/A,#N/A,FALSE,"원가";#N/A,#N/A,FALSE,"경영"}</definedName>
    <definedName name="ㅇㅇㅇㅇ11" hidden="1">{#N/A,#N/A,FALSE,"BS";#N/A,#N/A,FALSE,"PL";#N/A,#N/A,FALSE,"처분";#N/A,#N/A,FALSE,"현금";#N/A,#N/A,FALSE,"매출";#N/A,#N/A,FALSE,"원가";#N/A,#N/A,FALSE,"경영"}</definedName>
    <definedName name="ㅇㅇㅇㅇㅁ" hidden="1">{"'자리배치도'!$AG$1:$CI$28"}</definedName>
    <definedName name="ㅇㅇㅇㅇㅇ" localSheetId="7" hidden="1">{#N/A,#N/A,FALSE,"UNIT";#N/A,#N/A,FALSE,"UNIT";#N/A,#N/A,FALSE,"계정"}</definedName>
    <definedName name="ㅇㅇㅇㅇㅇ" localSheetId="12">BlankMacro1</definedName>
    <definedName name="ㅇㅇㅇㅇㅇ" localSheetId="6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7" hidden="1">{#N/A,#N/A,FALSE,"UNIT";#N/A,#N/A,FALSE,"UNIT";#N/A,#N/A,FALSE,"계정"}</definedName>
    <definedName name="ㅇㅇㅇㅇㅇㅇ" localSheetId="6" hidden="1">{#N/A,#N/A,FALSE,"UNIT";#N/A,#N/A,FALSE,"UNIT";#N/A,#N/A,FALSE,"계정"}</definedName>
    <definedName name="ㅇㅇㅇㅇㅇㅇ" hidden="1">{#N/A,#N/A,FALSE,"UNIT";#N/A,#N/A,FALSE,"UNIT";#N/A,#N/A,FALSE,"계정"}</definedName>
    <definedName name="ㅇㅇㅇㅇㅇㅇㅇ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ㅇ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ㅇㅇㅇ" hidden="1">{"'Sheet1'!$A$1:$H$36"}</definedName>
    <definedName name="ㅇㅇㅇㅇㅇㅇㅇㅇㅇㅇ" localSheetId="7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ㅇㅇㅇㅇㅇㅇㅇㅇㅇㅇ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ㅇㅇㅇㅇㅇㅇㅇㅇㅇㅇ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ㅇㅇㅇㅇㅇㅇㅇㅇㅇㅇㅇㅇㅇ" hidden="1">{"'Sheet1'!$A$1:$H$36"}</definedName>
    <definedName name="ㅇㅇㅇㅇㅇㅇㅇㅇㅇㅇㅇㅇㅇㅇ" hidden="1">{"'Sheet1'!$A$1:$H$36"}</definedName>
    <definedName name="ㅇㅇㅇㅇㅇㅇㅇㅇㅇㅇㅇㅇㅇㅇㅇㅇㅇㅇㅇㅇ" localSheetId="7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ㅇㅇㅇㅇㅇㅇㅇㅇㅇㅇㅇㅇㅇㅇㅇㅇㅇㅇㅇ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ㅇㅇㅇㅇㅇㅇㅇㅇㅇㅇㅇㅇㅇㅇㅇㅇㅇㅇ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" localSheetId="7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ㄴㄹㄴ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ㄴㄹㄴ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ㅎ" hidden="1">#REF!</definedName>
    <definedName name="ㅇㅎㄱ로" hidden="1">#REF!</definedName>
    <definedName name="ㅇㅎㅁ" localSheetId="7" hidden="1">{#N/A,#N/A,FALSE,"97년 투자계획 세부내역 "}</definedName>
    <definedName name="ㅇㅎㅁ" localSheetId="6" hidden="1">{#N/A,#N/A,FALSE,"97년 투자계획 세부내역 "}</definedName>
    <definedName name="ㅇㅎㅁ" hidden="1">{#N/A,#N/A,FALSE,"97년 투자계획 세부내역 "}</definedName>
    <definedName name="ㅇㅎㅇㅎㄹㅇ" localSheetId="7" hidden="1">{#N/A,#N/A,FALSE,"매출이익"}</definedName>
    <definedName name="ㅇㅎㅇㅎㄹㅇ" localSheetId="6" hidden="1">{#N/A,#N/A,FALSE,"매출이익"}</definedName>
    <definedName name="ㅇㅎㅇㅎㄹㅇ" hidden="1">{#N/A,#N/A,FALSE,"매출이익"}</definedName>
    <definedName name="ㅇㅎ오" localSheetId="7" hidden="1">{#N/A,#N/A,FALSE,"단축1";#N/A,#N/A,FALSE,"단축2";#N/A,#N/A,FALSE,"단축3";#N/A,#N/A,FALSE,"장축";#N/A,#N/A,FALSE,"4WD"}</definedName>
    <definedName name="ㅇㅎ오" localSheetId="6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호ㅓ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ㅇㅏㅣ" localSheetId="7" hidden="1">{#N/A,#N/A,FALSE,"BS";#N/A,#N/A,FALSE,"PL";#N/A,#N/A,FALSE,"처분";#N/A,#N/A,FALSE,"현금";#N/A,#N/A,FALSE,"매출";#N/A,#N/A,FALSE,"원가";#N/A,#N/A,FALSE,"경영"}</definedName>
    <definedName name="ㅇㅏㅇㅏㅣ" localSheetId="6" hidden="1">{#N/A,#N/A,FALSE,"BS";#N/A,#N/A,FALSE,"PL";#N/A,#N/A,FALSE,"처분";#N/A,#N/A,FALSE,"현금";#N/A,#N/A,FALSE,"매출";#N/A,#N/A,FALSE,"원가";#N/A,#N/A,FALSE,"경영"}</definedName>
    <definedName name="ㅇㅏㅇㅏㅣ" hidden="1">{#N/A,#N/A,FALSE,"BS";#N/A,#N/A,FALSE,"PL";#N/A,#N/A,FALSE,"처분";#N/A,#N/A,FALSE,"현금";#N/A,#N/A,FALSE,"매출";#N/A,#N/A,FALSE,"원가";#N/A,#N/A,FALSE,"경영"}</definedName>
    <definedName name="아" localSheetId="7" hidden="1">{#N/A,#N/A,FALSE,"BS";#N/A,#N/A,FALSE,"PL";#N/A,#N/A,FALSE,"처분";#N/A,#N/A,FALSE,"현금";#N/A,#N/A,FALSE,"매출";#N/A,#N/A,FALSE,"원가";#N/A,#N/A,FALSE,"경영"}</definedName>
    <definedName name="아" localSheetId="6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거ㅑㅈ겁ㅇ" localSheetId="7" hidden="1">{#N/A,#N/A,FALSE,"BS";#N/A,#N/A,FALSE,"PL";#N/A,#N/A,FALSE,"처분";#N/A,#N/A,FALSE,"현금";#N/A,#N/A,FALSE,"매출";#N/A,#N/A,FALSE,"원가";#N/A,#N/A,FALSE,"경영"}</definedName>
    <definedName name="아거ㅑㅈ겁ㅇ" localSheetId="6" hidden="1">{#N/A,#N/A,FALSE,"BS";#N/A,#N/A,FALSE,"PL";#N/A,#N/A,FALSE,"처분";#N/A,#N/A,FALSE,"현금";#N/A,#N/A,FALSE,"매출";#N/A,#N/A,FALSE,"원가";#N/A,#N/A,FALSE,"경영"}</definedName>
    <definedName name="아거ㅑㅈ겁ㅇ" hidden="1">{#N/A,#N/A,FALSE,"BS";#N/A,#N/A,FALSE,"PL";#N/A,#N/A,FALSE,"처분";#N/A,#N/A,FALSE,"현금";#N/A,#N/A,FALSE,"매출";#N/A,#N/A,FALSE,"원가";#N/A,#N/A,FALSE,"경영"}</definedName>
    <definedName name="아나나" localSheetId="7" hidden="1">{#N/A,#N/A,FALSE,"정공"}</definedName>
    <definedName name="아나나" localSheetId="6" hidden="1">{#N/A,#N/A,FALSE,"정공"}</definedName>
    <definedName name="아나나" hidden="1">{#N/A,#N/A,FALSE,"정공"}</definedName>
    <definedName name="아나마오" localSheetId="7" hidden="1">{#N/A,#N/A,FALSE,"정공"}</definedName>
    <definedName name="아나마오" localSheetId="6" hidden="1">{#N/A,#N/A,FALSE,"정공"}</definedName>
    <definedName name="아나마오" hidden="1">{#N/A,#N/A,FALSE,"정공"}</definedName>
    <definedName name="아논" localSheetId="7" hidden="1">{#N/A,#N/A,FALSE,"채권채무";#N/A,#N/A,FALSE,"control sheet"}</definedName>
    <definedName name="아논" localSheetId="6" hidden="1">{#N/A,#N/A,FALSE,"채권채무";#N/A,#N/A,FALSE,"control sheet"}</definedName>
    <definedName name="아논" hidden="1">{#N/A,#N/A,FALSE,"채권채무";#N/A,#N/A,FALSE,"control sheet"}</definedName>
    <definedName name="아논_1" localSheetId="7" hidden="1">{#N/A,#N/A,FALSE,"채권채무";#N/A,#N/A,FALSE,"control sheet"}</definedName>
    <definedName name="아논_1" localSheetId="6" hidden="1">{#N/A,#N/A,FALSE,"채권채무";#N/A,#N/A,FALSE,"control sheet"}</definedName>
    <definedName name="아논_1" hidden="1">{#N/A,#N/A,FALSE,"채권채무";#N/A,#N/A,FALSE,"control sheet"}</definedName>
    <definedName name="아느리" hidden="1">{"'買掛金'!$J$6"}</definedName>
    <definedName name="아니" localSheetId="7" hidden="1">{#N/A,#N/A,FALSE,"BS";#N/A,#N/A,FALSE,"PL";#N/A,#N/A,FALSE,"처분";#N/A,#N/A,FALSE,"현금";#N/A,#N/A,FALSE,"매출";#N/A,#N/A,FALSE,"원가";#N/A,#N/A,FALSE,"경영"}</definedName>
    <definedName name="아니" localSheetId="6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면말고" localSheetId="7" hidden="1">{#N/A,#N/A,FALSE,"정공"}</definedName>
    <definedName name="아니면말고" localSheetId="6" hidden="1">{#N/A,#N/A,FALSE,"정공"}</definedName>
    <definedName name="아니면말고" hidden="1">{#N/A,#N/A,FALSE,"정공"}</definedName>
    <definedName name="아니오" localSheetId="7" hidden="1">{#N/A,#N/A,FALSE,"정공"}</definedName>
    <definedName name="아니오" localSheetId="6" hidden="1">{#N/A,#N/A,FALSE,"정공"}</definedName>
    <definedName name="아니오" hidden="1">{#N/A,#N/A,FALSE,"정공"}</definedName>
    <definedName name="아닙니다" localSheetId="7" hidden="1">{#N/A,#N/A,FALSE,"정공"}</definedName>
    <definedName name="아닙니다" localSheetId="6" hidden="1">{#N/A,#N/A,FALSE,"정공"}</definedName>
    <definedName name="아닙니다" hidden="1">{#N/A,#N/A,FALSE,"정공"}</definedName>
    <definedName name="아라" localSheetId="7" hidden="1">{"'5'!$A$1:$BB$147"}</definedName>
    <definedName name="아라" localSheetId="6" hidden="1">{"'5'!$A$1:$BB$147"}</definedName>
    <definedName name="아라" hidden="1">{"'5'!$A$1:$BB$147"}</definedName>
    <definedName name="아러" localSheetId="7" hidden="1">{#N/A,#N/A,FALSE,"BS";#N/A,#N/A,FALSE,"PL";#N/A,#N/A,FALSE,"처분";#N/A,#N/A,FALSE,"현금";#N/A,#N/A,FALSE,"매출";#N/A,#N/A,FALSE,"원가";#N/A,#N/A,FALSE,"경영"}</definedName>
    <definedName name="아러" localSheetId="6" hidden="1">{#N/A,#N/A,FALSE,"BS";#N/A,#N/A,FALSE,"PL";#N/A,#N/A,FALSE,"처분";#N/A,#N/A,FALSE,"현금";#N/A,#N/A,FALSE,"매출";#N/A,#N/A,FALSE,"원가";#N/A,#N/A,FALSE,"경영"}</definedName>
    <definedName name="아러" hidden="1">{#N/A,#N/A,FALSE,"BS";#N/A,#N/A,FALSE,"PL";#N/A,#N/A,FALSE,"처분";#N/A,#N/A,FALSE,"현금";#N/A,#N/A,FALSE,"매출";#N/A,#N/A,FALSE,"원가";#N/A,#N/A,FALSE,"경영"}</definedName>
    <definedName name="아름다은" localSheetId="7" hidden="1">{#N/A,#N/A,FALSE,"BS";#N/A,#N/A,FALSE,"PL";#N/A,#N/A,FALSE,"처분";#N/A,#N/A,FALSE,"현금";#N/A,#N/A,FALSE,"매출";#N/A,#N/A,FALSE,"원가";#N/A,#N/A,FALSE,"경영"}</definedName>
    <definedName name="아름다은" localSheetId="6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마도" localSheetId="7" hidden="1">{#N/A,#N/A,FALSE,"97년 투자계획 세부내역 "}</definedName>
    <definedName name="아마도" localSheetId="6" hidden="1">{#N/A,#N/A,FALSE,"97년 투자계획 세부내역 "}</definedName>
    <definedName name="아마도" hidden="1">{#N/A,#N/A,FALSE,"97년 투자계획 세부내역 "}</definedName>
    <definedName name="아마ㅓㅇ">#REF!</definedName>
    <definedName name="아메리카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무거나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무거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무거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무것" localSheetId="7" hidden="1">{#N/A,#N/A,FALSE,"단축1";#N/A,#N/A,FALSE,"단축2";#N/A,#N/A,FALSE,"단축3";#N/A,#N/A,FALSE,"장축";#N/A,#N/A,FALSE,"4WD"}</definedName>
    <definedName name="아무것" localSheetId="6" hidden="1">{#N/A,#N/A,FALSE,"단축1";#N/A,#N/A,FALSE,"단축2";#N/A,#N/A,FALSE,"단축3";#N/A,#N/A,FALSE,"장축";#N/A,#N/A,FALSE,"4WD"}</definedName>
    <definedName name="아무것" hidden="1">{#N/A,#N/A,FALSE,"단축1";#N/A,#N/A,FALSE,"단축2";#N/A,#N/A,FALSE,"단축3";#N/A,#N/A,FALSE,"장축";#N/A,#N/A,FALSE,"4WD"}</definedName>
    <definedName name="아아" localSheetId="7" hidden="1">{#N/A,#N/A,FALSE,"1.CRITERIA";#N/A,#N/A,FALSE,"2.IS";#N/A,#N/A,FALSE,"3.BS";#N/A,#N/A,FALSE,"4.PER PL";#N/A,#N/A,FALSE,"5.INVESTMENT";#N/A,#N/A,FALSE,"6.공문";#N/A,#N/A,FALSE,"7.netinvest"}</definedName>
    <definedName name="아아" localSheetId="6" hidden="1">{#N/A,#N/A,FALSE,"1.CRITERIA";#N/A,#N/A,FALSE,"2.IS";#N/A,#N/A,FALSE,"3.BS";#N/A,#N/A,FALSE,"4.PER PL";#N/A,#N/A,FALSE,"5.INVESTMENT";#N/A,#N/A,FALSE,"6.공문";#N/A,#N/A,FALSE,"7.netinvest"}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localSheetId="7" hidden="1">{#N/A,#N/A,FALSE,"1.CRITERIA";#N/A,#N/A,FALSE,"2.IS";#N/A,#N/A,FALSE,"3.BS";#N/A,#N/A,FALSE,"4.PER PL";#N/A,#N/A,FALSE,"5.INVESTMENT";#N/A,#N/A,FALSE,"6.공문";#N/A,#N/A,FALSE,"7.netinvest"}</definedName>
    <definedName name="아아아" localSheetId="6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아아_1" localSheetId="7" hidden="1">{"'미착금액'!$A$4:$G$14"}</definedName>
    <definedName name="아아아_1" localSheetId="6" hidden="1">{"'미착금액'!$A$4:$G$14"}</definedName>
    <definedName name="아아아_1" hidden="1">{"'미착금액'!$A$4:$G$14"}</definedName>
    <definedName name="아아아ㅏㅏㅏㅏㅏㅏㅏㅏㅏㅏㅏㅏ" hidden="1">{"'Sheet1'!$A$1:$H$36"}</definedName>
    <definedName name="아아앙" localSheetId="7" hidden="1">{#N/A,#N/A,FALSE,"P.C.B"}</definedName>
    <definedName name="아아앙" localSheetId="6" hidden="1">{#N/A,#N/A,FALSE,"P.C.B"}</definedName>
    <definedName name="아아앙" hidden="1">{#N/A,#N/A,FALSE,"P.C.B"}</definedName>
    <definedName name="아아ㅏ" localSheetId="7" hidden="1">{"'손익현황'!$A$1:$J$29"}</definedName>
    <definedName name="아아ㅏ" localSheetId="6" hidden="1">{"'손익현황'!$A$1:$J$29"}</definedName>
    <definedName name="아아ㅏ" hidden="1">{"'손익현황'!$A$1:$J$29"}</definedName>
    <definedName name="아알" localSheetId="7" hidden="1">{"'5'!$A$1:$BB$147"}</definedName>
    <definedName name="아알" localSheetId="6" hidden="1">{"'5'!$A$1:$BB$147"}</definedName>
    <definedName name="아알" hidden="1">{"'5'!$A$1:$BB$147"}</definedName>
    <definedName name="아이" localSheetId="7" hidden="1">{#N/A,#N/A,FALSE,"1.CRITERIA";#N/A,#N/A,FALSE,"2.IS";#N/A,#N/A,FALSE,"3.BS";#N/A,#N/A,FALSE,"4.PER PL";#N/A,#N/A,FALSE,"5.INVESTMENT";#N/A,#N/A,FALSE,"6.공문";#N/A,#N/A,FALSE,"7.netinvest"}</definedName>
    <definedName name="아이" localSheetId="6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에이" localSheetId="7" hidden="1">{"'매출'!$A$1:$I$22"}</definedName>
    <definedName name="아이에이" localSheetId="6" hidden="1">{"'매출'!$A$1:$I$22"}</definedName>
    <definedName name="아이에이" hidden="1">{"'매출'!$A$1:$I$22"}</definedName>
    <definedName name="아자" localSheetId="7" hidden="1">{"'5'!$A$1:$BB$147"}</definedName>
    <definedName name="아자" localSheetId="6" hidden="1">{"'5'!$A$1:$BB$147"}</definedName>
    <definedName name="아자" hidden="1">{"'5'!$A$1:$BB$147"}</definedName>
    <definedName name="아조하아" localSheetId="7" hidden="1">{#N/A,#N/A,FALSE,"UNIT";#N/A,#N/A,FALSE,"UNIT";#N/A,#N/A,FALSE,"계정"}</definedName>
    <definedName name="아조하아" localSheetId="6" hidden="1">{#N/A,#N/A,FALSE,"UNIT";#N/A,#N/A,FALSE,"UNIT";#N/A,#N/A,FALSE,"계정"}</definedName>
    <definedName name="아조하아" hidden="1">{#N/A,#N/A,FALSE,"UNIT";#N/A,#N/A,FALSE,"UNIT";#N/A,#N/A,FALSE,"계정"}</definedName>
    <definedName name="아ㅏ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ㅏ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ㅏ아아아아아" localSheetId="7" hidden="1">{#N/A,#N/A,FALSE,"UNIT";#N/A,#N/A,FALSE,"UNIT";#N/A,#N/A,FALSE,"계정"}</definedName>
    <definedName name="아ㅏ아아아아아" localSheetId="6" hidden="1">{#N/A,#N/A,FALSE,"UNIT";#N/A,#N/A,FALSE,"UNIT";#N/A,#N/A,FALSE,"계정"}</definedName>
    <definedName name="아ㅏ아아아아아" hidden="1">{#N/A,#N/A,FALSE,"UNIT";#N/A,#N/A,FALSE,"UNIT";#N/A,#N/A,FALSE,"계정"}</definedName>
    <definedName name="아ㅓ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아ㅓ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아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아ㅓ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ㅓ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ㅓ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ㅓ라얼" localSheetId="7" hidden="1">{#N/A,#N/A,FALSE,"Aging Summary";#N/A,#N/A,FALSE,"Ratio Analysis";#N/A,#N/A,FALSE,"Test 120 Day Accts";#N/A,#N/A,FALSE,"Tickmarks"}</definedName>
    <definedName name="아ㅓ라얼" localSheetId="6" hidden="1">{#N/A,#N/A,FALSE,"Aging Summary";#N/A,#N/A,FALSE,"Ratio Analysis";#N/A,#N/A,FALSE,"Test 120 Day Accts";#N/A,#N/A,FALSE,"Tickmarks"}</definedName>
    <definedName name="아ㅓ라얼" hidden="1">{#N/A,#N/A,FALSE,"Aging Summary";#N/A,#N/A,FALSE,"Ratio Analysis";#N/A,#N/A,FALSE,"Test 120 Day Accts";#N/A,#N/A,FALSE,"Tickmarks"}</definedName>
    <definedName name="안" hidden="1">#REF!</definedName>
    <definedName name="안건" localSheetId="7" hidden="1">{#N/A,#N/A,FALSE,"BS";#N/A,#N/A,FALSE,"PL";#N/A,#N/A,FALSE,"처분";#N/A,#N/A,FALSE,"현금";#N/A,#N/A,FALSE,"매출";#N/A,#N/A,FALSE,"원가";#N/A,#N/A,FALSE,"경영"}</definedName>
    <definedName name="안건" localSheetId="6" hidden="1">{#N/A,#N/A,FALSE,"BS";#N/A,#N/A,FALSE,"PL";#N/A,#N/A,FALSE,"처분";#N/A,#N/A,FALSE,"현금";#N/A,#N/A,FALSE,"매출";#N/A,#N/A,FALSE,"원가";#N/A,#N/A,FALSE,"경영"}</definedName>
    <definedName name="안건" hidden="1">{#N/A,#N/A,FALSE,"BS";#N/A,#N/A,FALSE,"PL";#N/A,#N/A,FALSE,"처분";#N/A,#N/A,FALSE,"현금";#N/A,#N/A,FALSE,"매출";#N/A,#N/A,FALSE,"원가";#N/A,#N/A,FALSE,"경영"}</definedName>
    <definedName name="안녕" localSheetId="7" hidden="1">{"'5'!$A$1:$BB$147"}</definedName>
    <definedName name="안녕" localSheetId="6" hidden="1">{"'5'!$A$1:$BB$147"}</definedName>
    <definedName name="안녕" hidden="1">{"'5'!$A$1:$BB$147"}</definedName>
    <definedName name="안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안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안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안전점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안전점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안전점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겟어" localSheetId="7" hidden="1">{"'손익현황'!$A$1:$J$29"}</definedName>
    <definedName name="알겟어" localSheetId="6" hidden="1">{"'손익현황'!$A$1:$J$29"}</definedName>
    <definedName name="알겟어" hidden="1">{"'손익현황'!$A$1:$J$29"}</definedName>
    <definedName name="알았어요.." localSheetId="7" hidden="1">{"'손익현황'!$A$1:$J$29"}</definedName>
    <definedName name="알았어요.." localSheetId="6" hidden="1">{"'손익현황'!$A$1:$J$29"}</definedName>
    <definedName name="알았어요.." hidden="1">{"'손익현황'!$A$1:$J$29"}</definedName>
    <definedName name="앗서" localSheetId="7" hidden="1">{#N/A,#N/A,FALSE,"정공"}</definedName>
    <definedName name="앗서" localSheetId="6" hidden="1">{#N/A,#N/A,FALSE,"정공"}</definedName>
    <definedName name="앗서" hidden="1">{#N/A,#N/A,FALSE,"정공"}</definedName>
    <definedName name="앙" localSheetId="7" hidden="1">{#N/A,#N/A,FALSE,"BS";#N/A,#N/A,FALSE,"PL";#N/A,#N/A,FALSE,"처분";#N/A,#N/A,FALSE,"현금";#N/A,#N/A,FALSE,"매출";#N/A,#N/A,FALSE,"원가";#N/A,#N/A,FALSE,"경영"}</definedName>
    <definedName name="앙" localSheetId="6" hidden="1">{#N/A,#N/A,FALSE,"BS";#N/A,#N/A,FALSE,"PL";#N/A,#N/A,FALSE,"처분";#N/A,#N/A,FALSE,"현금";#N/A,#N/A,FALSE,"매출";#N/A,#N/A,FALSE,"원가";#N/A,#N/A,FALSE,"경영"}</definedName>
    <definedName name="앙" hidden="1">{#N/A,#N/A,FALSE,"BS";#N/A,#N/A,FALSE,"PL";#N/A,#N/A,FALSE,"처분";#N/A,#N/A,FALSE,"현금";#N/A,#N/A,FALSE,"매출";#N/A,#N/A,FALSE,"원가";#N/A,#N/A,FALSE,"경영"}</definedName>
    <definedName name="앙1" localSheetId="7" hidden="1">{#N/A,#N/A,FALSE,"BS";#N/A,#N/A,FALSE,"PL";#N/A,#N/A,FALSE,"처분";#N/A,#N/A,FALSE,"현금";#N/A,#N/A,FALSE,"매출";#N/A,#N/A,FALSE,"원가";#N/A,#N/A,FALSE,"경영"}</definedName>
    <definedName name="앙1" localSheetId="6" hidden="1">{#N/A,#N/A,FALSE,"BS";#N/A,#N/A,FALSE,"PL";#N/A,#N/A,FALSE,"처분";#N/A,#N/A,FALSE,"현금";#N/A,#N/A,FALSE,"매출";#N/A,#N/A,FALSE,"원가";#N/A,#N/A,FALSE,"경영"}</definedName>
    <definedName name="앙1" hidden="1">{#N/A,#N/A,FALSE,"BS";#N/A,#N/A,FALSE,"PL";#N/A,#N/A,FALSE,"처분";#N/A,#N/A,FALSE,"현금";#N/A,#N/A,FALSE,"매출";#N/A,#N/A,FALSE,"원가";#N/A,#N/A,FALSE,"경영"}</definedName>
    <definedName name="앙앙" localSheetId="7" hidden="1">{#N/A,#N/A,FALSE,"진행중"}</definedName>
    <definedName name="앙앙" localSheetId="6" hidden="1">{#N/A,#N/A,FALSE,"진행중"}</definedName>
    <definedName name="앙앙" hidden="1">{#N/A,#N/A,FALSE,"진행중"}</definedName>
    <definedName name="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야" localSheetId="7" hidden="1">{#N/A,#N/A,FALSE,"UNIT";#N/A,#N/A,FALSE,"UNIT";#N/A,#N/A,FALSE,"계정"}</definedName>
    <definedName name="야" localSheetId="6" hidden="1">{#N/A,#N/A,FALSE,"UNIT";#N/A,#N/A,FALSE,"UNIT";#N/A,#N/A,FALSE,"계정"}</definedName>
    <definedName name="야" hidden="1">{#N/A,#N/A,FALSE,"UNIT";#N/A,#N/A,FALSE,"UNIT";#N/A,#N/A,FALSE,"계정"}</definedName>
    <definedName name="야채군만두">#REF!</definedName>
    <definedName name="야채군만두소">#REF!</definedName>
    <definedName name="야채찐만두">#REF!</definedName>
    <definedName name="야채찐만두소">#REF!</definedName>
    <definedName name="야호" hidden="1">#REF!</definedName>
    <definedName name="약식" localSheetId="7" hidden="1">{"PL2",#N/A,FALSE,"PL";"CH1",#N/A,FALSE,"현금흐름표";"CH2",#N/A,FALSE,"현금흐름표";"BS1",#N/A,FALSE,"BS";"CO",#N/A,FALSE,"매출원가";"BS2",#N/A,FALSE,"BS"}</definedName>
    <definedName name="약식" localSheetId="6" hidden="1">{"PL2",#N/A,FALSE,"PL";"CH1",#N/A,FALSE,"현금흐름표";"CH2",#N/A,FALSE,"현금흐름표";"BS1",#N/A,FALSE,"BS";"CO",#N/A,FALSE,"매출원가";"BS2",#N/A,FALSE,"BS"}</definedName>
    <definedName name="약식" hidden="1">{"PL2",#N/A,FALSE,"PL";"CH1",#N/A,FALSE,"현금흐름표";"CH2",#N/A,FALSE,"현금흐름표";"BS1",#N/A,FALSE,"BS";"CO",#N/A,FALSE,"매출원가";"BS2",#N/A,FALSE,"BS"}</definedName>
    <definedName name="약식4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약식4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약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약식ps" localSheetId="7" hidden="1">{"PL2",#N/A,FALSE,"PL";"CH1",#N/A,FALSE,"현금흐름표";"CH2",#N/A,FALSE,"현금흐름표";"BS1",#N/A,FALSE,"BS";"CO",#N/A,FALSE,"매출원가";"BS2",#N/A,FALSE,"BS"}</definedName>
    <definedName name="약식ps" localSheetId="6" hidden="1">{"PL2",#N/A,FALSE,"PL";"CH1",#N/A,FALSE,"현금흐름표";"CH2",#N/A,FALSE,"현금흐름표";"BS1",#N/A,FALSE,"BS";"CO",#N/A,FALSE,"매출원가";"BS2",#N/A,FALSE,"BS"}</definedName>
    <definedName name="약식ps" hidden="1">{"PL2",#N/A,FALSE,"PL";"CH1",#N/A,FALSE,"현금흐름표";"CH2",#N/A,FALSE,"현금흐름표";"BS1",#N/A,FALSE,"BS";"CO",#N/A,FALSE,"매출원가";"BS2",#N/A,FALSE,"BS"}</definedName>
    <definedName name="약식손익" localSheetId="7" hidden="1">{#N/A,#N/A,FALSE,"정공"}</definedName>
    <definedName name="약식손익" localSheetId="6" hidden="1">{#N/A,#N/A,FALSE,"정공"}</definedName>
    <definedName name="약식손익" hidden="1">{#N/A,#N/A,FALSE,"정공"}</definedName>
    <definedName name="약정사항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약정사항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약정사항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약정잉자" localSheetId="7" hidden="1">{#N/A,#N/A,FALSE,"정공"}</definedName>
    <definedName name="약정잉자" localSheetId="6" hidden="1">{#N/A,#N/A,FALSE,"정공"}</definedName>
    <definedName name="약정잉자" hidden="1">{#N/A,#N/A,FALSE,"정공"}</definedName>
    <definedName name="양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기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기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도통지직인">#REF!</definedName>
    <definedName name="양동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동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동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">#REF!</definedName>
    <definedName name="양산손익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손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localSheetId="7" hidden="1">{#N/A,#N/A,FALSE,"제목"}</definedName>
    <definedName name="양식" localSheetId="6" hidden="1">{#N/A,#N/A,FALSE,"제목"}</definedName>
    <definedName name="양식" hidden="1">{#N/A,#N/A,FALSE,"제목"}</definedName>
    <definedName name="양식1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1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3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3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5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5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변경" localSheetId="7" hidden="1">{#N/A,#N/A,FALSE,"제목"}</definedName>
    <definedName name="양식변경" localSheetId="6" hidden="1">{#N/A,#N/A,FALSE,"제목"}</definedName>
    <definedName name="양식변경" hidden="1">{#N/A,#N/A,FALSE,"제목"}</definedName>
    <definedName name="양주" hidden="1">#REF!</definedName>
    <definedName name="양주2" hidden="1">#REF!</definedName>
    <definedName name="양주묵생산">#REF!</definedName>
    <definedName name="양주생산관리">#REF!</definedName>
    <definedName name="양주생산기술">#REF!</definedName>
    <definedName name="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어떻화라고" localSheetId="7" hidden="1">{"'호선별현황(방식)'!$K$22:$P$22","'호선별현황(방식)'!$K$22:$P$22"}</definedName>
    <definedName name="어떻화라고" localSheetId="6" hidden="1">{"'호선별현황(방식)'!$K$22:$P$22","'호선별현황(방식)'!$K$22:$P$22"}</definedName>
    <definedName name="어떻화라고" hidden="1">{"'호선별현황(방식)'!$K$22:$P$22","'호선별현황(방식)'!$K$22:$P$22"}</definedName>
    <definedName name="어랑" localSheetId="7" hidden="1">{#N/A,#N/A,FALSE,"BS";#N/A,#N/A,FALSE,"PL";#N/A,#N/A,FALSE,"처분";#N/A,#N/A,FALSE,"현금";#N/A,#N/A,FALSE,"매출";#N/A,#N/A,FALSE,"원가";#N/A,#N/A,FALSE,"경영"}</definedName>
    <definedName name="어랑" localSheetId="6" hidden="1">{#N/A,#N/A,FALSE,"BS";#N/A,#N/A,FALSE,"PL";#N/A,#N/A,FALSE,"처분";#N/A,#N/A,FALSE,"현금";#N/A,#N/A,FALSE,"매출";#N/A,#N/A,FALSE,"원가";#N/A,#N/A,FALSE,"경영"}</definedName>
    <definedName name="어랑" hidden="1">{#N/A,#N/A,FALSE,"BS";#N/A,#N/A,FALSE,"PL";#N/A,#N/A,FALSE,"처분";#N/A,#N/A,FALSE,"현금";#N/A,#N/A,FALSE,"매출";#N/A,#N/A,FALSE,"원가";#N/A,#N/A,FALSE,"경영"}</definedName>
    <definedName name="어어" localSheetId="7" hidden="1">{#N/A,#N/A,FALSE,"1.CRITERIA";#N/A,#N/A,FALSE,"2.IS";#N/A,#N/A,FALSE,"3.BS";#N/A,#N/A,FALSE,"4.PER PL";#N/A,#N/A,FALSE,"5.INVESTMENT";#N/A,#N/A,FALSE,"6.공문";#N/A,#N/A,FALSE,"7.netinvest"}</definedName>
    <definedName name="어어" localSheetId="6" hidden="1">{#N/A,#N/A,FALSE,"1.CRITERIA";#N/A,#N/A,FALSE,"2.IS";#N/A,#N/A,FALSE,"3.BS";#N/A,#N/A,FALSE,"4.PER PL";#N/A,#N/A,FALSE,"5.INVESTMENT";#N/A,#N/A,FALSE,"6.공문";#N/A,#N/A,FALSE,"7.netinvest"}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차입금" hidden="1">#REF!</definedName>
    <definedName name="어쩌라구" localSheetId="7" hidden="1">{#N/A,#N/A,FALSE,"Aging Summary";#N/A,#N/A,FALSE,"Ratio Analysis";#N/A,#N/A,FALSE,"Test 120 Day Accts";#N/A,#N/A,FALSE,"Tickmarks"}</definedName>
    <definedName name="어쩌라구" localSheetId="6" hidden="1">{#N/A,#N/A,FALSE,"Aging Summary";#N/A,#N/A,FALSE,"Ratio Analysis";#N/A,#N/A,FALSE,"Test 120 Day Accts";#N/A,#N/A,FALSE,"Tickmarks"}</definedName>
    <definedName name="어쩌라구" hidden="1">{#N/A,#N/A,FALSE,"Aging Summary";#N/A,#N/A,FALSE,"Ratio Analysis";#N/A,#N/A,FALSE,"Test 120 Day Accts";#N/A,#N/A,FALSE,"Tickmarks"}</definedName>
    <definedName name="어ㅏ리낭러ㅔㄴ" hidden="1">#REF!</definedName>
    <definedName name="어ㅗㅎ" localSheetId="7" hidden="1">{#N/A,#N/A,FALSE,"Sheet1"}</definedName>
    <definedName name="어ㅗㅎ" localSheetId="6" hidden="1">{#N/A,#N/A,FALSE,"Sheet1"}</definedName>
    <definedName name="어ㅗㅎ" hidden="1">{#N/A,#N/A,FALSE,"Sheet1"}</definedName>
    <definedName name="어ㅣㅏㅁ히ㅓ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어ㅣㅏㅁ히ㅓ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어ㅣㅏㅁ히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억원단위">#REF!</definedName>
    <definedName name="언양">#REF!</definedName>
    <definedName name="업" localSheetId="7" hidden="1">{#N/A,#N/A,FALSE,"주요여수신";#N/A,#N/A,FALSE,"수신금리";#N/A,#N/A,FALSE,"대출금리";#N/A,#N/A,FALSE,"신규대출";#N/A,#N/A,FALSE,"총액대출"}</definedName>
    <definedName name="업" localSheetId="6" hidden="1">{#N/A,#N/A,FALSE,"주요여수신";#N/A,#N/A,FALSE,"수신금리";#N/A,#N/A,FALSE,"대출금리";#N/A,#N/A,FALSE,"신규대출";#N/A,#N/A,FALSE,"총액대출"}</definedName>
    <definedName name="업" hidden="1">{#N/A,#N/A,FALSE,"주요여수신";#N/A,#N/A,FALSE,"수신금리";#N/A,#N/A,FALSE,"대출금리";#N/A,#N/A,FALSE,"신규대출";#N/A,#N/A,FALSE,"총액대출"}</definedName>
    <definedName name="업무계획" localSheetId="7" hidden="1">{"'호선별현황(방식)'!$K$22:$P$22","'호선별현황(방식)'!$K$22:$P$22"}</definedName>
    <definedName name="업무계획" localSheetId="6" hidden="1">{"'호선별현황(방식)'!$K$22:$P$22","'호선별현황(방식)'!$K$22:$P$22"}</definedName>
    <definedName name="업무계획" hidden="1">{"'호선별현황(방식)'!$K$22:$P$22","'호선별현황(방식)'!$K$22:$P$22"}</definedName>
    <definedName name="업무보고용" localSheetId="7" hidden="1">{#N/A,#N/A,FALSE,"정공"}</definedName>
    <definedName name="업무보고용" localSheetId="6" hidden="1">{#N/A,#N/A,FALSE,"정공"}</definedName>
    <definedName name="업무보고용" hidden="1">{#N/A,#N/A,FALSE,"정공"}</definedName>
    <definedName name="업무연락">#REF!</definedName>
    <definedName name="업무연락2" localSheetId="7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업무연락2" localSheetId="6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업무연락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업무용메밀면">#REF!</definedName>
    <definedName name="업무용메밀면생지">#REF!</definedName>
    <definedName name="업무카렌다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무카렌다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무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무카렌다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무카렌다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무카렌다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체명">#REF!</definedName>
    <definedName name="업태">#REF!</definedName>
    <definedName name="업태포지셔닝" localSheetId="7" hidden="1">{#N/A,#N/A,FALSE,"97년 투자계획 세부내역 "}</definedName>
    <definedName name="업태포지셔닝" localSheetId="6" hidden="1">{#N/A,#N/A,FALSE,"97년 투자계획 세부내역 "}</definedName>
    <definedName name="업태포지셔닝" hidden="1">{#N/A,#N/A,FALSE,"97년 투자계획 세부내역 "}</definedName>
    <definedName name="없애버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음" localSheetId="7" hidden="1">{#N/A,#N/A,FALSE,"96 3월물량표";#N/A,#N/A,FALSE,"96 4월물량표";#N/A,#N/A,FALSE,"96 5월물량표"}</definedName>
    <definedName name="없음" localSheetId="6" hidden="1">{#N/A,#N/A,FALSE,"96 3월물량표";#N/A,#N/A,FALSE,"96 4월물량표";#N/A,#N/A,FALSE,"96 5월물량표"}</definedName>
    <definedName name="없음" hidden="1">{#N/A,#N/A,FALSE,"96 3월물량표";#N/A,#N/A,FALSE,"96 4월물량표";#N/A,#N/A,FALSE,"96 5월물량표"}</definedName>
    <definedName name="엉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엉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엊">BlankMacro1</definedName>
    <definedName name="엎ㄹㅇㅍ" localSheetId="7" hidden="1">{#N/A,#N/A,FALSE,"단축1";#N/A,#N/A,FALSE,"단축2";#N/A,#N/A,FALSE,"단축3";#N/A,#N/A,FALSE,"장축";#N/A,#N/A,FALSE,"4WD"}</definedName>
    <definedName name="엎ㄹㅇㅍ" localSheetId="6" hidden="1">{#N/A,#N/A,FALSE,"단축1";#N/A,#N/A,FALSE,"단축2";#N/A,#N/A,FALSE,"단축3";#N/A,#N/A,FALSE,"장축";#N/A,#N/A,FALSE,"4WD"}</definedName>
    <definedName name="엎ㄹㅇㅍ" hidden="1">{#N/A,#N/A,FALSE,"단축1";#N/A,#N/A,FALSE,"단축2";#N/A,#N/A,FALSE,"단축3";#N/A,#N/A,FALSE,"장축";#N/A,#N/A,FALSE,"4WD"}</definedName>
    <definedName name="에비씨디" localSheetId="7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비씨디" localSheetId="6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스케이주식">#REF!</definedName>
    <definedName name="에이" localSheetId="7" hidden="1">{#N/A,#N/A,TRUE,"Y생산";#N/A,#N/A,TRUE,"Y판매";#N/A,#N/A,TRUE,"Y총물량";#N/A,#N/A,TRUE,"Y능력";#N/A,#N/A,TRUE,"YKD"}</definedName>
    <definedName name="에이" localSheetId="6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에이텍" localSheetId="7" hidden="1">{"'Broadway ML#4'!$J$7:$N$490"}</definedName>
    <definedName name="에이텍" localSheetId="6" hidden="1">{"'Broadway ML#4'!$J$7:$N$490"}</definedName>
    <definedName name="에이텍" hidden="1">{"'Broadway ML#4'!$J$7:$N$490"}</definedName>
    <definedName name="에천트BEP" localSheetId="7" hidden="1">{#N/A,#N/A,FALSE,"UNIT";#N/A,#N/A,FALSE,"UNIT";#N/A,#N/A,FALSE,"계정"}</definedName>
    <definedName name="에천트BEP" localSheetId="6" hidden="1">{#N/A,#N/A,FALSE,"UNIT";#N/A,#N/A,FALSE,"UNIT";#N/A,#N/A,FALSE,"계정"}</definedName>
    <definedName name="에천트BEP" hidden="1">{#N/A,#N/A,FALSE,"UNIT";#N/A,#N/A,FALSE,"UNIT";#N/A,#N/A,FALSE,"계정"}</definedName>
    <definedName name="에코LED라이트" localSheetId="7" hidden="1">{#N/A,#N/A,TRUE,"form";"Std curve2",#N/A,TRUE,"Visuals"}</definedName>
    <definedName name="에코LED라이트" localSheetId="6" hidden="1">{#N/A,#N/A,TRUE,"form";"Std curve2",#N/A,TRUE,"Visuals"}</definedName>
    <definedName name="에코LED라이트" hidden="1">{#N/A,#N/A,TRUE,"form";"Std curve2",#N/A,TRUE,"Visuals"}</definedName>
    <definedName name="엔진표지" localSheetId="7" hidden="1">{#N/A,#N/A,FALSE,"단축1";#N/A,#N/A,FALSE,"단축2";#N/A,#N/A,FALSE,"단축3";#N/A,#N/A,FALSE,"장축";#N/A,#N/A,FALSE,"4WD"}</definedName>
    <definedName name="엔진표지" localSheetId="6" hidden="1">{#N/A,#N/A,FALSE,"단축1";#N/A,#N/A,FALSE,"단축2";#N/A,#N/A,FALSE,"단축3";#N/A,#N/A,FALSE,"장축";#N/A,#N/A,FALSE,"4WD"}</definedName>
    <definedName name="엔진표지" hidden="1">{#N/A,#N/A,FALSE,"단축1";#N/A,#N/A,FALSE,"단축2";#N/A,#N/A,FALSE,"단축3";#N/A,#N/A,FALSE,"장축";#N/A,#N/A,FALSE,"4WD"}</definedName>
    <definedName name="여바라" localSheetId="7" hidden="1">{#N/A,#N/A,FALSE,"진행중"}</definedName>
    <definedName name="여바라" localSheetId="6" hidden="1">{#N/A,#N/A,FALSE,"진행중"}</definedName>
    <definedName name="여바라" hidden="1">{#N/A,#N/A,FALSE,"진행중"}</definedName>
    <definedName name="여부" localSheetId="13">'4600_투자부동산_대상이자비용'!#REF!</definedName>
    <definedName name="여수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신" localSheetId="7" hidden="1">{"'5'!$A$1:$BB$147"}</definedName>
    <definedName name="여신" localSheetId="6" hidden="1">{"'5'!$A$1:$BB$147"}</definedName>
    <definedName name="여신" hidden="1">{"'5'!$A$1:$BB$147"}</definedName>
    <definedName name="여신보고">#REF!</definedName>
    <definedName name="여신성가지급금세부내역">#REF!</definedName>
    <definedName name="여여" localSheetId="7" hidden="1">{"FORM17",#N/A,FALSE,"Commission1";"FORM17.1",#N/A,FALSE,"Commission2"}</definedName>
    <definedName name="여여" localSheetId="6" hidden="1">{"FORM17",#N/A,FALSE,"Commission1";"FORM17.1",#N/A,FALSE,"Commission2"}</definedName>
    <definedName name="여여" hidden="1">{"FORM17",#N/A,FALSE,"Commission1";"FORM17.1",#N/A,FALSE,"Commission2"}</definedName>
    <definedName name="여의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이" localSheetId="7" hidden="1">{#N/A,#N/A,FALSE,"1.CRITERIA";#N/A,#N/A,FALSE,"2.IS";#N/A,#N/A,FALSE,"3.BS";#N/A,#N/A,FALSE,"4.PER PL";#N/A,#N/A,FALSE,"5.INVESTMENT";#N/A,#N/A,FALSE,"6.공문";#N/A,#N/A,FALSE,"7.netinvest"}</definedName>
    <definedName name="여이" localSheetId="6" hidden="1">{#N/A,#N/A,FALSE,"1.CRITERIA";#N/A,#N/A,FALSE,"2.IS";#N/A,#N/A,FALSE,"3.BS";#N/A,#N/A,FALSE,"4.PER PL";#N/A,#N/A,FALSE,"5.INVESTMENT";#N/A,#N/A,FALSE,"6.공문";#N/A,#N/A,FALSE,"7.netinvest"}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외펀드">#REF!</definedName>
    <definedName name="연" localSheetId="7" hidden="1">{#N/A,#N/A,FALSE,"단축1";#N/A,#N/A,FALSE,"단축2";#N/A,#N/A,FALSE,"단축3";#N/A,#N/A,FALSE,"장축";#N/A,#N/A,FALSE,"4WD"}</definedName>
    <definedName name="연" localSheetId="6" hidden="1">{#N/A,#N/A,FALSE,"단축1";#N/A,#N/A,FALSE,"단축2";#N/A,#N/A,FALSE,"단축3";#N/A,#N/A,FALSE,"장축";#N/A,#N/A,FALSE,"4WD"}</definedName>
    <definedName name="연" hidden="1">{#N/A,#N/A,FALSE,"단축1";#N/A,#N/A,FALSE,"단축2";#N/A,#N/A,FALSE,"단축3";#N/A,#N/A,FALSE,"장축";#N/A,#N/A,FALSE,"4WD"}</definedName>
    <definedName name="연간예상" localSheetId="7" hidden="1">{#N/A,#N/A,FALSE,"UNIT";#N/A,#N/A,FALSE,"UNIT";#N/A,#N/A,FALSE,"계정"}</definedName>
    <definedName name="연간예상" localSheetId="6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7" hidden="1">{#N/A,#N/A,FALSE,"Aging Summary";#N/A,#N/A,FALSE,"Ratio Analysis";#N/A,#N/A,FALSE,"Test 120 Day Accts";#N/A,#N/A,FALSE,"Tickmarks"}</definedName>
    <definedName name="연결정산표2" localSheetId="6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결총괄" hidden="1">#REF!</definedName>
    <definedName name="연구3" localSheetId="7" hidden="1">{#N/A,#N/A,FALSE,"ASIA1"}</definedName>
    <definedName name="연구3" localSheetId="6" hidden="1">{#N/A,#N/A,FALSE,"ASIA1"}</definedName>
    <definedName name="연구3" hidden="1">{#N/A,#N/A,FALSE,"ASIA1"}</definedName>
    <definedName name="연구개발1" hidden="1">#REF!</definedName>
    <definedName name="연구개발비_금감원" localSheetId="7" hidden="1">{#N/A,#N/A,FALSE,"보험현황";#N/A,#N/A,FALSE,"보험현황"}</definedName>
    <definedName name="연구개발비_금감원" localSheetId="6" hidden="1">{#N/A,#N/A,FALSE,"보험현황";#N/A,#N/A,FALSE,"보험현황"}</definedName>
    <definedName name="연구개발비_금감원" hidden="1">{#N/A,#N/A,FALSE,"보험현황";#N/A,#N/A,FALSE,"보험현황"}</definedName>
    <definedName name="연구소" hidden="1">#REF!</definedName>
    <definedName name="연구소계" localSheetId="7" hidden="1">{"'5국공정'!$A$1:$E$128"}</definedName>
    <definedName name="연구소계" localSheetId="6" hidden="1">{"'5국공정'!$A$1:$E$128"}</definedName>
    <definedName name="연구소계" hidden="1">{"'5국공정'!$A$1:$E$128"}</definedName>
    <definedName name="연구소식품">#REF!</definedName>
    <definedName name="연도" hidden="1">{#N/A,#N/A,FALSE,"96매출보고현황"}</definedName>
    <definedName name="연령분석표" localSheetId="7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연령분석표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연령분석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연료펌프" hidden="1">#REF!</definedName>
    <definedName name="연말" hidden="1">#REF!</definedName>
    <definedName name="연말손익" localSheetId="7" hidden="1">{#N/A,#N/A,FALSE,"UNIT";#N/A,#N/A,FALSE,"UNIT";#N/A,#N/A,FALSE,"계정"}</definedName>
    <definedName name="연말손익" localSheetId="6" hidden="1">{#N/A,#N/A,FALSE,"UNIT";#N/A,#N/A,FALSE,"UNIT";#N/A,#N/A,FALSE,"계정"}</definedName>
    <definedName name="연말손익" hidden="1">{#N/A,#N/A,FALSE,"UNIT";#N/A,#N/A,FALSE,"UNIT";#N/A,#N/A,FALSE,"계정"}</definedName>
    <definedName name="연말손익계산서" localSheetId="7" hidden="1">{#N/A,#N/A,FALSE,"BS";#N/A,#N/A,FALSE,"PL";#N/A,#N/A,FALSE,"처분";#N/A,#N/A,FALSE,"현금";#N/A,#N/A,FALSE,"매출";#N/A,#N/A,FALSE,"원가";#N/A,#N/A,FALSE,"경영"}</definedName>
    <definedName name="연말손익계산서" localSheetId="6" hidden="1">{#N/A,#N/A,FALSE,"BS";#N/A,#N/A,FALSE,"PL";#N/A,#N/A,FALSE,"처분";#N/A,#N/A,FALSE,"현금";#N/A,#N/A,FALSE,"매출";#N/A,#N/A,FALSE,"원가";#N/A,#N/A,FALSE,"경영"}</definedName>
    <definedName name="연말손익계산서" hidden="1">{#N/A,#N/A,FALSE,"BS";#N/A,#N/A,FALSE,"PL";#N/A,#N/A,FALSE,"처분";#N/A,#N/A,FALSE,"현금";#N/A,#N/A,FALSE,"매출";#N/A,#N/A,FALSE,"원가";#N/A,#N/A,FALSE,"경영"}</definedName>
    <definedName name="연말예상" hidden="1">#REF!</definedName>
    <definedName name="연봉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봉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봉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용" localSheetId="7" hidden="1">{#N/A,#N/A,FALSE,"Sheet1";#N/A,#N/A,FALSE,"Sheet1";#N/A,#N/A,FALSE,"Sheet1"}</definedName>
    <definedName name="연습용" localSheetId="6" hidden="1">{#N/A,#N/A,FALSE,"Sheet1";#N/A,#N/A,FALSE,"Sheet1";#N/A,#N/A,FALSE,"Sheet1"}</definedName>
    <definedName name="연습용" hidden="1">{#N/A,#N/A,FALSE,"Sheet1";#N/A,#N/A,FALSE,"Sheet1";#N/A,#N/A,FALSE,"Sheet1"}</definedName>
    <definedName name="연월7월누계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연월7월누계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연월7월누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연주얀" localSheetId="7" hidden="1">{#N/A,#N/A,FALSE,"정공"}</definedName>
    <definedName name="연주얀" localSheetId="6" hidden="1">{#N/A,#N/A,FALSE,"정공"}</definedName>
    <definedName name="연주얀" hidden="1">{#N/A,#N/A,FALSE,"정공"}</definedName>
    <definedName name="연체" localSheetId="7" hidden="1">{"'5'!$A$1:$BB$147"}</definedName>
    <definedName name="연체" localSheetId="6" hidden="1">{"'5'!$A$1:$BB$147"}</definedName>
    <definedName name="연체" hidden="1">{"'5'!$A$1:$BB$147"}</definedName>
    <definedName name="연혁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영" localSheetId="7" hidden="1">{#N/A,#N/A,FALSE,"1.CRITERIA";#N/A,#N/A,FALSE,"2.IS";#N/A,#N/A,FALSE,"3.BS";#N/A,#N/A,FALSE,"4.PER PL";#N/A,#N/A,FALSE,"5.INVESTMENT";#N/A,#N/A,FALSE,"6.공문";#N/A,#N/A,FALSE,"7.netinvest"}</definedName>
    <definedName name="영" localSheetId="6" hidden="1">{#N/A,#N/A,FALSE,"1.CRITERIA";#N/A,#N/A,FALSE,"2.IS";#N/A,#N/A,FALSE,"3.BS";#N/A,#N/A,FALSE,"4.PER PL";#N/A,#N/A,FALSE,"5.INVESTMENT";#N/A,#N/A,FALSE,"6.공문";#N/A,#N/A,FALSE,"7.netinvest"}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2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2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광">[0]!영광원자력5,#REF!</definedName>
    <definedName name="영광원자력56호기">[0]!영광원자력5,#REF!</definedName>
    <definedName name="영남보븐">#REF!</definedName>
    <definedName name="영남지역">#REF!</definedName>
    <definedName name="영문3" localSheetId="7" hidden="1">{#N/A,#N/A,FALSE,"BS";#N/A,#N/A,FALSE,"PL";#N/A,#N/A,FALSE,"처분";#N/A,#N/A,FALSE,"현금";#N/A,#N/A,FALSE,"매출";#N/A,#N/A,FALSE,"원가";#N/A,#N/A,FALSE,"경영"}</definedName>
    <definedName name="영문3" localSheetId="6" hidden="1">{#N/A,#N/A,FALSE,"BS";#N/A,#N/A,FALSE,"PL";#N/A,#N/A,FALSE,"처분";#N/A,#N/A,FALSE,"현금";#N/A,#N/A,FALSE,"매출";#N/A,#N/A,FALSE,"원가";#N/A,#N/A,FALSE,"경영"}</definedName>
    <definedName name="영문3" hidden="1">{#N/A,#N/A,FALSE,"BS";#N/A,#N/A,FALSE,"PL";#N/A,#N/A,FALSE,"처분";#N/A,#N/A,FALSE,"현금";#N/A,#N/A,FALSE,"매출";#N/A,#N/A,FALSE,"원가";#N/A,#N/A,FALSE,"경영"}</definedName>
    <definedName name="영문회사명">#REF!</definedName>
    <definedName name="영성기업" localSheetId="7" hidden="1">{#N/A,#N/A,FALSE,"범우구미";#N/A,#N/A,FALSE,"세한케미칼";#N/A,#N/A,FALSE,"세명화학";#N/A,#N/A,FALSE,"신영케미칼";#N/A,#N/A,FALSE,"일석상사"}</definedName>
    <definedName name="영성기업" localSheetId="6" hidden="1">{#N/A,#N/A,FALSE,"범우구미";#N/A,#N/A,FALSE,"세한케미칼";#N/A,#N/A,FALSE,"세명화학";#N/A,#N/A,FALSE,"신영케미칼";#N/A,#N/A,FALSE,"일석상사"}</definedName>
    <definedName name="영성기업" hidden="1">{#N/A,#N/A,FALSE,"범우구미";#N/A,#N/A,FALSE,"세한케미칼";#N/A,#N/A,FALSE,"세명화학";#N/A,#N/A,FALSE,"신영케미칼";#N/A,#N/A,FALSE,"일석상사"}</definedName>
    <definedName name="영성기업_1" localSheetId="7" hidden="1">{#N/A,#N/A,FALSE,"범우구미";#N/A,#N/A,FALSE,"세한케미칼";#N/A,#N/A,FALSE,"세명화학";#N/A,#N/A,FALSE,"신영케미칼";#N/A,#N/A,FALSE,"일석상사"}</definedName>
    <definedName name="영성기업_1" localSheetId="6" hidden="1">{#N/A,#N/A,FALSE,"범우구미";#N/A,#N/A,FALSE,"세한케미칼";#N/A,#N/A,FALSE,"세명화학";#N/A,#N/A,FALSE,"신영케미칼";#N/A,#N/A,FALSE,"일석상사"}</definedName>
    <definedName name="영성기업_1" hidden="1">{#N/A,#N/A,FALSE,"범우구미";#N/A,#N/A,FALSE,"세한케미칼";#N/A,#N/A,FALSE,"세명화학";#N/A,#N/A,FALSE,"신영케미칼";#N/A,#N/A,FALSE,"일석상사"}</definedName>
    <definedName name="영업2">#REF!</definedName>
    <definedName name="영업2지점">#REF!</definedName>
    <definedName name="영업3지점">#REF!</definedName>
    <definedName name="영업권" localSheetId="7" hidden="1">{#N/A,#N/A,FALSE,"BS";#N/A,#N/A,FALSE,"PL";#N/A,#N/A,FALSE,"처분";#N/A,#N/A,FALSE,"현금";#N/A,#N/A,FALSE,"매출";#N/A,#N/A,FALSE,"원가";#N/A,#N/A,FALSE,"경영"}</definedName>
    <definedName name="영업권" localSheetId="6" hidden="1">{#N/A,#N/A,FALSE,"BS";#N/A,#N/A,FALSE,"PL";#N/A,#N/A,FALSE,"처분";#N/A,#N/A,FALSE,"현금";#N/A,#N/A,FALSE,"매출";#N/A,#N/A,FALSE,"원가";#N/A,#N/A,FALSE,"경영"}</definedName>
    <definedName name="영업권" hidden="1">{#N/A,#N/A,FALSE,"BS";#N/A,#N/A,FALSE,"PL";#N/A,#N/A,FALSE,"처분";#N/A,#N/A,FALSE,"현금";#N/A,#N/A,FALSE,"매출";#N/A,#N/A,FALSE,"원가";#N/A,#N/A,FALSE,"경영"}</definedName>
    <definedName name="영업권1" localSheetId="7" hidden="1">{#N/A,#N/A,FALSE,"BS";#N/A,#N/A,FALSE,"PL";#N/A,#N/A,FALSE,"처분";#N/A,#N/A,FALSE,"현금";#N/A,#N/A,FALSE,"매출";#N/A,#N/A,FALSE,"원가";#N/A,#N/A,FALSE,"경영"}</definedName>
    <definedName name="영업권1" localSheetId="6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보증금" localSheetId="7" hidden="1">{#N/A,#N/A,FALSE,"BS";#N/A,#N/A,FALSE,"PL";#N/A,#N/A,FALSE,"처분";#N/A,#N/A,FALSE,"현금";#N/A,#N/A,FALSE,"매출";#N/A,#N/A,FALSE,"원가";#N/A,#N/A,FALSE,"경영"}</definedName>
    <definedName name="영업보증금" localSheetId="6" hidden="1">{#N/A,#N/A,FALSE,"BS";#N/A,#N/A,FALSE,"PL";#N/A,#N/A,FALSE,"처분";#N/A,#N/A,FALSE,"현금";#N/A,#N/A,FALSE,"매출";#N/A,#N/A,FALSE,"원가";#N/A,#N/A,FALSE,"경영"}</definedName>
    <definedName name="영업보증금" hidden="1">{#N/A,#N/A,FALSE,"BS";#N/A,#N/A,FALSE,"PL";#N/A,#N/A,FALSE,"처분";#N/A,#N/A,FALSE,"현금";#N/A,#N/A,FALSE,"매출";#N/A,#N/A,FALSE,"원가";#N/A,#N/A,FALSE,"경영"}</definedName>
    <definedName name="영업수" localSheetId="7" hidden="1">{#N/A,#N/A,FALSE,"1.CRITERIA";#N/A,#N/A,FALSE,"2.IS";#N/A,#N/A,FALSE,"3.BS";#N/A,#N/A,FALSE,"4.PER PL";#N/A,#N/A,FALSE,"5.INVESTMENT";#N/A,#N/A,FALSE,"6.공문";#N/A,#N/A,FALSE,"7.netinvest"}</definedName>
    <definedName name="영업수" localSheetId="6" hidden="1">{#N/A,#N/A,FALSE,"1.CRITERIA";#N/A,#N/A,FALSE,"2.IS";#N/A,#N/A,FALSE,"3.BS";#N/A,#N/A,FALSE,"4.PER PL";#N/A,#N/A,FALSE,"5.INVESTMENT";#N/A,#N/A,FALSE,"6.공문";#N/A,#N/A,FALSE,"7.netinvest"}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localSheetId="7" hidden="1">{#N/A,#N/A,FALSE,"1.CRITERIA";#N/A,#N/A,FALSE,"2.IS";#N/A,#N/A,FALSE,"3.BS";#N/A,#N/A,FALSE,"4.PER PL";#N/A,#N/A,FALSE,"5.INVESTMENT";#N/A,#N/A,FALSE,"6.공문";#N/A,#N/A,FALSE,"7.netinvest"}</definedName>
    <definedName name="영업수익" localSheetId="6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localSheetId="7" hidden="1">{#N/A,#N/A,FALSE,"1.CRITERIA";#N/A,#N/A,FALSE,"2.IS";#N/A,#N/A,FALSE,"3.BS";#N/A,#N/A,FALSE,"4.PER PL";#N/A,#N/A,FALSE,"5.INVESTMENT";#N/A,#N/A,FALSE,"6.공문";#N/A,#N/A,FALSE,"7.netinvest"}</definedName>
    <definedName name="영업외" localSheetId="6" hidden="1">{#N/A,#N/A,FALSE,"1.CRITERIA";#N/A,#N/A,FALSE,"2.IS";#N/A,#N/A,FALSE,"3.BS";#N/A,#N/A,FALSE,"4.PER PL";#N/A,#N/A,FALSE,"5.INVESTMENT";#N/A,#N/A,FALSE,"6.공문";#N/A,#N/A,FALSE,"7.netinvest"}</definedName>
    <definedName name="영업외" hidden="1">{#N/A,#N/A,FALSE,"1.CRITERIA";#N/A,#N/A,FALSE,"2.IS";#N/A,#N/A,FALSE,"3.BS";#N/A,#N/A,FALSE,"4.PER PL";#N/A,#N/A,FALSE,"5.INVESTMENT";#N/A,#N/A,FALSE,"6.공문";#N/A,#N/A,FALSE,"7.netinvest"}</definedName>
    <definedName name="영업외비용" localSheetId="7" hidden="1">{#N/A,#N/A,FALSE,"Aging Summary";#N/A,#N/A,FALSE,"Ratio Analysis";#N/A,#N/A,FALSE,"Test 120 Day Accts";#N/A,#N/A,FALSE,"Tickmarks"}</definedName>
    <definedName name="영업외비용" localSheetId="6" hidden="1">{#N/A,#N/A,FALSE,"Aging Summary";#N/A,#N/A,FALSE,"Ratio Analysis";#N/A,#N/A,FALSE,"Test 120 Day Accts";#N/A,#N/A,FALSE,"Tickmarks"}</definedName>
    <definedName name="영업외비용" hidden="1">{#N/A,#N/A,FALSE,"Aging Summary";#N/A,#N/A,FALSE,"Ratio Analysis";#N/A,#N/A,FALSE,"Test 120 Day Accts";#N/A,#N/A,FALSE,"Tickmarks"}</definedName>
    <definedName name="영업외비용_1" localSheetId="7" hidden="1">{#N/A,#N/A,FALSE,"BS";#N/A,#N/A,FALSE,"PL";#N/A,#N/A,FALSE,"처분";#N/A,#N/A,FALSE,"현금";#N/A,#N/A,FALSE,"매출";#N/A,#N/A,FALSE,"원가";#N/A,#N/A,FALSE,"경영"}</definedName>
    <definedName name="영업외비용_1" localSheetId="6" hidden="1">{#N/A,#N/A,FALSE,"BS";#N/A,#N/A,FALSE,"PL";#N/A,#N/A,FALSE,"처분";#N/A,#N/A,FALSE,"현금";#N/A,#N/A,FALSE,"매출";#N/A,#N/A,FALSE,"원가";#N/A,#N/A,FALSE,"경영"}</definedName>
    <definedName name="영업외비용_1" hidden="1">{#N/A,#N/A,FALSE,"BS";#N/A,#N/A,FALSE,"PL";#N/A,#N/A,FALSE,"처분";#N/A,#N/A,FALSE,"현금";#N/A,#N/A,FALSE,"매출";#N/A,#N/A,FALSE,"원가";#N/A,#N/A,FALSE,"경영"}</definedName>
    <definedName name="영업외손익" hidden="1">#REF!</definedName>
    <definedName name="영업외수" hidden="1">#REF!</definedName>
    <definedName name="영업외수익" localSheetId="7" hidden="1">{#N/A,#N/A,FALSE,"1.CRITERIA";#N/A,#N/A,FALSE,"2.IS";#N/A,#N/A,FALSE,"3.BS";#N/A,#N/A,FALSE,"4.PER PL";#N/A,#N/A,FALSE,"5.INVESTMENT";#N/A,#N/A,FALSE,"6.공문";#N/A,#N/A,FALSE,"7.netinvest"}</definedName>
    <definedName name="영업외수익" localSheetId="6" hidden="1">{#N/A,#N/A,FALSE,"1.CRITERIA";#N/A,#N/A,FALSE,"2.IS";#N/A,#N/A,FALSE,"3.BS";#N/A,#N/A,FALSE,"4.PER PL";#N/A,#N/A,FALSE,"5.INVESTMENT";#N/A,#N/A,FALSE,"6.공문";#N/A,#N/A,FALSE,"7.netinvest"}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인건배부" localSheetId="7" hidden="1">{#N/A,#N/A,FALSE,"97년 투자계획 세부내역 "}</definedName>
    <definedName name="영업인건배부" localSheetId="6" hidden="1">{#N/A,#N/A,FALSE,"97년 투자계획 세부내역 "}</definedName>
    <definedName name="영업인건배부" hidden="1">{#N/A,#N/A,FALSE,"97년 투자계획 세부내역 "}</definedName>
    <definedName name="영업인건비배부" localSheetId="7" hidden="1">{#N/A,#N/A,FALSE,"97년 투자계획 세부내역 "}</definedName>
    <definedName name="영업인건비배부" localSheetId="6" hidden="1">{#N/A,#N/A,FALSE,"97년 투자계획 세부내역 "}</definedName>
    <definedName name="영업인건비배부" hidden="1">{#N/A,#N/A,FALSE,"97년 투자계획 세부내역 "}</definedName>
    <definedName name="영철" localSheetId="7" hidden="1">{#N/A,#N/A,FALSE,"P.C.B"}</definedName>
    <definedName name="영철" localSheetId="6" hidden="1">{#N/A,#N/A,FALSE,"P.C.B"}</definedName>
    <definedName name="영철" hidden="1">{#N/A,#N/A,FALSE,"P.C.B"}</definedName>
    <definedName name="영희" localSheetId="7" hidden="1">{"'5'!$A$1:$BB$147"}</definedName>
    <definedName name="영희" localSheetId="6" hidden="1">{"'5'!$A$1:$BB$147"}</definedName>
    <definedName name="영희" hidden="1">{"'5'!$A$1:$BB$147"}</definedName>
    <definedName name="예1" localSheetId="7" hidden="1">{#N/A,#N/A,FALSE,"정공"}</definedName>
    <definedName name="예1" localSheetId="6" hidden="1">{#N/A,#N/A,FALSE,"정공"}</definedName>
    <definedName name="예1" hidden="1">{#N/A,#N/A,FALSE,"정공"}</definedName>
    <definedName name="예2" localSheetId="7" hidden="1">{#N/A,#N/A,FALSE,"정공"}</definedName>
    <definedName name="예2" localSheetId="6" hidden="1">{#N/A,#N/A,FALSE,"정공"}</definedName>
    <definedName name="예2" hidden="1">{#N/A,#N/A,FALSE,"정공"}</definedName>
    <definedName name="예3" localSheetId="7" hidden="1">{#N/A,#N/A,FALSE,"정공"}</definedName>
    <definedName name="예3" localSheetId="6" hidden="1">{#N/A,#N/A,FALSE,"정공"}</definedName>
    <definedName name="예3" hidden="1">{#N/A,#N/A,FALSE,"정공"}</definedName>
    <definedName name="預り保証金" localSheetId="7" hidden="1">{"'買掛金'!$J$6"}</definedName>
    <definedName name="預り保証金" localSheetId="6" hidden="1">{"'買掛金'!$J$6"}</definedName>
    <definedName name="預り保証金" hidden="1">{"'買掛金'!$J$6"}</definedName>
    <definedName name="예금" localSheetId="7" hidden="1">{#N/A,#N/A,FALSE,"1.CRITERIA";#N/A,#N/A,FALSE,"2.IS";#N/A,#N/A,FALSE,"3.BS";#N/A,#N/A,FALSE,"4.PER PL";#N/A,#N/A,FALSE,"5.INVESTMENT";#N/A,#N/A,FALSE,"6.공문";#N/A,#N/A,FALSE,"7.netinvest"}</definedName>
    <definedName name="예금" localSheetId="6" hidden="1">{#N/A,#N/A,FALSE,"1.CRITERIA";#N/A,#N/A,FALSE,"2.IS";#N/A,#N/A,FALSE,"3.BS";#N/A,#N/A,FALSE,"4.PER PL";#N/A,#N/A,FALSE,"5.INVESTMENT";#N/A,#N/A,FALSE,"6.공문";#N/A,#N/A,FALSE,"7.netinvest"}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금2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금2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금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보가지급금">#REF!</definedName>
    <definedName name="예산" localSheetId="7" hidden="1">{"'매출계획'!$D$2"}</definedName>
    <definedName name="예산" localSheetId="6" hidden="1">{"'매출계획'!$D$2"}</definedName>
    <definedName name="예산" hidden="1">{"'매출계획'!$D$2"}</definedName>
    <definedName name="예산1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1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1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1" localSheetId="7" hidden="1">{#N/A,#N/A,FALSE,"단축1";#N/A,#N/A,FALSE,"단축2";#N/A,#N/A,FALSE,"단축3";#N/A,#N/A,FALSE,"장축";#N/A,#N/A,FALSE,"4WD"}</definedName>
    <definedName name="예산계획1" localSheetId="6" hidden="1">{#N/A,#N/A,FALSE,"단축1";#N/A,#N/A,FALSE,"단축2";#N/A,#N/A,FALSE,"단축3";#N/A,#N/A,FALSE,"장축";#N/A,#N/A,FALSE,"4WD"}</definedName>
    <definedName name="예산계획1" hidden="1">{#N/A,#N/A,FALSE,"단축1";#N/A,#N/A,FALSE,"단축2";#N/A,#N/A,FALSE,"단축3";#N/A,#N/A,FALSE,"장축";#N/A,#N/A,FALSE,"4WD"}</definedName>
    <definedName name="예산ㄴ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ㄴ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대책안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예산대책안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예산대책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예수" hidden="1">#REF!</definedName>
    <definedName name="예수금">#REF!</definedName>
    <definedName name="예수금대장" hidden="1">#REF!</definedName>
    <definedName name="예적금미수수익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적금미수수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적금미수수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치보증" localSheetId="7" hidden="1">{"'분양원가'!$B$1:$F$113"}</definedName>
    <definedName name="예치보증" localSheetId="6" hidden="1">{"'분양원가'!$B$1:$F$113"}</definedName>
    <definedName name="예치보증" hidden="1">{"'분양원가'!$B$1:$F$113"}</definedName>
    <definedName name="예치보증금" localSheetId="7" hidden="1">{"'분양원가'!$B$1:$F$113"}</definedName>
    <definedName name="예치보증금" localSheetId="6" hidden="1">{"'분양원가'!$B$1:$F$113"}</definedName>
    <definedName name="예치보증금" hidden="1">{"'분양원가'!$B$1:$F$113"}</definedName>
    <definedName name="오" localSheetId="7" hidden="1">{#N/A,#N/A,FALSE,"1.CRITERIA";#N/A,#N/A,FALSE,"2.IS";#N/A,#N/A,FALSE,"3.BS";#N/A,#N/A,FALSE,"4.PER PL";#N/A,#N/A,FALSE,"5.INVESTMENT";#N/A,#N/A,FALSE,"6.공문";#N/A,#N/A,FALSE,"7.netinvest"}</definedName>
    <definedName name="오" localSheetId="6" hidden="1">{#N/A,#N/A,FALSE,"1.CRITERIA";#N/A,#N/A,FALSE,"2.IS";#N/A,#N/A,FALSE,"3.BS";#N/A,#N/A,FALSE,"4.PER PL";#N/A,#N/A,FALSE,"5.INVESTMENT";#N/A,#N/A,FALSE,"6.공문";#N/A,#N/A,FALSE,"7.netinvest"}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오." localSheetId="7" hidden="1">{#N/A,#N/A,FALSE,"UNIT";#N/A,#N/A,FALSE,"UNIT";#N/A,#N/A,FALSE,"계정"}</definedName>
    <definedName name="오." localSheetId="6" hidden="1">{#N/A,#N/A,FALSE,"UNIT";#N/A,#N/A,FALSE,"UNIT";#N/A,#N/A,FALSE,"계정"}</definedName>
    <definedName name="오." hidden="1">{#N/A,#N/A,FALSE,"UNIT";#N/A,#N/A,FALSE,"UNIT";#N/A,#N/A,FALSE,"계정"}</definedName>
    <definedName name="오.." localSheetId="7" hidden="1">{#N/A,#N/A,FALSE,"UNIT";#N/A,#N/A,FALSE,"UNIT";#N/A,#N/A,FALSE,"계정"}</definedName>
    <definedName name="오.." localSheetId="6" hidden="1">{#N/A,#N/A,FALSE,"UNIT";#N/A,#N/A,FALSE,"UNIT";#N/A,#N/A,FALSE,"계정"}</definedName>
    <definedName name="오.." hidden="1">{#N/A,#N/A,FALSE,"UNIT";#N/A,#N/A,FALSE,"UNIT";#N/A,#N/A,FALSE,"계정"}</definedName>
    <definedName name="오광석" hidden="1">#REF!</definedName>
    <definedName name="오래">[0]!오래</definedName>
    <definedName name="오롷" hidden="1">#N/A</definedName>
    <definedName name="오리" hidden="1">#REF!</definedName>
    <definedName name="오서방" localSheetId="7" hidden="1">{#N/A,#N/A,FALSE,"97년 투자계획 세부내역 "}</definedName>
    <definedName name="오서방" localSheetId="6" hidden="1">{#N/A,#N/A,FALSE,"97년 투자계획 세부내역 "}</definedName>
    <definedName name="오서방" hidden="1">{#N/A,#N/A,FALSE,"97년 투자계획 세부내역 "}</definedName>
    <definedName name="오성협" localSheetId="7" hidden="1">{#N/A,#N/A,TRUE,"Y생산";#N/A,#N/A,TRUE,"Y판매";#N/A,#N/A,TRUE,"Y총물량";#N/A,#N/A,TRUE,"Y능력";#N/A,#N/A,TRUE,"YKD"}</definedName>
    <definedName name="오성협" localSheetId="6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오세범" localSheetId="7" hidden="1">{#N/A,#N/A,FALSE,"97년 투자계획 세부내역 "}</definedName>
    <definedName name="오세범" localSheetId="6" hidden="1">{#N/A,#N/A,FALSE,"97년 투자계획 세부내역 "}</definedName>
    <definedName name="오세범" hidden="1">{#N/A,#N/A,FALSE,"97년 투자계획 세부내역 "}</definedName>
    <definedName name="오세범1" localSheetId="7" hidden="1">{#N/A,#N/A,FALSE,"97년 투자계획 세부내역 "}</definedName>
    <definedName name="오세범1" localSheetId="6" hidden="1">{#N/A,#N/A,FALSE,"97년 투자계획 세부내역 "}</definedName>
    <definedName name="오세범1" hidden="1">{#N/A,#N/A,FALSE,"97년 투자계획 세부내역 "}</definedName>
    <definedName name="오세범2" localSheetId="7" hidden="1">{#N/A,#N/A,FALSE,"97년 투자계획 세부내역 "}</definedName>
    <definedName name="오세범2" localSheetId="6" hidden="1">{#N/A,#N/A,FALSE,"97년 투자계획 세부내역 "}</definedName>
    <definedName name="오세범2" hidden="1">{#N/A,#N/A,FALSE,"97년 투자계획 세부내역 "}</definedName>
    <definedName name="오세범3" localSheetId="7" hidden="1">{#N/A,#N/A,FALSE,"97년 투자계획 세부내역 "}</definedName>
    <definedName name="오세범3" localSheetId="6" hidden="1">{#N/A,#N/A,FALSE,"97년 투자계획 세부내역 "}</definedName>
    <definedName name="오세범3" hidden="1">{#N/A,#N/A,FALSE,"97년 투자계획 세부내역 "}</definedName>
    <definedName name="오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월">#REF!</definedName>
    <definedName name="오잉" localSheetId="7" hidden="1">{#N/A,#N/A,FALSE,"Aging Summary";#N/A,#N/A,FALSE,"Ratio Analysis";#N/A,#N/A,FALSE,"Test 120 Day Accts";#N/A,#N/A,FALSE,"Tickmarks"}</definedName>
    <definedName name="오잉" localSheetId="6" hidden="1">{#N/A,#N/A,FALSE,"Aging Summary";#N/A,#N/A,FALSE,"Ratio Analysis";#N/A,#N/A,FALSE,"Test 120 Day Accts";#N/A,#N/A,FALSE,"Tickmarks"}</definedName>
    <definedName name="오잉" hidden="1">{#N/A,#N/A,FALSE,"Aging Summary";#N/A,#N/A,FALSE,"Ratio Analysis";#N/A,#N/A,FALSE,"Test 120 Day Accts";#N/A,#N/A,FALSE,"Tickmarks"}</definedName>
    <definedName name="오토" localSheetId="7" hidden="1">{"'5'!$A$1:$BB$147"}</definedName>
    <definedName name="오토" localSheetId="6" hidden="1">{"'5'!$A$1:$BB$147"}</definedName>
    <definedName name="오토" hidden="1">{"'5'!$A$1:$BB$147"}</definedName>
    <definedName name="오토리스" localSheetId="7" hidden="1">{"'5'!$A$1:$BB$147"}</definedName>
    <definedName name="오토리스" localSheetId="6" hidden="1">{"'5'!$A$1:$BB$147"}</definedName>
    <definedName name="오토리스" hidden="1">{"'5'!$A$1:$BB$147"}</definedName>
    <definedName name="오토리스1" localSheetId="7" hidden="1">{"'5'!$A$1:$BB$147"}</definedName>
    <definedName name="오토리스1" localSheetId="6" hidden="1">{"'5'!$A$1:$BB$147"}</definedName>
    <definedName name="오토리스1" hidden="1">{"'5'!$A$1:$BB$147"}</definedName>
    <definedName name="오토리스실적" localSheetId="7" hidden="1">{"'5'!$A$1:$BB$147"}</definedName>
    <definedName name="오토리스실적" localSheetId="6" hidden="1">{"'5'!$A$1:$BB$147"}</definedName>
    <definedName name="오토리스실적" hidden="1">{"'5'!$A$1:$BB$147"}</definedName>
    <definedName name="오토본부" localSheetId="7" hidden="1">{"'5'!$A$1:$BB$147"}</definedName>
    <definedName name="오토본부" localSheetId="6" hidden="1">{"'5'!$A$1:$BB$147"}</definedName>
    <definedName name="오토본부" hidden="1">{"'5'!$A$1:$BB$147"}</definedName>
    <definedName name="오토토" localSheetId="7" hidden="1">{"'5'!$A$1:$BB$147"}</definedName>
    <definedName name="오토토" localSheetId="6" hidden="1">{"'5'!$A$1:$BB$147"}</definedName>
    <definedName name="오토토" hidden="1">{"'5'!$A$1:$BB$147"}</definedName>
    <definedName name="오포" localSheetId="7" hidden="1">{"'5'!$A$1:$BB$147"}</definedName>
    <definedName name="오포" localSheetId="6" hidden="1">{"'5'!$A$1:$BB$147"}</definedName>
    <definedName name="오포" hidden="1">{"'5'!$A$1:$BB$147"}</definedName>
    <definedName name="오홓" hidden="1">#REF!</definedName>
    <definedName name="오ㅓㅁ" hidden="1">{"'Desktop Inventory 현황'!$B$2:$O$35"}</definedName>
    <definedName name="오ㅓ어" localSheetId="7" hidden="1">{#N/A,#N/A,FALSE,"Sheet1"}</definedName>
    <definedName name="오ㅓ어" localSheetId="6" hidden="1">{#N/A,#N/A,FALSE,"Sheet1"}</definedName>
    <definedName name="오ㅓ어" hidden="1">{#N/A,#N/A,FALSE,"Sheet1"}</definedName>
    <definedName name="오ㅗㅗ" hidden="1">#REF!</definedName>
    <definedName name="옳ㅇ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옳ㅇ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옹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옹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옹로ㅓ허" hidden="1">#REF!</definedName>
    <definedName name="와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와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와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왔" localSheetId="7" hidden="1">{#N/A,#N/A,FALSE,"Sheet5"}</definedName>
    <definedName name="왔" localSheetId="6" hidden="1">{#N/A,#N/A,FALSE,"Sheet5"}</definedName>
    <definedName name="왔" hidden="1">{#N/A,#N/A,FALSE,"Sheet5"}</definedName>
    <definedName name="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그러니" localSheetId="7" hidden="1">{"'손익현황'!$A$1:$J$29"}</definedName>
    <definedName name="왜그러니" localSheetId="6" hidden="1">{"'손익현황'!$A$1:$J$29"}</definedName>
    <definedName name="왜그러니" hidden="1">{"'손익현황'!$A$1:$J$29"}</definedName>
    <definedName name="왜냐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냐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냐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러지" localSheetId="7" hidden="1">{#N/A,#N/A,FALSE,"BS";#N/A,#N/A,FALSE,"PL";#N/A,#N/A,FALSE,"처분";#N/A,#N/A,FALSE,"현금";#N/A,#N/A,FALSE,"매출";#N/A,#N/A,FALSE,"원가";#N/A,#N/A,FALSE,"경영"}</definedName>
    <definedName name="왜이러지" localSheetId="6" hidden="1">{#N/A,#N/A,FALSE,"BS";#N/A,#N/A,FALSE,"PL";#N/A,#N/A,FALSE,"처분";#N/A,#N/A,FALSE,"현금";#N/A,#N/A,FALSE,"매출";#N/A,#N/A,FALSE,"원가";#N/A,#N/A,FALSE,"경영"}</definedName>
    <definedName name="왜이러지" hidden="1">{#N/A,#N/A,FALSE,"BS";#N/A,#N/A,FALSE,"PL";#N/A,#N/A,FALSE,"처분";#N/A,#N/A,FALSE,"현금";#N/A,#N/A,FALSE,"매출";#N/A,#N/A,FALSE,"원가";#N/A,#N/A,FALSE,"경영"}</definedName>
    <definedName name="외상매입금">#REF!</definedName>
    <definedName name="외상매출금">#REF!</definedName>
    <definedName name="외상매출금1" localSheetId="7" hidden="1">{#N/A,#N/A,FALSE,"BS";#N/A,#N/A,FALSE,"PL";#N/A,#N/A,FALSE,"처분";#N/A,#N/A,FALSE,"현금";#N/A,#N/A,FALSE,"매출";#N/A,#N/A,FALSE,"원가";#N/A,#N/A,FALSE,"경영"}</definedName>
    <definedName name="외상매출금1" localSheetId="6" hidden="1">{#N/A,#N/A,FALSE,"BS";#N/A,#N/A,FALSE,"PL";#N/A,#N/A,FALSE,"처분";#N/A,#N/A,FALSE,"현금";#N/A,#N/A,FALSE,"매출";#N/A,#N/A,FALSE,"원가";#N/A,#N/A,FALSE,"경영"}</definedName>
    <definedName name="외상매출금1" hidden="1">{#N/A,#N/A,FALSE,"BS";#N/A,#N/A,FALSE,"PL";#N/A,#N/A,FALSE,"처분";#N/A,#N/A,FALSE,"현금";#N/A,#N/A,FALSE,"매출";#N/A,#N/A,FALSE,"원가";#N/A,#N/A,FALSE,"경영"}</definedName>
    <definedName name="외상매출연령" hidden="1">{#N/A,#N/A,FALSE,"96매출보고현황"}</definedName>
    <definedName name="외업구조LOAD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업구조LOAD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예금" localSheetId="7" hidden="1">{#N/A,#N/A,FALSE,"1.CRITERIA";#N/A,#N/A,FALSE,"2.IS";#N/A,#N/A,FALSE,"3.BS";#N/A,#N/A,FALSE,"4.PER PL";#N/A,#N/A,FALSE,"5.INVESTMENT";#N/A,#N/A,FALSE,"6.공문";#N/A,#N/A,FALSE,"7.netinvest"}</definedName>
    <definedName name="외예금" localSheetId="6" hidden="1">{#N/A,#N/A,FALSE,"1.CRITERIA";#N/A,#N/A,FALSE,"2.IS";#N/A,#N/A,FALSE,"3.BS";#N/A,#N/A,FALSE,"4.PER PL";#N/A,#N/A,FALSE,"5.INVESTMENT";#N/A,#N/A,FALSE,"6.공문";#N/A,#N/A,FALSE,"7.netinvest"}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주계획" localSheetId="7" hidden="1">{#N/A,#N/A,TRUE,"Y생산";#N/A,#N/A,TRUE,"Y판매";#N/A,#N/A,TRUE,"Y총물량";#N/A,#N/A,TRUE,"Y능력";#N/A,#N/A,TRUE,"YKD"}</definedName>
    <definedName name="외주계획" localSheetId="6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외주공사">#REF!</definedName>
    <definedName name="외주임가공비">[0]!외주임가공비</definedName>
    <definedName name="외화" hidden="1">{"'어음수표'!$A$1"}</definedName>
    <definedName name="외화장" hidden="1">{"'어음수표'!$A$1"}</definedName>
    <definedName name="외화장기2" hidden="1">{"'어음수표'!$A$1"}</definedName>
    <definedName name="외화채권">#REF!</definedName>
    <definedName name="외화환산손실">#REF!</definedName>
    <definedName name="외화환산이익">#REF!</definedName>
    <definedName name="외화환차" localSheetId="7" hidden="1">{#N/A,#N/A,FALSE,"정공"}</definedName>
    <definedName name="외화환차" localSheetId="6" hidden="1">{#N/A,#N/A,FALSE,"정공"}</definedName>
    <definedName name="외화환차" hidden="1">{#N/A,#N/A,FALSE,"정공"}</definedName>
    <definedName name="외화환차1" localSheetId="7" hidden="1">{#N/A,#N/A,FALSE,"정공"}</definedName>
    <definedName name="외화환차1" localSheetId="6" hidden="1">{#N/A,#N/A,FALSE,"정공"}</definedName>
    <definedName name="외화환차1" hidden="1">{#N/A,#N/A,FALSE,"정공"}</definedName>
    <definedName name="외환" hidden="1">{"'어음수표'!$A$1"}</definedName>
    <definedName name="요" localSheetId="7" hidden="1">{#N/A,#N/A,FALSE,"BS";#N/A,#N/A,FALSE,"PL";#N/A,#N/A,FALSE,"처분";#N/A,#N/A,FALSE,"현금";#N/A,#N/A,FALSE,"매출";#N/A,#N/A,FALSE,"원가";#N/A,#N/A,FALSE,"경영"}</definedName>
    <definedName name="요" localSheetId="6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7" hidden="1">{#N/A,#N/A,FALSE,"BS";#N/A,#N/A,FALSE,"PL";#N/A,#N/A,FALSE,"처분";#N/A,#N/A,FALSE,"현금";#N/A,#N/A,FALSE,"매출";#N/A,#N/A,FALSE,"원가";#N/A,#N/A,FALSE,"경영"}</definedName>
    <definedName name="요약" localSheetId="6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요약1" localSheetId="7" hidden="1">{"'7'!$B$15:$D$32"}</definedName>
    <definedName name="요약1" localSheetId="6" hidden="1">{"'7'!$B$15:$D$32"}</definedName>
    <definedName name="요약1" hidden="1">{"'7'!$B$15:$D$32"}</definedName>
    <definedName name="요약2" localSheetId="7" hidden="1">{"'7'!$B$15:$D$32"}</definedName>
    <definedName name="요약2" localSheetId="6" hidden="1">{"'7'!$B$15:$D$32"}</definedName>
    <definedName name="요약2" hidden="1">{"'7'!$B$15:$D$32"}</definedName>
    <definedName name="요약3" localSheetId="7" hidden="1">{#N/A,#N/A,FALSE,"정공"}</definedName>
    <definedName name="요약3" localSheetId="6" hidden="1">{#N/A,#N/A,FALSE,"정공"}</definedName>
    <definedName name="요약3" hidden="1">{#N/A,#N/A,FALSE,"정공"}</definedName>
    <definedName name="요약5" localSheetId="7" hidden="1">{#N/A,#N/A,FALSE,"정공"}</definedName>
    <definedName name="요약5" localSheetId="6" hidden="1">{#N/A,#N/A,FALSE,"정공"}</definedName>
    <definedName name="요약5" hidden="1">{#N/A,#N/A,FALSE,"정공"}</definedName>
    <definedName name="요약FS" localSheetId="7" hidden="1">{#N/A,#N/A,FALSE,"Sheet5"}</definedName>
    <definedName name="요약FS" localSheetId="6" hidden="1">{#N/A,#N/A,FALSE,"Sheet5"}</definedName>
    <definedName name="요약FS" hidden="1">{#N/A,#N/A,FALSE,"Sheet5"}</definedName>
    <definedName name="요약로개별원가" hidden="1">#REF!</definedName>
    <definedName name="요약총괄" localSheetId="7" hidden="1">{#N/A,#N/A,FALSE,"정공"}</definedName>
    <definedName name="요약총괄" localSheetId="6" hidden="1">{#N/A,#N/A,FALSE,"정공"}</definedName>
    <definedName name="요약총괄" hidden="1">{#N/A,#N/A,FALSE,"정공"}</definedName>
    <definedName name="요약표" localSheetId="7" hidden="1">{"'Sheet1'!$A$1:$H$36"}</definedName>
    <definedName name="요약표" localSheetId="6" hidden="1">{"'Sheet1'!$A$1:$H$36"}</definedName>
    <definedName name="요약표" hidden="1">{"'Sheet1'!$A$1:$H$36"}</definedName>
    <definedName name="요약표3" localSheetId="7" hidden="1">{"'Sheet1'!$A$1:$H$36"}</definedName>
    <definedName name="요약표3" localSheetId="6" hidden="1">{"'Sheet1'!$A$1:$H$36"}</definedName>
    <definedName name="요약표3" hidden="1">{"'Sheet1'!$A$1:$H$36"}</definedName>
    <definedName name="요요" localSheetId="7" hidden="1">{"FORM16",#N/A,TRUE,"Personnel1";"FORM16.2",#N/A,TRUE,"Personnel2";"FORM16.2",#N/A,TRUE,"Personnel3";"FORM16.3",#N/A,TRUE,"Personnel4";"FORM16.4",#N/A,TRUE,"Personnel5"}</definedName>
    <definedName name="요요" localSheetId="6" hidden="1">{"FORM16",#N/A,TRUE,"Personnel1";"FORM16.2",#N/A,TRUE,"Personnel2";"FORM16.2",#N/A,TRUE,"Personnel3";"FORM16.3",#N/A,TRUE,"Personnel4";"FORM16.4",#N/A,TRUE,"Personnel5"}</definedName>
    <definedName name="요요" hidden="1">{"FORM16",#N/A,TRUE,"Personnel1";"FORM16.2",#N/A,TRUE,"Personnel2";"FORM16.2",#N/A,TRUE,"Personnel3";"FORM16.3",#N/A,TRUE,"Personnel4";"FORM16.4",#N/A,TRUE,"Personnel5"}</definedName>
    <definedName name="요일">TEXT(WEEKDAY(#REF!),"aaa")</definedName>
    <definedName name="요청" localSheetId="7" hidden="1">{#N/A,#N/A,FALSE,"단축1";#N/A,#N/A,FALSE,"단축2";#N/A,#N/A,FALSE,"단축3";#N/A,#N/A,FALSE,"장축";#N/A,#N/A,FALSE,"4WD"}</definedName>
    <definedName name="요청" localSheetId="6" hidden="1">{#N/A,#N/A,FALSE,"단축1";#N/A,#N/A,FALSE,"단축2";#N/A,#N/A,FALSE,"단축3";#N/A,#N/A,FALSE,"장축";#N/A,#N/A,FALSE,"4WD"}</definedName>
    <definedName name="요청" hidden="1">{#N/A,#N/A,FALSE,"단축1";#N/A,#N/A,FALSE,"단축2";#N/A,#N/A,FALSE,"단축3";#N/A,#N/A,FALSE,"장축";#N/A,#N/A,FALSE,"4WD"}</definedName>
    <definedName name="요ㅗㅎㅎㄹ" hidden="1">#REF!</definedName>
    <definedName name="요ㅛㅇㄹ" hidden="1">#REF!</definedName>
    <definedName name="용" localSheetId="7" hidden="1">{#N/A,#N/A,FALSE,"P.C.B"}</definedName>
    <definedName name="용" localSheetId="6" hidden="1">{#N/A,#N/A,FALSE,"P.C.B"}</definedName>
    <definedName name="용" hidden="1">{#N/A,#N/A,FALSE,"P.C.B"}</definedName>
    <definedName name="용도차" localSheetId="7" hidden="1">{#N/A,#N/A,FALSE,"단축1";#N/A,#N/A,FALSE,"단축2";#N/A,#N/A,FALSE,"단축3";#N/A,#N/A,FALSE,"장축";#N/A,#N/A,FALSE,"4WD"}</definedName>
    <definedName name="용도차" localSheetId="6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용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용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용역종류">#REF!</definedName>
    <definedName name="용연">#REF!</definedName>
    <definedName name="우" localSheetId="7" hidden="1">{#N/A,#N/A,FALSE,"Sheet5"}</definedName>
    <definedName name="우" localSheetId="6" hidden="1">{#N/A,#N/A,FALSE,"Sheet5"}</definedName>
    <definedName name="우" hidden="1">{#N/A,#N/A,FALSE,"Sheet5"}</definedName>
    <definedName name="우동스프골드">#REF!</definedName>
    <definedName name="우라">{"'Sheet1'!$A$1:$D$15"}</definedName>
    <definedName name="우리" localSheetId="7" hidden="1">{#N/A,#N/A,FALSE,"P.C.B"}</definedName>
    <definedName name="우리" localSheetId="6" hidden="1">{#N/A,#N/A,FALSE,"P.C.B"}</definedName>
    <definedName name="우리" hidden="1">{#N/A,#N/A,FALSE,"P.C.B"}</definedName>
    <definedName name="우리나라" localSheetId="7" hidden="1">{#N/A,#N/A,FALSE,"Aging Summary";#N/A,#N/A,FALSE,"Ratio Analysis";#N/A,#N/A,FALSE,"Test 120 Day Accts";#N/A,#N/A,FALSE,"Tickmarks"}</definedName>
    <definedName name="우리나라" localSheetId="6" hidden="1">{#N/A,#N/A,FALSE,"Aging Summary";#N/A,#N/A,FALSE,"Ratio Analysis";#N/A,#N/A,FALSE,"Test 120 Day Accts";#N/A,#N/A,FALSE,"Tickmarks"}</definedName>
    <definedName name="우리나라" hidden="1">{#N/A,#N/A,FALSE,"Aging Summary";#N/A,#N/A,FALSE,"Ratio Analysis";#N/A,#N/A,FALSE,"Test 120 Day Accts";#N/A,#N/A,FALSE,"Tickmarks"}</definedName>
    <definedName name="우리는" localSheetId="7" hidden="1">{#N/A,#N/A,FALSE,"Sheet5"}</definedName>
    <definedName name="우리는" localSheetId="6" hidden="1">{#N/A,#N/A,FALSE,"Sheet5"}</definedName>
    <definedName name="우리는" hidden="1">{#N/A,#N/A,FALSE,"Sheet5"}</definedName>
    <definedName name="우리사주대여금" hidden="1">#REF!</definedName>
    <definedName name="우리집" localSheetId="7" hidden="1">{"'손익현황'!$A$1:$J$29"}</definedName>
    <definedName name="우리집" localSheetId="6" hidden="1">{"'손익현황'!$A$1:$J$29"}</definedName>
    <definedName name="우리집" hidden="1">{"'손익현황'!$A$1:$J$29"}</definedName>
    <definedName name="우림그린하우징" localSheetId="7" hidden="1">{"'표지'!$B$5"}</definedName>
    <definedName name="우림그린하우징" localSheetId="6" hidden="1">{"'표지'!$B$5"}</definedName>
    <definedName name="우림그린하우징" hidden="1">{"'표지'!$B$5"}</definedName>
    <definedName name="우방홍보팀" hidden="1">{#N/A,#N/A,FALSE,"96매출보고현황"}</definedName>
    <definedName name="우수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철" localSheetId="7" hidden="1">{#N/A,#N/A,FALSE,"97년 투자계획 세부내역 "}</definedName>
    <definedName name="우승철" localSheetId="6" hidden="1">{#N/A,#N/A,FALSE,"97년 투자계획 세부내역 "}</definedName>
    <definedName name="우승철" hidden="1">{#N/A,#N/A,FALSE,"97년 투자계획 세부내역 "}</definedName>
    <definedName name="우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우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우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우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출">BlankMacro1</definedName>
    <definedName name="우편번호">#REF!</definedName>
    <definedName name="우편번호1">#REF!</definedName>
    <definedName name="우편번호2">#REF!</definedName>
    <definedName name="운" localSheetId="7" hidden="1">{#N/A,#N/A,FALSE,"P.C.B"}</definedName>
    <definedName name="운" localSheetId="6" hidden="1">{#N/A,#N/A,FALSE,"P.C.B"}</definedName>
    <definedName name="운" hidden="1">{#N/A,#N/A,FALSE,"P.C.B"}</definedName>
    <definedName name="운송보관료">#REF!</definedName>
    <definedName name="운송비" localSheetId="7" hidden="1">{#N/A,#N/A,FALSE,"단축1";#N/A,#N/A,FALSE,"단축2";#N/A,#N/A,FALSE,"단축3";#N/A,#N/A,FALSE,"장축";#N/A,#N/A,FALSE,"4WD"}</definedName>
    <definedName name="운송비" localSheetId="6" hidden="1">{#N/A,#N/A,FALSE,"단축1";#N/A,#N/A,FALSE,"단축2";#N/A,#N/A,FALSE,"단축3";#N/A,#N/A,FALSE,"장축";#N/A,#N/A,FALSE,"4WD"}</definedName>
    <definedName name="운송비" hidden="1">{#N/A,#N/A,FALSE,"단축1";#N/A,#N/A,FALSE,"단축2";#N/A,#N/A,FALSE,"단축3";#N/A,#N/A,FALSE,"장축";#N/A,#N/A,FALSE,"4WD"}</definedName>
    <definedName name="운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" localSheetId="7" hidden="1">{#N/A,#N/A,FALSE,"Sheet5"}</definedName>
    <definedName name="운영" localSheetId="6" hidden="1">{#N/A,#N/A,FALSE,"Sheet5"}</definedName>
    <definedName name="운영" hidden="1">{#N/A,#N/A,FALSE,"Sheet5"}</definedName>
    <definedName name="운영가정2" localSheetId="7" hidden="1">{"'5'!$A$1:$BB$147"}</definedName>
    <definedName name="운영가정2" localSheetId="6" hidden="1">{"'5'!$A$1:$BB$147"}</definedName>
    <definedName name="운영가정2" hidden="1">{"'5'!$A$1:$BB$147"}</definedName>
    <definedName name="운영방안" localSheetId="7" hidden="1">{#N/A,#N/A,FALSE,"단축1";#N/A,#N/A,FALSE,"단축2";#N/A,#N/A,FALSE,"단축3";#N/A,#N/A,FALSE,"장축";#N/A,#N/A,FALSE,"4WD"}</definedName>
    <definedName name="운영방안" localSheetId="6" hidden="1">{#N/A,#N/A,FALSE,"단축1";#N/A,#N/A,FALSE,"단축2";#N/A,#N/A,FALSE,"단축3";#N/A,#N/A,FALSE,"장축";#N/A,#N/A,FALSE,"4WD"}</definedName>
    <definedName name="운영방안" hidden="1">{#N/A,#N/A,FALSE,"단축1";#N/A,#N/A,FALSE,"단축2";#N/A,#N/A,FALSE,"단축3";#N/A,#N/A,FALSE,"장축";#N/A,#N/A,FALSE,"4WD"}</definedName>
    <definedName name="운영지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지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용리스" localSheetId="7" hidden="1">{"'매출'!$A$1:$I$22"}</definedName>
    <definedName name="운용리스" localSheetId="6" hidden="1">{"'매출'!$A$1:$I$22"}</definedName>
    <definedName name="운용리스" hidden="1">{"'매출'!$A$1:$I$22"}</definedName>
    <definedName name="운용리스1" localSheetId="7" hidden="1">{"'매출'!$A$1:$I$22"}</definedName>
    <definedName name="운용리스1" localSheetId="6" hidden="1">{"'매출'!$A$1:$I$22"}</definedName>
    <definedName name="운용리스1" hidden="1">{"'매출'!$A$1:$I$22"}</definedName>
    <definedName name="울랄라" localSheetId="7" hidden="1">{"'5'!$A$1:$BB$147"}</definedName>
    <definedName name="울랄라" localSheetId="6" hidden="1">{"'5'!$A$1:$BB$147"}</definedName>
    <definedName name="울랄라" hidden="1">{"'5'!$A$1:$BB$147"}</definedName>
    <definedName name="울산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웃긴다">#REF!</definedName>
    <definedName name="워례회의이사님" hidden="1">{#N/A,#N/A,FALSE,"96매출보고현황"}</definedName>
    <definedName name="원" localSheetId="7" hidden="1">{#N/A,#N/A,FALSE,"P.C.B"}</definedName>
    <definedName name="원" localSheetId="6" hidden="1">{#N/A,#N/A,FALSE,"P.C.B"}</definedName>
    <definedName name="원" hidden="1">{#N/A,#N/A,FALSE,"P.C.B"}</definedName>
    <definedName name="원가" localSheetId="7" hidden="1">{#N/A,#N/A,FALSE,"1.CRITERIA";#N/A,#N/A,FALSE,"2.IS";#N/A,#N/A,FALSE,"3.BS";#N/A,#N/A,FALSE,"4.PER PL";#N/A,#N/A,FALSE,"5.INVESTMENT";#N/A,#N/A,FALSE,"6.공문";#N/A,#N/A,FALSE,"7.netinvest"}</definedName>
    <definedName name="원가" localSheetId="6" hidden="1">{#N/A,#N/A,FALSE,"1.CRITERIA";#N/A,#N/A,FALSE,"2.IS";#N/A,#N/A,FALSE,"3.BS";#N/A,#N/A,FALSE,"4.PER PL";#N/A,#N/A,FALSE,"5.INVESTMENT";#N/A,#N/A,FALSE,"6.공문";#N/A,#N/A,FALSE,"7.netinvest"}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_1" localSheetId="7" hidden="1">{#N/A,#N/A,FALSE,"채권채무";#N/A,#N/A,FALSE,"control sheet"}</definedName>
    <definedName name="원가_1" localSheetId="6" hidden="1">{#N/A,#N/A,FALSE,"채권채무";#N/A,#N/A,FALSE,"control sheet"}</definedName>
    <definedName name="원가_1" hidden="1">{#N/A,#N/A,FALSE,"채권채무";#N/A,#N/A,FALSE,"control sheet"}</definedName>
    <definedName name="원가2" localSheetId="7" hidden="1">{"'개발추진검토서'!$W$1"}</definedName>
    <definedName name="원가2" localSheetId="6" hidden="1">{"'개발추진검토서'!$W$1"}</definedName>
    <definedName name="원가2" hidden="1">{"'개발추진검토서'!$W$1"}</definedName>
    <definedName name="원가계산" localSheetId="7" hidden="1">{#N/A,#N/A,FALSE,"BS";#N/A,#N/A,FALSE,"PL";#N/A,#N/A,FALSE,"처분";#N/A,#N/A,FALSE,"현금";#N/A,#N/A,FALSE,"매출";#N/A,#N/A,FALSE,"원가";#N/A,#N/A,FALSE,"경영"}</definedName>
    <definedName name="원가계산" localSheetId="6" hidden="1">{#N/A,#N/A,FALSE,"BS";#N/A,#N/A,FALSE,"PL";#N/A,#N/A,FALSE,"처분";#N/A,#N/A,FALSE,"현금";#N/A,#N/A,FALSE,"매출";#N/A,#N/A,FALSE,"원가";#N/A,#N/A,FALSE,"경영"}</definedName>
    <definedName name="원가계산" hidden="1">{#N/A,#N/A,FALSE,"BS";#N/A,#N/A,FALSE,"PL";#N/A,#N/A,FALSE,"처분";#N/A,#N/A,FALSE,"현금";#N/A,#N/A,FALSE,"매출";#N/A,#N/A,FALSE,"원가";#N/A,#N/A,FALSE,"경영"}</definedName>
    <definedName name="원가관리라" localSheetId="7" hidden="1">{#N/A,#N/A,FALSE,"정공"}</definedName>
    <definedName name="원가관리라" localSheetId="6" hidden="1">{#N/A,#N/A,FALSE,"정공"}</definedName>
    <definedName name="원가관리라" hidden="1">{#N/A,#N/A,FALSE,"정공"}</definedName>
    <definedName name="원가기초">#REF!</definedName>
    <definedName name="원가명세서" localSheetId="7" hidden="1">{#N/A,#N/A,FALSE,"BS";#N/A,#N/A,FALSE,"PL";#N/A,#N/A,FALSE,"처분";#N/A,#N/A,FALSE,"현금";#N/A,#N/A,FALSE,"매출";#N/A,#N/A,FALSE,"원가";#N/A,#N/A,FALSE,"경영"}</definedName>
    <definedName name="원가명세서" localSheetId="6" hidden="1">{#N/A,#N/A,FALSE,"BS";#N/A,#N/A,FALSE,"PL";#N/A,#N/A,FALSE,"처분";#N/A,#N/A,FALSE,"현금";#N/A,#N/A,FALSE,"매출";#N/A,#N/A,FALSE,"원가";#N/A,#N/A,FALSE,"경영"}</definedName>
    <definedName name="원가명세서" hidden="1">{#N/A,#N/A,FALSE,"BS";#N/A,#N/A,FALSE,"PL";#N/A,#N/A,FALSE,"처분";#N/A,#N/A,FALSE,"현금";#N/A,#N/A,FALSE,"매출";#N/A,#N/A,FALSE,"원가";#N/A,#N/A,FALSE,"경영"}</definedName>
    <definedName name="원가명세서_1" localSheetId="7" hidden="1">{#N/A,#N/A,FALSE,"BS";#N/A,#N/A,FALSE,"PL";#N/A,#N/A,FALSE,"처분";#N/A,#N/A,FALSE,"현금";#N/A,#N/A,FALSE,"매출";#N/A,#N/A,FALSE,"원가";#N/A,#N/A,FALSE,"경영"}</definedName>
    <definedName name="원가명세서_1" localSheetId="6" hidden="1">{#N/A,#N/A,FALSE,"BS";#N/A,#N/A,FALSE,"PL";#N/A,#N/A,FALSE,"처분";#N/A,#N/A,FALSE,"현금";#N/A,#N/A,FALSE,"매출";#N/A,#N/A,FALSE,"원가";#N/A,#N/A,FALSE,"경영"}</definedName>
    <definedName name="원가명세서_1" hidden="1">{#N/A,#N/A,FALSE,"BS";#N/A,#N/A,FALSE,"PL";#N/A,#N/A,FALSE,"처분";#N/A,#N/A,FALSE,"현금";#N/A,#N/A,FALSE,"매출";#N/A,#N/A,FALSE,"원가";#N/A,#N/A,FALSE,"경영"}</definedName>
    <definedName name="원가분개">#REF!</definedName>
    <definedName name="원가분석" localSheetId="7" hidden="1">{#N/A,#N/A,FALSE,"1.CRITERIA";#N/A,#N/A,FALSE,"2.IS";#N/A,#N/A,FALSE,"3.BS";#N/A,#N/A,FALSE,"4.PER PL";#N/A,#N/A,FALSE,"5.INVESTMENT";#N/A,#N/A,FALSE,"6.공문";#N/A,#N/A,FALSE,"7.netinvest"}</definedName>
    <definedName name="원가분석" localSheetId="6" hidden="1">{#N/A,#N/A,FALSE,"1.CRITERIA";#N/A,#N/A,FALSE,"2.IS";#N/A,#N/A,FALSE,"3.BS";#N/A,#N/A,FALSE,"4.PER PL";#N/A,#N/A,FALSE,"5.INVESTMENT";#N/A,#N/A,FALSE,"6.공문";#N/A,#N/A,FALSE,"7.netinvest"}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가수정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수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수정분개." localSheetId="7" hidden="1">{#N/A,#N/A,FALSE,"BS";#N/A,#N/A,FALSE,"PL";#N/A,#N/A,FALSE,"처분";#N/A,#N/A,FALSE,"현금";#N/A,#N/A,FALSE,"매출";#N/A,#N/A,FALSE,"원가";#N/A,#N/A,FALSE,"경영"}</definedName>
    <definedName name="원가수정분개." localSheetId="6" hidden="1">{#N/A,#N/A,FALSE,"BS";#N/A,#N/A,FALSE,"PL";#N/A,#N/A,FALSE,"처분";#N/A,#N/A,FALSE,"현금";#N/A,#N/A,FALSE,"매출";#N/A,#N/A,FALSE,"원가";#N/A,#N/A,FALSE,"경영"}</definedName>
    <definedName name="원가수정분개." hidden="1">{#N/A,#N/A,FALSE,"BS";#N/A,#N/A,FALSE,"PL";#N/A,#N/A,FALSE,"처분";#N/A,#N/A,FALSE,"현금";#N/A,#N/A,FALSE,"매출";#N/A,#N/A,FALSE,"원가";#N/A,#N/A,FALSE,"경영"}</definedName>
    <definedName name="원가이름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적용" localSheetId="7" hidden="1">{#N/A,#N/A,FALSE,"정공"}</definedName>
    <definedName name="원가적용" localSheetId="6" hidden="1">{#N/A,#N/A,FALSE,"정공"}</definedName>
    <definedName name="원가적용" hidden="1">{#N/A,#N/A,FALSE,"정공"}</definedName>
    <definedName name="원가절감">#REF!</definedName>
    <definedName name="원가흐름검증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흐름검증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흐름검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단위">[0]!원단위</definedName>
    <definedName name="원료수불">#REF!</definedName>
    <definedName name="원본2" hidden="1">#REF!</definedName>
    <definedName name="원본선투자잔액" hidden="1">{"'자리배치도'!$AG$1:$CI$28"}</definedName>
    <definedName name="원자재종합" localSheetId="7" hidden="1">{#N/A,#N/A,FALSE,"단축1";#N/A,#N/A,FALSE,"단축2";#N/A,#N/A,FALSE,"단축3";#N/A,#N/A,FALSE,"장축";#N/A,#N/A,FALSE,"4WD"}</definedName>
    <definedName name="원자재종합" localSheetId="6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원재료1">#REF!</definedName>
    <definedName name="원재료생산현황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재료생산현황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주일일실적" localSheetId="7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원주일일실적" localSheetId="6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원주일일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원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천1" hidden="1">#REF!</definedName>
    <definedName name="원천납부8" localSheetId="7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투" localSheetId="7" hidden="1">{"'손익현황'!$A$1:$J$29"}</definedName>
    <definedName name="원투" localSheetId="6" hidden="1">{"'손익현황'!$A$1:$J$29"}</definedName>
    <definedName name="원투" hidden="1">{"'손익현황'!$A$1:$J$29"}</definedName>
    <definedName name="월" localSheetId="7" hidden="1">{#N/A,#N/A,FALSE,"1.CRITERIA";#N/A,#N/A,FALSE,"2.IS";#N/A,#N/A,FALSE,"3.BS";#N/A,#N/A,FALSE,"4.PER PL";#N/A,#N/A,FALSE,"5.INVESTMENT";#N/A,#N/A,FALSE,"6.공문";#N/A,#N/A,FALSE,"7.netinvest"}</definedName>
    <definedName name="월" localSheetId="6" hidden="1">{#N/A,#N/A,FALSE,"1.CRITERIA";#N/A,#N/A,FALSE,"2.IS";#N/A,#N/A,FALSE,"3.BS";#N/A,#N/A,FALSE,"4.PER PL";#N/A,#N/A,FALSE,"5.INVESTMENT";#N/A,#N/A,FALSE,"6.공문";#N/A,#N/A,FALSE,"7.netinvest"}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02">#REF!</definedName>
    <definedName name="월02전체">#REF!</definedName>
    <definedName name="월11">#REF!</definedName>
    <definedName name="월12">#REF!</definedName>
    <definedName name="월4_1">#REF!</definedName>
    <definedName name="월4_2">#REF!</definedName>
    <definedName name="월5_1">#REF!</definedName>
    <definedName name="월5_2">#REF!</definedName>
    <definedName name="월6_1">#REF!</definedName>
    <definedName name="월6_2">#REF!</definedName>
    <definedName name="월례" localSheetId="7" hidden="1">{#N/A,#N/A,FALSE,"97년 투자계획 세부내역 "}</definedName>
    <definedName name="월례" localSheetId="6" hidden="1">{#N/A,#N/A,FALSE,"97년 투자계획 세부내역 "}</definedName>
    <definedName name="월례" hidden="1">{#N/A,#N/A,FALSE,"97년 투자계획 세부내역 "}</definedName>
    <definedName name="월말" localSheetId="7" hidden="1">{#N/A,#N/A,FALSE,"1.CRITERIA";#N/A,#N/A,FALSE,"2.IS";#N/A,#N/A,FALSE,"3.BS";#N/A,#N/A,FALSE,"4.PER PL";#N/A,#N/A,FALSE,"5.INVESTMENT";#N/A,#N/A,FALSE,"6.공문";#N/A,#N/A,FALSE,"7.netinvest"}</definedName>
    <definedName name="월말" localSheetId="6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localSheetId="7" hidden="1">{#N/A,#N/A,FALSE,"1.CRITERIA";#N/A,#N/A,FALSE,"2.IS";#N/A,#N/A,FALSE,"3.BS";#N/A,#N/A,FALSE,"4.PER PL";#N/A,#N/A,FALSE,"5.INVESTMENT";#N/A,#N/A,FALSE,"6.공문";#N/A,#N/A,FALSE,"7.netinvest"}</definedName>
    <definedName name="월별" localSheetId="6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건축비" localSheetId="7" hidden="1">{"'인구현황'!$A$1:$I$23"}</definedName>
    <definedName name="월별건축비" localSheetId="6" hidden="1">{"'인구현황'!$A$1:$I$23"}</definedName>
    <definedName name="월별건축비" hidden="1">{"'인구현황'!$A$1:$I$23"}</definedName>
    <definedName name="월별내역" localSheetId="7" hidden="1">{"'Sheet1'!$A$1:$H$36"}</definedName>
    <definedName name="월별내역" localSheetId="6" hidden="1">{"'Sheet1'!$A$1:$H$36"}</definedName>
    <definedName name="월별내역" hidden="1">{"'Sheet1'!$A$1:$H$36"}</definedName>
    <definedName name="월별매출3" localSheetId="7" hidden="1">{#N/A,#N/A,FALSE,"97년 투자계획 세부내역 "}</definedName>
    <definedName name="월별매출3" localSheetId="6" hidden="1">{#N/A,#N/A,FALSE,"97년 투자계획 세부내역 "}</definedName>
    <definedName name="월별매출3" hidden="1">{#N/A,#N/A,FALSE,"97년 투자계획 세부내역 "}</definedName>
    <definedName name="월별손익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2" localSheetId="7" hidden="1">{#N/A,#N/A,FALSE,"P.C.B"}</definedName>
    <definedName name="월별손익2" localSheetId="6" hidden="1">{#N/A,#N/A,FALSE,"P.C.B"}</definedName>
    <definedName name="월별손익2" hidden="1">{#N/A,#N/A,FALSE,"P.C.B"}</definedName>
    <definedName name="월별실적" hidden="1">#REF!</definedName>
    <definedName name="월별영업비용" localSheetId="7" hidden="1">{#N/A,#N/A,FALSE,"1.CRITERIA";#N/A,#N/A,FALSE,"2.IS";#N/A,#N/A,FALSE,"3.BS";#N/A,#N/A,FALSE,"4.PER PL";#N/A,#N/A,FALSE,"5.INVESTMENT";#N/A,#N/A,FALSE,"6.공문";#N/A,#N/A,FALSE,"7.netinvest"}</definedName>
    <definedName name="월별영업비용" localSheetId="6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원가절감상세" localSheetId="7" hidden="1">{#N/A,#N/A,FALSE,"정공"}</definedName>
    <definedName name="월별원가절감상세" localSheetId="6" hidden="1">{#N/A,#N/A,FALSE,"정공"}</definedName>
    <definedName name="월별원가절감상세" hidden="1">{#N/A,#N/A,FALSE,"정공"}</definedName>
    <definedName name="월별정리">#REF!</definedName>
    <definedName name="월별정리2">#REF!</definedName>
    <definedName name="월별제조원가분석" hidden="1">#REF!</definedName>
    <definedName name="월별집행내역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집행내역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집행내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판관비분석" hidden="1">#REF!</definedName>
    <definedName name="월별환가">#REF!</definedName>
    <definedName name="월초" localSheetId="7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월초" localSheetId="6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월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유" localSheetId="7" hidden="1">{#N/A,#N/A,FALSE,"97년 투자계획 세부내역 "}</definedName>
    <definedName name="유" localSheetId="6" hidden="1">{#N/A,#N/A,FALSE,"97년 투자계획 세부내역 "}</definedName>
    <definedName name="유" hidden="1">{#N/A,#N/A,FALSE,"97년 투자계획 세부내역 "}</definedName>
    <definedName name="유2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2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가" localSheetId="7" hidden="1">{#N/A,#N/A,FALSE,"BS";#N/A,#N/A,FALSE,"PL";#N/A,#N/A,FALSE,"처분";#N/A,#N/A,FALSE,"현금";#N/A,#N/A,FALSE,"매출";#N/A,#N/A,FALSE,"원가";#N/A,#N/A,FALSE,"경영"}</definedName>
    <definedName name="유가" localSheetId="6" hidden="1">{#N/A,#N/A,FALSE,"BS";#N/A,#N/A,FALSE,"PL";#N/A,#N/A,FALSE,"처분";#N/A,#N/A,FALSE,"현금";#N/A,#N/A,FALSE,"매출";#N/A,#N/A,FALSE,"원가";#N/A,#N/A,FALSE,"경영"}</definedName>
    <definedName name="유가" hidden="1">{#N/A,#N/A,FALSE,"BS";#N/A,#N/A,FALSE,"PL";#N/A,#N/A,FALSE,"처분";#N/A,#N/A,FALSE,"현금";#N/A,#N/A,FALSE,"매출";#N/A,#N/A,FALSE,"원가";#N/A,#N/A,FALSE,"경영"}</definedName>
    <definedName name="유가증권" hidden="1">#REF!</definedName>
    <definedName name="유가증권_금감원" localSheetId="7" hidden="1">{#N/A,#N/A,FALSE,"보험현황";#N/A,#N/A,FALSE,"보험현황"}</definedName>
    <definedName name="유가증권_금감원" localSheetId="6" hidden="1">{#N/A,#N/A,FALSE,"보험현황";#N/A,#N/A,FALSE,"보험현황"}</definedName>
    <definedName name="유가증권_금감원" hidden="1">{#N/A,#N/A,FALSE,"보험현황";#N/A,#N/A,FALSE,"보험현황"}</definedName>
    <definedName name="유가증권99" hidden="1">#REF!</definedName>
    <definedName name="유가증권처분">#REF!</definedName>
    <definedName name="유가증권처분손">#REF!</definedName>
    <definedName name="유가증권취득">#REF!</definedName>
    <definedName name="유가증권평가" hidden="1">#REF!</definedName>
    <definedName name="유가증권평가test" localSheetId="7" hidden="1">{#N/A,#N/A,FALSE,"Aging Summary";#N/A,#N/A,FALSE,"Ratio Analysis";#N/A,#N/A,FALSE,"Test 120 Day Accts";#N/A,#N/A,FALSE,"Tickmarks"}</definedName>
    <definedName name="유가증권평가test" localSheetId="6" hidden="1">{#N/A,#N/A,FALSE,"Aging Summary";#N/A,#N/A,FALSE,"Ratio Analysis";#N/A,#N/A,FALSE,"Test 120 Day Accts";#N/A,#N/A,FALSE,"Tickmarks"}</definedName>
    <definedName name="유가증권평가test" hidden="1">{#N/A,#N/A,FALSE,"Aging Summary";#N/A,#N/A,FALSE,"Ratio Analysis";#N/A,#N/A,FALSE,"Test 120 Day Accts";#N/A,#N/A,FALSE,"Tickmarks"}</definedName>
    <definedName name="유동부채참조" localSheetId="7" hidden="1">{#N/A,#N/A,FALSE,"채권채무";#N/A,#N/A,FALSE,"control sheet"}</definedName>
    <definedName name="유동부채참조" localSheetId="6" hidden="1">{#N/A,#N/A,FALSE,"채권채무";#N/A,#N/A,FALSE,"control sheet"}</definedName>
    <definedName name="유동부채참조" hidden="1">{#N/A,#N/A,FALSE,"채권채무";#N/A,#N/A,FALSE,"control sheet"}</definedName>
    <definedName name="유동부채참조_1" localSheetId="7" hidden="1">{#N/A,#N/A,FALSE,"채권채무";#N/A,#N/A,FALSE,"control sheet"}</definedName>
    <definedName name="유동부채참조_1" localSheetId="6" hidden="1">{#N/A,#N/A,FALSE,"채권채무";#N/A,#N/A,FALSE,"control sheet"}</definedName>
    <definedName name="유동부채참조_1" hidden="1">{#N/A,#N/A,FALSE,"채권채무";#N/A,#N/A,FALSE,"control sheet"}</definedName>
    <definedName name="유동성" localSheetId="7" hidden="1">{#N/A,#N/A,FALSE,"BS";#N/A,#N/A,FALSE,"PL";#N/A,#N/A,FALSE,"처분";#N/A,#N/A,FALSE,"현금";#N/A,#N/A,FALSE,"매출";#N/A,#N/A,FALSE,"원가";#N/A,#N/A,FALSE,"경영"}</definedName>
    <definedName name="유동성" localSheetId="6" hidden="1">{#N/A,#N/A,FALSE,"BS";#N/A,#N/A,FALSE,"PL";#N/A,#N/A,FALSE,"처분";#N/A,#N/A,FALSE,"현금";#N/A,#N/A,FALSE,"매출";#N/A,#N/A,FALSE,"원가";#N/A,#N/A,FALSE,"경영"}</definedName>
    <definedName name="유동성" hidden="1">{#N/A,#N/A,FALSE,"BS";#N/A,#N/A,FALSE,"PL";#N/A,#N/A,FALSE,"처분";#N/A,#N/A,FALSE,"현금";#N/A,#N/A,FALSE,"매출";#N/A,#N/A,FALSE,"원가";#N/A,#N/A,FALSE,"경영"}</definedName>
    <definedName name="유동성사채" hidden="1">#REF!</definedName>
    <definedName name="유동성장기부채" localSheetId="7" hidden="1">{#N/A,#N/A,FALSE,"BS";#N/A,#N/A,FALSE,"PL";#N/A,#N/A,FALSE,"처분";#N/A,#N/A,FALSE,"현금";#N/A,#N/A,FALSE,"매출";#N/A,#N/A,FALSE,"원가";#N/A,#N/A,FALSE,"경영"}</definedName>
    <definedName name="유동성장기부채" localSheetId="6" hidden="1">{#N/A,#N/A,FALSE,"BS";#N/A,#N/A,FALSE,"PL";#N/A,#N/A,FALSE,"처분";#N/A,#N/A,FALSE,"현금";#N/A,#N/A,FALSE,"매출";#N/A,#N/A,FALSE,"원가";#N/A,#N/A,FALSE,"경영"}</definedName>
    <definedName name="유동성장기부채" hidden="1">{#N/A,#N/A,FALSE,"BS";#N/A,#N/A,FALSE,"PL";#N/A,#N/A,FALSE,"처분";#N/A,#N/A,FALSE,"현금";#N/A,#N/A,FALSE,"매출";#N/A,#N/A,FALSE,"원가";#N/A,#N/A,FALSE,"경영"}</definedName>
    <definedName name="유동화사채" hidden="1">#REF!</definedName>
    <definedName name="유럽" localSheetId="7" hidden="1">{#N/A,#N/A,FALSE,"미판매분"}</definedName>
    <definedName name="유럽" localSheetId="6" hidden="1">{#N/A,#N/A,FALSE,"미판매분"}</definedName>
    <definedName name="유럽" hidden="1">{#N/A,#N/A,FALSE,"미판매분"}</definedName>
    <definedName name="유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신">[0]!영광원자력5,#REF!</definedName>
    <definedName name="유월">#REF!</definedName>
    <definedName name="유이" localSheetId="7" hidden="1">{#N/A,#N/A,FALSE,"1.CRITERIA";#N/A,#N/A,FALSE,"2.IS";#N/A,#N/A,FALSE,"3.BS";#N/A,#N/A,FALSE,"4.PER PL";#N/A,#N/A,FALSE,"5.INVESTMENT";#N/A,#N/A,FALSE,"6.공문";#N/A,#N/A,FALSE,"7.netinvest"}</definedName>
    <definedName name="유이" localSheetId="6" hidden="1">{#N/A,#N/A,FALSE,"1.CRITERIA";#N/A,#N/A,FALSE,"2.IS";#N/A,#N/A,FALSE,"3.BS";#N/A,#N/A,FALSE,"4.PER PL";#N/A,#N/A,FALSE,"5.INVESTMENT";#N/A,#N/A,FALSE,"6.공문";#N/A,#N/A,FALSE,"7.netinvest"}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지니" localSheetId="7" hidden="1">{#N/A,#N/A,FALSE,"97년 투자계획 세부내역 "}</definedName>
    <definedName name="유지니" localSheetId="6" hidden="1">{#N/A,#N/A,FALSE,"97년 투자계획 세부내역 "}</definedName>
    <definedName name="유지니" hidden="1">{#N/A,#N/A,FALSE,"97년 투자계획 세부내역 "}</definedName>
    <definedName name="유지니네" localSheetId="7" hidden="1">{#N/A,#N/A,FALSE,"97년 투자계획 세부내역 "}</definedName>
    <definedName name="유지니네" localSheetId="6" hidden="1">{#N/A,#N/A,FALSE,"97년 투자계획 세부내역 "}</definedName>
    <definedName name="유지니네" hidden="1">{#N/A,#N/A,FALSE,"97년 투자계획 세부내역 "}</definedName>
    <definedName name="유지니다" localSheetId="7" hidden="1">{#N/A,#N/A,FALSE,"97년 투자계획 세부내역 "}</definedName>
    <definedName name="유지니다" localSheetId="6" hidden="1">{#N/A,#N/A,FALSE,"97년 투자계획 세부내역 "}</definedName>
    <definedName name="유지니다" hidden="1">{#N/A,#N/A,FALSE,"97년 투자계획 세부내역 "}</definedName>
    <definedName name="유첨" localSheetId="7" hidden="1">{"'Sheet1'!$A$1:$H$36"}</definedName>
    <definedName name="유첨" localSheetId="6" hidden="1">{"'Sheet1'!$A$1:$H$36"}</definedName>
    <definedName name="유첨" hidden="1">{"'Sheet1'!$A$1:$H$36"}</definedName>
    <definedName name="유통관리">#REF!</definedName>
    <definedName name="유형" localSheetId="7" hidden="1">{#N/A,#N/A,FALSE,"Sheet5"}</definedName>
    <definedName name="유형" localSheetId="6" hidden="1">{#N/A,#N/A,FALSE,"Sheet5"}</definedName>
    <definedName name="유형" hidden="1">{#N/A,#N/A,FALSE,"Sheet5"}</definedName>
    <definedName name="유형명세" hidden="1">#REF!</definedName>
    <definedName name="유형자산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형자산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형자산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형자산." localSheetId="7" hidden="1">{#N/A,#N/A,FALSE,"채권채무";#N/A,#N/A,FALSE,"control sheet"}</definedName>
    <definedName name="유형자산." localSheetId="6" hidden="1">{#N/A,#N/A,FALSE,"채권채무";#N/A,#N/A,FALSE,"control sheet"}</definedName>
    <definedName name="유형자산." hidden="1">{#N/A,#N/A,FALSE,"채권채무";#N/A,#N/A,FALSE,"control sheet"}</definedName>
    <definedName name="유형자산._1" localSheetId="7" hidden="1">{#N/A,#N/A,FALSE,"채권채무";#N/A,#N/A,FALSE,"control sheet"}</definedName>
    <definedName name="유형자산._1" localSheetId="6" hidden="1">{#N/A,#N/A,FALSE,"채권채무";#N/A,#N/A,FALSE,"control sheet"}</definedName>
    <definedName name="유형자산._1" hidden="1">{#N/A,#N/A,FALSE,"채권채무";#N/A,#N/A,FALSE,"control sheet"}</definedName>
    <definedName name="유형자산명세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명세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명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명세_금감원" localSheetId="7" hidden="1">{#N/A,#N/A,FALSE,"보험현황";#N/A,#N/A,FALSE,"보험현황"}</definedName>
    <definedName name="유형자산명세_금감원" localSheetId="6" hidden="1">{#N/A,#N/A,FALSE,"보험현황";#N/A,#N/A,FALSE,"보험현황"}</definedName>
    <definedName name="유형자산명세_금감원" hidden="1">{#N/A,#N/A,FALSE,"보험현황";#N/A,#N/A,FALSE,"보험현황"}</definedName>
    <definedName name="유형자산재계산" hidden="1">#REF!</definedName>
    <definedName name="유형자산처분손">#REF!</definedName>
    <definedName name="유형자산처분익">#REF!</definedName>
    <definedName name="유형테스트" localSheetId="7" hidden="1">{"FORM17",#N/A,FALSE,"Commission1";"FORM17.1",#N/A,FALSE,"Commission2"}</definedName>
    <definedName name="유형테스트" localSheetId="6" hidden="1">{"FORM17",#N/A,FALSE,"Commission1";"FORM17.1",#N/A,FALSE,"Commission2"}</definedName>
    <definedName name="유형테스트" hidden="1">{"FORM17",#N/A,FALSE,"Commission1";"FORM17.1",#N/A,FALSE,"Commission2"}</definedName>
    <definedName name="유화" localSheetId="7" hidden="1">{"'매출'!$A$1:$I$22"}</definedName>
    <definedName name="유화" localSheetId="6" hidden="1">{"'매출'!$A$1:$I$22"}</definedName>
    <definedName name="유화" hidden="1">{"'매출'!$A$1:$I$22"}</definedName>
    <definedName name="유화처분" localSheetId="7" hidden="1">{#N/A,#N/A,FALSE,"매출이익"}</definedName>
    <definedName name="유화처분" localSheetId="6" hidden="1">{#N/A,#N/A,FALSE,"매출이익"}</definedName>
    <definedName name="유화처분" hidden="1">{#N/A,#N/A,FALSE,"매출이익"}</definedName>
    <definedName name="유효" localSheetId="7" hidden="1">{#N/A,#N/A,FALSE,"주요여수신";#N/A,#N/A,FALSE,"수신금리";#N/A,#N/A,FALSE,"대출금리";#N/A,#N/A,FALSE,"신규대출";#N/A,#N/A,FALSE,"총액대출"}</definedName>
    <definedName name="유효" localSheetId="6" hidden="1">{#N/A,#N/A,FALSE,"주요여수신";#N/A,#N/A,FALSE,"수신금리";#N/A,#N/A,FALSE,"대출금리";#N/A,#N/A,FALSE,"신규대출";#N/A,#N/A,FALSE,"총액대출"}</definedName>
    <definedName name="유효" hidden="1">{#N/A,#N/A,FALSE,"주요여수신";#N/A,#N/A,FALSE,"수신금리";#N/A,#N/A,FALSE,"대출금리";#N/A,#N/A,FALSE,"신규대출";#N/A,#N/A,FALSE,"총액대출"}</definedName>
    <definedName name="유휴" hidden="1">#REF!</definedName>
    <definedName name="유휴자산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휴자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휴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휴자산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휴자산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휴자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육">#REF!</definedName>
    <definedName name="육상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육상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육상정비반" hidden="1">#REF!</definedName>
    <definedName name="윤" localSheetId="7" hidden="1">{"'5'!$A$1:$BB$147"}</definedName>
    <definedName name="윤" localSheetId="6" hidden="1">{"'5'!$A$1:$BB$147"}</definedName>
    <definedName name="윤" hidden="1">{"'5'!$A$1:$BB$147"}</definedName>
    <definedName name="윤리지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윤리지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윤리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윤미경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윤미경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윤미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으아으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으아으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으아으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은행가나">#REF!</definedName>
    <definedName name="은행환가7">#REF!</definedName>
    <definedName name="음">[0]!음</definedName>
    <definedName name="음10">[0]!음10</definedName>
    <definedName name="음11">[0]!음11</definedName>
    <definedName name="음13">[0]!음13</definedName>
    <definedName name="음2">[0]!음2</definedName>
    <definedName name="음3">[0]!음3</definedName>
    <definedName name="음4">[0]!음4</definedName>
    <definedName name="음5">[0]!음5</definedName>
    <definedName name="음6">[0]!음6</definedName>
    <definedName name="음7">[0]!음7</definedName>
    <definedName name="음8">[0]!음8</definedName>
    <definedName name="음9">[0]!음9</definedName>
    <definedName name="음료삭제" localSheetId="7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음료삭제" localSheetId="6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음료삭제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음성생산">#REF!</definedName>
    <definedName name="응용연구센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응용연구센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응용연구센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의장수산부" localSheetId="7" hidden="1">{"'호선별현황(방식)'!$K$22:$P$22","'호선별현황(방식)'!$K$22:$P$22"}</definedName>
    <definedName name="의장수산부" localSheetId="6" hidden="1">{"'호선별현황(방식)'!$K$22:$P$22","'호선별현황(방식)'!$K$22:$P$22"}</definedName>
    <definedName name="의장수산부" hidden="1">{"'호선별현황(방식)'!$K$22:$P$22","'호선별현황(방식)'!$K$22:$P$22"}</definedName>
    <definedName name="이" localSheetId="7" hidden="1">{#N/A,#N/A,FALSE,"BS";#N/A,#N/A,FALSE,"PL";#N/A,#N/A,FALSE,"처분";#N/A,#N/A,FALSE,"현금";#N/A,#N/A,FALSE,"매출";#N/A,#N/A,FALSE,"원가";#N/A,#N/A,FALSE,"경영"}</definedName>
    <definedName name="이" localSheetId="6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1" localSheetId="7" hidden="1">{#N/A,#N/A,FALSE,"단축1";#N/A,#N/A,FALSE,"단축2";#N/A,#N/A,FALSE,"단축3";#N/A,#N/A,FALSE,"장축";#N/A,#N/A,FALSE,"4WD"}</definedName>
    <definedName name="이1" localSheetId="6" hidden="1">{#N/A,#N/A,FALSE,"단축1";#N/A,#N/A,FALSE,"단축2";#N/A,#N/A,FALSE,"단축3";#N/A,#N/A,FALSE,"장축";#N/A,#N/A,FALSE,"4WD"}</definedName>
    <definedName name="이1" hidden="1">{#N/A,#N/A,FALSE,"단축1";#N/A,#N/A,FALSE,"단축2";#N/A,#N/A,FALSE,"단축3";#N/A,#N/A,FALSE,"장축";#N/A,#N/A,FALSE,"4WD"}</definedName>
    <definedName name="이근우" localSheetId="7" hidden="1">{#N/A,#N/A,FALSE,"BS";#N/A,#N/A,FALSE,"PL";#N/A,#N/A,FALSE,"처분";#N/A,#N/A,FALSE,"현금";#N/A,#N/A,FALSE,"매출";#N/A,#N/A,FALSE,"원가";#N/A,#N/A,FALSE,"경영"}</definedName>
    <definedName name="이근우" localSheetId="6" hidden="1">{#N/A,#N/A,FALSE,"BS";#N/A,#N/A,FALSE,"PL";#N/A,#N/A,FALSE,"처분";#N/A,#N/A,FALSE,"현금";#N/A,#N/A,FALSE,"매출";#N/A,#N/A,FALSE,"원가";#N/A,#N/A,FALSE,"경영"}</definedName>
    <definedName name="이근우" hidden="1">{#N/A,#N/A,FALSE,"BS";#N/A,#N/A,FALSE,"PL";#N/A,#N/A,FALSE,"처분";#N/A,#N/A,FALSE,"현금";#N/A,#N/A,FALSE,"매출";#N/A,#N/A,FALSE,"원가";#N/A,#N/A,FALSE,"경영"}</definedName>
    <definedName name="이기성" localSheetId="7" hidden="1">{"'5'!$A$1:$BB$147"}</definedName>
    <definedName name="이기성" localSheetId="6" hidden="1">{"'5'!$A$1:$BB$147"}</definedName>
    <definedName name="이기성" hidden="1">{"'5'!$A$1:$BB$147"}</definedName>
    <definedName name="이대호" localSheetId="7" hidden="1">{#N/A,#N/A,FALSE,"Sheet5"}</definedName>
    <definedName name="이대호" localSheetId="6" hidden="1">{#N/A,#N/A,FALSE,"Sheet5"}</definedName>
    <definedName name="이대호" hidden="1">{#N/A,#N/A,FALSE,"Sheet5"}</definedName>
    <definedName name="이동" localSheetId="7" hidden="1">{#N/A,#N/A,FALSE,"을지 (4)";#N/A,#N/A,FALSE,"을지 (5)";#N/A,#N/A,FALSE,"을지 (6)"}</definedName>
    <definedName name="이동" localSheetId="6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동_주메뉴">#REF!</definedName>
    <definedName name="이동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동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동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런" localSheetId="7" hidden="1">{"'보고양식'!$A$58:$K$111"}</definedName>
    <definedName name="이런" localSheetId="6" hidden="1">{"'보고양식'!$A$58:$K$111"}</definedName>
    <definedName name="이런" hidden="1">{"'보고양식'!$A$58:$K$111"}</definedName>
    <definedName name="이런2" hidden="1">#REF!</definedName>
    <definedName name="이렇게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렇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렇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룬니미럴" localSheetId="7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이룬니미럴" localSheetId="6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이룬니미럴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이름" hidden="1">255</definedName>
    <definedName name="이름충돌" localSheetId="7" hidden="1">{#N/A,#N/A,FALSE,"주요여수신";#N/A,#N/A,FALSE,"수신금리";#N/A,#N/A,FALSE,"대출금리";#N/A,#N/A,FALSE,"신규대출";#N/A,#N/A,FALSE,"총액대출"}</definedName>
    <definedName name="이름충돌" localSheetId="6" hidden="1">{#N/A,#N/A,FALSE,"주요여수신";#N/A,#N/A,FALSE,"수신금리";#N/A,#N/A,FALSE,"대출금리";#N/A,#N/A,FALSE,"신규대출";#N/A,#N/A,FALSE,"총액대출"}</definedName>
    <definedName name="이름충돌" hidden="1">{#N/A,#N/A,FALSE,"주요여수신";#N/A,#N/A,FALSE,"수신금리";#N/A,#N/A,FALSE,"대출금리";#N/A,#N/A,FALSE,"신규대출";#N/A,#N/A,FALSE,"총액대출"}</definedName>
    <definedName name="이리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리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명철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미" localSheetId="7" hidden="1">{"'인구현황'!$A$1:$I$23"}</definedName>
    <definedName name="이미" localSheetId="6" hidden="1">{"'인구현황'!$A$1:$I$23"}</definedName>
    <definedName name="이미" hidden="1">{"'인구현황'!$A$1:$I$23"}</definedName>
    <definedName name="이병" localSheetId="7" hidden="1">{#N/A,#N/A,FALSE,"단축1";#N/A,#N/A,FALSE,"단축2";#N/A,#N/A,FALSE,"단축3";#N/A,#N/A,FALSE,"장축";#N/A,#N/A,FALSE,"4WD"}</definedName>
    <definedName name="이병" localSheetId="6" hidden="1">{#N/A,#N/A,FALSE,"단축1";#N/A,#N/A,FALSE,"단축2";#N/A,#N/A,FALSE,"단축3";#N/A,#N/A,FALSE,"장축";#N/A,#N/A,FALSE,"4WD"}</definedName>
    <definedName name="이병" hidden="1">{#N/A,#N/A,FALSE,"단축1";#N/A,#N/A,FALSE,"단축2";#N/A,#N/A,FALSE,"단축3";#N/A,#N/A,FALSE,"장축";#N/A,#N/A,FALSE,"4WD"}</definedName>
    <definedName name="이병석" localSheetId="7" hidden="1">{"'5'!$A$1:$BB$147"}</definedName>
    <definedName name="이병석" localSheetId="6" hidden="1">{"'5'!$A$1:$BB$147"}</definedName>
    <definedName name="이병석" hidden="1">{"'5'!$A$1:$BB$147"}</definedName>
    <definedName name="이사회" localSheetId="7" hidden="1">{"adj95mult",#N/A,FALSE,"COMPCO";"adj95est",#N/A,FALSE,"COMPCO"}</definedName>
    <definedName name="이사회" localSheetId="6" hidden="1">{"adj95mult",#N/A,FALSE,"COMPCO";"adj95est",#N/A,FALSE,"COMPCO"}</definedName>
    <definedName name="이사회" hidden="1">{"adj95mult",#N/A,FALSE,"COMPCO";"adj95est",#N/A,FALSE,"COMPCO"}</definedName>
    <definedName name="이사회자료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사회자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사회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곤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곤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하네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상하네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상하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상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성일" localSheetId="7" hidden="1">{"'5국공정'!$A$1:$E$128"}</definedName>
    <definedName name="이성일" localSheetId="6" hidden="1">{"'5국공정'!$A$1:$E$128"}</definedName>
    <definedName name="이성일" hidden="1">{"'5국공정'!$A$1:$E$128"}</definedName>
    <definedName name="이소영" hidden="1">#REF!</definedName>
    <definedName name="이연" localSheetId="7" hidden="1">{#N/A,#N/A,FALSE,"BS";#N/A,#N/A,FALSE,"PL";#N/A,#N/A,FALSE,"처분";#N/A,#N/A,FALSE,"현금";#N/A,#N/A,FALSE,"매출";#N/A,#N/A,FALSE,"원가";#N/A,#N/A,FALSE,"경영"}</definedName>
    <definedName name="이연" localSheetId="6" hidden="1">{#N/A,#N/A,FALSE,"BS";#N/A,#N/A,FALSE,"PL";#N/A,#N/A,FALSE,"처분";#N/A,#N/A,FALSE,"현금";#N/A,#N/A,FALSE,"매출";#N/A,#N/A,FALSE,"원가";#N/A,#N/A,FALSE,"경영"}</definedName>
    <definedName name="이연" hidden="1">{#N/A,#N/A,FALSE,"BS";#N/A,#N/A,FALSE,"PL";#N/A,#N/A,FALSE,"처분";#N/A,#N/A,FALSE,"현금";#N/A,#N/A,FALSE,"매출";#N/A,#N/A,FALSE,"원가";#N/A,#N/A,FALSE,"경영"}</definedName>
    <definedName name="이연법인세" hidden="1">#REF!</definedName>
    <definedName name="이연법인세2002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2002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200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대">#REF!</definedName>
    <definedName name="이영봉" localSheetId="7" hidden="1">{#N/A,#N/A,FALSE,"BS";#N/A,#N/A,FALSE,"PL";#N/A,#N/A,FALSE,"처분";#N/A,#N/A,FALSE,"현금";#N/A,#N/A,FALSE,"매출";#N/A,#N/A,FALSE,"원가";#N/A,#N/A,FALSE,"경영"}</definedName>
    <definedName name="이영봉" localSheetId="6" hidden="1">{#N/A,#N/A,FALSE,"BS";#N/A,#N/A,FALSE,"PL";#N/A,#N/A,FALSE,"처분";#N/A,#N/A,FALSE,"현금";#N/A,#N/A,FALSE,"매출";#N/A,#N/A,FALSE,"원가";#N/A,#N/A,FALSE,"경영"}</definedName>
    <definedName name="이영봉" hidden="1">{#N/A,#N/A,FALSE,"BS";#N/A,#N/A,FALSE,"PL";#N/A,#N/A,FALSE,"처분";#N/A,#N/A,FALSE,"현금";#N/A,#N/A,FALSE,"매출";#N/A,#N/A,FALSE,"원가";#N/A,#N/A,FALSE,"경영"}</definedName>
    <definedName name="이월">#REF!</definedName>
    <definedName name="이월결손금" hidden="1">#REF!</definedName>
    <definedName name="이읏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읏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읏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잉" hidden="1">#REF!</definedName>
    <definedName name="이익" hidden="1">#REF!</definedName>
    <definedName name="이익잉여금" hidden="1">#REF!</definedName>
    <definedName name="이익잉여금처분계산" hidden="1">#REF!</definedName>
    <definedName name="이익잉여금처분계산서" localSheetId="7" hidden="1">{#N/A,#N/A,FALSE,"현장 NCR 분석";#N/A,#N/A,FALSE,"현장품질감사";#N/A,#N/A,FALSE,"현장품질감사"}</definedName>
    <definedName name="이익잉여금처분계산서" localSheetId="6" hidden="1">{#N/A,#N/A,FALSE,"현장 NCR 분석";#N/A,#N/A,FALSE,"현장품질감사";#N/A,#N/A,FALSE,"현장품질감사"}</definedName>
    <definedName name="이익잉여금처분계산서" hidden="1">{#N/A,#N/A,FALSE,"현장 NCR 분석";#N/A,#N/A,FALSE,"현장품질감사";#N/A,#N/A,FALSE,"현장품질감사"}</definedName>
    <definedName name="이잉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잉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자내역" hidden="1">#REF!</definedName>
    <definedName name="이자비용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비용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비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비용OVREALL" localSheetId="7" hidden="1">{#N/A,#N/A,FALSE,"BS";#N/A,#N/A,FALSE,"PL";#N/A,#N/A,FALSE,"처분";#N/A,#N/A,FALSE,"현금";#N/A,#N/A,FALSE,"매출";#N/A,#N/A,FALSE,"원가";#N/A,#N/A,FALSE,"경영"}</definedName>
    <definedName name="이자비용OVREALL" localSheetId="6" hidden="1">{#N/A,#N/A,FALSE,"BS";#N/A,#N/A,FALSE,"PL";#N/A,#N/A,FALSE,"처분";#N/A,#N/A,FALSE,"현금";#N/A,#N/A,FALSE,"매출";#N/A,#N/A,FALSE,"원가";#N/A,#N/A,FALSE,"경영"}</definedName>
    <definedName name="이자비용OVREALL" hidden="1">{#N/A,#N/A,FALSE,"BS";#N/A,#N/A,FALSE,"PL";#N/A,#N/A,FALSE,"처분";#N/A,#N/A,FALSE,"현금";#N/A,#N/A,FALSE,"매출";#N/A,#N/A,FALSE,"원가";#N/A,#N/A,FALSE,"경영"}</definedName>
    <definedName name="이자수익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수익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수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율">#REF!</definedName>
    <definedName name="이재범" localSheetId="7" hidden="1">{"'분양원가'!$B$1:$F$113"}</definedName>
    <definedName name="이재범" localSheetId="6" hidden="1">{"'분양원가'!$B$1:$F$113"}</definedName>
    <definedName name="이재범" hidden="1">{"'분양원가'!$B$1:$F$113"}</definedName>
    <definedName name="이전" localSheetId="7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이전" localSheetId="6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이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이정욱1" localSheetId="7" hidden="1">{#N/A,#N/A,FALSE,"단축1";#N/A,#N/A,FALSE,"단축2";#N/A,#N/A,FALSE,"단축3";#N/A,#N/A,FALSE,"장축";#N/A,#N/A,FALSE,"4WD"}</definedName>
    <definedName name="이정욱1" localSheetId="6" hidden="1">{#N/A,#N/A,FALSE,"단축1";#N/A,#N/A,FALSE,"단축2";#N/A,#N/A,FALSE,"단축3";#N/A,#N/A,FALSE,"장축";#N/A,#N/A,FALSE,"4WD"}</definedName>
    <definedName name="이정욱1" hidden="1">{#N/A,#N/A,FALSE,"단축1";#N/A,#N/A,FALSE,"단축2";#N/A,#N/A,FALSE,"단축3";#N/A,#N/A,FALSE,"장축";#N/A,#N/A,FALSE,"4WD"}</definedName>
    <definedName name="이정희" localSheetId="7" hidden="1">{#N/A,#N/A,FALSE,"BS";#N/A,#N/A,FALSE,"PL";#N/A,#N/A,FALSE,"처분";#N/A,#N/A,FALSE,"현금";#N/A,#N/A,FALSE,"매출";#N/A,#N/A,FALSE,"원가";#N/A,#N/A,FALSE,"경영"}</definedName>
    <definedName name="이정희" localSheetId="6" hidden="1">{#N/A,#N/A,FALSE,"BS";#N/A,#N/A,FALSE,"PL";#N/A,#N/A,FALSE,"처분";#N/A,#N/A,FALSE,"현금";#N/A,#N/A,FALSE,"매출";#N/A,#N/A,FALSE,"원가";#N/A,#N/A,FALSE,"경영"}</definedName>
    <definedName name="이정희" hidden="1">{#N/A,#N/A,FALSE,"BS";#N/A,#N/A,FALSE,"PL";#N/A,#N/A,FALSE,"처분";#N/A,#N/A,FALSE,"현금";#N/A,#N/A,FALSE,"매출";#N/A,#N/A,FALSE,"원가";#N/A,#N/A,FALSE,"경영"}</definedName>
    <definedName name="이종곤" hidden="1">{"'어음수표'!$A$1"}</definedName>
    <definedName name="이종환" localSheetId="7" hidden="1">{#N/A,#N/A,FALSE,"Sheet5"}</definedName>
    <definedName name="이종환" localSheetId="6" hidden="1">{#N/A,#N/A,FALSE,"Sheet5"}</definedName>
    <definedName name="이종환" hidden="1">{#N/A,#N/A,FALSE,"Sheet5"}</definedName>
    <definedName name="이주령" localSheetId="7" hidden="1">{"'표지'!$B$5"}</definedName>
    <definedName name="이주령" localSheetId="6" hidden="1">{"'표지'!$B$5"}</definedName>
    <definedName name="이주령" hidden="1">{"'표지'!$B$5"}</definedName>
    <definedName name="이준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준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지" hidden="1">#REF!</definedName>
    <definedName name="이차" localSheetId="7" hidden="1">{"'인구현황'!$A$1:$I$23"}</definedName>
    <definedName name="이차" localSheetId="6" hidden="1">{"'인구현황'!$A$1:$I$23"}</definedName>
    <definedName name="이차" hidden="1">{"'인구현황'!$A$1:$I$23"}</definedName>
    <definedName name="이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생산" localSheetId="7" hidden="1">{"'Sheet1'!$A$1:$H$36"}</definedName>
    <definedName name="이천생산" localSheetId="6" hidden="1">{"'Sheet1'!$A$1:$H$36"}</definedName>
    <definedName name="이천생산" hidden="1">{"'Sheet1'!$A$1:$H$36"}</definedName>
    <definedName name="이천자동화팀" localSheetId="7" hidden="1">{"'Sheet1'!$A$1:$H$36"}</definedName>
    <definedName name="이천자동화팀" localSheetId="6" hidden="1">{"'Sheet1'!$A$1:$H$36"}</definedName>
    <definedName name="이천자동화팀" hidden="1">{"'Sheet1'!$A$1:$H$36"}</definedName>
    <definedName name="이티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티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티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현돈">#REF!</definedName>
    <definedName name="이혜정" localSheetId="7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이혜정" localSheetId="6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이혜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이호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호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호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히히히히히" localSheetId="7" hidden="1">{#N/A,#N/A,FALSE,"회선임차현황"}</definedName>
    <definedName name="이히히히히히" localSheetId="6" hidden="1">{#N/A,#N/A,FALSE,"회선임차현황"}</definedName>
    <definedName name="이히히히히히" hidden="1">{#N/A,#N/A,FALSE,"회선임차현황"}</definedName>
    <definedName name="이ㅓㅏㄻ이호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ㅓㅏㄻ이호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ㅓㅏㄻ이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ㅓㅏㅎ" localSheetId="7" hidden="1">{#N/A,#N/A,FALSE,"ASIA1"}</definedName>
    <definedName name="이ㅓㅏㅎ" localSheetId="6" hidden="1">{#N/A,#N/A,FALSE,"ASIA1"}</definedName>
    <definedName name="이ㅓㅏㅎ" hidden="1">{#N/A,#N/A,FALSE,"ASIA1"}</definedName>
    <definedName name="익" localSheetId="7" hidden="1">{"'표지'!$B$5"}</definedName>
    <definedName name="익" localSheetId="6" hidden="1">{"'표지'!$B$5"}</definedName>
    <definedName name="익" hidden="1">{"'표지'!$B$5"}</definedName>
    <definedName name="익우러" hidden="1">{"'Desktop Inventory 현황'!$B$2:$O$35"}</definedName>
    <definedName name="인" localSheetId="7" hidden="1">{#N/A,#N/A,FALSE,"Sheet1"}</definedName>
    <definedName name="인" localSheetId="6" hidden="1">{#N/A,#N/A,FALSE,"Sheet1"}</definedName>
    <definedName name="인" hidden="1">{#N/A,#N/A,FALSE,"Sheet1"}</definedName>
    <definedName name="인건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건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건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건비1차배부">[0]!인건비1차배부</definedName>
    <definedName name="인건비2차배부">[0]!인건비2차배부</definedName>
    <definedName name="인건비MASTER이동">[0]!인건비MASTER이동</definedName>
    <definedName name="인건비MENU이동">[0]!인건비MENU이동</definedName>
    <definedName name="인건비계획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인건비계획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인건비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인건비배부MASTER1이동">[0]!인건비배부MASTER1이동</definedName>
    <definedName name="인건비배부MASTER2이동">[0]!인건비배부MASTER2이동</definedName>
    <definedName name="인건비배부적수2">[0]!인건비배부적수2</definedName>
    <definedName name="인건비배부적수이동">[0]!인건비배부적수이동</definedName>
    <definedName name="인건비코드에러">[0]!인건비코드에러</definedName>
    <definedName name="인계" localSheetId="7" hidden="1">{#N/A,#N/A,TRUE,"Y생산";#N/A,#N/A,TRUE,"Y판매";#N/A,#N/A,TRUE,"Y총물량";#N/A,#N/A,TRUE,"Y능력";#N/A,#N/A,TRUE,"YKD"}</definedName>
    <definedName name="인계" localSheetId="6" hidden="1">{#N/A,#N/A,TRUE,"Y생산";#N/A,#N/A,TRUE,"Y판매";#N/A,#N/A,TRUE,"Y총물량";#N/A,#N/A,TRUE,"Y능력";#N/A,#N/A,TRUE,"YKD"}</definedName>
    <definedName name="인계" hidden="1">{#N/A,#N/A,TRUE,"Y생산";#N/A,#N/A,TRUE,"Y판매";#N/A,#N/A,TRUE,"Y총물량";#N/A,#N/A,TRUE,"Y능력";#N/A,#N/A,TRUE,"YKD"}</definedName>
    <definedName name="인구DATA" localSheetId="7" hidden="1">{"'인구현황'!$A$1:$I$23"}</definedName>
    <definedName name="인구DATA" localSheetId="6" hidden="1">{"'인구현황'!$A$1:$I$23"}</definedName>
    <definedName name="인구DATA" hidden="1">{"'인구현황'!$A$1:$I$23"}</definedName>
    <definedName name="인니" localSheetId="7" hidden="1">{#N/A,#N/A,FALSE,"UNIT";#N/A,#N/A,FALSE,"UNIT";#N/A,#N/A,FALSE,"계정"}</definedName>
    <definedName name="인니" localSheetId="6" hidden="1">{#N/A,#N/A,FALSE,"UNIT";#N/A,#N/A,FALSE,"UNIT";#N/A,#N/A,FALSE,"계정"}</definedName>
    <definedName name="인니" hidden="1">{#N/A,#N/A,FALSE,"UNIT";#N/A,#N/A,FALSE,"UNIT";#N/A,#N/A,FALSE,"계정"}</definedName>
    <definedName name="인당매출" localSheetId="7" hidden="1">{#N/A,#N/A,FALSE,"Aging Summary";#N/A,#N/A,FALSE,"Ratio Analysis";#N/A,#N/A,FALSE,"Test 120 Day Accts";#N/A,#N/A,FALSE,"Tickmarks"}</definedName>
    <definedName name="인당매출" localSheetId="6" hidden="1">{#N/A,#N/A,FALSE,"Aging Summary";#N/A,#N/A,FALSE,"Ratio Analysis";#N/A,#N/A,FALSE,"Test 120 Day Accts";#N/A,#N/A,FALSE,"Tickmarks"}</definedName>
    <definedName name="인당매출" hidden="1">{#N/A,#N/A,FALSE,"Aging Summary";#N/A,#N/A,FALSE,"Ratio Analysis";#N/A,#N/A,FALSE,"Test 120 Day Accts";#N/A,#N/A,FALSE,"Tickmarks"}</definedName>
    <definedName name="인도네시아" localSheetId="7" hidden="1">{#N/A,#N/A,FALSE,"UNIT";#N/A,#N/A,FALSE,"UNIT";#N/A,#N/A,FALSE,"계정"}</definedName>
    <definedName name="인도네시아" localSheetId="6" hidden="1">{#N/A,#N/A,FALSE,"UNIT";#N/A,#N/A,FALSE,"UNIT";#N/A,#N/A,FALSE,"계정"}</definedName>
    <definedName name="인도네시아" hidden="1">{#N/A,#N/A,FALSE,"UNIT";#N/A,#N/A,FALSE,"UNIT";#N/A,#N/A,FALSE,"계정"}</definedName>
    <definedName name="인력">#REF!</definedName>
    <definedName name="인력1">#REF!</definedName>
    <definedName name="인력2">#REF!</definedName>
    <definedName name="인력계회" hidden="1">#REF!</definedName>
    <definedName name="인력소요계획">#REF!</definedName>
    <definedName name="인배재만" localSheetId="7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인배재만" localSheetId="6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인배재만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인사" localSheetId="7" hidden="1">{#N/A,#N/A,FALSE,"P.C.B"}</definedName>
    <definedName name="인사" localSheetId="12">BlankMacro1</definedName>
    <definedName name="인사" localSheetId="6" hidden="1">{#N/A,#N/A,FALSE,"P.C.B"}</definedName>
    <definedName name="인사" hidden="1">{#N/A,#N/A,FALSE,"P.C.B"}</definedName>
    <definedName name="인사팀넘기기">#REF!,#REF!,#REF!</definedName>
    <definedName name="인상1안" localSheetId="7" hidden="1">{#N/A,#N/A,FALSE,"단축1";#N/A,#N/A,FALSE,"단축2";#N/A,#N/A,FALSE,"단축3";#N/A,#N/A,FALSE,"장축";#N/A,#N/A,FALSE,"4WD"}</definedName>
    <definedName name="인상1안" localSheetId="6" hidden="1">{#N/A,#N/A,FALSE,"단축1";#N/A,#N/A,FALSE,"단축2";#N/A,#N/A,FALSE,"단축3";#N/A,#N/A,FALSE,"장축";#N/A,#N/A,FALSE,"4WD"}</definedName>
    <definedName name="인상1안" hidden="1">{#N/A,#N/A,FALSE,"단축1";#N/A,#N/A,FALSE,"단축2";#N/A,#N/A,FALSE,"단축3";#N/A,#N/A,FALSE,"장축";#N/A,#N/A,FALSE,"4WD"}</definedName>
    <definedName name="인쇄" localSheetId="7" hidden="1">{#N/A,#N/A,FALSE,"지침";#N/A,#N/A,FALSE,"환경분석";#N/A,#N/A,FALSE,"Sheet16"}</definedName>
    <definedName name="인쇄" localSheetId="6" hidden="1">{#N/A,#N/A,FALSE,"지침";#N/A,#N/A,FALSE,"환경분석";#N/A,#N/A,FALSE,"Sheet16"}</definedName>
    <definedName name="인쇄" hidden="1">{#N/A,#N/A,FALSE,"지침";#N/A,#N/A,FALSE,"환경분석";#N/A,#N/A,FALSE,"Sheet16"}</definedName>
    <definedName name="인쇄01">#REF!</definedName>
    <definedName name="인쇄BU" localSheetId="7" hidden="1">{#N/A,#N/A,FALSE,"지침";#N/A,#N/A,FALSE,"환경분석";#N/A,#N/A,FALSE,"Sheet16"}</definedName>
    <definedName name="인쇄BU" localSheetId="6" hidden="1">{#N/A,#N/A,FALSE,"지침";#N/A,#N/A,FALSE,"환경분석";#N/A,#N/A,FALSE,"Sheet16"}</definedName>
    <definedName name="인쇄BU" hidden="1">{#N/A,#N/A,FALSE,"지침";#N/A,#N/A,FALSE,"환경분석";#N/A,#N/A,FALSE,"Sheet16"}</definedName>
    <definedName name="인쇄영역">#REF!</definedName>
    <definedName name="인수" localSheetId="7" hidden="1">{"'5'!$A$1:$BB$147"}</definedName>
    <definedName name="인수" localSheetId="6" hidden="1">{"'5'!$A$1:$BB$147"}</definedName>
    <definedName name="인수" hidden="1">{"'5'!$A$1:$BB$147"}</definedName>
    <definedName name="인수보고" localSheetId="7" hidden="1">{"'5'!$A$1:$BB$147"}</definedName>
    <definedName name="인수보고" localSheetId="6" hidden="1">{"'5'!$A$1:$BB$147"}</definedName>
    <definedName name="인수보고" hidden="1">{"'5'!$A$1:$BB$147"}</definedName>
    <definedName name="인수보고종합" localSheetId="7" hidden="1">{"'5'!$A$1:$BB$147"}</definedName>
    <definedName name="인수보고종합" localSheetId="6" hidden="1">{"'5'!$A$1:$BB$147"}</definedName>
    <definedName name="인수보고종합" hidden="1">{"'5'!$A$1:$BB$147"}</definedName>
    <definedName name="인숭" localSheetId="7" hidden="1">{"'5'!$A$1:$BB$147"}</definedName>
    <definedName name="인숭" localSheetId="6" hidden="1">{"'5'!$A$1:$BB$147"}</definedName>
    <definedName name="인숭" hidden="1">{"'5'!$A$1:$BB$147"}</definedName>
    <definedName name="인연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3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9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9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입력이동">[0]!인원입력이동</definedName>
    <definedName name="인원작업시간">#REF!</definedName>
    <definedName name="인원증감" localSheetId="7" hidden="1">{"'BSC(2001)'!$A$27:$G$32"}</definedName>
    <definedName name="인원증감" localSheetId="6" hidden="1">{"'BSC(2001)'!$A$27:$G$32"}</definedName>
    <definedName name="인원증감" hidden="1">{"'BSC(2001)'!$A$27:$G$32"}</definedName>
    <definedName name="인원충원사유" localSheetId="7" hidden="1">{#N/A,#N/A,FALSE,"계약직(여)"}</definedName>
    <definedName name="인원충원사유" localSheetId="6" hidden="1">{#N/A,#N/A,FALSE,"계약직(여)"}</definedName>
    <definedName name="인원충원사유" hidden="1">{#N/A,#N/A,FALSE,"계약직(여)"}</definedName>
    <definedName name="인원충원사유_1" localSheetId="7" hidden="1">{#N/A,#N/A,FALSE,"계약직(여)"}</definedName>
    <definedName name="인원충원사유_1" localSheetId="6" hidden="1">{#N/A,#N/A,FALSE,"계약직(여)"}</definedName>
    <definedName name="인원충원사유_1" hidden="1">{#N/A,#N/A,FALSE,"계약직(여)"}</definedName>
    <definedName name="인원현황" localSheetId="7" hidden="1">{"'인구현황'!$A$1:$I$23"}</definedName>
    <definedName name="인원현황" localSheetId="6" hidden="1">{"'인구현황'!$A$1:$I$23"}</definedName>
    <definedName name="인원현황" hidden="1">{"'인구현황'!$A$1:$I$23"}</definedName>
    <definedName name="인원현황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보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보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재경영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재경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재경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적사항">#REF!</definedName>
    <definedName name="인지세">#REF!</definedName>
    <definedName name="인천의료">#REF!</definedName>
    <definedName name="인코랜드" localSheetId="7" hidden="1">{"'표지'!$B$5"}</definedName>
    <definedName name="인코랜드" localSheetId="6" hidden="1">{"'표지'!$B$5"}</definedName>
    <definedName name="인코랜드" hidden="1">{"'표지'!$B$5"}</definedName>
    <definedName name="인턴급여">#REF!</definedName>
    <definedName name="일">#REF!</definedName>
    <definedName name="일련번호2">#REF!</definedName>
    <definedName name="일반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一般管理" localSheetId="7" hidden="1">{"'買掛金'!$J$6"}</definedName>
    <definedName name="一般管理" localSheetId="6" hidden="1">{"'買掛金'!$J$6"}</definedName>
    <definedName name="一般管理" hidden="1">{"'買掛金'!$J$6"}</definedName>
    <definedName name="일반무역자재" localSheetId="7" hidden="1">{#N/A,#N/A,FALSE,"단축1";#N/A,#N/A,FALSE,"단축2";#N/A,#N/A,FALSE,"단축3";#N/A,#N/A,FALSE,"장축";#N/A,#N/A,FALSE,"4WD"}</definedName>
    <definedName name="일반무역자재" localSheetId="6" hidden="1">{#N/A,#N/A,FALSE,"단축1";#N/A,#N/A,FALSE,"단축2";#N/A,#N/A,FALSE,"단축3";#N/A,#N/A,FALSE,"장축";#N/A,#N/A,FALSE,"4WD"}</definedName>
    <definedName name="일반무역자재" hidden="1">{#N/A,#N/A,FALSE,"단축1";#N/A,#N/A,FALSE,"단축2";#N/A,#N/A,FALSE,"단축3";#N/A,#N/A,FALSE,"장축";#N/A,#N/A,FALSE,"4WD"}</definedName>
    <definedName name="일반보증">#REF!</definedName>
    <definedName name="일본영업팀2" localSheetId="7" hidden="1">{"'4월수지'!$A$1:$AE$45"}</definedName>
    <definedName name="일본영업팀2" localSheetId="6" hidden="1">{"'4월수지'!$A$1:$AE$45"}</definedName>
    <definedName name="일본영업팀2" hidden="1">{"'4월수지'!$A$1:$AE$45"}</definedName>
    <definedName name="일산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월">#REF!</definedName>
    <definedName name="일위" hidden="1">#REF!</definedName>
    <definedName name="일자" localSheetId="7" hidden="1">{"'Sheet1'!$A$1:$D$4"}</definedName>
    <definedName name="일자" localSheetId="6" hidden="1">{"'Sheet1'!$A$1:$D$4"}</definedName>
    <definedName name="일자" hidden="1">{"'Sheet1'!$A$1:$D$4"}</definedName>
    <definedName name="일자별" localSheetId="7" hidden="1">{#N/A,#N/A,TRUE,"Y생산";#N/A,#N/A,TRUE,"Y판매";#N/A,#N/A,TRUE,"Y총물량";#N/A,#N/A,TRUE,"Y능력";#N/A,#N/A,TRUE,"YKD"}</definedName>
    <definedName name="일자별" localSheetId="6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일자별현황" localSheetId="7" hidden="1">{"'5'!$A$1:$BB$147"}</definedName>
    <definedName name="일자별현황" localSheetId="6" hidden="1">{"'5'!$A$1:$BB$147"}</definedName>
    <definedName name="일자별현황" hidden="1">{"'5'!$A$1:$BB$147"}</definedName>
    <definedName name="일정" hidden="1">{#N/A,#N/A,FALSE,"96매출보고현황"}</definedName>
    <definedName name="일정2" localSheetId="7" hidden="1">{"'교육경비품의'!$B$4:$D$12"}</definedName>
    <definedName name="일정2" localSheetId="6" hidden="1">{"'교육경비품의'!$B$4:$D$12"}</definedName>
    <definedName name="일정2" hidden="1">{"'교육경비품의'!$B$4:$D$12"}</definedName>
    <definedName name="일정222" hidden="1">{#N/A,#N/A,FALSE,"구조2"}</definedName>
    <definedName name="일정97" hidden="1">#REF!</definedName>
    <definedName name="일정계획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가공">[0]!임가공</definedName>
    <definedName name="임금시뮬레이션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금시뮬레이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금시뮬레이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료산정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료산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료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미수" hidden="1">#REF!</definedName>
    <definedName name="임대보증금" localSheetId="7" hidden="1">{#N/A,#N/A,FALSE,"BS";#N/A,#N/A,FALSE,"PL";#N/A,#N/A,FALSE,"처분";#N/A,#N/A,FALSE,"현금";#N/A,#N/A,FALSE,"매출";#N/A,#N/A,FALSE,"원가";#N/A,#N/A,FALSE,"경영"}</definedName>
    <definedName name="임대보증금" localSheetId="6" hidden="1">{#N/A,#N/A,FALSE,"BS";#N/A,#N/A,FALSE,"PL";#N/A,#N/A,FALSE,"처분";#N/A,#N/A,FALSE,"현금";#N/A,#N/A,FALSE,"매출";#N/A,#N/A,FALSE,"원가";#N/A,#N/A,FALSE,"경영"}</definedName>
    <definedName name="임대보증금" hidden="1">{#N/A,#N/A,FALSE,"BS";#N/A,#N/A,FALSE,"PL";#N/A,#N/A,FALSE,"처분";#N/A,#N/A,FALSE,"현금";#N/A,#N/A,FALSE,"매출";#N/A,#N/A,FALSE,"원가";#N/A,#N/A,FALSE,"경영"}</definedName>
    <definedName name="임대보증금1" hidden="1">#REF!</definedName>
    <definedName name="임동원" localSheetId="7" hidden="1">{#N/A,#N/A,FALSE,"정공"}</definedName>
    <definedName name="임동원" localSheetId="6" hidden="1">{#N/A,#N/A,FALSE,"정공"}</definedName>
    <definedName name="임동원" hidden="1">{#N/A,#N/A,FALSE,"정공"}</definedName>
    <definedName name="임동환" localSheetId="7" hidden="1">{#N/A,#N/A,FALSE,"BS";#N/A,#N/A,FALSE,"PL";#N/A,#N/A,FALSE,"처분";#N/A,#N/A,FALSE,"현금";#N/A,#N/A,FALSE,"매출";#N/A,#N/A,FALSE,"원가";#N/A,#N/A,FALSE,"경영"}</definedName>
    <definedName name="임동환" localSheetId="6" hidden="1">{#N/A,#N/A,FALSE,"BS";#N/A,#N/A,FALSE,"PL";#N/A,#N/A,FALSE,"처분";#N/A,#N/A,FALSE,"현금";#N/A,#N/A,FALSE,"매출";#N/A,#N/A,FALSE,"원가";#N/A,#N/A,FALSE,"경영"}</definedName>
    <definedName name="임동환" hidden="1">{#N/A,#N/A,FALSE,"BS";#N/A,#N/A,FALSE,"PL";#N/A,#N/A,FALSE,"처분";#N/A,#N/A,FALSE,"현금";#N/A,#N/A,FALSE,"매출";#N/A,#N/A,FALSE,"원가";#N/A,#N/A,FALSE,"경영"}</definedName>
    <definedName name="임ㅅ1">0</definedName>
    <definedName name="임시2" localSheetId="7" hidden="1">{#N/A,#N/A,FALSE,"단축1";#N/A,#N/A,FALSE,"단축2";#N/A,#N/A,FALSE,"단축3";#N/A,#N/A,FALSE,"장축";#N/A,#N/A,FALSE,"4WD"}</definedName>
    <definedName name="임시2" localSheetId="6" hidden="1">{#N/A,#N/A,FALSE,"단축1";#N/A,#N/A,FALSE,"단축2";#N/A,#N/A,FALSE,"단축3";#N/A,#N/A,FALSE,"장축";#N/A,#N/A,FALSE,"4WD"}</definedName>
    <definedName name="임시2" hidden="1">{#N/A,#N/A,FALSE,"단축1";#N/A,#N/A,FALSE,"단축2";#N/A,#N/A,FALSE,"단축3";#N/A,#N/A,FALSE,"장축";#N/A,#N/A,FALSE,"4WD"}</definedName>
    <definedName name="임시저장" localSheetId="7" hidden="1">{#N/A,#N/A,FALSE,"BS";#N/A,#N/A,FALSE,"PL";#N/A,#N/A,FALSE,"처분";#N/A,#N/A,FALSE,"현금";#N/A,#N/A,FALSE,"매출";#N/A,#N/A,FALSE,"원가";#N/A,#N/A,FALSE,"경영"}</definedName>
    <definedName name="임시저장" localSheetId="6" hidden="1">{#N/A,#N/A,FALSE,"BS";#N/A,#N/A,FALSE,"PL";#N/A,#N/A,FALSE,"처분";#N/A,#N/A,FALSE,"현금";#N/A,#N/A,FALSE,"매출";#N/A,#N/A,FALSE,"원가";#N/A,#N/A,FALSE,"경영"}</definedName>
    <definedName name="임시저장" hidden="1">{#N/A,#N/A,FALSE,"BS";#N/A,#N/A,FALSE,"PL";#N/A,#N/A,FALSE,"처분";#N/A,#N/A,FALSE,"현금";#N/A,#N/A,FALSE,"매출";#N/A,#N/A,FALSE,"원가";#N/A,#N/A,FALSE,"경영"}</definedName>
    <definedName name="임원대차대조표" localSheetId="7" hidden="1">{#N/A,#N/A,FALSE,"매출이익"}</definedName>
    <definedName name="임원대차대조표" localSheetId="6" hidden="1">{#N/A,#N/A,FALSE,"매출이익"}</definedName>
    <definedName name="임원대차대조표" hidden="1">{#N/A,#N/A,FALSE,"매출이익"}</definedName>
    <definedName name="임원현황">#REF!</definedName>
    <definedName name="임율계산">[0]!임율계산</definedName>
    <definedName name="임율이동">[0]!임율이동</definedName>
    <definedName name="임정은" localSheetId="7" hidden="1">{#N/A,#N/A,FALSE,"Sheet5"}</definedName>
    <definedName name="임정은" localSheetId="6" hidden="1">{#N/A,#N/A,FALSE,"Sheet5"}</definedName>
    <definedName name="임정은" hidden="1">{#N/A,#N/A,FALSE,"Sheet5"}</definedName>
    <definedName name="임직" hidden="1">#REF!</definedName>
    <definedName name="임직관리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직관리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직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직관리현황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직관리현황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직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차" localSheetId="7" hidden="1">{"'분양원가'!$B$1:$F$113"}</definedName>
    <definedName name="임차" localSheetId="6" hidden="1">{"'분양원가'!$B$1:$F$113"}</definedName>
    <definedName name="임차" hidden="1">{"'분양원가'!$B$1:$F$113"}</definedName>
    <definedName name="임차2" localSheetId="7" hidden="1">{"'분양원가'!$B$1:$F$113"}</definedName>
    <definedName name="임차2" localSheetId="6" hidden="1">{"'분양원가'!$B$1:$F$113"}</definedName>
    <definedName name="임차2" hidden="1">{"'분양원가'!$B$1:$F$113"}</definedName>
    <definedName name="임차보증금3개월">#REF!</definedName>
    <definedName name="임차시설물">#REF!</definedName>
    <definedName name="임테블">#REF!</definedName>
    <definedName name="입고" hidden="1">#REF!</definedName>
    <definedName name="입고계획">#REF!</definedName>
    <definedName name="입고량">#REF!</definedName>
    <definedName name="입고사항" localSheetId="7" hidden="1">{#N/A,#N/A,FALSE,"제목"}</definedName>
    <definedName name="입고사항" localSheetId="6" hidden="1">{#N/A,#N/A,FALSE,"제목"}</definedName>
    <definedName name="입고사항" hidden="1">{#N/A,#N/A,FALSE,"제목"}</definedName>
    <definedName name="입고일정" localSheetId="7" hidden="1">{#N/A,#N/A,FALSE,"제목"}</definedName>
    <definedName name="입고일정" localSheetId="6" hidden="1">{#N/A,#N/A,FALSE,"제목"}</definedName>
    <definedName name="입고일정" hidden="1">{#N/A,#N/A,FALSE,"제목"}</definedName>
    <definedName name="입금예정금액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입금예정금액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입금예정금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입력개발table">#REF!</definedName>
    <definedName name="입력개발배부">#REF!</definedName>
    <definedName name="입력개발부문">#REF!</definedName>
    <definedName name="입력범위">#REF!</definedName>
    <definedName name="입력일반table">#REF!</definedName>
    <definedName name="입력일반배부">#REF!</definedName>
    <definedName name="입력일반부문">#REF!</definedName>
    <definedName name="잉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잉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잉여금" localSheetId="7" hidden="1">{#N/A,#N/A,FALSE,"BS";#N/A,#N/A,FALSE,"PL";#N/A,#N/A,FALSE,"처분";#N/A,#N/A,FALSE,"현금";#N/A,#N/A,FALSE,"매출";#N/A,#N/A,FALSE,"원가";#N/A,#N/A,FALSE,"경영"}</definedName>
    <definedName name="잉여금" localSheetId="6" hidden="1">{#N/A,#N/A,FALSE,"BS";#N/A,#N/A,FALSE,"PL";#N/A,#N/A,FALSE,"처분";#N/A,#N/A,FALSE,"현금";#N/A,#N/A,FALSE,"매출";#N/A,#N/A,FALSE,"원가";#N/A,#N/A,FALSE,"경영"}</definedName>
    <definedName name="잉여금" hidden="1">{#N/A,#N/A,FALSE,"BS";#N/A,#N/A,FALSE,"PL";#N/A,#N/A,FALSE,"처분";#N/A,#N/A,FALSE,"현금";#N/A,#N/A,FALSE,"매출";#N/A,#N/A,FALSE,"원가";#N/A,#N/A,FALSE,"경영"}</definedName>
    <definedName name="잉여금_1" localSheetId="7" hidden="1">{#N/A,#N/A,FALSE,"BS";#N/A,#N/A,FALSE,"PL";#N/A,#N/A,FALSE,"처분";#N/A,#N/A,FALSE,"현금";#N/A,#N/A,FALSE,"매출";#N/A,#N/A,FALSE,"원가";#N/A,#N/A,FALSE,"경영"}</definedName>
    <definedName name="잉여금_1" localSheetId="6" hidden="1">{#N/A,#N/A,FALSE,"BS";#N/A,#N/A,FALSE,"PL";#N/A,#N/A,FALSE,"처분";#N/A,#N/A,FALSE,"현금";#N/A,#N/A,FALSE,"매출";#N/A,#N/A,FALSE,"원가";#N/A,#N/A,FALSE,"경영"}</definedName>
    <definedName name="잉여금_1" hidden="1">{#N/A,#N/A,FALSE,"BS";#N/A,#N/A,FALSE,"PL";#N/A,#N/A,FALSE,"처분";#N/A,#N/A,FALSE,"현금";#N/A,#N/A,FALSE,"매출";#N/A,#N/A,FALSE,"원가";#N/A,#N/A,FALSE,"경영"}</definedName>
    <definedName name="잎새" hidden="1">#REF!</definedName>
    <definedName name="잎새비교" hidden="1">#REF!</definedName>
    <definedName name="잎새비교2" hidden="1">#REF!</definedName>
    <definedName name="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ㅈㄱ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ㅈㄱ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ㅈㄱ3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고모" localSheetId="7" hidden="1">{#N/A,#N/A,FALSE,"단축1";#N/A,#N/A,FALSE,"단축2";#N/A,#N/A,FALSE,"단축3";#N/A,#N/A,FALSE,"장축";#N/A,#N/A,FALSE,"4WD"}</definedName>
    <definedName name="ㅈ고모" localSheetId="6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ㄳ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ㄴㄴㄴ" localSheetId="7" hidden="1">{#N/A,#N/A,FALSE,"P.C.B"}</definedName>
    <definedName name="ㅈㄴㄴㄴ" localSheetId="6" hidden="1">{#N/A,#N/A,FALSE,"P.C.B"}</definedName>
    <definedName name="ㅈㄴㄴㄴ" hidden="1">{#N/A,#N/A,FALSE,"P.C.B"}</definedName>
    <definedName name="ㅈㄴㅇㄹㅊㅁ" localSheetId="7" hidden="1">{#N/A,#N/A,FALSE,"단축1";#N/A,#N/A,FALSE,"단축2";#N/A,#N/A,FALSE,"단축3";#N/A,#N/A,FALSE,"장축";#N/A,#N/A,FALSE,"4WD"}</definedName>
    <definedName name="ㅈㄴㅇㄹㅊㅁ" localSheetId="6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" localSheetId="7" hidden="1">{#N/A,#N/A,FALSE,"BS";#N/A,#N/A,FALSE,"PL";#N/A,#N/A,FALSE,"처분";#N/A,#N/A,FALSE,"현금";#N/A,#N/A,FALSE,"매출";#N/A,#N/A,FALSE,"원가";#N/A,#N/A,FALSE,"경영"}</definedName>
    <definedName name="ㅈㄷㄱ" localSheetId="6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ㄳ" localSheetId="7" hidden="1">{"'매출계획'!$D$2"}</definedName>
    <definedName name="ㅈㄷㄳ" localSheetId="6" hidden="1">{"'매출계획'!$D$2"}</definedName>
    <definedName name="ㅈㄷㄳ" hidden="1">{"'매출계획'!$D$2"}</definedName>
    <definedName name="ㅈㄷㄹㅀㅀㅎ" localSheetId="7" hidden="1">{#N/A,#N/A,TRUE,"일정"}</definedName>
    <definedName name="ㅈㄷㄹㅀㅀㅎ" localSheetId="6" hidden="1">{#N/A,#N/A,TRUE,"일정"}</definedName>
    <definedName name="ㅈㄷㄹㅀㅀㅎ" hidden="1">{#N/A,#N/A,TRUE,"일정"}</definedName>
    <definedName name="ㅈㄷㅈㄱ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ㄱ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ㅈ" localSheetId="7" hidden="1">{"'매출계획'!$D$2"}</definedName>
    <definedName name="ㅈㅂㄷㅈ" localSheetId="6" hidden="1">{"'매출계획'!$D$2"}</definedName>
    <definedName name="ㅈㅂㄷㅈ" hidden="1">{"'매출계획'!$D$2"}</definedName>
    <definedName name="ㅈㅂㅈㅂ" localSheetId="7" hidden="1">{#N/A,#N/A,FALSE,"Sheet1";#N/A,#N/A,FALSE,"Sheet1";#N/A,#N/A,FALSE,"Sheet1"}</definedName>
    <definedName name="ㅈㅂㅈㅂ" localSheetId="6" hidden="1">{#N/A,#N/A,FALSE,"Sheet1";#N/A,#N/A,FALSE,"Sheet1";#N/A,#N/A,FALSE,"Sheet1"}</definedName>
    <definedName name="ㅈㅂㅈㅂ" hidden="1">{#N/A,#N/A,FALSE,"Sheet1";#N/A,#N/A,FALSE,"Sheet1";#N/A,#N/A,FALSE,"Sheet1"}</definedName>
    <definedName name="ㅈㅂㅎ" localSheetId="7" hidden="1">{#N/A,#N/A,FALSE,"제목"}</definedName>
    <definedName name="ㅈㅂㅎ" localSheetId="6" hidden="1">{#N/A,#N/A,FALSE,"제목"}</definedName>
    <definedName name="ㅈㅂㅎ" hidden="1">{#N/A,#N/A,FALSE,"제목"}</definedName>
    <definedName name="ㅈㅂㅎㄹㅈㄷㅎ" localSheetId="7" hidden="1">{"'5'!$A$1:$BB$147"}</definedName>
    <definedName name="ㅈㅂㅎㄹㅈㄷㅎ" localSheetId="6" hidden="1">{"'5'!$A$1:$BB$147"}</definedName>
    <definedName name="ㅈㅂㅎㄹㅈㄷㅎ" hidden="1">{"'5'!$A$1:$BB$147"}</definedName>
    <definedName name="ㅈㅅ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ㅅ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ㅅ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localSheetId="7" hidden="1">{#N/A,#N/A,FALSE,"을지 (4)";#N/A,#N/A,FALSE,"을지 (5)";#N/A,#N/A,FALSE,"을지 (6)"}</definedName>
    <definedName name="ㅈㅈ" localSheetId="6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ㄷ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ㄷ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" localSheetId="7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" localSheetId="6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_1" localSheetId="7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_1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ㅎㅇㅇㅎ" localSheetId="7" hidden="1">{#N/A,#N/A,FALSE,"단축1";#N/A,#N/A,FALSE,"단축2";#N/A,#N/A,FALSE,"단축3";#N/A,#N/A,FALSE,"장축";#N/A,#N/A,FALSE,"4WD"}</definedName>
    <definedName name="ㅈㅎㅇㅇㅎ" localSheetId="6" hidden="1">{#N/A,#N/A,FALSE,"단축1";#N/A,#N/A,FALSE,"단축2";#N/A,#N/A,FALSE,"단축3";#N/A,#N/A,FALSE,"장축";#N/A,#N/A,FALSE,"4WD"}</definedName>
    <definedName name="ㅈㅎㅇㅇㅎ" hidden="1">{#N/A,#N/A,FALSE,"단축1";#N/A,#N/A,FALSE,"단축2";#N/A,#N/A,FALSE,"단축3";#N/A,#N/A,FALSE,"장축";#N/A,#N/A,FALSE,"4WD"}</definedName>
    <definedName name="자" localSheetId="7" hidden="1">{#N/A,#N/A,FALSE,"BS";#N/A,#N/A,FALSE,"PL";#N/A,#N/A,FALSE,"처분";#N/A,#N/A,FALSE,"현금";#N/A,#N/A,FALSE,"매출";#N/A,#N/A,FALSE,"원가";#N/A,#N/A,FALSE,"경영"}</definedName>
    <definedName name="자" localSheetId="6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7" hidden="1">{#N/A,#N/A,FALSE,"UNIT";#N/A,#N/A,FALSE,"UNIT";#N/A,#N/A,FALSE,"계정"}</definedName>
    <definedName name="자." localSheetId="6" hidden="1">{#N/A,#N/A,FALSE,"UNIT";#N/A,#N/A,FALSE,"UNIT";#N/A,#N/A,FALSE,"계정"}</definedName>
    <definedName name="자." hidden="1">{#N/A,#N/A,FALSE,"UNIT";#N/A,#N/A,FALSE,"UNIT";#N/A,#N/A,FALSE,"계정"}</definedName>
    <definedName name="자.." localSheetId="7" hidden="1">{#N/A,#N/A,FALSE,"UNIT";#N/A,#N/A,FALSE,"UNIT";#N/A,#N/A,FALSE,"계정"}</definedName>
    <definedName name="자.." localSheetId="6" hidden="1">{#N/A,#N/A,FALSE,"UNIT";#N/A,#N/A,FALSE,"UNIT";#N/A,#N/A,FALSE,"계정"}</definedName>
    <definedName name="자.." hidden="1">{#N/A,#N/A,FALSE,"UNIT";#N/A,#N/A,FALSE,"UNIT";#N/A,#N/A,FALSE,"계정"}</definedName>
    <definedName name="자1" localSheetId="7" hidden="1">{#N/A,#N/A,FALSE,"UNIT";#N/A,#N/A,FALSE,"UNIT";#N/A,#N/A,FALSE,"계정"}</definedName>
    <definedName name="자1" localSheetId="6" hidden="1">{#N/A,#N/A,FALSE,"UNIT";#N/A,#N/A,FALSE,"UNIT";#N/A,#N/A,FALSE,"계정"}</definedName>
    <definedName name="자1" hidden="1">{#N/A,#N/A,FALSE,"UNIT";#N/A,#N/A,FALSE,"UNIT";#N/A,#N/A,FALSE,"계정"}</definedName>
    <definedName name="자금" localSheetId="7" hidden="1">{#N/A,#N/A,FALSE,"Aging Summary";#N/A,#N/A,FALSE,"Ratio Analysis";#N/A,#N/A,FALSE,"Test 120 Day Accts";#N/A,#N/A,FALSE,"Tickmarks"}</definedName>
    <definedName name="자금" localSheetId="6" hidden="1">{#N/A,#N/A,FALSE,"Aging Summary";#N/A,#N/A,FALSE,"Ratio Analysis";#N/A,#N/A,FALSE,"Test 120 Day Accts";#N/A,#N/A,FALSE,"Tickmarks"}</definedName>
    <definedName name="자금" hidden="1">{#N/A,#N/A,FALSE,"Aging Summary";#N/A,#N/A,FALSE,"Ratio Analysis";#N/A,#N/A,FALSE,"Test 120 Day Accts";#N/A,#N/A,FALSE,"Tickmarks"}</definedName>
    <definedName name="자금사채">#REF!</definedName>
    <definedName name="자금수지">#REF!</definedName>
    <definedName name="자금수지_00" localSheetId="7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1" localSheetId="7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1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운요" localSheetId="7" hidden="1">{#N/A,#N/A,FALSE,"Aging Summary";#N/A,#N/A,FALSE,"Ratio Analysis";#N/A,#N/A,FALSE,"Test 120 Day Accts";#N/A,#N/A,FALSE,"Tickmarks"}</definedName>
    <definedName name="자금운요" localSheetId="6" hidden="1">{#N/A,#N/A,FALSE,"Aging Summary";#N/A,#N/A,FALSE,"Ratio Analysis";#N/A,#N/A,FALSE,"Test 120 Day Accts";#N/A,#N/A,FALSE,"Tickmarks"}</definedName>
    <definedName name="자금운요" hidden="1">{#N/A,#N/A,FALSE,"Aging Summary";#N/A,#N/A,FALSE,"Ratio Analysis";#N/A,#N/A,FALSE,"Test 120 Day Accts";#N/A,#N/A,FALSE,"Tickmarks"}</definedName>
    <definedName name="자금운용" localSheetId="7" hidden="1">{#N/A,#N/A,FALSE,"Aging Summary";#N/A,#N/A,FALSE,"Ratio Analysis";#N/A,#N/A,FALSE,"Test 120 Day Accts";#N/A,#N/A,FALSE,"Tickmarks"}</definedName>
    <definedName name="자금운용" localSheetId="6" hidden="1">{#N/A,#N/A,FALSE,"Aging Summary";#N/A,#N/A,FALSE,"Ratio Analysis";#N/A,#N/A,FALSE,"Test 120 Day Accts";#N/A,#N/A,FALSE,"Tickmarks"}</definedName>
    <definedName name="자금운용" hidden="1">{#N/A,#N/A,FALSE,"Aging Summary";#N/A,#N/A,FALSE,"Ratio Analysis";#N/A,#N/A,FALSE,"Test 120 Day Accts";#N/A,#N/A,FALSE,"Tickmarks"}</definedName>
    <definedName name="자금운용2" localSheetId="7" hidden="1">{#N/A,#N/A,FALSE,"Aging Summary";#N/A,#N/A,FALSE,"Ratio Analysis";#N/A,#N/A,FALSE,"Test 120 Day Accts";#N/A,#N/A,FALSE,"Tickmarks"}</definedName>
    <definedName name="자금운용2" localSheetId="6" hidden="1">{#N/A,#N/A,FALSE,"Aging Summary";#N/A,#N/A,FALSE,"Ratio Analysis";#N/A,#N/A,FALSE,"Test 120 Day Accts";#N/A,#N/A,FALSE,"Tickmarks"}</definedName>
    <definedName name="자금운용2" hidden="1">{#N/A,#N/A,FALSE,"Aging Summary";#N/A,#N/A,FALSE,"Ratio Analysis";#N/A,#N/A,FALSE,"Test 120 Day Accts";#N/A,#N/A,FALSE,"Tickmarks"}</definedName>
    <definedName name="자금조달운용">#REF!</definedName>
    <definedName name="자나" localSheetId="7" hidden="1">{"'5'!$A$1:$BB$147"}</definedName>
    <definedName name="자나" localSheetId="6" hidden="1">{"'5'!$A$1:$BB$147"}</definedName>
    <definedName name="자나" hidden="1">{"'5'!$A$1:$BB$147"}</definedName>
    <definedName name="자나다다라" localSheetId="7" hidden="1">{"'5'!$A$1:$BB$147"}</definedName>
    <definedName name="자나다다라" localSheetId="6" hidden="1">{"'5'!$A$1:$BB$147"}</definedName>
    <definedName name="자나다다라" hidden="1">{"'5'!$A$1:$BB$147"}</definedName>
    <definedName name="자다라다" localSheetId="7" hidden="1">{"'5'!$A$1:$BB$147"}</definedName>
    <definedName name="자다라다" localSheetId="6" hidden="1">{"'5'!$A$1:$BB$147"}</definedName>
    <definedName name="자다라다" hidden="1">{"'5'!$A$1:$BB$147"}</definedName>
    <definedName name="자다라다가라" localSheetId="7" hidden="1">{"'5'!$A$1:$BB$147"}</definedName>
    <definedName name="자다라다가라" localSheetId="6" hidden="1">{"'5'!$A$1:$BB$147"}</definedName>
    <definedName name="자다라다가라" hidden="1">{"'5'!$A$1:$BB$147"}</definedName>
    <definedName name="자다라다라다라" localSheetId="7" hidden="1">{"'5'!$A$1:$BB$147"}</definedName>
    <definedName name="자다라다라다라" localSheetId="6" hidden="1">{"'5'!$A$1:$BB$147"}</definedName>
    <definedName name="자다라다라다라" hidden="1">{"'5'!$A$1:$BB$147"}</definedName>
    <definedName name="자동화" localSheetId="7" hidden="1">{#N/A,#N/A,FALSE,"UNIT";#N/A,#N/A,FALSE,"UNIT";#N/A,#N/A,FALSE,"계정"}</definedName>
    <definedName name="자동화" localSheetId="6" hidden="1">{#N/A,#N/A,FALSE,"UNIT";#N/A,#N/A,FALSE,"UNIT";#N/A,#N/A,FALSE,"계정"}</definedName>
    <definedName name="자동화" hidden="1">{#N/A,#N/A,FALSE,"UNIT";#N/A,#N/A,FALSE,"UNIT";#N/A,#N/A,FALSE,"계정"}</definedName>
    <definedName name="자동화팀" localSheetId="7" hidden="1">{"'Sheet1'!$A$1:$H$36"}</definedName>
    <definedName name="자동화팀" localSheetId="6" hidden="1">{"'Sheet1'!$A$1:$H$36"}</definedName>
    <definedName name="자동화팀" hidden="1">{"'Sheet1'!$A$1:$H$36"}</definedName>
    <definedName name="자료">#REF!</definedName>
    <definedName name="자리" localSheetId="7" hidden="1">{"'Sheet1'!$A$1:$H$36"}</definedName>
    <definedName name="자리" localSheetId="6" hidden="1">{"'Sheet1'!$A$1:$H$36"}</definedName>
    <definedName name="자리" hidden="1">{"'Sheet1'!$A$1:$H$36"}</definedName>
    <definedName name="자본" localSheetId="7" hidden="1">{#N/A,#N/A,FALSE,"Aging Summary";#N/A,#N/A,FALSE,"Ratio Analysis";#N/A,#N/A,FALSE,"Test 120 Day Accts";#N/A,#N/A,FALSE,"Tickmarks"}</definedName>
    <definedName name="자본" localSheetId="6" hidden="1">{#N/A,#N/A,FALSE,"Aging Summary";#N/A,#N/A,FALSE,"Ratio Analysis";#N/A,#N/A,FALSE,"Test 120 Day Accts";#N/A,#N/A,FALSE,"Tickmarks"}</definedName>
    <definedName name="자본" hidden="1">{#N/A,#N/A,FALSE,"Aging Summary";#N/A,#N/A,FALSE,"Ratio Analysis";#N/A,#N/A,FALSE,"Test 120 Day Accts";#N/A,#N/A,FALSE,"Tickmarks"}</definedName>
    <definedName name="자본금" localSheetId="7" hidden="1">{#N/A,#N/A,FALSE,"정공"}</definedName>
    <definedName name="자본금" localSheetId="6" hidden="1">{#N/A,#N/A,FALSE,"정공"}</definedName>
    <definedName name="자본금" hidden="1">{#N/A,#N/A,FALSE,"정공"}</definedName>
    <definedName name="자본방" localSheetId="7" hidden="1">{#N/A,#N/A,FALSE,"Aging Summary";#N/A,#N/A,FALSE,"Ratio Analysis";#N/A,#N/A,FALSE,"Test 120 Day Accts";#N/A,#N/A,FALSE,"Tickmarks"}</definedName>
    <definedName name="자본방" localSheetId="6" hidden="1">{#N/A,#N/A,FALSE,"Aging Summary";#N/A,#N/A,FALSE,"Ratio Analysis";#N/A,#N/A,FALSE,"Test 120 Day Accts";#N/A,#N/A,FALSE,"Tickmarks"}</definedName>
    <definedName name="자본방" hidden="1">{#N/A,#N/A,FALSE,"Aging Summary";#N/A,#N/A,FALSE,"Ratio Analysis";#N/A,#N/A,FALSE,"Test 120 Day Accts";#N/A,#N/A,FALSE,"Tickmarks"}</definedName>
    <definedName name="자본변동표" hidden="1">#REF!</definedName>
    <definedName name="자본변동표3" localSheetId="7" hidden="1">{#N/A,#N/A,FALSE,"Aging Summary";#N/A,#N/A,FALSE,"Ratio Analysis";#N/A,#N/A,FALSE,"Test 120 Day Accts";#N/A,#N/A,FALSE,"Tickmarks"}</definedName>
    <definedName name="자본변동표3" localSheetId="6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자사아다" localSheetId="7" hidden="1">{"'5'!$A$1:$BB$147"}</definedName>
    <definedName name="자사아다" localSheetId="6" hidden="1">{"'5'!$A$1:$BB$147"}</definedName>
    <definedName name="자사아다" hidden="1">{"'5'!$A$1:$BB$147"}</definedName>
    <definedName name="자산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건전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산건전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산건전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산부증" hidden="1">#REF!</definedName>
    <definedName name="자산부채비율">+#REF!</definedName>
    <definedName name="자산조정">#REF!</definedName>
    <definedName name="자산취득">#REF!</definedName>
    <definedName name="자산회수">#REF!</definedName>
    <definedName name="자아ㅏ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아ㅏ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아ㅏ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오" localSheetId="7" hidden="1">{"'손익현황'!$A$1:$J$29"}</definedName>
    <definedName name="자오" localSheetId="6" hidden="1">{"'손익현황'!$A$1:$J$29"}</definedName>
    <definedName name="자오" hidden="1">{"'손익현황'!$A$1:$J$29"}</definedName>
    <definedName name="자자자잦" localSheetId="7" hidden="1">{"'5'!$A$1:$BB$147"}</definedName>
    <definedName name="자자자잦" localSheetId="6" hidden="1">{"'5'!$A$1:$BB$147"}</definedName>
    <definedName name="자자자잦" hidden="1">{"'5'!$A$1:$BB$147"}</definedName>
    <definedName name="자장">BlankMacro1</definedName>
    <definedName name="자잦" localSheetId="7" hidden="1">{"'5'!$A$1:$BB$147"}</definedName>
    <definedName name="자잦" localSheetId="6" hidden="1">{"'5'!$A$1:$BB$147"}</definedName>
    <definedName name="자잦" hidden="1">{"'5'!$A$1:$BB$147"}</definedName>
    <definedName name="자재" localSheetId="7" hidden="1">{#N/A,#N/A,FALSE,"Sheet5"}</definedName>
    <definedName name="자재" localSheetId="6" hidden="1">{#N/A,#N/A,FALSE,"Sheet5"}</definedName>
    <definedName name="자재" hidden="1">{#N/A,#N/A,FALSE,"Sheet5"}</definedName>
    <definedName name="자재기준" localSheetId="7" hidden="1">{#N/A,#N/A,TRUE,"Y생산";#N/A,#N/A,TRUE,"Y판매";#N/A,#N/A,TRUE,"Y총물량";#N/A,#N/A,TRUE,"Y능력";#N/A,#N/A,TRUE,"YKD"}</definedName>
    <definedName name="자재기준" localSheetId="6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자재비">#REF!</definedName>
    <definedName name="자재코드">#REF!</definedName>
    <definedName name="자지" localSheetId="7" hidden="1">{"'5'!$A$1:$BB$147"}</definedName>
    <definedName name="자지" localSheetId="6" hidden="1">{"'5'!$A$1:$BB$147"}</definedName>
    <definedName name="자지" hidden="1">{"'5'!$A$1:$BB$147"}</definedName>
    <definedName name="자진" hidden="1">#REF!</definedName>
    <definedName name="자차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차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회사_전사">#REF!</definedName>
    <definedName name="자회사Total" localSheetId="7" hidden="1">{#N/A,#N/A,FALSE,"주요여수신";#N/A,#N/A,FALSE,"수신금리";#N/A,#N/A,FALSE,"대출금리";#N/A,#N/A,FALSE,"신규대출";#N/A,#N/A,FALSE,"총액대출"}</definedName>
    <definedName name="자회사Total" localSheetId="6" hidden="1">{#N/A,#N/A,FALSE,"주요여수신";#N/A,#N/A,FALSE,"수신금리";#N/A,#N/A,FALSE,"대출금리";#N/A,#N/A,FALSE,"신규대출";#N/A,#N/A,FALSE,"총액대출"}</definedName>
    <definedName name="자회사Total" hidden="1">{#N/A,#N/A,FALSE,"주요여수신";#N/A,#N/A,FALSE,"수신금리";#N/A,#N/A,FALSE,"대출금리";#N/A,#N/A,FALSE,"신규대출";#N/A,#N/A,FALSE,"총액대출"}</definedName>
    <definedName name="자회사지급보증">#REF!</definedName>
    <definedName name="자회사출자">#REF!</definedName>
    <definedName name="작성조서" localSheetId="7" hidden="1">{#N/A,#N/A,FALSE,"BS";#N/A,#N/A,FALSE,"PL";#N/A,#N/A,FALSE,"처분";#N/A,#N/A,FALSE,"현금";#N/A,#N/A,FALSE,"매출";#N/A,#N/A,FALSE,"원가";#N/A,#N/A,FALSE,"경영"}</definedName>
    <definedName name="작성조서" localSheetId="6" hidden="1">{#N/A,#N/A,FALSE,"BS";#N/A,#N/A,FALSE,"PL";#N/A,#N/A,FALSE,"처분";#N/A,#N/A,FALSE,"현금";#N/A,#N/A,FALSE,"매출";#N/A,#N/A,FALSE,"원가";#N/A,#N/A,FALSE,"경영"}</definedName>
    <definedName name="작성조서" hidden="1">{#N/A,#N/A,FALSE,"BS";#N/A,#N/A,FALSE,"PL";#N/A,#N/A,FALSE,"처분";#N/A,#N/A,FALSE,"현금";#N/A,#N/A,FALSE,"매출";#N/A,#N/A,FALSE,"원가";#N/A,#N/A,FALSE,"경영"}</definedName>
    <definedName name="작성조서_1" localSheetId="7" hidden="1">{#N/A,#N/A,FALSE,"BS";#N/A,#N/A,FALSE,"PL";#N/A,#N/A,FALSE,"처분";#N/A,#N/A,FALSE,"현금";#N/A,#N/A,FALSE,"매출";#N/A,#N/A,FALSE,"원가";#N/A,#N/A,FALSE,"경영"}</definedName>
    <definedName name="작성조서_1" localSheetId="6" hidden="1">{#N/A,#N/A,FALSE,"BS";#N/A,#N/A,FALSE,"PL";#N/A,#N/A,FALSE,"처분";#N/A,#N/A,FALSE,"현금";#N/A,#N/A,FALSE,"매출";#N/A,#N/A,FALSE,"원가";#N/A,#N/A,FALSE,"경영"}</definedName>
    <definedName name="작성조서_1" hidden="1">{#N/A,#N/A,FALSE,"BS";#N/A,#N/A,FALSE,"PL";#N/A,#N/A,FALSE,"처분";#N/A,#N/A,FALSE,"현금";#N/A,#N/A,FALSE,"매출";#N/A,#N/A,FALSE,"원가";#N/A,#N/A,FALSE,"경영"}</definedName>
    <definedName name="작어비트" localSheetId="7" hidden="1">{"'표지'!$B$5"}</definedName>
    <definedName name="작어비트" localSheetId="6" hidden="1">{"'표지'!$B$5"}</definedName>
    <definedName name="작어비트" hidden="1">{"'표지'!$B$5"}</definedName>
    <definedName name="작업" localSheetId="7" hidden="1">{"'7-2지역별'!$A$1:$R$44"}</definedName>
    <definedName name="작업" localSheetId="6" hidden="1">{"'7-2지역별'!$A$1:$R$44"}</definedName>
    <definedName name="작업" hidden="1">{"'7-2지역별'!$A$1:$R$44"}</definedName>
    <definedName name="작업_1" localSheetId="7" hidden="1">{"'7-2지역별'!$A$1:$R$44"}</definedName>
    <definedName name="작업_1" localSheetId="6" hidden="1">{"'7-2지역별'!$A$1:$R$44"}</definedName>
    <definedName name="작업_1" hidden="1">{"'7-2지역별'!$A$1:$R$44"}</definedName>
    <definedName name="작업시간_인건비이동">[0]!작업시간_인건비이동</definedName>
    <definedName name="작업시간_인건비이동2">[0]!작업시간_인건비이동2</definedName>
    <definedName name="작업시트" localSheetId="7" hidden="1">{"'표지'!$B$5"}</definedName>
    <definedName name="작업시트" localSheetId="6" hidden="1">{"'표지'!$B$5"}</definedName>
    <definedName name="작업시트" hidden="1">{"'표지'!$B$5"}</definedName>
    <definedName name="잔고" localSheetId="7" hidden="1">{#N/A,#N/A,FALSE,"Aging Summary";#N/A,#N/A,FALSE,"Ratio Analysis";#N/A,#N/A,FALSE,"Test 120 Day Accts";#N/A,#N/A,FALSE,"Tickmarks"}</definedName>
    <definedName name="잔고" localSheetId="6" hidden="1">{#N/A,#N/A,FALSE,"Aging Summary";#N/A,#N/A,FALSE,"Ratio Analysis";#N/A,#N/A,FALSE,"Test 120 Day Accts";#N/A,#N/A,FALSE,"Tickmarks"}</definedName>
    <definedName name="잔고" hidden="1">{#N/A,#N/A,FALSE,"Aging Summary";#N/A,#N/A,FALSE,"Ratio Analysis";#N/A,#N/A,FALSE,"Test 120 Day Accts";#N/A,#N/A,FALSE,"Tickmarks"}</definedName>
    <definedName name="잔다르크" localSheetId="7" hidden="1">{#N/A,#N/A,FALSE,"정공"}</definedName>
    <definedName name="잔다르크" localSheetId="6" hidden="1">{#N/A,#N/A,FALSE,"정공"}</definedName>
    <definedName name="잔다르크" hidden="1">{#N/A,#N/A,FALSE,"정공"}</definedName>
    <definedName name="잔액" hidden="1">#REF!</definedName>
    <definedName name="잔양" localSheetId="7" hidden="1">{#N/A,#N/A,FALSE,"P.C.B"}</definedName>
    <definedName name="잔양" localSheetId="6" hidden="1">{#N/A,#N/A,FALSE,"P.C.B"}</definedName>
    <definedName name="잔양" hidden="1">{#N/A,#N/A,FALSE,"P.C.B"}</definedName>
    <definedName name="잔존년수">#REF!</definedName>
    <definedName name="잔존만기">#REF!</definedName>
    <definedName name="잠깐" hidden="1">#REF!</definedName>
    <definedName name="잠시" hidden="1">#REF!</definedName>
    <definedName name="잠정보고" localSheetId="7" hidden="1">{#N/A,#N/A,FALSE,"주요여수신";#N/A,#N/A,FALSE,"수신금리";#N/A,#N/A,FALSE,"대출금리";#N/A,#N/A,FALSE,"신규대출";#N/A,#N/A,FALSE,"총액대출"}</definedName>
    <definedName name="잠정보고" localSheetId="6" hidden="1">{#N/A,#N/A,FALSE,"주요여수신";#N/A,#N/A,FALSE,"수신금리";#N/A,#N/A,FALSE,"대출금리";#N/A,#N/A,FALSE,"신규대출";#N/A,#N/A,FALSE,"총액대출"}</definedName>
    <definedName name="잠정보고" hidden="1">{#N/A,#N/A,FALSE,"주요여수신";#N/A,#N/A,FALSE,"수신금리";#N/A,#N/A,FALSE,"대출금리";#N/A,#N/A,FALSE,"신규대출";#N/A,#N/A,FALSE,"총액대출"}</definedName>
    <definedName name="雑費" localSheetId="7" hidden="1">{"'買掛金'!$J$6"}</definedName>
    <definedName name="雑費" localSheetId="6" hidden="1">{"'買掛金'!$J$6"}</definedName>
    <definedName name="雑費" hidden="1">{"'買掛金'!$J$6"}</definedName>
    <definedName name="잡손1" localSheetId="7" hidden="1">{#N/A,#N/A,FALSE,"BS";#N/A,#N/A,FALSE,"PL";#N/A,#N/A,FALSE,"처분";#N/A,#N/A,FALSE,"현금";#N/A,#N/A,FALSE,"매출";#N/A,#N/A,FALSE,"원가";#N/A,#N/A,FALSE,"경영"}</definedName>
    <definedName name="잡손1" localSheetId="6" hidden="1">{#N/A,#N/A,FALSE,"BS";#N/A,#N/A,FALSE,"PL";#N/A,#N/A,FALSE,"처분";#N/A,#N/A,FALSE,"현금";#N/A,#N/A,FALSE,"매출";#N/A,#N/A,FALSE,"원가";#N/A,#N/A,FALSE,"경영"}</definedName>
    <definedName name="잡손1" hidden="1">{#N/A,#N/A,FALSE,"BS";#N/A,#N/A,FALSE,"PL";#N/A,#N/A,FALSE,"처분";#N/A,#N/A,FALSE,"현금";#N/A,#N/A,FALSE,"매출";#N/A,#N/A,FALSE,"원가";#N/A,#N/A,FALSE,"경영"}</definedName>
    <definedName name="잡손실" localSheetId="7" hidden="1">{#N/A,#N/A,FALSE,"1.CRITERIA";#N/A,#N/A,FALSE,"2.IS";#N/A,#N/A,FALSE,"3.BS";#N/A,#N/A,FALSE,"4.PER PL";#N/A,#N/A,FALSE,"5.INVESTMENT";#N/A,#N/A,FALSE,"6.공문";#N/A,#N/A,FALSE,"7.netinvest"}</definedName>
    <definedName name="잡손실" localSheetId="6" hidden="1">{#N/A,#N/A,FALSE,"1.CRITERIA";#N/A,#N/A,FALSE,"2.IS";#N/A,#N/A,FALSE,"3.BS";#N/A,#N/A,FALSE,"4.PER PL";#N/A,#N/A,FALSE,"5.INVESTMENT";#N/A,#N/A,FALSE,"6.공문";#N/A,#N/A,FALSE,"7.netinvest"}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손실12" localSheetId="7" hidden="1">{#N/A,#N/A,FALSE,"BS";#N/A,#N/A,FALSE,"PL";#N/A,#N/A,FALSE,"처분";#N/A,#N/A,FALSE,"현금";#N/A,#N/A,FALSE,"매출";#N/A,#N/A,FALSE,"원가";#N/A,#N/A,FALSE,"경영"}</definedName>
    <definedName name="잡손실12" localSheetId="6" hidden="1">{#N/A,#N/A,FALSE,"BS";#N/A,#N/A,FALSE,"PL";#N/A,#N/A,FALSE,"처분";#N/A,#N/A,FALSE,"현금";#N/A,#N/A,FALSE,"매출";#N/A,#N/A,FALSE,"원가";#N/A,#N/A,FALSE,"경영"}</definedName>
    <definedName name="잡손실12" hidden="1">{#N/A,#N/A,FALSE,"BS";#N/A,#N/A,FALSE,"PL";#N/A,#N/A,FALSE,"처분";#N/A,#N/A,FALSE,"현금";#N/A,#N/A,FALSE,"매출";#N/A,#N/A,FALSE,"원가";#N/A,#N/A,FALSE,"경영"}</definedName>
    <definedName name="잡손실2" localSheetId="7" hidden="1">{#N/A,#N/A,FALSE,"BS";#N/A,#N/A,FALSE,"PL";#N/A,#N/A,FALSE,"처분";#N/A,#N/A,FALSE,"현금";#N/A,#N/A,FALSE,"매출";#N/A,#N/A,FALSE,"원가";#N/A,#N/A,FALSE,"경영"}</definedName>
    <definedName name="잡손실2" localSheetId="6" hidden="1">{#N/A,#N/A,FALSE,"BS";#N/A,#N/A,FALSE,"PL";#N/A,#N/A,FALSE,"처분";#N/A,#N/A,FALSE,"현금";#N/A,#N/A,FALSE,"매출";#N/A,#N/A,FALSE,"원가";#N/A,#N/A,FALSE,"경영"}</definedName>
    <definedName name="잡손실2" hidden="1">{#N/A,#N/A,FALSE,"BS";#N/A,#N/A,FALSE,"PL";#N/A,#N/A,FALSE,"처분";#N/A,#N/A,FALSE,"현금";#N/A,#N/A,FALSE,"매출";#N/A,#N/A,FALSE,"원가";#N/A,#N/A,FALSE,"경영"}</definedName>
    <definedName name="잡손익2" localSheetId="7" hidden="1">{#N/A,#N/A,FALSE,"BS";#N/A,#N/A,FALSE,"PL";#N/A,#N/A,FALSE,"처분";#N/A,#N/A,FALSE,"현금";#N/A,#N/A,FALSE,"매출";#N/A,#N/A,FALSE,"원가";#N/A,#N/A,FALSE,"경영"}</definedName>
    <definedName name="잡손익2" localSheetId="6" hidden="1">{#N/A,#N/A,FALSE,"BS";#N/A,#N/A,FALSE,"PL";#N/A,#N/A,FALSE,"처분";#N/A,#N/A,FALSE,"현금";#N/A,#N/A,FALSE,"매출";#N/A,#N/A,FALSE,"원가";#N/A,#N/A,FALSE,"경영"}</definedName>
    <definedName name="잡손익2" hidden="1">{#N/A,#N/A,FALSE,"BS";#N/A,#N/A,FALSE,"PL";#N/A,#N/A,FALSE,"처분";#N/A,#N/A,FALSE,"현금";#N/A,#N/A,FALSE,"매출";#N/A,#N/A,FALSE,"원가";#N/A,#N/A,FALSE,"경영"}</definedName>
    <definedName name="잡이익" localSheetId="7" hidden="1">{#N/A,#N/A,FALSE,"1.CRITERIA";#N/A,#N/A,FALSE,"2.IS";#N/A,#N/A,FALSE,"3.BS";#N/A,#N/A,FALSE,"4.PER PL";#N/A,#N/A,FALSE,"5.INVESTMENT";#N/A,#N/A,FALSE,"6.공문";#N/A,#N/A,FALSE,"7.netinvest"}</definedName>
    <definedName name="잡이익" localSheetId="6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지" localSheetId="7" hidden="1">{"'인구현황'!$A$1:$I$23"}</definedName>
    <definedName name="잡지" localSheetId="6" hidden="1">{"'인구현황'!$A$1:$I$23"}</definedName>
    <definedName name="잡지" hidden="1">{"'인구현황'!$A$1:$I$23"}</definedName>
    <definedName name="장" hidden="1">#REF!</definedName>
    <definedName name="장VP" localSheetId="7" hidden="1">{#N/A,#N/A,FALSE,"UNIT";#N/A,#N/A,FALSE,"UNIT";#N/A,#N/A,FALSE,"계정"}</definedName>
    <definedName name="장VP" localSheetId="6" hidden="1">{#N/A,#N/A,FALSE,"UNIT";#N/A,#N/A,FALSE,"UNIT";#N/A,#N/A,FALSE,"계정"}</definedName>
    <definedName name="장VP" hidden="1">{#N/A,#N/A,FALSE,"UNIT";#N/A,#N/A,FALSE,"UNIT";#N/A,#N/A,FALSE,"계정"}</definedName>
    <definedName name="장기근속">{120,12;180,24;240,36;300,48}</definedName>
    <definedName name="장기금융상품">#REF!</definedName>
    <definedName name="장기금융상품감소">#REF!</definedName>
    <definedName name="장기대여금" localSheetId="7" hidden="1">{#N/A,#N/A,FALSE,"1.CRITERIA";#N/A,#N/A,FALSE,"2.IS";#N/A,#N/A,FALSE,"3.BS";#N/A,#N/A,FALSE,"4.PER PL";#N/A,#N/A,FALSE,"5.INVESTMENT";#N/A,#N/A,FALSE,"6.공문";#N/A,#N/A,FALSE,"7.netinvest"}</definedName>
    <definedName name="장기대여금" localSheetId="6" hidden="1">{#N/A,#N/A,FALSE,"1.CRITERIA";#N/A,#N/A,FALSE,"2.IS";#N/A,#N/A,FALSE,"3.BS";#N/A,#N/A,FALSE,"4.PER PL";#N/A,#N/A,FALSE,"5.INVESTMENT";#N/A,#N/A,FALSE,"6.공문";#N/A,#N/A,FALSE,"7.netinvest"}</definedName>
    <definedName name="장기대여금" hidden="1">{#N/A,#N/A,FALSE,"1.CRITERIA";#N/A,#N/A,FALSE,"2.IS";#N/A,#N/A,FALSE,"3.BS";#N/A,#N/A,FALSE,"4.PER PL";#N/A,#N/A,FALSE,"5.INVESTMENT";#N/A,#N/A,FALSE,"6.공문";#N/A,#N/A,FALSE,"7.netinvest"}</definedName>
    <definedName name="장기매출채권" hidden="1">{"'어음수표'!$A$1"}</definedName>
    <definedName name="장기미수금" localSheetId="7" hidden="1">{#N/A,#N/A,FALSE,"UNIT";#N/A,#N/A,FALSE,"UNIT";#N/A,#N/A,FALSE,"계정"}</definedName>
    <definedName name="장기미수금" localSheetId="6" hidden="1">{#N/A,#N/A,FALSE,"UNIT";#N/A,#N/A,FALSE,"UNIT";#N/A,#N/A,FALSE,"계정"}</definedName>
    <definedName name="장기미수금" hidden="1">{#N/A,#N/A,FALSE,"UNIT";#N/A,#N/A,FALSE,"UNIT";#N/A,#N/A,FALSE,"계정"}</definedName>
    <definedName name="장기미지" hidden="1">{"'어음수표'!$A$1"}</definedName>
    <definedName name="장기미지급금">#REF!</definedName>
    <definedName name="장기성채권" hidden="1">#REF!</definedName>
    <definedName name="장기예수금2" hidden="1">#REF!</definedName>
    <definedName name="장기인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기인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기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기차" hidden="1">{"'어음수표'!$A$1"}</definedName>
    <definedName name="장기차입2" hidden="1">{"'어음수표'!$A$1"}</definedName>
    <definedName name="장기차입2000" hidden="1">#REF!</definedName>
    <definedName name="장기차입금감소">#REF!</definedName>
    <definedName name="장단기금융상품" localSheetId="7" hidden="1">{"'Sheet1'!$A$1:$H$36"}</definedName>
    <definedName name="장단기금융상품" localSheetId="6" hidden="1">{"'Sheet1'!$A$1:$H$36"}</definedName>
    <definedName name="장단기금융상품" hidden="1">{"'Sheet1'!$A$1:$H$36"}</definedName>
    <definedName name="장단점분석" localSheetId="7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장단점분석" localSheetId="6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장단점분석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長島" localSheetId="7" hidden="1">{"'買掛金'!$J$6"}</definedName>
    <definedName name="長島" localSheetId="6" hidden="1">{"'買掛金'!$J$6"}</definedName>
    <definedName name="長島" hidden="1">{"'買掛金'!$J$6"}</definedName>
    <definedName name="장미경" localSheetId="7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미경" localSheetId="6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부가액">#REF!</definedName>
    <definedName name="장부가액합계">#REF!</definedName>
    <definedName name="장부회수">#REF!</definedName>
    <definedName name="장비LIST3" localSheetId="7" hidden="1">{#N/A,#N/A,FALSE,"현장 NCR 분석";#N/A,#N/A,FALSE,"현장품질감사";#N/A,#N/A,FALSE,"현장품질감사"}</definedName>
    <definedName name="장비LIST3" localSheetId="6" hidden="1">{#N/A,#N/A,FALSE,"현장 NCR 분석";#N/A,#N/A,FALSE,"현장품질감사";#N/A,#N/A,FALSE,"현장품질감사"}</definedName>
    <definedName name="장비LIST3" hidden="1">{#N/A,#N/A,FALSE,"현장 NCR 분석";#N/A,#N/A,FALSE,"현장품질감사";#N/A,#N/A,FALSE,"현장품질감사"}</definedName>
    <definedName name="장비세부" hidden="1">#REF!</definedName>
    <definedName name="장비투자" hidden="1">#REF!</definedName>
    <definedName name="장상수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상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상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원" localSheetId="7" hidden="1">{"'Broadway ML#4'!$J$7:$N$490"}</definedName>
    <definedName name="장원" localSheetId="6" hidden="1">{"'Broadway ML#4'!$J$7:$N$490"}</definedName>
    <definedName name="장원" hidden="1">{"'Broadway ML#4'!$J$7:$N$490"}</definedName>
    <definedName name="재" localSheetId="7" hidden="1">{#N/A,#N/A,FALSE,"UNIT";#N/A,#N/A,FALSE,"UNIT";#N/A,#N/A,FALSE,"계정"}</definedName>
    <definedName name="재" localSheetId="6" hidden="1">{#N/A,#N/A,FALSE,"UNIT";#N/A,#N/A,FALSE,"UNIT";#N/A,#N/A,FALSE,"계정"}</definedName>
    <definedName name="재" hidden="1">{#N/A,#N/A,FALSE,"UNIT";#N/A,#N/A,FALSE,"UNIT";#N/A,#N/A,FALSE,"계정"}</definedName>
    <definedName name="재가공내역" hidden="1">#REF!</definedName>
    <definedName name="재거" localSheetId="7" hidden="1">{#N/A,#N/A,FALSE,"UNIT";#N/A,#N/A,FALSE,"UNIT";#N/A,#N/A,FALSE,"계정"}</definedName>
    <definedName name="재거" localSheetId="6" hidden="1">{#N/A,#N/A,FALSE,"UNIT";#N/A,#N/A,FALSE,"UNIT";#N/A,#N/A,FALSE,"계정"}</definedName>
    <definedName name="재거" hidden="1">{#N/A,#N/A,FALSE,"UNIT";#N/A,#N/A,FALSE,"UNIT";#N/A,#N/A,FALSE,"계정"}</definedName>
    <definedName name="재경" localSheetId="7" hidden="1">{#N/A,#N/A,FALSE,"UNIT";#N/A,#N/A,FALSE,"UNIT";#N/A,#N/A,FALSE,"계정"}</definedName>
    <definedName name="재경" localSheetId="6" hidden="1">{#N/A,#N/A,FALSE,"UNIT";#N/A,#N/A,FALSE,"UNIT";#N/A,#N/A,FALSE,"계정"}</definedName>
    <definedName name="재경" hidden="1">{#N/A,#N/A,FALSE,"UNIT";#N/A,#N/A,FALSE,"UNIT";#N/A,#N/A,FALSE,"계정"}</definedName>
    <definedName name="재고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자산" localSheetId="7" hidden="1">{"'분양원가'!$B$1:$F$113"}</definedName>
    <definedName name="재고자산" localSheetId="6" hidden="1">{"'분양원가'!$B$1:$F$113"}</definedName>
    <definedName name="재고자산" hidden="1">{"'분양원가'!$B$1:$F$113"}</definedName>
    <definedName name="재고자산계획">#REF!</definedName>
    <definedName name="재고자산유지계획">#REF!</definedName>
    <definedName name="재고자산이자최종" localSheetId="7" hidden="1">{"'분양원가'!$B$1:$F$113"}</definedName>
    <definedName name="재고자산이자최종" localSheetId="6" hidden="1">{"'분양원가'!$B$1:$F$113"}</definedName>
    <definedName name="재고자산이자최종" hidden="1">{"'분양원가'!$B$1:$F$113"}</definedName>
    <definedName name="재고조정" hidden="1">#REF!</definedName>
    <definedName name="재고춘천">#REF!</definedName>
    <definedName name="재공포함" localSheetId="7" hidden="1">{#N/A,#N/A,FALSE,"Sheet5"}</definedName>
    <definedName name="재공포함" localSheetId="6" hidden="1">{#N/A,#N/A,FALSE,"Sheet5"}</definedName>
    <definedName name="재공포함" hidden="1">{#N/A,#N/A,FALSE,"Sheet5"}</definedName>
    <definedName name="재단가">#REF!</definedName>
    <definedName name="재료" localSheetId="7" hidden="1">{#N/A,#N/A,FALSE,"UNIT";#N/A,#N/A,FALSE,"UNIT";#N/A,#N/A,FALSE,"계정"}</definedName>
    <definedName name="재료" localSheetId="6" hidden="1">{#N/A,#N/A,FALSE,"UNIT";#N/A,#N/A,FALSE,"UNIT";#N/A,#N/A,FALSE,"계정"}</definedName>
    <definedName name="재료" hidden="1">{#N/A,#N/A,FALSE,"UNIT";#N/A,#N/A,FALSE,"UNIT";#N/A,#N/A,FALSE,"계정"}</definedName>
    <definedName name="재료2" localSheetId="7" hidden="1">{#N/A,#N/A,FALSE,"Sheet5"}</definedName>
    <definedName name="재료2" localSheetId="6" hidden="1">{#N/A,#N/A,FALSE,"Sheet5"}</definedName>
    <definedName name="재료2" hidden="1">{#N/A,#N/A,FALSE,"Sheet5"}</definedName>
    <definedName name="재료비" localSheetId="7" hidden="1">{#N/A,#N/A,TRUE,"일정"}</definedName>
    <definedName name="재료비" localSheetId="6" hidden="1">{#N/A,#N/A,TRUE,"일정"}</definedName>
    <definedName name="재료비" hidden="1">{#N/A,#N/A,TRUE,"일정"}</definedName>
    <definedName name="재료비율">[0]!재료비율</definedName>
    <definedName name="재료비점검" localSheetId="7" hidden="1">{#N/A,#N/A,FALSE,"UNIT";#N/A,#N/A,FALSE,"UNIT";#N/A,#N/A,FALSE,"계정"}</definedName>
    <definedName name="재료비점검" localSheetId="6" hidden="1">{#N/A,#N/A,FALSE,"UNIT";#N/A,#N/A,FALSE,"UNIT";#N/A,#N/A,FALSE,"계정"}</definedName>
    <definedName name="재료비점검" hidden="1">{#N/A,#N/A,FALSE,"UNIT";#N/A,#N/A,FALSE,"UNIT";#N/A,#N/A,FALSE,"계정"}</definedName>
    <definedName name="재료예산" localSheetId="7" hidden="1">{#N/A,#N/A,FALSE,"단축1";#N/A,#N/A,FALSE,"단축2";#N/A,#N/A,FALSE,"단축3";#N/A,#N/A,FALSE,"장축";#N/A,#N/A,FALSE,"4WD"}</definedName>
    <definedName name="재료예산" localSheetId="6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재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4월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4월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4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최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최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조달">#REF!</definedName>
    <definedName name="재무팀2">#REF!</definedName>
    <definedName name="재민" localSheetId="7" hidden="1">{"'5'!$A$1:$BB$147"}</definedName>
    <definedName name="재민" localSheetId="6" hidden="1">{"'5'!$A$1:$BB$147"}</definedName>
    <definedName name="재민" hidden="1">{"'5'!$A$1:$BB$147"}</definedName>
    <definedName name="재재재" localSheetId="7" hidden="1">{"'미착금액'!$A$4:$G$14"}</definedName>
    <definedName name="재재재" localSheetId="6" hidden="1">{"'미착금액'!$A$4:$G$14"}</definedName>
    <definedName name="재재재" hidden="1">{"'미착금액'!$A$4:$G$14"}</definedName>
    <definedName name="재재재_1" localSheetId="7" hidden="1">{"'미착금액'!$A$4:$G$14"}</definedName>
    <definedName name="재재재_1" localSheetId="6" hidden="1">{"'미착금액'!$A$4:$G$14"}</definedName>
    <definedName name="재재재_1" hidden="1">{"'미착금액'!$A$4:$G$14"}</definedName>
    <definedName name="재할인대상" localSheetId="7" hidden="1">{#N/A,#N/A,FALSE,"주요여수신";#N/A,#N/A,FALSE,"수신금리";#N/A,#N/A,FALSE,"대출금리";#N/A,#N/A,FALSE,"신규대출";#N/A,#N/A,FALSE,"총액대출"}</definedName>
    <definedName name="재할인대상" localSheetId="6" hidden="1">{#N/A,#N/A,FALSE,"주요여수신";#N/A,#N/A,FALSE,"수신금리";#N/A,#N/A,FALSE,"대출금리";#N/A,#N/A,FALSE,"신규대출";#N/A,#N/A,FALSE,"총액대출"}</definedName>
    <definedName name="재할인대상" hidden="1">{#N/A,#N/A,FALSE,"주요여수신";#N/A,#N/A,FALSE,"수신금리";#N/A,#N/A,FALSE,"대출금리";#N/A,#N/A,FALSE,"신규대출";#N/A,#N/A,FALSE,"총액대출"}</definedName>
    <definedName name="재훈입금총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훈입금총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훈입금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쟈ㅜ" localSheetId="7" hidden="1">{#N/A,#N/A,FALSE,"신규dep";#N/A,#N/A,FALSE,"신규dep-금형상각후";#N/A,#N/A,FALSE,"신규dep-연구비상각후";#N/A,#N/A,FALSE,"신규dep-기계,공구상각후"}</definedName>
    <definedName name="쟈ㅜ" localSheetId="6" hidden="1">{#N/A,#N/A,FALSE,"신규dep";#N/A,#N/A,FALSE,"신규dep-금형상각후";#N/A,#N/A,FALSE,"신규dep-연구비상각후";#N/A,#N/A,FALSE,"신규dep-기계,공구상각후"}</definedName>
    <definedName name="쟈ㅜ" hidden="1">{#N/A,#N/A,FALSE,"신규dep";#N/A,#N/A,FALSE,"신규dep-금형상각후";#N/A,#N/A,FALSE,"신규dep-연구비상각후";#N/A,#N/A,FALSE,"신규dep-기계,공구상각후"}</definedName>
    <definedName name="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저1" localSheetId="7" hidden="1">{#N/A,#N/A,FALSE,"정공"}</definedName>
    <definedName name="저1" localSheetId="6" hidden="1">{#N/A,#N/A,FALSE,"정공"}</definedName>
    <definedName name="저1" hidden="1">{#N/A,#N/A,FALSE,"정공"}</definedName>
    <definedName name="저2" localSheetId="7" hidden="1">{#N/A,#N/A,FALSE,"정공"}</definedName>
    <definedName name="저2" localSheetId="6" hidden="1">{#N/A,#N/A,FALSE,"정공"}</definedName>
    <definedName name="저2" hidden="1">{#N/A,#N/A,FALSE,"정공"}</definedName>
    <definedName name="저라" localSheetId="7" hidden="1">{#N/A,#N/A,FALSE,"단축1";#N/A,#N/A,FALSE,"단축2";#N/A,#N/A,FALSE,"단축3";#N/A,#N/A,FALSE,"장축";#N/A,#N/A,FALSE,"4WD"}</definedName>
    <definedName name="저라" localSheetId="6" hidden="1">{#N/A,#N/A,FALSE,"단축1";#N/A,#N/A,FALSE,"단축2";#N/A,#N/A,FALSE,"단축3";#N/A,#N/A,FALSE,"장축";#N/A,#N/A,FALSE,"4WD"}</definedName>
    <definedName name="저라" hidden="1">{#N/A,#N/A,FALSE,"단축1";#N/A,#N/A,FALSE,"단축2";#N/A,#N/A,FALSE,"단축3";#N/A,#N/A,FALSE,"장축";#N/A,#N/A,FALSE,"4WD"}</definedName>
    <definedName name="저장" localSheetId="7" hidden="1">{#N/A,#N/A,FALSE,"Sheet5"}</definedName>
    <definedName name="저장" localSheetId="6" hidden="1">{#N/A,#N/A,FALSE,"Sheet5"}</definedName>
    <definedName name="저장" hidden="1">{#N/A,#N/A,FALSE,"Sheet5"}</definedName>
    <definedName name="저장1" localSheetId="7" hidden="1">{#N/A,#N/A,FALSE,"Sheet5"}</definedName>
    <definedName name="저장1" localSheetId="6" hidden="1">{#N/A,#N/A,FALSE,"Sheet5"}</definedName>
    <definedName name="저장1" hidden="1">{#N/A,#N/A,FALSE,"Sheet5"}</definedName>
    <definedName name="저장2" localSheetId="7" hidden="1">{#N/A,#N/A,FALSE,"Sheet5"}</definedName>
    <definedName name="저장2" localSheetId="6" hidden="1">{#N/A,#N/A,FALSE,"Sheet5"}</definedName>
    <definedName name="저장2" hidden="1">{#N/A,#N/A,FALSE,"Sheet5"}</definedName>
    <definedName name="저장품" localSheetId="7" hidden="1">{"'분양원가'!$B$1:$F$113"}</definedName>
    <definedName name="저장품" localSheetId="6" hidden="1">{"'분양원가'!$B$1:$F$113"}</definedName>
    <definedName name="저장품" hidden="1">{"'분양원가'!$B$1:$F$113"}</definedName>
    <definedName name="저장품수불" localSheetId="7" hidden="1">{#N/A,#N/A,FALSE,"Sheet5"}</definedName>
    <definedName name="저장품수불" localSheetId="6" hidden="1">{#N/A,#N/A,FALSE,"Sheet5"}</definedName>
    <definedName name="저장품수불" hidden="1">{#N/A,#N/A,FALSE,"Sheet5"}</definedName>
    <definedName name="저저" localSheetId="7" hidden="1">{#N/A,#N/A,FALSE,"UNIT";#N/A,#N/A,FALSE,"UNIT";#N/A,#N/A,FALSE,"계정"}</definedName>
    <definedName name="저저" localSheetId="6" hidden="1">{#N/A,#N/A,FALSE,"UNIT";#N/A,#N/A,FALSE,"UNIT";#N/A,#N/A,FALSE,"계정"}</definedName>
    <definedName name="저저" hidden="1">{#N/A,#N/A,FALSE,"UNIT";#N/A,#N/A,FALSE,"UNIT";#N/A,#N/A,FALSE,"계정"}</definedName>
    <definedName name="저해" localSheetId="7" hidden="1">{#N/A,#N/A,FALSE,"단축1";#N/A,#N/A,FALSE,"단축2";#N/A,#N/A,FALSE,"단축3";#N/A,#N/A,FALSE,"장축";#N/A,#N/A,FALSE,"4WD"}</definedName>
    <definedName name="저해" localSheetId="6" hidden="1">{#N/A,#N/A,FALSE,"단축1";#N/A,#N/A,FALSE,"단축2";#N/A,#N/A,FALSE,"단축3";#N/A,#N/A,FALSE,"장축";#N/A,#N/A,FALSE,"4WD"}</definedName>
    <definedName name="저해" hidden="1">{#N/A,#N/A,FALSE,"단축1";#N/A,#N/A,FALSE,"단축2";#N/A,#N/A,FALSE,"단축3";#N/A,#N/A,FALSE,"장축";#N/A,#N/A,FALSE,"4WD"}</definedName>
    <definedName name="저해대책" localSheetId="7" hidden="1">{#N/A,#N/A,FALSE,"단축1";#N/A,#N/A,FALSE,"단축2";#N/A,#N/A,FALSE,"단축3";#N/A,#N/A,FALSE,"장축";#N/A,#N/A,FALSE,"4WD"}</definedName>
    <definedName name="저해대책" localSheetId="6" hidden="1">{#N/A,#N/A,FALSE,"단축1";#N/A,#N/A,FALSE,"단축2";#N/A,#N/A,FALSE,"단축3";#N/A,#N/A,FALSE,"장축";#N/A,#N/A,FALSE,"4WD"}</definedName>
    <definedName name="저해대책" hidden="1">{#N/A,#N/A,FALSE,"단축1";#N/A,#N/A,FALSE,"단축2";#N/A,#N/A,FALSE,"단축3";#N/A,#N/A,FALSE,"장축";#N/A,#N/A,FALSE,"4WD"}</definedName>
    <definedName name="저해대책5" localSheetId="7" hidden="1">{#N/A,#N/A,FALSE,"단축1";#N/A,#N/A,FALSE,"단축2";#N/A,#N/A,FALSE,"단축3";#N/A,#N/A,FALSE,"장축";#N/A,#N/A,FALSE,"4WD"}</definedName>
    <definedName name="저해대책5" localSheetId="6" hidden="1">{#N/A,#N/A,FALSE,"단축1";#N/A,#N/A,FALSE,"단축2";#N/A,#N/A,FALSE,"단축3";#N/A,#N/A,FALSE,"장축";#N/A,#N/A,FALSE,"4WD"}</definedName>
    <definedName name="저해대책5" hidden="1">{#N/A,#N/A,FALSE,"단축1";#N/A,#N/A,FALSE,"단축2";#N/A,#N/A,FALSE,"단축3";#N/A,#N/A,FALSE,"장축";#N/A,#N/A,FALSE,"4WD"}</definedName>
    <definedName name="저해대책5월" localSheetId="7" hidden="1">{#N/A,#N/A,FALSE,"단축1";#N/A,#N/A,FALSE,"단축2";#N/A,#N/A,FALSE,"단축3";#N/A,#N/A,FALSE,"장축";#N/A,#N/A,FALSE,"4WD"}</definedName>
    <definedName name="저해대책5월" localSheetId="6" hidden="1">{#N/A,#N/A,FALSE,"단축1";#N/A,#N/A,FALSE,"단축2";#N/A,#N/A,FALSE,"단축3";#N/A,#N/A,FALSE,"장축";#N/A,#N/A,FALSE,"4WD"}</definedName>
    <definedName name="저해대책5월" hidden="1">{#N/A,#N/A,FALSE,"단축1";#N/A,#N/A,FALSE,"단축2";#N/A,#N/A,FALSE,"단축3";#N/A,#N/A,FALSE,"장축";#N/A,#N/A,FALSE,"4WD"}</definedName>
    <definedName name="적도" localSheetId="7" hidden="1">{#N/A,#N/A,TRUE,"Y생산";#N/A,#N/A,TRUE,"Y판매";#N/A,#N/A,TRUE,"Y총물량";#N/A,#N/A,TRUE,"Y능력";#N/A,#N/A,TRUE,"YKD"}</definedName>
    <definedName name="적도" localSheetId="6" hidden="1">{#N/A,#N/A,TRUE,"Y생산";#N/A,#N/A,TRUE,"Y판매";#N/A,#N/A,TRUE,"Y총물량";#N/A,#N/A,TRUE,"Y능력";#N/A,#N/A,TRUE,"YKD"}</definedName>
    <definedName name="적도" hidden="1">{#N/A,#N/A,TRUE,"Y생산";#N/A,#N/A,TRUE,"Y판매";#N/A,#N/A,TRUE,"Y총물량";#N/A,#N/A,TRUE,"Y능력";#N/A,#N/A,TRUE,"YKD"}</definedName>
    <definedName name="전">#REF!</definedName>
    <definedName name="전2" localSheetId="7" hidden="1">{#N/A,#N/A,FALSE,"정공"}</definedName>
    <definedName name="전2" localSheetId="6" hidden="1">{#N/A,#N/A,FALSE,"정공"}</definedName>
    <definedName name="전2" hidden="1">{#N/A,#N/A,FALSE,"정공"}</definedName>
    <definedName name="전기AS충당금">#REF!</definedName>
    <definedName name="전기건물">#REF!</definedName>
    <definedName name="전기공구기구비품">#REF!</definedName>
    <definedName name="전기국민연금">#REF!</definedName>
    <definedName name="전기금융상품">#REF!</definedName>
    <definedName name="전기기계장치">#REF!</definedName>
    <definedName name="전기단기차입금">#REF!</definedName>
    <definedName name="전기당기순이익">#REF!</definedName>
    <definedName name="전기말">#REF!</definedName>
    <definedName name="전기매입채무">#REF!</definedName>
    <definedName name="전기매출채권">#REF!</definedName>
    <definedName name="전기미수금">#REF!</definedName>
    <definedName name="전기미수수익">#REF!</definedName>
    <definedName name="전기미지급금">#REF!</definedName>
    <definedName name="전기미지급법인세">#REF!</definedName>
    <definedName name="전기미지급비용">#REF!</definedName>
    <definedName name="전기배당금">#REF!</definedName>
    <definedName name="전기보증금">#REF!</definedName>
    <definedName name="전기부가세대급금">#REF!</definedName>
    <definedName name="전기부가세예수금">#REF!</definedName>
    <definedName name="전기산업재산권">#REF!</definedName>
    <definedName name="전기선급금">#REF!</definedName>
    <definedName name="전기선급법인세">#REF!</definedName>
    <definedName name="전기선급비용">#REF!</definedName>
    <definedName name="전기선수금">#REF!</definedName>
    <definedName name="전기예수금">#REF!</definedName>
    <definedName name="전기오류" hidden="1">#REF!</definedName>
    <definedName name="전기유동성장기부채">#REF!</definedName>
    <definedName name="전기이연법인세대">#REF!</definedName>
    <definedName name="전기이월_금액">#REF!</definedName>
    <definedName name="전기이월_수량">#REF!</definedName>
    <definedName name="전기임차시설물">#REF!</definedName>
    <definedName name="전기장기금융상품">#REF!</definedName>
    <definedName name="전기장기대여금">#REF!</definedName>
    <definedName name="전기장기미지급금">#REF!</definedName>
    <definedName name="전기재고자산">#REF!</definedName>
    <definedName name="전기차량운반구">#REF!</definedName>
    <definedName name="전년경영비" localSheetId="7" hidden="1">{#N/A,#N/A,FALSE,"P.C.B"}</definedName>
    <definedName name="전년경영비" localSheetId="6" hidden="1">{#N/A,#N/A,FALSE,"P.C.B"}</definedName>
    <definedName name="전년경영비" hidden="1">{#N/A,#N/A,FALSE,"P.C.B"}</definedName>
    <definedName name="전대차입" hidden="1">#REF!</definedName>
    <definedName name="전략" localSheetId="7" hidden="1">{#N/A,#N/A,FALSE,"정공"}</definedName>
    <definedName name="전략" localSheetId="6" hidden="1">{#N/A,#N/A,FALSE,"정공"}</definedName>
    <definedName name="전략" hidden="1">{#N/A,#N/A,FALSE,"정공"}</definedName>
    <definedName name="전략2" localSheetId="7" hidden="1">{"'표지'!$B$5"}</definedName>
    <definedName name="전략2" localSheetId="6" hidden="1">{"'표지'!$B$5"}</definedName>
    <definedName name="전략2" hidden="1">{"'표지'!$B$5"}</definedName>
    <definedName name="전략내수" hidden="1">#REF!</definedName>
    <definedName name="전략보고용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략보고용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략보고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략수출" hidden="1">#REF!</definedName>
    <definedName name="전략투" localSheetId="7" hidden="1">{#N/A,#N/A,FALSE,"정공"}</definedName>
    <definedName name="전략투" localSheetId="6" hidden="1">{#N/A,#N/A,FALSE,"정공"}</definedName>
    <definedName name="전략투" hidden="1">{#N/A,#N/A,FALSE,"정공"}</definedName>
    <definedName name="전력변화" localSheetId="7" hidden="1">{#N/A,#N/A,FALSE,"제목"}</definedName>
    <definedName name="전력변화" localSheetId="6" hidden="1">{#N/A,#N/A,FALSE,"제목"}</definedName>
    <definedName name="전력변화" hidden="1">{#N/A,#N/A,FALSE,"제목"}</definedName>
    <definedName name="전력비">#REF!</definedName>
    <definedName name="전망01">#REF!,#REF!</definedName>
    <definedName name="전망02">#REF!,#REF!</definedName>
    <definedName name="전망03">#REF!,#REF!</definedName>
    <definedName name="전망04">#REF!,#REF!</definedName>
    <definedName name="전망05">#REF!,#REF!,#REF!</definedName>
    <definedName name="전망06">#REF!,#REF!</definedName>
    <definedName name="전망07">#REF!,#REF!,#REF!</definedName>
    <definedName name="전망08">#REF!,#REF!</definedName>
    <definedName name="전망09">#REF!,#REF!</definedName>
    <definedName name="전망10">#REF!,#REF!</definedName>
    <definedName name="전망11">#REF!,#REF!</definedName>
    <definedName name="전부" localSheetId="7" hidden="1">{#N/A,#N/A,FALSE,"단축1";#N/A,#N/A,FALSE,"단축2";#N/A,#N/A,FALSE,"단축3";#N/A,#N/A,FALSE,"장축";#N/A,#N/A,FALSE,"4WD"}</definedName>
    <definedName name="전부" localSheetId="6" hidden="1">{#N/A,#N/A,FALSE,"단축1";#N/A,#N/A,FALSE,"단축2";#N/A,#N/A,FALSE,"단축3";#N/A,#N/A,FALSE,"장축";#N/A,#N/A,FALSE,"4WD"}</definedName>
    <definedName name="전부" hidden="1">{#N/A,#N/A,FALSE,"단축1";#N/A,#N/A,FALSE,"단축2";#N/A,#N/A,FALSE,"단축3";#N/A,#N/A,FALSE,"장축";#N/A,#N/A,FALSE,"4WD"}</definedName>
    <definedName name="전사">#REF!</definedName>
    <definedName name="전사관련" localSheetId="7" hidden="1">{"'4월수지'!$A$1:$AE$45"}</definedName>
    <definedName name="전사관련" localSheetId="6" hidden="1">{"'4월수지'!$A$1:$AE$45"}</definedName>
    <definedName name="전사관련" hidden="1">{"'4월수지'!$A$1:$AE$45"}</definedName>
    <definedName name="전산망공사">#REF!</definedName>
    <definedName name="전산장비" localSheetId="7" hidden="1">{"'Sheet1'!$A$1:$H$36"}</definedName>
    <definedName name="전산장비" localSheetId="6" hidden="1">{"'Sheet1'!$A$1:$H$36"}</definedName>
    <definedName name="전산장비" hidden="1">{"'Sheet1'!$A$1:$H$36"}</definedName>
    <definedName name="전선관및접지내역서" hidden="1">#REF!</definedName>
    <definedName name="전용면적">#REF!</definedName>
    <definedName name="전용선료" localSheetId="7" hidden="1">{"'표지'!$B$5"}</definedName>
    <definedName name="전용선료" localSheetId="6" hidden="1">{"'표지'!$B$5"}</definedName>
    <definedName name="전용선료" hidden="1">{"'표지'!$B$5"}</definedName>
    <definedName name="전용원" localSheetId="7" hidden="1">{#N/A,#N/A,FALSE,"97년 투자계획 세부내역 "}</definedName>
    <definedName name="전용원" localSheetId="6" hidden="1">{#N/A,#N/A,FALSE,"97년 투자계획 세부내역 "}</definedName>
    <definedName name="전용원" hidden="1">{#N/A,#N/A,FALSE,"97년 투자계획 세부내역 "}</definedName>
    <definedName name="전용원1" localSheetId="7" hidden="1">{#N/A,#N/A,FALSE,"97년 투자계획 세부내역 "}</definedName>
    <definedName name="전용원1" localSheetId="6" hidden="1">{#N/A,#N/A,FALSE,"97년 투자계획 세부내역 "}</definedName>
    <definedName name="전용원1" hidden="1">{#N/A,#N/A,FALSE,"97년 투자계획 세부내역 "}</definedName>
    <definedName name="전월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월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월KOSPI종가">#REF!</definedName>
    <definedName name="전월RP위험">#REF!</definedName>
    <definedName name="전월RP잔고">#REF!</definedName>
    <definedName name="전월가산항목계">#REF!</definedName>
    <definedName name="전월감가상각">#REF!</definedName>
    <definedName name="전월거래상대방위험계">#REF!</definedName>
    <definedName name="전월거래준비금">#REF!</definedName>
    <definedName name="전월결제위험">#REF!</definedName>
    <definedName name="전월결제잔고">#REF!</definedName>
    <definedName name="전월고유수익증권위험">#REF!</definedName>
    <definedName name="전월고유수익증권잔고">#REF!</definedName>
    <definedName name="전월고유주식롱">#REF!</definedName>
    <definedName name="전월고유주식위험">#REF!</definedName>
    <definedName name="전월고유채권개별위험">#REF!</definedName>
    <definedName name="전월고유채권롱">#REF!</definedName>
    <definedName name="전월고유채권일반위험">#REF!</definedName>
    <definedName name="전월기초위험">#REF!</definedName>
    <definedName name="전월기초위험합계">#REF!</definedName>
    <definedName name="전월기타위험">#REF!</definedName>
    <definedName name="전월기타잔고">#REF!</definedName>
    <definedName name="전월대고객위험">#REF!</definedName>
    <definedName name="전월대고객잔고">#REF!</definedName>
    <definedName name="전월대손상각">#REF!</definedName>
    <definedName name="전월대차위험">#REF!</definedName>
    <definedName name="전월대차잔고">#REF!</definedName>
    <definedName name="전월수익증권위험">#REF!</definedName>
    <definedName name="전월수익증권잔고">#REF!</definedName>
    <definedName name="전월시장위험합계">#REF!</definedName>
    <definedName name="전월시장조성위험">#REF!</definedName>
    <definedName name="전월신탁수익증권위험">#REF!</definedName>
    <definedName name="전월신탁수익증권잔고">#REF!</definedName>
    <definedName name="전월신탁주식롱">#REF!</definedName>
    <definedName name="전월신탁주식숏">#REF!</definedName>
    <definedName name="전월신탁주식위험">#REF!</definedName>
    <definedName name="전월신탁주식위험총액">#REF!</definedName>
    <definedName name="전월신탁채권롱">#REF!</definedName>
    <definedName name="전월신탁채권숏">#REF!</definedName>
    <definedName name="전월신탁채권위험">#REF!</definedName>
    <definedName name="전월영업자본">#REF!</definedName>
    <definedName name="전월옵션롱">#REF!</definedName>
    <definedName name="전월옵션숏">#REF!</definedName>
    <definedName name="전월옵션위험">#REF!</definedName>
    <definedName name="전월외환롱">#REF!</definedName>
    <definedName name="전월외환숏">#REF!</definedName>
    <definedName name="전월외환위험">#REF!</definedName>
    <definedName name="전월위험조정합계">#REF!</definedName>
    <definedName name="전월인수금액">#REF!</definedName>
    <definedName name="전월인수위험">#REF!</definedName>
    <definedName name="전월임차보증금위험">#REF!</definedName>
    <definedName name="전월장부가">#REF!</definedName>
    <definedName name="전월저축주식위험">#REF!</definedName>
    <definedName name="전월저축채권개별위험">#REF!</definedName>
    <definedName name="전월저축채권일반위험">#REF!</definedName>
    <definedName name="전월주식롱">#REF!</definedName>
    <definedName name="전월주식숏">#REF!</definedName>
    <definedName name="전월주식위험">#REF!</definedName>
    <definedName name="전월주식위험총액">#REF!</definedName>
    <definedName name="전월주식집중위험">#REF!</definedName>
    <definedName name="전월집중위험">#REF!</definedName>
    <definedName name="전월차감항목계">#REF!</definedName>
    <definedName name="전월채권롱">#REF!</definedName>
    <definedName name="전월채권숏">#REF!</definedName>
    <definedName name="전월채권위험">#REF!</definedName>
    <definedName name="전월채권잔고">#REF!</definedName>
    <definedName name="전월총금융비용">#REF!</definedName>
    <definedName name="전월총금융수익">#REF!</definedName>
    <definedName name="전월판매수익증권위험">#REF!</definedName>
    <definedName name="전월판매수익증권잔고">#REF!</definedName>
    <definedName name="전월평가액">#REF!</definedName>
    <definedName name="전월환율">#REF!</definedName>
    <definedName name="전일잔액">#REF!</definedName>
    <definedName name="전입액">#REF!</definedName>
    <definedName name="전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총">#REF!</definedName>
    <definedName name="전지_PDP">#REF!</definedName>
    <definedName name="전지table">#REF!</definedName>
    <definedName name="전지배부">#REF!</definedName>
    <definedName name="전지일반부문">#REF!</definedName>
    <definedName name="전차종" localSheetId="7" hidden="1">{#N/A,#N/A,FALSE,"표지";#N/A,#N/A,FALSE,"전제";#N/A,#N/A,FALSE,"대당";#N/A,#N/A,FALSE,"가공비";#N/A,#N/A,FALSE,"재료비";#N/A,#N/A,FALSE,"손익"}</definedName>
    <definedName name="전차종" localSheetId="6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전찬" hidden="1">{"'어음수표'!$A$1"}</definedName>
    <definedName name="전찬용" hidden="1">{"'어음수표'!$A$1"}</definedName>
    <definedName name="전철" hidden="1">0</definedName>
    <definedName name="전체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전체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전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전체범위">#REF!</definedName>
    <definedName name="전체영역">OFFSET(#REF!,0,0,COUNTA(#REF!)-1,46)</definedName>
    <definedName name="전체요주의">#REF!</definedName>
    <definedName name="전화번호" localSheetId="7" hidden="1">{"'Sheet1'!$A$1:$H$36"}</definedName>
    <definedName name="전화번호" localSheetId="6" hidden="1">{"'Sheet1'!$A$1:$H$36"}</definedName>
    <definedName name="전화번호" hidden="1">{"'Sheet1'!$A$1:$H$36"}</definedName>
    <definedName name="전화번호1">#REF!</definedName>
    <definedName name="전화번호2">#REF!</definedName>
    <definedName name="전화번호3">#REF!</definedName>
    <definedName name="절감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내역상세" localSheetId="7" hidden="1">{#N/A,#N/A,FALSE,"정공"}</definedName>
    <definedName name="절감내역상세" localSheetId="6" hidden="1">{#N/A,#N/A,FALSE,"정공"}</definedName>
    <definedName name="절감내역상세" hidden="1">{#N/A,#N/A,FALSE,"정공"}</definedName>
    <definedName name="절감반기계획對실적" localSheetId="7" hidden="1">{#N/A,#N/A,FALSE,"정공"}</definedName>
    <definedName name="절감반기계획對실적" localSheetId="6" hidden="1">{#N/A,#N/A,FALSE,"정공"}</definedName>
    <definedName name="절감반기계획對실적" hidden="1">{#N/A,#N/A,FALSE,"정공"}</definedName>
    <definedName name="絶費" localSheetId="7" hidden="1">{"'買掛金'!$J$6"}</definedName>
    <definedName name="絶費" localSheetId="6" hidden="1">{"'買掛金'!$J$6"}</definedName>
    <definedName name="絶費" hidden="1">{"'買掛金'!$J$6"}</definedName>
    <definedName name="점명">#REF!</definedName>
    <definedName name="접대비" localSheetId="7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손익" hidden="1">#REF!</definedName>
    <definedName name="정" localSheetId="7" hidden="1">{#N/A,#N/A,FALSE,"UNIT";#N/A,#N/A,FALSE,"UNIT";#N/A,#N/A,FALSE,"계정"}</definedName>
    <definedName name="정" localSheetId="6" hidden="1">{#N/A,#N/A,FALSE,"UNIT";#N/A,#N/A,FALSE,"UNIT";#N/A,#N/A,FALSE,"계정"}</definedName>
    <definedName name="정" hidden="1">{#N/A,#N/A,FALSE,"UNIT";#N/A,#N/A,FALSE,"UNIT";#N/A,#N/A,FALSE,"계정"}</definedName>
    <definedName name="정기">BlankMacro1</definedName>
    <definedName name="정기예">BlankMacro1</definedName>
    <definedName name="정기예산분석표" hidden="1">#REF!</definedName>
    <definedName name="정기적금" localSheetId="7" hidden="1">{#N/A,#N/A,FALSE,"주요여수신";#N/A,#N/A,FALSE,"수신금리";#N/A,#N/A,FALSE,"대출금리";#N/A,#N/A,FALSE,"신규대출";#N/A,#N/A,FALSE,"총액대출"}</definedName>
    <definedName name="정기적금" localSheetId="6" hidden="1">{#N/A,#N/A,FALSE,"주요여수신";#N/A,#N/A,FALSE,"수신금리";#N/A,#N/A,FALSE,"대출금리";#N/A,#N/A,FALSE,"신규대출";#N/A,#N/A,FALSE,"총액대출"}</definedName>
    <definedName name="정기적금" hidden="1">{#N/A,#N/A,FALSE,"주요여수신";#N/A,#N/A,FALSE,"수신금리";#N/A,#N/A,FALSE,"대출금리";#N/A,#N/A,FALSE,"신규대출";#N/A,#N/A,FALSE,"총액대출"}</definedName>
    <definedName name="정니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니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니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리">#REF!</definedName>
    <definedName name="정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문" localSheetId="7" hidden="1">{#N/A,#N/A,FALSE,"UNIT";#N/A,#N/A,FALSE,"UNIT";#N/A,#N/A,FALSE,"계정"}</definedName>
    <definedName name="정문" localSheetId="6" hidden="1">{#N/A,#N/A,FALSE,"UNIT";#N/A,#N/A,FALSE,"UNIT";#N/A,#N/A,FALSE,"계정"}</definedName>
    <definedName name="정문" hidden="1">{#N/A,#N/A,FALSE,"UNIT";#N/A,#N/A,FALSE,"UNIT";#N/A,#N/A,FALSE,"계정"}</definedName>
    <definedName name="정문식" localSheetId="7" hidden="1">{#N/A,#N/A,FALSE,"UNIT";#N/A,#N/A,FALSE,"UNIT";#N/A,#N/A,FALSE,"계정"}</definedName>
    <definedName name="정문식" localSheetId="6" hidden="1">{#N/A,#N/A,FALSE,"UNIT";#N/A,#N/A,FALSE,"UNIT";#N/A,#N/A,FALSE,"계정"}</definedName>
    <definedName name="정문식" hidden="1">{#N/A,#N/A,FALSE,"UNIT";#N/A,#N/A,FALSE,"UNIT";#N/A,#N/A,FALSE,"계정"}</definedName>
    <definedName name="정미아" localSheetId="7" hidden="1">{#N/A,#N/A,FALSE,"BS";#N/A,#N/A,FALSE,"PL";#N/A,#N/A,FALSE,"처분";#N/A,#N/A,FALSE,"현금";#N/A,#N/A,FALSE,"매출";#N/A,#N/A,FALSE,"원가";#N/A,#N/A,FALSE,"경영"}</definedName>
    <definedName name="정미아" localSheetId="6" hidden="1">{#N/A,#N/A,FALSE,"BS";#N/A,#N/A,FALSE,"PL";#N/A,#N/A,FALSE,"처분";#N/A,#N/A,FALSE,"현금";#N/A,#N/A,FALSE,"매출";#N/A,#N/A,FALSE,"원가";#N/A,#N/A,FALSE,"경영"}</definedName>
    <definedName name="정미아" hidden="1">{#N/A,#N/A,FALSE,"BS";#N/A,#N/A,FALSE,"PL";#N/A,#N/A,FALSE,"처분";#N/A,#N/A,FALSE,"현금";#N/A,#N/A,FALSE,"매출";#N/A,#N/A,FALSE,"원가";#N/A,#N/A,FALSE,"경영"}</definedName>
    <definedName name="정보물류">#REF!</definedName>
    <definedName name="정봉용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봉용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비대수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" localSheetId="7" hidden="1">{#N/A,#N/A,FALSE,"BS";#N/A,#N/A,FALSE,"PL";#N/A,#N/A,FALSE,"처분";#N/A,#N/A,FALSE,"현금";#N/A,#N/A,FALSE,"매출";#N/A,#N/A,FALSE,"원가";#N/A,#N/A,FALSE,"경영"}</definedName>
    <definedName name="정산표" localSheetId="6" hidden="1">{#N/A,#N/A,FALSE,"BS";#N/A,#N/A,FALSE,"PL";#N/A,#N/A,FALSE,"처분";#N/A,#N/A,FALSE,"현금";#N/A,#N/A,FALSE,"매출";#N/A,#N/A,FALSE,"원가";#N/A,#N/A,FALSE,"경영"}</definedName>
    <definedName name="정산표" hidden="1">{#N/A,#N/A,FALSE,"BS";#N/A,#N/A,FALSE,"PL";#N/A,#N/A,FALSE,"처분";#N/A,#N/A,FALSE,"현금";#N/A,#N/A,FALSE,"매출";#N/A,#N/A,FALSE,"원가";#N/A,#N/A,FALSE,"경영"}</definedName>
    <definedName name="정산표PL" localSheetId="7" hidden="1">{"'Sheet1'!$A$1:$H$36"}</definedName>
    <definedName name="정산표PL" localSheetId="6" hidden="1">{"'Sheet1'!$A$1:$H$36"}</definedName>
    <definedName name="정산표PL" hidden="1">{"'Sheet1'!$A$1:$H$36"}</definedName>
    <definedName name="정상가격" localSheetId="7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localSheetId="7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표">[0]!정상표</definedName>
    <definedName name="정성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성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성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숙" localSheetId="7" hidden="1">{"PL2",#N/A,FALSE,"PL";"CH1",#N/A,FALSE,"현금흐름표";"CH2",#N/A,FALSE,"현금흐름표";"BS1",#N/A,FALSE,"BS";"CO",#N/A,FALSE,"매출원가";"BS2",#N/A,FALSE,"BS"}</definedName>
    <definedName name="정숙" localSheetId="6" hidden="1">{"PL2",#N/A,FALSE,"PL";"CH1",#N/A,FALSE,"현금흐름표";"CH2",#N/A,FALSE,"현금흐름표";"BS1",#N/A,FALSE,"BS";"CO",#N/A,FALSE,"매출원가";"BS2",#N/A,FALSE,"BS"}</definedName>
    <definedName name="정숙" hidden="1">{"PL2",#N/A,FALSE,"PL";"CH1",#N/A,FALSE,"현금흐름표";"CH2",#N/A,FALSE,"현금흐름표";"BS1",#N/A,FALSE,"BS";"CO",#N/A,FALSE,"매출원가";"BS2",#N/A,FALSE,"BS"}</definedName>
    <definedName name="정어어ㅇㅓ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어어ㅇㅓ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어어ㅇㅓ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영환" localSheetId="7" hidden="1">{"'7월NINO현황'!$K$30"}</definedName>
    <definedName name="정영환" localSheetId="6" hidden="1">{"'7월NINO현황'!$K$30"}</definedName>
    <definedName name="정영환" hidden="1">{"'7월NINO현황'!$K$30"}</definedName>
    <definedName name="정영환자료" localSheetId="7" hidden="1">{"'5'!$A$1:$BB$147"}</definedName>
    <definedName name="정영환자료" localSheetId="6" hidden="1">{"'5'!$A$1:$BB$147"}</definedName>
    <definedName name="정영환자료" hidden="1">{"'5'!$A$1:$BB$147"}</definedName>
    <definedName name="정운형" localSheetId="7" hidden="1">{"'표지'!$B$5"}</definedName>
    <definedName name="정운형" localSheetId="6" hidden="1">{"'표지'!$B$5"}</definedName>
    <definedName name="정운형" hidden="1">{"'표지'!$B$5"}</definedName>
    <definedName name="정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직">#REF!</definedName>
    <definedName name="정직인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직인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직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젗라구메사" localSheetId="7" hidden="1">{#N/A,#N/A,FALSE,"단축1";#N/A,#N/A,FALSE,"단축2";#N/A,#N/A,FALSE,"단축3";#N/A,#N/A,FALSE,"장축";#N/A,#N/A,FALSE,"4WD"}</definedName>
    <definedName name="젗라구메사" localSheetId="6" hidden="1">{#N/A,#N/A,FALSE,"단축1";#N/A,#N/A,FALSE,"단축2";#N/A,#N/A,FALSE,"단축3";#N/A,#N/A,FALSE,"장축";#N/A,#N/A,FALSE,"4WD"}</definedName>
    <definedName name="젗라구메사" hidden="1">{#N/A,#N/A,FALSE,"단축1";#N/A,#N/A,FALSE,"단축2";#N/A,#N/A,FALSE,"단축3";#N/A,#N/A,FALSE,"장축";#N/A,#N/A,FALSE,"4WD"}</definedName>
    <definedName name="제" localSheetId="7" hidden="1">{#N/A,#N/A,FALSE,"Sheet5"}</definedName>
    <definedName name="제" localSheetId="6" hidden="1">{#N/A,#N/A,FALSE,"Sheet5"}</definedName>
    <definedName name="제" hidden="1">{#N/A,#N/A,FALSE,"Sheet5"}</definedName>
    <definedName name="제1안" localSheetId="7" hidden="1">{#N/A,#N/A,TRUE,"매출진척-1";#N/A,#N/A,TRUE,"매출진척-2";#N/A,#N/A,TRUE,"제품실적";#N/A,#N/A,TRUE,"RAC";#N/A,#N/A,TRUE,"PAC ";#N/A,#N/A,TRUE,"재고현황";#N/A,#N/A,TRUE,"공지사항"}</definedName>
    <definedName name="제1안" localSheetId="6" hidden="1">{#N/A,#N/A,TRUE,"매출진척-1";#N/A,#N/A,TRUE,"매출진척-2";#N/A,#N/A,TRUE,"제품실적";#N/A,#N/A,TRUE,"RAC";#N/A,#N/A,TRUE,"PAC ";#N/A,#N/A,TRUE,"재고현황";#N/A,#N/A,TRUE,"공지사항"}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무제표" localSheetId="7" hidden="1">{#N/A,#N/A,FALSE,"BS";#N/A,#N/A,FALSE,"PL";#N/A,#N/A,FALSE,"처분";#N/A,#N/A,FALSE,"현금";#N/A,#N/A,FALSE,"매출";#N/A,#N/A,FALSE,"원가";#N/A,#N/A,FALSE,"경영"}</definedName>
    <definedName name="제무제표" localSheetId="6" hidden="1">{#N/A,#N/A,FALSE,"BS";#N/A,#N/A,FALSE,"PL";#N/A,#N/A,FALSE,"처분";#N/A,#N/A,FALSE,"현금";#N/A,#N/A,FALSE,"매출";#N/A,#N/A,FALSE,"원가";#N/A,#N/A,FALSE,"경영"}</definedName>
    <definedName name="제무제표" hidden="1">{#N/A,#N/A,FALSE,"BS";#N/A,#N/A,FALSE,"PL";#N/A,#N/A,FALSE,"처분";#N/A,#N/A,FALSE,"현금";#N/A,#N/A,FALSE,"매출";#N/A,#N/A,FALSE,"원가";#N/A,#N/A,FALSE,"경영"}</definedName>
    <definedName name="제안2" hidden="1">#REF!</definedName>
    <definedName name="제재3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제재3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제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제조" hidden="1">#REF!</definedName>
    <definedName name="제조경비1월">#REF!</definedName>
    <definedName name="제조경비2월">#REF!</definedName>
    <definedName name="제조경비3월">#REF!</definedName>
    <definedName name="제조경비4월">#REF!</definedName>
    <definedName name="제조원가" localSheetId="7" hidden="1">{#N/A,#N/A,FALSE,"Sheet5"}</definedName>
    <definedName name="제조원가" localSheetId="6" hidden="1">{#N/A,#N/A,FALSE,"Sheet5"}</definedName>
    <definedName name="제조원가" hidden="1">{#N/A,#N/A,FALSE,"Sheet5"}</definedName>
    <definedName name="제조원가3">#REF!</definedName>
    <definedName name="제조원가명세서" hidden="1">#REF!</definedName>
    <definedName name="제조원가명세서_1" localSheetId="7" hidden="1">{#N/A,#N/A,FALSE,"BS";#N/A,#N/A,FALSE,"PL";#N/A,#N/A,FALSE,"처분";#N/A,#N/A,FALSE,"현금";#N/A,#N/A,FALSE,"매출";#N/A,#N/A,FALSE,"원가";#N/A,#N/A,FALSE,"경영"}</definedName>
    <definedName name="제조원가명세서_1" localSheetId="6" hidden="1">{#N/A,#N/A,FALSE,"BS";#N/A,#N/A,FALSE,"PL";#N/A,#N/A,FALSE,"처분";#N/A,#N/A,FALSE,"현금";#N/A,#N/A,FALSE,"매출";#N/A,#N/A,FALSE,"원가";#N/A,#N/A,FALSE,"경영"}</definedName>
    <definedName name="제조원가명세서_1" hidden="1">{#N/A,#N/A,FALSE,"BS";#N/A,#N/A,FALSE,"PL";#N/A,#N/A,FALSE,"처분";#N/A,#N/A,FALSE,"현금";#N/A,#N/A,FALSE,"매출";#N/A,#N/A,FALSE,"원가";#N/A,#N/A,FALSE,"경영"}</definedName>
    <definedName name="제조원가절감추진실적" localSheetId="7" hidden="1">{"'BSC(2001)'!$A$27:$G$32"}</definedName>
    <definedName name="제조원가절감추진실적" localSheetId="6" hidden="1">{"'BSC(2001)'!$A$27:$G$32"}</definedName>
    <definedName name="제조원가절감추진실적" hidden="1">{"'BSC(2001)'!$A$27:$G$32"}</definedName>
    <definedName name="제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품1">#REF!</definedName>
    <definedName name="제품6" hidden="1">#REF!</definedName>
    <definedName name="제품별사업전략" localSheetId="7" hidden="1">{#N/A,#N/A,FALSE,"UNIT";#N/A,#N/A,FALSE,"UNIT";#N/A,#N/A,FALSE,"계정"}</definedName>
    <definedName name="제품별사업전략" localSheetId="6" hidden="1">{#N/A,#N/A,FALSE,"UNIT";#N/A,#N/A,FALSE,"UNIT";#N/A,#N/A,FALSE,"계정"}</definedName>
    <definedName name="제품별사업전략" hidden="1">{#N/A,#N/A,FALSE,"UNIT";#N/A,#N/A,FALSE,"UNIT";#N/A,#N/A,FALSE,"계정"}</definedName>
    <definedName name="제품설계예산" localSheetId="7" hidden="1">{#N/A,#N/A,FALSE,"단축1";#N/A,#N/A,FALSE,"단축2";#N/A,#N/A,FALSE,"단축3";#N/A,#N/A,FALSE,"장축";#N/A,#N/A,FALSE,"4WD"}</definedName>
    <definedName name="제품설계예산" localSheetId="6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제품수불03년">#REF!</definedName>
    <definedName name="제품진짜수불">#REF!</definedName>
    <definedName name="조" localSheetId="7" hidden="1">{#N/A,#N/A,FALSE,"BS";#N/A,#N/A,FALSE,"PL";#N/A,#N/A,FALSE,"처분";#N/A,#N/A,FALSE,"현금";#N/A,#N/A,FALSE,"매출";#N/A,#N/A,FALSE,"원가";#N/A,#N/A,FALSE,"경영"}</definedName>
    <definedName name="조" localSheetId="6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건영역">#REF!</definedName>
    <definedName name="조건표">#REF!</definedName>
    <definedName name="조달" localSheetId="7" hidden="1">{#N/A,#N/A,FALSE,"P.C.B"}</definedName>
    <definedName name="조달" localSheetId="6" hidden="1">{#N/A,#N/A,FALSE,"P.C.B"}</definedName>
    <definedName name="조달" hidden="1">{#N/A,#N/A,FALSE,"P.C.B"}</definedName>
    <definedName name="조립1" localSheetId="7" hidden="1">{#N/A,#N/A,TRUE,"일정"}</definedName>
    <definedName name="조립1" localSheetId="6" hidden="1">{#N/A,#N/A,TRUE,"일정"}</definedName>
    <definedName name="조립1" hidden="1">{#N/A,#N/A,TRUE,"일정"}</definedName>
    <definedName name="조립LOAD" localSheetId="7" hidden="1">{"'매출계획'!$D$2"}</definedName>
    <definedName name="조립LOAD" localSheetId="6" hidden="1">{"'매출계획'!$D$2"}</definedName>
    <definedName name="조립LOAD" hidden="1">{"'매출계획'!$D$2"}</definedName>
    <definedName name="조사가" hidden="1">#REF!</definedName>
    <definedName name="조서번호">#REF!</definedName>
    <definedName name="조세공과">#REF!</definedName>
    <definedName name="조식">#REF!</definedName>
    <definedName name="조업" localSheetId="7" hidden="1">{"'7-2지역별'!$A$1:$R$44"}</definedName>
    <definedName name="조업" localSheetId="6" hidden="1">{"'7-2지역별'!$A$1:$R$44"}</definedName>
    <definedName name="조업" hidden="1">{"'7-2지역별'!$A$1:$R$44"}</definedName>
    <definedName name="조업_1" localSheetId="7" hidden="1">{"'7-2지역별'!$A$1:$R$44"}</definedName>
    <definedName name="조업_1" localSheetId="6" hidden="1">{"'7-2지역별'!$A$1:$R$44"}</definedName>
    <definedName name="조업_1" hidden="1">{"'7-2지역별'!$A$1:$R$44"}</definedName>
    <definedName name="조용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조용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조용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조정" hidden="1">#REF!</definedName>
    <definedName name="조정분개" hidden="1">#REF!</definedName>
    <definedName name="조정표" hidden="1">{"'Desktop Inventory 현황'!$B$2:$O$35"}</definedName>
    <definedName name="조정후부문손익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조정후부문손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조정후부문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조정후손익" localSheetId="7" hidden="1">{#N/A,#N/A,FALSE,"정공"}</definedName>
    <definedName name="조정후손익" localSheetId="6" hidden="1">{#N/A,#N/A,FALSE,"정공"}</definedName>
    <definedName name="조정후손익" hidden="1">{#N/A,#N/A,FALSE,"정공"}</definedName>
    <definedName name="조직2" hidden="1">#REF!</definedName>
    <definedName name="조직3" localSheetId="7" hidden="1">{#N/A,#N/A,FALSE,"정공"}</definedName>
    <definedName name="조직3" localSheetId="6" hidden="1">{#N/A,#N/A,FALSE,"정공"}</definedName>
    <definedName name="조직3" hidden="1">{#N/A,#N/A,FALSE,"정공"}</definedName>
    <definedName name="조직도2002">#REF!</definedName>
    <definedName name="조직실적1">#REF!</definedName>
    <definedName name="조합주식2" localSheetId="7" hidden="1">{#N/A,#N/A,FALSE,"BS";#N/A,#N/A,FALSE,"PL";#N/A,#N/A,FALSE,"처분";#N/A,#N/A,FALSE,"현금";#N/A,#N/A,FALSE,"매출";#N/A,#N/A,FALSE,"원가";#N/A,#N/A,FALSE,"경영"}</definedName>
    <definedName name="조합주식2" localSheetId="6" hidden="1">{#N/A,#N/A,FALSE,"BS";#N/A,#N/A,FALSE,"PL";#N/A,#N/A,FALSE,"처분";#N/A,#N/A,FALSE,"현금";#N/A,#N/A,FALSE,"매출";#N/A,#N/A,FALSE,"원가";#N/A,#N/A,FALSE,"경영"}</definedName>
    <definedName name="조합주식2" hidden="1">{#N/A,#N/A,FALSE,"BS";#N/A,#N/A,FALSE,"PL";#N/A,#N/A,FALSE,"처분";#N/A,#N/A,FALSE,"현금";#N/A,#N/A,FALSE,"매출";#N/A,#N/A,FALSE,"원가";#N/A,#N/A,FALSE,"경영"}</definedName>
    <definedName name="조현석" localSheetId="7" hidden="1">{#N/A,#N/A,FALSE,"UNIT";#N/A,#N/A,FALSE,"UNIT";#N/A,#N/A,FALSE,"계정"}</definedName>
    <definedName name="조현석" localSheetId="6" hidden="1">{#N/A,#N/A,FALSE,"UNIT";#N/A,#N/A,FALSE,"UNIT";#N/A,#N/A,FALSE,"계정"}</definedName>
    <definedName name="조현석" hidden="1">{#N/A,#N/A,FALSE,"UNIT";#N/A,#N/A,FALSE,"UNIT";#N/A,#N/A,FALSE,"계정"}</definedName>
    <definedName name="조현석2" localSheetId="7" hidden="1">{#N/A,#N/A,FALSE,"UNIT";#N/A,#N/A,FALSE,"UNIT";#N/A,#N/A,FALSE,"계정"}</definedName>
    <definedName name="조현석2" localSheetId="6" hidden="1">{#N/A,#N/A,FALSE,"UNIT";#N/A,#N/A,FALSE,"UNIT";#N/A,#N/A,FALSE,"계정"}</definedName>
    <definedName name="조현석2" hidden="1">{#N/A,#N/A,FALSE,"UNIT";#N/A,#N/A,FALSE,"UNIT";#N/A,#N/A,FALSE,"계정"}</definedName>
    <definedName name="조회" localSheetId="7" hidden="1">{#N/A,#N/A,FALSE,"채권채무";#N/A,#N/A,FALSE,"control sheet"}</definedName>
    <definedName name="조회" localSheetId="6" hidden="1">{#N/A,#N/A,FALSE,"채권채무";#N/A,#N/A,FALSE,"control sheet"}</definedName>
    <definedName name="조회" hidden="1">{#N/A,#N/A,FALSE,"채권채무";#N/A,#N/A,FALSE,"control sheet"}</definedName>
    <definedName name="조회_1" localSheetId="7" hidden="1">{#N/A,#N/A,FALSE,"채권채무";#N/A,#N/A,FALSE,"control sheet"}</definedName>
    <definedName name="조회_1" localSheetId="6" hidden="1">{#N/A,#N/A,FALSE,"채권채무";#N/A,#N/A,FALSE,"control sheet"}</definedName>
    <definedName name="조회_1" hidden="1">{#N/A,#N/A,FALSE,"채권채무";#N/A,#N/A,FALSE,"control sheet"}</definedName>
    <definedName name="조회서" localSheetId="7" hidden="1">{#N/A,#N/A,FALSE,"채권채무";#N/A,#N/A,FALSE,"control sheet"}</definedName>
    <definedName name="조회서" localSheetId="6" hidden="1">{#N/A,#N/A,FALSE,"채권채무";#N/A,#N/A,FALSE,"control sheet"}</definedName>
    <definedName name="조회서" hidden="1">{#N/A,#N/A,FALSE,"채권채무";#N/A,#N/A,FALSE,"control sheet"}</definedName>
    <definedName name="조회서_1" localSheetId="7" hidden="1">{#N/A,#N/A,FALSE,"채권채무";#N/A,#N/A,FALSE,"control sheet"}</definedName>
    <definedName name="조회서_1" localSheetId="6" hidden="1">{#N/A,#N/A,FALSE,"채권채무";#N/A,#N/A,FALSE,"control sheet"}</definedName>
    <definedName name="조회서_1" hidden="1">{#N/A,#N/A,FALSE,"채권채무";#N/A,#N/A,FALSE,"control sheet"}</definedName>
    <definedName name="조회서_차입금" hidden="1">{"'Sheet1'!$A$1:$D$15"}</definedName>
    <definedName name="조회서기준일">#REF!</definedName>
    <definedName name="조회서번호">#REF!</definedName>
    <definedName name="좃도" hidden="1">#REF!</definedName>
    <definedName name="종금가나">#REF!</definedName>
    <definedName name="종금환가7">#REF!</definedName>
    <definedName name="종기팀출자주식">#REF!</definedName>
    <definedName name="종목">#REF!</definedName>
    <definedName name="종합" localSheetId="7" hidden="1">{#N/A,#N/A,TRUE,"Y생산";#N/A,#N/A,TRUE,"Y판매";#N/A,#N/A,TRUE,"Y총물량";#N/A,#N/A,TRUE,"Y능력";#N/A,#N/A,TRUE,"YKD"}</definedName>
    <definedName name="종합" localSheetId="6" hidden="1">{#N/A,#N/A,TRUE,"Y생산";#N/A,#N/A,TRUE,"Y판매";#N/A,#N/A,TRUE,"Y총물량";#N/A,#N/A,TRUE,"Y능력";#N/A,#N/A,TRUE,"YKD"}</definedName>
    <definedName name="종합" hidden="1">{#N/A,#N/A,TRUE,"Y생산";#N/A,#N/A,TRUE,"Y판매";#N/A,#N/A,TRUE,"Y총물량";#N/A,#N/A,TRUE,"Y능력";#N/A,#N/A,TRUE,"YKD"}</definedName>
    <definedName name="종합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2" localSheetId="7" hidden="1">{#N/A,#N/A,FALSE,"정공"}</definedName>
    <definedName name="종합2" localSheetId="6" hidden="1">{#N/A,#N/A,FALSE,"정공"}</definedName>
    <definedName name="종합2" hidden="1">{#N/A,#N/A,FALSE,"정공"}</definedName>
    <definedName name="종합미래2" localSheetId="7" hidden="1">{#N/A,#N/A,FALSE,"정공"}</definedName>
    <definedName name="종합미래2" localSheetId="6" hidden="1">{#N/A,#N/A,FALSE,"정공"}</definedName>
    <definedName name="종합미래2" hidden="1">{#N/A,#N/A,FALSE,"정공"}</definedName>
    <definedName name="종합어음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현황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현황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화" localSheetId="7" hidden="1">{#N/A,#N/A,FALSE,"지침";#N/A,#N/A,FALSE,"환경분석";#N/A,#N/A,FALSE,"Sheet16"}</definedName>
    <definedName name="종화" localSheetId="6" hidden="1">{#N/A,#N/A,FALSE,"지침";#N/A,#N/A,FALSE,"환경분석";#N/A,#N/A,FALSE,"Sheet16"}</definedName>
    <definedName name="종화" hidden="1">{#N/A,#N/A,FALSE,"지침";#N/A,#N/A,FALSE,"환경분석";#N/A,#N/A,FALSE,"Sheet16"}</definedName>
    <definedName name="주" localSheetId="7" hidden="1">{#N/A,#N/A,FALSE,"UNIT";#N/A,#N/A,FALSE,"UNIT";#N/A,#N/A,FALSE,"계정"}</definedName>
    <definedName name="주" localSheetId="6" hidden="1">{#N/A,#N/A,FALSE,"UNIT";#N/A,#N/A,FALSE,"UNIT";#N/A,#N/A,FALSE,"계정"}</definedName>
    <definedName name="주" hidden="1">{#N/A,#N/A,FALSE,"UNIT";#N/A,#N/A,FALSE,"UNIT";#N/A,#N/A,FALSE,"계정"}</definedName>
    <definedName name="주________소">#REF!</definedName>
    <definedName name="주MENU이동">[0]!주MENU이동</definedName>
    <definedName name="주란" localSheetId="7" hidden="1">{#N/A,#N/A,FALSE,"지침";#N/A,#N/A,FALSE,"환경분석";#N/A,#N/A,FALSE,"Sheet16"}</definedName>
    <definedName name="주란" localSheetId="6" hidden="1">{#N/A,#N/A,FALSE,"지침";#N/A,#N/A,FALSE,"환경분석";#N/A,#N/A,FALSE,"Sheet16"}</definedName>
    <definedName name="주란" hidden="1">{#N/A,#N/A,FALSE,"지침";#N/A,#N/A,FALSE,"환경분석";#N/A,#N/A,FALSE,"Sheet16"}</definedName>
    <definedName name="주마감" hidden="1">#REF!</definedName>
    <definedName name="주먹밥현황" localSheetId="7" hidden="1">{#N/A,#N/A,FALSE,"Aging Summary";#N/A,#N/A,FALSE,"Ratio Analysis";#N/A,#N/A,FALSE,"Test 120 Day Accts";#N/A,#N/A,FALSE,"Tickmarks"}</definedName>
    <definedName name="주먹밥현황" localSheetId="6" hidden="1">{#N/A,#N/A,FALSE,"Aging Summary";#N/A,#N/A,FALSE,"Ratio Analysis";#N/A,#N/A,FALSE,"Test 120 Day Accts";#N/A,#N/A,FALSE,"Tickmarks"}</definedName>
    <definedName name="주먹밥현황" hidden="1">{#N/A,#N/A,FALSE,"Aging Summary";#N/A,#N/A,FALSE,"Ratio Analysis";#N/A,#N/A,FALSE,"Test 120 Day Accts";#N/A,#N/A,FALSE,"Tickmarks"}</definedName>
    <definedName name="주민번호">#REF!</definedName>
    <definedName name="주부신수익권증서_400">#REF!</definedName>
    <definedName name="주소">#REF!</definedName>
    <definedName name="주식">#REF!</definedName>
    <definedName name="주요" localSheetId="7" hidden="1">{#N/A,#N/A,TRUE,"Y생산";#N/A,#N/A,TRUE,"Y판매";#N/A,#N/A,TRUE,"Y총물량";#N/A,#N/A,TRUE,"Y능력";#N/A,#N/A,TRUE,"YKD"}</definedName>
    <definedName name="주요" localSheetId="6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거래선33" hidden="1">#REF!</definedName>
    <definedName name="주요경영지표" localSheetId="7" hidden="1">{#N/A,#N/A,TRUE,"매출진척-1";#N/A,#N/A,TRUE,"매출진척-2";#N/A,#N/A,TRUE,"제품실적";#N/A,#N/A,TRUE,"RAC";#N/A,#N/A,TRUE,"PAC ";#N/A,#N/A,TRUE,"재고현황";#N/A,#N/A,TRUE,"공지사항"}</definedName>
    <definedName name="주요경영지표" localSheetId="6" hidden="1">{#N/A,#N/A,TRUE,"매출진척-1";#N/A,#N/A,TRUE,"매출진척-2";#N/A,#N/A,TRUE,"제품실적";#N/A,#N/A,TRUE,"RAC";#N/A,#N/A,TRUE,"PAC ";#N/A,#N/A,TRUE,"재고현황";#N/A,#N/A,TRUE,"공지사항"}</definedName>
    <definedName name="주요경영지표" hidden="1">{#N/A,#N/A,TRUE,"매출진척-1";#N/A,#N/A,TRUE,"매출진척-2";#N/A,#N/A,TRUE,"제품실적";#N/A,#N/A,TRUE,"RAC";#N/A,#N/A,TRUE,"PAC ";#N/A,#N/A,TRUE,"재고현황";#N/A,#N/A,TRUE,"공지사항"}</definedName>
    <definedName name="주요경영지표2" hidden="1">#REF!</definedName>
    <definedName name="주요모델5">OFFSET([0]!총누계,0,#REF!)</definedName>
    <definedName name="주요업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2" localSheetId="7" hidden="1">{#N/A,#N/A,TRUE,"Y생산";#N/A,#N/A,TRUE,"Y판매";#N/A,#N/A,TRUE,"Y총물량";#N/A,#N/A,TRUE,"Y능력";#N/A,#N/A,TRUE,"YKD"}</definedName>
    <definedName name="주요업무2" localSheetId="6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7" hidden="1">{#N/A,#N/A,TRUE,"Y생산";#N/A,#N/A,TRUE,"Y판매";#N/A,#N/A,TRUE,"Y총물량";#N/A,#N/A,TRUE,"Y능력";#N/A,#N/A,TRUE,"YKD"}</definedName>
    <definedName name="주요업무3" localSheetId="6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품ㅈ데품" hidden="1">#REF!</definedName>
    <definedName name="주요지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지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재원" hidden="1">#REF!</definedName>
    <definedName name="주정관" localSheetId="7" hidden="1">{#N/A,#N/A,TRUE,"일정"}</definedName>
    <definedName name="주정관" localSheetId="6" hidden="1">{#N/A,#N/A,TRUE,"일정"}</definedName>
    <definedName name="주정관" hidden="1">{#N/A,#N/A,TRUE,"일정"}</definedName>
    <definedName name="주주명부_" localSheetId="7" hidden="1">{"'보고양식'!$A$58:$K$111"}</definedName>
    <definedName name="주주명부_" localSheetId="6" hidden="1">{"'보고양식'!$A$58:$K$111"}</definedName>
    <definedName name="주주명부_" hidden="1">{"'보고양식'!$A$58:$K$111"}</definedName>
    <definedName name="주주명부_제출일로부터1년전" localSheetId="7" hidden="1">{"'보고양식'!$A$58:$K$111"}</definedName>
    <definedName name="주주명부_제출일로부터1년전" localSheetId="6" hidden="1">{"'보고양식'!$A$58:$K$111"}</definedName>
    <definedName name="주주명부_제출일로부터1년전" hidden="1">{"'보고양식'!$A$58:$K$111"}</definedName>
    <definedName name="주차계획" localSheetId="7" hidden="1">{#N/A,#N/A,FALSE,"UNIT";#N/A,#N/A,FALSE,"UNIT";#N/A,#N/A,FALSE,"계정"}</definedName>
    <definedName name="주차계획" localSheetId="6" hidden="1">{#N/A,#N/A,FALSE,"UNIT";#N/A,#N/A,FALSE,"UNIT";#N/A,#N/A,FALSE,"계정"}</definedName>
    <definedName name="주차계획" hidden="1">{#N/A,#N/A,FALSE,"UNIT";#N/A,#N/A,FALSE,"UNIT";#N/A,#N/A,FALSE,"계정"}</definedName>
    <definedName name="주차별인원계획" localSheetId="7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주차별인원계획" localSheetId="6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주차별인원계획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준" localSheetId="7" hidden="1">{#N/A,#N/A,FALSE,"Aging Summary";#N/A,#N/A,FALSE,"Ratio Analysis";#N/A,#N/A,FALSE,"Test 120 Day Accts";#N/A,#N/A,FALSE,"Tickmarks"}</definedName>
    <definedName name="준" localSheetId="6" hidden="1">{#N/A,#N/A,FALSE,"Aging Summary";#N/A,#N/A,FALSE,"Ratio Analysis";#N/A,#N/A,FALSE,"Test 120 Day Accts";#N/A,#N/A,FALSE,"Tickmarks"}</definedName>
    <definedName name="준" hidden="1">{#N/A,#N/A,FALSE,"Aging Summary";#N/A,#N/A,FALSE,"Ratio Analysis";#N/A,#N/A,FALSE,"Test 120 Day Accts";#N/A,#N/A,FALSE,"Tickmarks"}</definedName>
    <definedName name="준비금">#REF!</definedName>
    <definedName name="중간예납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localSheetId="7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localSheetId="7" hidden="1">{#N/A,#N/A,FALSE,"BS";#N/A,#N/A,FALSE,"PL";#N/A,#N/A,FALSE,"처분";#N/A,#N/A,FALSE,"현금";#N/A,#N/A,FALSE,"매출";#N/A,#N/A,FALSE,"원가";#N/A,#N/A,FALSE,"경영"}</definedName>
    <definedName name="중간요약" localSheetId="6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간요약_1" localSheetId="7" hidden="1">{#N/A,#N/A,FALSE,"BS";#N/A,#N/A,FALSE,"PL";#N/A,#N/A,FALSE,"처분";#N/A,#N/A,FALSE,"현금";#N/A,#N/A,FALSE,"매출";#N/A,#N/A,FALSE,"원가";#N/A,#N/A,FALSE,"경영"}</definedName>
    <definedName name="중간요약_1" localSheetId="6" hidden="1">{#N/A,#N/A,FALSE,"BS";#N/A,#N/A,FALSE,"PL";#N/A,#N/A,FALSE,"처분";#N/A,#N/A,FALSE,"현금";#N/A,#N/A,FALSE,"매출";#N/A,#N/A,FALSE,"원가";#N/A,#N/A,FALSE,"경영"}</definedName>
    <definedName name="중간요약_1" hidden="1">{#N/A,#N/A,FALSE,"BS";#N/A,#N/A,FALSE,"PL";#N/A,#N/A,FALSE,"처분";#N/A,#N/A,FALSE,"현금";#N/A,#N/A,FALSE,"매출";#N/A,#N/A,FALSE,"원가";#N/A,#N/A,FALSE,"경영"}</definedName>
    <definedName name="중국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국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급">#REF!</definedName>
    <definedName name="중기" localSheetId="7" hidden="1">{#N/A,#N/A,FALSE,"정공"}</definedName>
    <definedName name="중기" localSheetId="6" hidden="1">{#N/A,#N/A,FALSE,"정공"}</definedName>
    <definedName name="중기" hidden="1">{#N/A,#N/A,FALSE,"정공"}</definedName>
    <definedName name="중부위생">#REF!</definedName>
    <definedName name="중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앙" localSheetId="7" hidden="1">{#N/A,#N/A,FALSE,"단축1";#N/A,#N/A,FALSE,"단축2";#N/A,#N/A,FALSE,"단축3";#N/A,#N/A,FALSE,"장축";#N/A,#N/A,FALSE,"4WD"}</definedName>
    <definedName name="중앙" localSheetId="6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중연">#REF!</definedName>
    <definedName name="중요성" localSheetId="7" hidden="1">{#N/A,#N/A,FALSE,"BS";#N/A,#N/A,FALSE,"PL";#N/A,#N/A,FALSE,"처분";#N/A,#N/A,FALSE,"현금";#N/A,#N/A,FALSE,"매출";#N/A,#N/A,FALSE,"원가";#N/A,#N/A,FALSE,"경영"}</definedName>
    <definedName name="중요성" localSheetId="6" hidden="1">{#N/A,#N/A,FALSE,"BS";#N/A,#N/A,FALSE,"PL";#N/A,#N/A,FALSE,"처분";#N/A,#N/A,FALSE,"현금";#N/A,#N/A,FALSE,"매출";#N/A,#N/A,FALSE,"원가";#N/A,#N/A,FALSE,"경영"}</definedName>
    <definedName name="중요성" hidden="1">{#N/A,#N/A,FALSE,"BS";#N/A,#N/A,FALSE,"PL";#N/A,#N/A,FALSE,"처분";#N/A,#N/A,FALSE,"현금";#N/A,#N/A,FALSE,"매출";#N/A,#N/A,FALSE,"원가";#N/A,#N/A,FALSE,"경영"}</definedName>
    <definedName name="중원실업">#REF!</definedName>
    <definedName name="중점" localSheetId="7" hidden="1">{"'BSC(2001)'!$A$27:$G$32"}</definedName>
    <definedName name="중점" localSheetId="6" hidden="1">{"'BSC(2001)'!$A$27:$G$32"}</definedName>
    <definedName name="중점" hidden="1">{"'BSC(2001)'!$A$27:$G$32"}</definedName>
    <definedName name="중점검토" localSheetId="7" hidden="1">{#N/A,#N/A,FALSE,"BS";#N/A,#N/A,FALSE,"PL";#N/A,#N/A,FALSE,"처분";#N/A,#N/A,FALSE,"현금";#N/A,#N/A,FALSE,"매출";#N/A,#N/A,FALSE,"원가";#N/A,#N/A,FALSE,"경영"}</definedName>
    <definedName name="중점검토" localSheetId="6" hidden="1">{#N/A,#N/A,FALSE,"BS";#N/A,#N/A,FALSE,"PL";#N/A,#N/A,FALSE,"처분";#N/A,#N/A,FALSE,"현금";#N/A,#N/A,FALSE,"매출";#N/A,#N/A,FALSE,"원가";#N/A,#N/A,FALSE,"경영"}</definedName>
    <definedName name="중점검토" hidden="1">{#N/A,#N/A,FALSE,"BS";#N/A,#N/A,FALSE,"PL";#N/A,#N/A,FALSE,"처분";#N/A,#N/A,FALSE,"현금";#N/A,#N/A,FALSE,"매출";#N/A,#N/A,FALSE,"원가";#N/A,#N/A,FALSE,"경영"}</definedName>
    <definedName name="중점업무" localSheetId="7" hidden="1">{"'호선별현황(방식)'!$K$22:$P$22","'호선별현황(방식)'!$K$22:$P$22"}</definedName>
    <definedName name="중점업무" localSheetId="6" hidden="1">{"'호선별현황(방식)'!$K$22:$P$22","'호선별현황(방식)'!$K$22:$P$22"}</definedName>
    <definedName name="중점업무" hidden="1">{"'호선별현황(방식)'!$K$22:$P$22","'호선별현황(방식)'!$K$22:$P$22"}</definedName>
    <definedName name="중점업무계획" localSheetId="7" hidden="1">{"'호선별현황(방식)'!$K$22:$P$22","'호선별현황(방식)'!$K$22:$P$22"}</definedName>
    <definedName name="중점업무계획" localSheetId="6" hidden="1">{"'호선별현황(방식)'!$K$22:$P$22","'호선별현황(방식)'!$K$22:$P$22"}</definedName>
    <definedName name="중점업무계획" hidden="1">{"'호선별현황(방식)'!$K$22:$P$22","'호선별현황(방식)'!$K$22:$P$22"}</definedName>
    <definedName name="중점추" localSheetId="7" hidden="1">{"'BSC(2001)'!$A$27:$G$32"}</definedName>
    <definedName name="중점추" localSheetId="6" hidden="1">{"'BSC(2001)'!$A$27:$G$32"}</definedName>
    <definedName name="중점추" hidden="1">{"'BSC(2001)'!$A$27:$G$32"}</definedName>
    <definedName name="중점추진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중점추진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중점추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중점추진상" localSheetId="7" hidden="1">{"'BSC(2001)'!$A$27:$G$32"}</definedName>
    <definedName name="중점추진상" localSheetId="6" hidden="1">{"'BSC(2001)'!$A$27:$G$32"}</definedName>
    <definedName name="중점추진상" hidden="1">{"'BSC(2001)'!$A$27:$G$32"}</definedName>
    <definedName name="증가공수" localSheetId="7" hidden="1">{"'매출계획'!$D$2"}</definedName>
    <definedName name="증가공수" localSheetId="6" hidden="1">{"'매출계획'!$D$2"}</definedName>
    <definedName name="증가공수" hidden="1">{"'매출계획'!$D$2"}</definedName>
    <definedName name="증감">#REF!</definedName>
    <definedName name="증감구로">#REF!</definedName>
    <definedName name="증감본사누계">#REF!</definedName>
    <definedName name="증감부평">#REF!</definedName>
    <definedName name="증감분석96계획95실적" localSheetId="7" hidden="1">{#N/A,#N/A,FALSE,"97년 투자계획 세부내역 "}</definedName>
    <definedName name="증감분석96계획95실적" localSheetId="6" hidden="1">{#N/A,#N/A,FALSE,"97년 투자계획 세부내역 "}</definedName>
    <definedName name="증감분석96계획95실적" hidden="1">{#N/A,#N/A,FALSE,"97년 투자계획 세부내역 "}</definedName>
    <definedName name="증감서울">#REF!</definedName>
    <definedName name="증감집계" localSheetId="7" hidden="1">{#N/A,#N/A,FALSE,"제목"}</definedName>
    <definedName name="증감집계" localSheetId="6" hidden="1">{#N/A,#N/A,FALSE,"제목"}</definedName>
    <definedName name="증감집계" hidden="1">{#N/A,#N/A,FALSE,"제목"}</definedName>
    <definedName name="증감창원">#REF!</definedName>
    <definedName name="증권가나">#REF!</definedName>
    <definedName name="증권예탁원">#REF!</definedName>
    <definedName name="증권환가7">#REF!</definedName>
    <definedName name="지경영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급수수료">#REF!</definedName>
    <definedName name="지급어음">#REF!</definedName>
    <definedName name="지급어음명세서3" localSheetId="7" hidden="1">{#N/A,#N/A,FALSE,"정공"}</definedName>
    <definedName name="지급어음명세서3" localSheetId="6" hidden="1">{#N/A,#N/A,FALSE,"정공"}</definedName>
    <definedName name="지급어음명세서3" hidden="1">{#N/A,#N/A,FALSE,"정공"}</definedName>
    <definedName name="지급이자" localSheetId="7" hidden="1">{"'4월수지'!$A$1:$AE$45"}</definedName>
    <definedName name="지급이자" localSheetId="6" hidden="1">{"'4월수지'!$A$1:$AE$45"}</definedName>
    <definedName name="지급이자" hidden="1">{"'4월수지'!$A$1:$AE$45"}</definedName>
    <definedName name="지급이자94">#REF!</definedName>
    <definedName name="지급이자95">#REF!</definedName>
    <definedName name="지급임차료">#REF!</definedName>
    <definedName name="지나" hidden="1">#REF!</definedName>
    <definedName name="지랄" localSheetId="7" hidden="1">{#N/A,#N/A,FALSE,"97년 투자계획 세부내역 "}</definedName>
    <definedName name="지랄" localSheetId="6" hidden="1">{#N/A,#N/A,FALSE,"97년 투자계획 세부내역 "}</definedName>
    <definedName name="지랄" hidden="1">{#N/A,#N/A,FALSE,"97년 투자계획 세부내역 "}</definedName>
    <definedName name="지배구조1" localSheetId="7" hidden="1">{#N/A,#N/A,FALSE,"지침";#N/A,#N/A,FALSE,"환경분석";#N/A,#N/A,FALSE,"Sheet16"}</definedName>
    <definedName name="지배구조1" localSheetId="6" hidden="1">{#N/A,#N/A,FALSE,"지침";#N/A,#N/A,FALSE,"환경분석";#N/A,#N/A,FALSE,"Sheet16"}</definedName>
    <definedName name="지배구조1" hidden="1">{#N/A,#N/A,FALSE,"지침";#N/A,#N/A,FALSE,"환경분석";#N/A,#N/A,FALSE,"Sheet16"}</definedName>
    <definedName name="지보7">#REF!</definedName>
    <definedName name="지보약">#REF!</definedName>
    <definedName name="지분법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지분법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지분법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지분법2" localSheetId="7" hidden="1">{#N/A,#N/A,FALSE,"BS";#N/A,#N/A,FALSE,"PL";#N/A,#N/A,FALSE,"처분";#N/A,#N/A,FALSE,"현금";#N/A,#N/A,FALSE,"매출";#N/A,#N/A,FALSE,"원가";#N/A,#N/A,FALSE,"경영"}</definedName>
    <definedName name="지분법2" localSheetId="6" hidden="1">{#N/A,#N/A,FALSE,"BS";#N/A,#N/A,FALSE,"PL";#N/A,#N/A,FALSE,"처분";#N/A,#N/A,FALSE,"현금";#N/A,#N/A,FALSE,"매출";#N/A,#N/A,FALSE,"원가";#N/A,#N/A,FALSE,"경영"}</definedName>
    <definedName name="지분법2" hidden="1">{#N/A,#N/A,FALSE,"BS";#N/A,#N/A,FALSE,"PL";#N/A,#N/A,FALSE,"처분";#N/A,#N/A,FALSE,"현금";#N/A,#N/A,FALSE,"매출";#N/A,#N/A,FALSE,"원가";#N/A,#N/A,FALSE,"경영"}</definedName>
    <definedName name="지분법평가" hidden="1">#REF!</definedName>
    <definedName name="支払" localSheetId="7" hidden="1">{"'買掛金'!$J$6"}</definedName>
    <definedName name="支払" localSheetId="6" hidden="1">{"'買掛金'!$J$6"}</definedName>
    <definedName name="支払" hidden="1">{"'買掛金'!$J$6"}</definedName>
    <definedName name="支払手形" localSheetId="7" hidden="1">{"'買掛金'!$J$6"}</definedName>
    <definedName name="支払手形" localSheetId="6" hidden="1">{"'買掛金'!$J$6"}</definedName>
    <definedName name="支払手形" hidden="1">{"'買掛金'!$J$6"}</definedName>
    <definedName name="지앤지광" localSheetId="7" hidden="1">{#N/A,#N/A,FALSE,"회선임차현황"}</definedName>
    <definedName name="지앤지광" localSheetId="6" hidden="1">{#N/A,#N/A,FALSE,"회선임차현황"}</definedName>
    <definedName name="지앤지광" hidden="1">{#N/A,#N/A,FALSE,"회선임차현황"}</definedName>
    <definedName name="지역실" localSheetId="7" hidden="1">{"'5'!$A$1:$BB$147"}</definedName>
    <definedName name="지역실" localSheetId="6" hidden="1">{"'5'!$A$1:$BB$147"}</definedName>
    <definedName name="지역실" hidden="1">{"'5'!$A$1:$BB$147"}</definedName>
    <definedName name="지원거래선2" hidden="1">#REF!</definedName>
    <definedName name="지유석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지유석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지유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지지지" localSheetId="7" hidden="1">{#N/A,#N/A,FALSE,"BS";#N/A,#N/A,FALSE,"PL";#N/A,#N/A,FALSE,"처분";#N/A,#N/A,FALSE,"현금";#N/A,#N/A,FALSE,"매출";#N/A,#N/A,FALSE,"원가";#N/A,#N/A,FALSE,"경영"}</definedName>
    <definedName name="지지지" localSheetId="6" hidden="1">{#N/A,#N/A,FALSE,"BS";#N/A,#N/A,FALSE,"PL";#N/A,#N/A,FALSE,"처분";#N/A,#N/A,FALSE,"현금";#N/A,#N/A,FALSE,"매출";#N/A,#N/A,FALSE,"원가";#N/A,#N/A,FALSE,"경영"}</definedName>
    <definedName name="지지지" hidden="1">{#N/A,#N/A,FALSE,"BS";#N/A,#N/A,FALSE,"PL";#N/A,#N/A,FALSE,"처분";#N/A,#N/A,FALSE,"현금";#N/A,#N/A,FALSE,"매출";#N/A,#N/A,FALSE,"원가";#N/A,#N/A,FALSE,"경영"}</definedName>
    <definedName name="지지지_1" localSheetId="7" hidden="1">{"'미착금액'!$A$4:$G$14"}</definedName>
    <definedName name="지지지_1" localSheetId="6" hidden="1">{"'미착금액'!$A$4:$G$14"}</definedName>
    <definedName name="지지지_1" hidden="1">{"'미착금액'!$A$4:$G$14"}</definedName>
    <definedName name="지침서" localSheetId="7" hidden="1">{#N/A,#N/A,FALSE,"단축1";#N/A,#N/A,FALSE,"단축2";#N/A,#N/A,FALSE,"단축3";#N/A,#N/A,FALSE,"장축";#N/A,#N/A,FALSE,"4WD"}</definedName>
    <definedName name="지침서" localSheetId="6" hidden="1">{#N/A,#N/A,FALSE,"단축1";#N/A,#N/A,FALSE,"단축2";#N/A,#N/A,FALSE,"단축3";#N/A,#N/A,FALSE,"장축";#N/A,#N/A,FALSE,"4WD"}</definedName>
    <definedName name="지침서" hidden="1">{#N/A,#N/A,FALSE,"단축1";#N/A,#N/A,FALSE,"단축2";#N/A,#N/A,FALSE,"단축3";#N/A,#N/A,FALSE,"장축";#N/A,#N/A,FALSE,"4WD"}</definedName>
    <definedName name="지태면" localSheetId="7" hidden="1">{#N/A,#N/A,TRUE,"Y생산";#N/A,#N/A,TRUE,"Y판매";#N/A,#N/A,TRUE,"Y총물량";#N/A,#N/A,TRUE,"Y능력";#N/A,#N/A,TRUE,"YKD"}</definedName>
    <definedName name="지태면" localSheetId="6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표" hidden="1">#REF!</definedName>
    <definedName name="지ㅣ지" localSheetId="7" hidden="1">{"'매출계획'!$D$2"}</definedName>
    <definedName name="지ㅣ지" localSheetId="6" hidden="1">{"'매출계획'!$D$2"}</definedName>
    <definedName name="지ㅣ지" hidden="1">{"'매출계획'!$D$2"}</definedName>
    <definedName name="직급공정" hidden="1">#REF!</definedName>
    <definedName name="직급별3" localSheetId="7" hidden="1">{#N/A,#N/A,FALSE,"Sheet1"}</definedName>
    <definedName name="직급별3" localSheetId="6" hidden="1">{#N/A,#N/A,FALSE,"Sheet1"}</definedName>
    <definedName name="직급별3" hidden="1">{#N/A,#N/A,FALSE,"Sheet1"}</definedName>
    <definedName name="직급별초입비교" localSheetId="7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1" localSheetId="7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1" localSheetId="6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사무">#REF!</definedName>
    <definedName name="직매54P" localSheetId="7" hidden="1">{#N/A,#N/A,TRUE,"토적및재료집계";#N/A,#N/A,TRUE,"토적및재료집계";#N/A,#N/A,TRUE,"단위량"}</definedName>
    <definedName name="직매54P" localSheetId="6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직영공사">#REF!</definedName>
    <definedName name="직위">#REF!</definedName>
    <definedName name="직위2">#REF!</definedName>
    <definedName name="직전3개월현금흐름" localSheetId="7" hidden="1">{#N/A,#N/A,FALSE,"UNIT";#N/A,#N/A,FALSE,"UNIT";#N/A,#N/A,FALSE,"계정"}</definedName>
    <definedName name="직전3개월현금흐름" localSheetId="6" hidden="1">{#N/A,#N/A,FALSE,"UNIT";#N/A,#N/A,FALSE,"UNIT";#N/A,#N/A,FALSE,"계정"}</definedName>
    <definedName name="직전3개월현금흐름" hidden="1">{#N/A,#N/A,FALSE,"UNIT";#N/A,#N/A,FALSE,"UNIT";#N/A,#N/A,FALSE,"계정"}</definedName>
    <definedName name="직접인건비집계">[0]!직접인건비집계</definedName>
    <definedName name="직접재료" localSheetId="7" hidden="1">{#N/A,#N/A,FALSE,"Sheet5"}</definedName>
    <definedName name="직접재료" localSheetId="6" hidden="1">{#N/A,#N/A,FALSE,"Sheet5"}</definedName>
    <definedName name="직접재료" hidden="1">{#N/A,#N/A,FALSE,"Sheet5"}</definedName>
    <definedName name="직책">#REF!</definedName>
    <definedName name="진" localSheetId="7" hidden="1">{#N/A,#N/A,FALSE,"UNIT";#N/A,#N/A,FALSE,"UNIT";#N/A,#N/A,FALSE,"계정"}</definedName>
    <definedName name="진" localSheetId="6" hidden="1">{#N/A,#N/A,FALSE,"UNIT";#N/A,#N/A,FALSE,"UNIT";#N/A,#N/A,FALSE,"계정"}</definedName>
    <definedName name="진" hidden="1">{#N/A,#N/A,FALSE,"UNIT";#N/A,#N/A,FALSE,"UNIT";#N/A,#N/A,FALSE,"계정"}</definedName>
    <definedName name="진.." localSheetId="7" hidden="1">{#N/A,#N/A,FALSE,"제목"}</definedName>
    <definedName name="진.." localSheetId="6" hidden="1">{#N/A,#N/A,FALSE,"제목"}</definedName>
    <definedName name="진.." hidden="1">{#N/A,#N/A,FALSE,"제목"}</definedName>
    <definedName name="진부화" localSheetId="7" hidden="1">{#N/A,#N/A,FALSE,"COL-HIS"}</definedName>
    <definedName name="진부화" localSheetId="6" hidden="1">{#N/A,#N/A,FALSE,"COL-HIS"}</definedName>
    <definedName name="진부화" hidden="1">{#N/A,#N/A,FALSE,"COL-HIS"}</definedName>
    <definedName name="진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성">[0]!Common [0]!DataBase.xls</definedName>
    <definedName name="진지" localSheetId="7" hidden="1">{"'호선별현황(방식)'!$K$22:$P$22","'호선별현황(방식)'!$K$22:$P$22"}</definedName>
    <definedName name="진지" localSheetId="6" hidden="1">{"'호선별현황(방식)'!$K$22:$P$22","'호선별현황(방식)'!$K$22:$P$22"}</definedName>
    <definedName name="진지" hidden="1">{"'호선별현황(방식)'!$K$22:$P$22","'호선별현황(방식)'!$K$22:$P$22"}</definedName>
    <definedName name="진짜연습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연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현금작성조서" localSheetId="7" hidden="1">{#N/A,#N/A,FALSE,"BS";#N/A,#N/A,FALSE,"PL";#N/A,#N/A,FALSE,"처분";#N/A,#N/A,FALSE,"현금";#N/A,#N/A,FALSE,"매출";#N/A,#N/A,FALSE,"원가";#N/A,#N/A,FALSE,"경영"}</definedName>
    <definedName name="진짜현금작성조서" localSheetId="6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천">#REF!</definedName>
    <definedName name="진포환경">#REF!</definedName>
    <definedName name="진행사항보고.xls" localSheetId="7" hidden="1">{#N/A,#N/A,FALSE,"97년 투자계획 세부내역 "}</definedName>
    <definedName name="진행사항보고.xls" localSheetId="6" hidden="1">{#N/A,#N/A,FALSE,"97년 투자계획 세부내역 "}</definedName>
    <definedName name="진행사항보고.xls" hidden="1">{#N/A,#N/A,FALSE,"97년 투자계획 세부내역 "}</definedName>
    <definedName name="집계" localSheetId="7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집계" localSheetId="6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집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집계_대과목별_">#REF!</definedName>
    <definedName name="집계iii" localSheetId="7" hidden="1">{#N/A,#N/A,FALSE,"P.C.B"}</definedName>
    <definedName name="집계iii" localSheetId="6" hidden="1">{#N/A,#N/A,FALSE,"P.C.B"}</definedName>
    <definedName name="집계iii" hidden="1">{#N/A,#N/A,FALSE,"P.C.B"}</definedName>
    <definedName name="집계iiii" localSheetId="7" hidden="1">{#N/A,#N/A,FALSE,"P.C.B"}</definedName>
    <definedName name="집계iiii" localSheetId="6" hidden="1">{#N/A,#N/A,FALSE,"P.C.B"}</definedName>
    <definedName name="집계iiii" hidden="1">{#N/A,#N/A,FALSE,"P.C.B"}</definedName>
    <definedName name="집계Key">#REF!</definedName>
    <definedName name="집계시트1">#REF!</definedName>
    <definedName name="집계표">#REF!</definedName>
    <definedName name="집계표1">[0]!영광원자력5,#REF!</definedName>
    <definedName name="집기">[0]!집기</definedName>
    <definedName name="집기명세" hidden="1">#REF!</definedName>
    <definedName name="집기비품" hidden="1">#REF!</definedName>
    <definedName name="집기제각" hidden="1">#REF!</definedName>
    <definedName name="집행">#REF!</definedName>
    <definedName name="ㅉ" localSheetId="7" hidden="1">{#N/A,#N/A,TRUE,"Y생산";#N/A,#N/A,TRUE,"Y판매";#N/A,#N/A,TRUE,"Y총물량";#N/A,#N/A,TRUE,"Y능력";#N/A,#N/A,TRUE,"YKD"}</definedName>
    <definedName name="ㅉ" localSheetId="6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짜등난다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짜등난다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짜등난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짜장스프혼합">#REF!</definedName>
    <definedName name="짬뽕">[0]!Common [0]!DataBase.xls</definedName>
    <definedName name="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" localSheetId="7" hidden="1">{#N/A,#N/A,FALSE,"BS";#N/A,#N/A,FALSE,"PL";#N/A,#N/A,FALSE,"처분";#N/A,#N/A,FALSE,"현금";#N/A,#N/A,FALSE,"매출";#N/A,#N/A,FALSE,"원가";#N/A,#N/A,FALSE,"경영"}</definedName>
    <definedName name="ㅊ" localSheetId="6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ㅂ３９">#REF!</definedName>
    <definedName name="ㅊㅈㅇ" hidden="1">5</definedName>
    <definedName name="ㅊㅊ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ㄹ" localSheetId="7" hidden="1">{"'손익현황'!$A$1:$J$29"}</definedName>
    <definedName name="ㅊㅊㄹ" localSheetId="6" hidden="1">{"'손익현황'!$A$1:$J$29"}</definedName>
    <definedName name="ㅊㅊㄹ" hidden="1">{"'손익현황'!$A$1:$J$29"}</definedName>
    <definedName name="ㅊㅊㅊ" localSheetId="7" hidden="1">{#N/A,#N/A,FALSE,"UNIT";#N/A,#N/A,FALSE,"UNIT";#N/A,#N/A,FALSE,"계정"}</definedName>
    <definedName name="ㅊㅊㅊ" localSheetId="6" hidden="1">{#N/A,#N/A,FALSE,"UNIT";#N/A,#N/A,FALSE,"UNIT";#N/A,#N/A,FALSE,"계정"}</definedName>
    <definedName name="ㅊㅊㅊ" hidden="1">{#N/A,#N/A,FALSE,"UNIT";#N/A,#N/A,FALSE,"UNIT";#N/A,#N/A,FALSE,"계정"}</definedName>
    <definedName name="ㅊㅊㅊㅊ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ㅊ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ㅊ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ㅋㅊㅌㅋㅊㅌ" localSheetId="7" hidden="1">{#N/A,#N/A,FALSE,"정공"}</definedName>
    <definedName name="ㅊㅊㅋㅊㅌㅋㅊㅌ" localSheetId="6" hidden="1">{#N/A,#N/A,FALSE,"정공"}</definedName>
    <definedName name="ㅊㅊㅋㅊㅌㅋㅊㅌ" hidden="1">{#N/A,#N/A,FALSE,"정공"}</definedName>
    <definedName name="ㅊㅌㅋㅊ" localSheetId="7" hidden="1">{#N/A,#N/A,FALSE,"정공"}</definedName>
    <definedName name="ㅊㅌㅋㅊ" localSheetId="6" hidden="1">{#N/A,#N/A,FALSE,"정공"}</definedName>
    <definedName name="ㅊㅌㅋㅊ" hidden="1">{#N/A,#N/A,FALSE,"정공"}</definedName>
    <definedName name="ㅊ퓨" localSheetId="7" hidden="1">{"'매출계획'!$D$2"}</definedName>
    <definedName name="ㅊ퓨" localSheetId="6" hidden="1">{"'매출계획'!$D$2"}</definedName>
    <definedName name="ㅊ퓨" hidden="1">{"'매출계획'!$D$2"}</definedName>
    <definedName name="ㅊ허ㅓㅗㅓㅍㅎ" hidden="1">0</definedName>
    <definedName name="ㅊ호" localSheetId="7" hidden="1">{"'매출계획'!$D$2"}</definedName>
    <definedName name="ㅊ호" localSheetId="6" hidden="1">{"'매출계획'!$D$2"}</definedName>
    <definedName name="ㅊ호" hidden="1">{"'매출계획'!$D$2"}</definedName>
    <definedName name="차" localSheetId="7" hidden="1">{#N/A,#N/A,FALSE,"1.CRITERIA";#N/A,#N/A,FALSE,"2.IS";#N/A,#N/A,FALSE,"3.BS";#N/A,#N/A,FALSE,"4.PER PL";#N/A,#N/A,FALSE,"5.INVESTMENT";#N/A,#N/A,FALSE,"6.공문";#N/A,#N/A,FALSE,"7.netinvest"}</definedName>
    <definedName name="차" localSheetId="6" hidden="1">{#N/A,#N/A,FALSE,"1.CRITERIA";#N/A,#N/A,FALSE,"2.IS";#N/A,#N/A,FALSE,"3.BS";#N/A,#N/A,FALSE,"4.PER PL";#N/A,#N/A,FALSE,"5.INVESTMENT";#N/A,#N/A,FALSE,"6.공문";#N/A,#N/A,FALSE,"7.netinvest"}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localSheetId="7" hidden="1">{#N/A,#N/A,FALSE,"UNIT";#N/A,#N/A,FALSE,"UNIT";#N/A,#N/A,FALSE,"계정"}</definedName>
    <definedName name="차." localSheetId="6" hidden="1">{#N/A,#N/A,FALSE,"UNIT";#N/A,#N/A,FALSE,"UNIT";#N/A,#N/A,FALSE,"계정"}</definedName>
    <definedName name="차." hidden="1">{#N/A,#N/A,FALSE,"UNIT";#N/A,#N/A,FALSE,"UNIT";#N/A,#N/A,FALSE,"계정"}</definedName>
    <definedName name="차량" localSheetId="7" hidden="1">{#N/A,#N/A,FALSE,"UNIT";#N/A,#N/A,FALSE,"UNIT";#N/A,#N/A,FALSE,"계정"}</definedName>
    <definedName name="차량" localSheetId="6" hidden="1">{#N/A,#N/A,FALSE,"UNIT";#N/A,#N/A,FALSE,"UNIT";#N/A,#N/A,FALSE,"계정"}</definedName>
    <definedName name="차량" hidden="1">{#N/A,#N/A,FALSE,"UNIT";#N/A,#N/A,FALSE,"UNIT";#N/A,#N/A,FALSE,"계정"}</definedName>
    <definedName name="차량2" hidden="1">#REF!</definedName>
    <definedName name="차량SVC" localSheetId="7" hidden="1">{#N/A,#N/A,FALSE,"UNIT";#N/A,#N/A,FALSE,"UNIT";#N/A,#N/A,FALSE,"계정"}</definedName>
    <definedName name="차량SVC" localSheetId="6" hidden="1">{#N/A,#N/A,FALSE,"UNIT";#N/A,#N/A,FALSE,"UNIT";#N/A,#N/A,FALSE,"계정"}</definedName>
    <definedName name="차량SVC" hidden="1">{#N/A,#N/A,FALSE,"UNIT";#N/A,#N/A,FALSE,"UNIT";#N/A,#N/A,FALSE,"계정"}</definedName>
    <definedName name="차량SVE" localSheetId="7" hidden="1">{#N/A,#N/A,FALSE,"UNIT";#N/A,#N/A,FALSE,"UNIT";#N/A,#N/A,FALSE,"계정"}</definedName>
    <definedName name="차량SVE" localSheetId="6" hidden="1">{#N/A,#N/A,FALSE,"UNIT";#N/A,#N/A,FALSE,"UNIT";#N/A,#N/A,FALSE,"계정"}</definedName>
    <definedName name="차량SVE" hidden="1">{#N/A,#N/A,FALSE,"UNIT";#N/A,#N/A,FALSE,"UNIT";#N/A,#N/A,FALSE,"계정"}</definedName>
    <definedName name="차량svt" localSheetId="7" hidden="1">{#N/A,#N/A,FALSE,"UNIT";#N/A,#N/A,FALSE,"UNIT";#N/A,#N/A,FALSE,"계정"}</definedName>
    <definedName name="차량svt" localSheetId="6" hidden="1">{#N/A,#N/A,FALSE,"UNIT";#N/A,#N/A,FALSE,"UNIT";#N/A,#N/A,FALSE,"계정"}</definedName>
    <definedName name="차량svt" hidden="1">{#N/A,#N/A,FALSE,"UNIT";#N/A,#N/A,FALSE,"UNIT";#N/A,#N/A,FALSE,"계정"}</definedName>
    <definedName name="차량기준" localSheetId="7" hidden="1">{"'표지'!$B$5"}</definedName>
    <definedName name="차량기준" localSheetId="6" hidden="1">{"'표지'!$B$5"}</definedName>
    <definedName name="차량기준" hidden="1">{"'표지'!$B$5"}</definedName>
    <definedName name="차량ㄴㅍㄷ" localSheetId="7" hidden="1">{#N/A,#N/A,FALSE,"UNIT";#N/A,#N/A,FALSE,"UNIT";#N/A,#N/A,FALSE,"계정"}</definedName>
    <definedName name="차량ㄴㅍㄷ" localSheetId="6" hidden="1">{#N/A,#N/A,FALSE,"UNIT";#N/A,#N/A,FALSE,"UNIT";#N/A,#N/A,FALSE,"계정"}</definedName>
    <definedName name="차량ㄴㅍㄷ" hidden="1">{#N/A,#N/A,FALSE,"UNIT";#N/A,#N/A,FALSE,"UNIT";#N/A,#N/A,FALSE,"계정"}</definedName>
    <definedName name="차량대수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량대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량대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량별손익보고2" localSheetId="7" hidden="1">{#N/A,#N/A,FALSE,"Sheet5"}</definedName>
    <definedName name="차량별손익보고2" localSheetId="6" hidden="1">{#N/A,#N/A,FALSE,"Sheet5"}</definedName>
    <definedName name="차량별손익보고2" hidden="1">{#N/A,#N/A,FALSE,"Sheet5"}</definedName>
    <definedName name="차량운반구" localSheetId="7" hidden="1">{"'손익현황'!$A$1:$J$29"}</definedName>
    <definedName name="차량운반구" localSheetId="6" hidden="1">{"'손익현황'!$A$1:$J$29"}</definedName>
    <definedName name="차량운반구" hidden="1">{"'손익현황'!$A$1:$J$29"}</definedName>
    <definedName name="차량유지비" localSheetId="7" hidden="1">{"'표지'!$B$5"}</definedName>
    <definedName name="차량유지비" localSheetId="6" hidden="1">{"'표지'!$B$5"}</definedName>
    <definedName name="차량유지비" hidden="1">{"'표지'!$B$5"}</definedName>
    <definedName name="차변">#REF!</definedName>
    <definedName name="차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이조정" localSheetId="7" hidden="1">{"'Sheet1'!$A$1:$D$15"}</definedName>
    <definedName name="차이조정" localSheetId="6" hidden="1">{"'Sheet1'!$A$1:$D$15"}</definedName>
    <definedName name="차이조정" hidden="1">{"'Sheet1'!$A$1:$D$15"}</definedName>
    <definedName name="차이조정분" localSheetId="7" hidden="1">{"'Sheet1'!$A$1:$D$15"}</definedName>
    <definedName name="차이조정분" localSheetId="6" hidden="1">{"'Sheet1'!$A$1:$D$15"}</definedName>
    <definedName name="차이조정분" hidden="1">{"'Sheet1'!$A$1:$D$15"}</definedName>
    <definedName name="차이현황1" hidden="1">#REF!</definedName>
    <definedName name="차입계획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계획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금">#REF!</definedName>
    <definedName name="차입금계획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금계획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명세" localSheetId="7" hidden="1">{"'분양원가'!$B$1:$F$113"}</definedName>
    <definedName name="차입명세" localSheetId="6" hidden="1">{"'분양원가'!$B$1:$F$113"}</definedName>
    <definedName name="차입명세" hidden="1">{"'분양원가'!$B$1:$F$113"}</definedName>
    <definedName name="差入保証金" localSheetId="7" hidden="1">{"'買掛金'!$J$6"}</definedName>
    <definedName name="差入保証金" localSheetId="6" hidden="1">{"'買掛金'!$J$6"}</definedName>
    <definedName name="差入保証金" hidden="1">{"'買掛金'!$J$6"}</definedName>
    <definedName name="차입월data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월data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월dat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주">#REF!</definedName>
    <definedName name="차주명">#REF!</definedName>
    <definedName name="차주번호">#REF!</definedName>
    <definedName name="차차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차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트" localSheetId="7" hidden="1">{#N/A,#N/A,FALSE,"정공"}</definedName>
    <definedName name="차트" localSheetId="6" hidden="1">{#N/A,#N/A,FALSE,"정공"}</definedName>
    <definedName name="차트" hidden="1">{#N/A,#N/A,FALSE,"정공"}</definedName>
    <definedName name="찬마루짜장">#REF!</definedName>
    <definedName name="참고" localSheetId="7" hidden="1">{#N/A,#N/A,FALSE,"BS";#N/A,#N/A,FALSE,"PL";#N/A,#N/A,FALSE,"처분";#N/A,#N/A,FALSE,"현금";#N/A,#N/A,FALSE,"매출";#N/A,#N/A,FALSE,"원가";#N/A,#N/A,FALSE,"경영"}</definedName>
    <definedName name="참고" localSheetId="6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참고사항" localSheetId="7" hidden="1">{#N/A,#N/A,FALSE,"단축1";#N/A,#N/A,FALSE,"단축2";#N/A,#N/A,FALSE,"단축3";#N/A,#N/A,FALSE,"장축";#N/A,#N/A,FALSE,"4WD"}</definedName>
    <definedName name="참고사항" localSheetId="6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참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참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참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참조" localSheetId="7" hidden="1">{#N/A,#N/A,FALSE,"채권채무";#N/A,#N/A,FALSE,"control sheet"}</definedName>
    <definedName name="참조" localSheetId="6" hidden="1">{#N/A,#N/A,FALSE,"채권채무";#N/A,#N/A,FALSE,"control sheet"}</definedName>
    <definedName name="참조" hidden="1">{#N/A,#N/A,FALSE,"채권채무";#N/A,#N/A,FALSE,"control sheet"}</definedName>
    <definedName name="참조_1" localSheetId="7" hidden="1">{#N/A,#N/A,FALSE,"채권채무";#N/A,#N/A,FALSE,"control sheet"}</definedName>
    <definedName name="참조_1" localSheetId="6" hidden="1">{#N/A,#N/A,FALSE,"채권채무";#N/A,#N/A,FALSE,"control sheet"}</definedName>
    <definedName name="참조_1" hidden="1">{#N/A,#N/A,FALSE,"채권채무";#N/A,#N/A,FALSE,"control sheet"}</definedName>
    <definedName name="참조노무비" hidden="1">{#N/A,#N/A,FALSE,"재료비";#N/A,#N/A,FALSE,"확정노무비";#N/A,#N/A,FALSE,"실행경비예산"}</definedName>
    <definedName name="창옥" localSheetId="7" hidden="1">{#N/A,#N/A,FALSE,"진행중"}</definedName>
    <definedName name="창옥" localSheetId="6" hidden="1">{#N/A,#N/A,FALSE,"진행중"}</definedName>
    <definedName name="창옥" hidden="1">{#N/A,#N/A,FALSE,"진행중"}</definedName>
    <definedName name="창원">#REF!</definedName>
    <definedName name="채권">#REF!</definedName>
    <definedName name="채권sort">#REF!</definedName>
    <definedName name="채권강조" localSheetId="7" hidden="1">{"'5'!$A$1:$BB$147"}</definedName>
    <definedName name="채권강조" localSheetId="6" hidden="1">{"'5'!$A$1:$BB$147"}</definedName>
    <definedName name="채권강조" hidden="1">{"'5'!$A$1:$BB$147"}</definedName>
    <definedName name="채권계정과목">#REF!</definedName>
    <definedName name="채권금액">#REF!</definedName>
    <definedName name="채권양수금">{"'호선별현황(방식)'!$K$22:$P$22","'호선별현황(방식)'!$K$22:$P$22"}</definedName>
    <definedName name="채권양수금11">{"'호선별현황(방식)'!$K$22:$P$22","'호선별현황(방식)'!$K$22:$P$22"}</definedName>
    <definedName name="채권일반정보_묶음">#REF!</definedName>
    <definedName name="채권재" localSheetId="7" hidden="1">{#N/A,#N/A,FALSE,"채권채무";#N/A,#N/A,FALSE,"control sheet"}</definedName>
    <definedName name="채권재" localSheetId="6" hidden="1">{#N/A,#N/A,FALSE,"채권채무";#N/A,#N/A,FALSE,"control sheet"}</definedName>
    <definedName name="채권재" hidden="1">{#N/A,#N/A,FALSE,"채권채무";#N/A,#N/A,FALSE,"control sheet"}</definedName>
    <definedName name="채권재_1" localSheetId="7" hidden="1">{#N/A,#N/A,FALSE,"채권채무";#N/A,#N/A,FALSE,"control sheet"}</definedName>
    <definedName name="채권재_1" localSheetId="6" hidden="1">{#N/A,#N/A,FALSE,"채권채무";#N/A,#N/A,FALSE,"control sheet"}</definedName>
    <definedName name="채권재_1" hidden="1">{#N/A,#N/A,FALSE,"채권채무";#N/A,#N/A,FALSE,"control sheet"}</definedName>
    <definedName name="채무sort">#REF!</definedName>
    <definedName name="채무계정과목">#REF!</definedName>
    <definedName name="채무금액">#REF!</definedName>
    <definedName name="채무제목">#REF!</definedName>
    <definedName name="채소가공생산">#REF!</definedName>
    <definedName name="처분명세서">#REF!</definedName>
    <definedName name="천안">#REF!</definedName>
    <definedName name="철" localSheetId="7" hidden="1">{#N/A,#N/A,FALSE,"ASIA1"}</definedName>
    <definedName name="철" localSheetId="6" hidden="1">{#N/A,#N/A,FALSE,"ASIA1"}</definedName>
    <definedName name="철" hidden="1">{#N/A,#N/A,FALSE,"ASIA1"}</definedName>
    <definedName name="철근길이주먼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철근길이주먼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철근길이주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철도청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철도청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철도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." hidden="1">#REF!</definedName>
    <definedName name="첨부3" localSheetId="7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첨부3" localSheetId="6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첨부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첨부5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첨부5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첨부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첫장">#REF!</definedName>
    <definedName name="청" hidden="1">#REF!</definedName>
    <definedName name="청구" localSheetId="7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청구" localSheetId="6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청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청구입금" localSheetId="7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청구입금" localSheetId="6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체크" localSheetId="7" hidden="1">{#N/A,#N/A,FALSE,"단축1";#N/A,#N/A,FALSE,"단축2";#N/A,#N/A,FALSE,"단축3";#N/A,#N/A,FALSE,"장축";#N/A,#N/A,FALSE,"4WD"}</definedName>
    <definedName name="체크" localSheetId="6" hidden="1">{#N/A,#N/A,FALSE,"단축1";#N/A,#N/A,FALSE,"단축2";#N/A,#N/A,FALSE,"단축3";#N/A,#N/A,FALSE,"장축";#N/A,#N/A,FALSE,"4WD"}</definedName>
    <definedName name="체크" hidden="1">{#N/A,#N/A,FALSE,"단축1";#N/A,#N/A,FALSE,"단축2";#N/A,#N/A,FALSE,"단축3";#N/A,#N/A,FALSE,"장축";#N/A,#N/A,FALSE,"4WD"}</definedName>
    <definedName name="쳬핱" hidden="1">#REF!</definedName>
    <definedName name="초고압" localSheetId="7" hidden="1">{#N/A,#N/A,FALSE,"UNIT";#N/A,#N/A,FALSE,"UNIT";#N/A,#N/A,FALSE,"계정"}</definedName>
    <definedName name="초고압" localSheetId="6" hidden="1">{#N/A,#N/A,FALSE,"UNIT";#N/A,#N/A,FALSE,"UNIT";#N/A,#N/A,FALSE,"계정"}</definedName>
    <definedName name="초고압" hidden="1">{#N/A,#N/A,FALSE,"UNIT";#N/A,#N/A,FALSE,"UNIT";#N/A,#N/A,FALSE,"계정"}</definedName>
    <definedName name="초급">#REF!</definedName>
    <definedName name="초임금비교" localSheetId="7" hidden="1">{#N/A,#N/A,FALSE,"계약직(여)"}</definedName>
    <definedName name="초임금비교" localSheetId="6" hidden="1">{#N/A,#N/A,FALSE,"계약직(여)"}</definedName>
    <definedName name="초임금비교" hidden="1">{#N/A,#N/A,FALSE,"계약직(여)"}</definedName>
    <definedName name="초임금비교_1" localSheetId="7" hidden="1">{#N/A,#N/A,FALSE,"계약직(여)"}</definedName>
    <definedName name="초임금비교_1" localSheetId="6" hidden="1">{#N/A,#N/A,FALSE,"계약직(여)"}</definedName>
    <definedName name="초임금비교_1" hidden="1">{#N/A,#N/A,FALSE,"계약직(여)"}</definedName>
    <definedName name="초임급" localSheetId="7" hidden="1">{#N/A,#N/A,FALSE,"계약직(여)"}</definedName>
    <definedName name="초임급" localSheetId="6" hidden="1">{#N/A,#N/A,FALSE,"계약직(여)"}</definedName>
    <definedName name="초임급" hidden="1">{#N/A,#N/A,FALSE,"계약직(여)"}</definedName>
    <definedName name="초임급_1" localSheetId="7" hidden="1">{#N/A,#N/A,FALSE,"계약직(여)"}</definedName>
    <definedName name="초임급_1" localSheetId="6" hidden="1">{#N/A,#N/A,FALSE,"계약직(여)"}</definedName>
    <definedName name="초임급_1" hidden="1">{#N/A,#N/A,FALSE,"계약직(여)"}</definedName>
    <definedName name="총갑지" hidden="1">#REF!</definedName>
    <definedName name="총계">#REF!</definedName>
    <definedName name="총괄" hidden="1">#REF!</definedName>
    <definedName name="총괄_신세대" localSheetId="7" hidden="1">{#N/A,#N/A,FALSE,"정공"}</definedName>
    <definedName name="총괄_신세대" localSheetId="6" hidden="1">{#N/A,#N/A,FALSE,"정공"}</definedName>
    <definedName name="총괄_신세대" hidden="1">{#N/A,#N/A,FALSE,"정공"}</definedName>
    <definedName name="총괄1" localSheetId="7" hidden="1">{#N/A,#N/A,FALSE,"UNIT";#N/A,#N/A,FALSE,"UNIT";#N/A,#N/A,FALSE,"계정"}</definedName>
    <definedName name="총괄1" localSheetId="6" hidden="1">{#N/A,#N/A,FALSE,"UNIT";#N/A,#N/A,FALSE,"UNIT";#N/A,#N/A,FALSE,"계정"}</definedName>
    <definedName name="총괄1" hidden="1">{#N/A,#N/A,FALSE,"UNIT";#N/A,#N/A,FALSE,"UNIT";#N/A,#N/A,FALSE,"계정"}</definedName>
    <definedName name="총괄CEO">#REF!</definedName>
    <definedName name="총괄요약" localSheetId="7" hidden="1">{"'호선별현황(방식)'!$K$22:$P$22","'호선별현황(방식)'!$K$22:$P$22"}</definedName>
    <definedName name="총괄요약" localSheetId="6" hidden="1">{"'호선별현황(방식)'!$K$22:$P$22","'호선별현황(방식)'!$K$22:$P$22"}</definedName>
    <definedName name="총괄요약" hidden="1">{"'호선별현황(방식)'!$K$22:$P$22","'호선별현황(방식)'!$K$22:$P$22"}</definedName>
    <definedName name="총괄표" hidden="1">#REF!</definedName>
    <definedName name="총괄회의자료" hidden="1">#REF!</definedName>
    <definedName name="총누계">OFFSET(출하구분,0,3)</definedName>
    <definedName name="총무" localSheetId="7" hidden="1">{#N/A,#N/A,FALSE,"P.C.B"}</definedName>
    <definedName name="총무" localSheetId="6" hidden="1">{#N/A,#N/A,FALSE,"P.C.B"}</definedName>
    <definedName name="총무" hidden="1">{#N/A,#N/A,FALSE,"P.C.B"}</definedName>
    <definedName name="총무1" hidden="1">#REF!</definedName>
    <definedName name="총무2" hidden="1">#REF!</definedName>
    <definedName name="총여신" localSheetId="7" hidden="1">{"'5'!$A$1:$BB$147"}</definedName>
    <definedName name="총여신" localSheetId="6" hidden="1">{"'5'!$A$1:$BB$147"}</definedName>
    <definedName name="총여신" hidden="1">{"'5'!$A$1:$BB$147"}</definedName>
    <definedName name="촤" localSheetId="7" hidden="1">{#N/A,#N/A,FALSE,"1.CRITERIA";#N/A,#N/A,FALSE,"2.IS";#N/A,#N/A,FALSE,"3.BS";#N/A,#N/A,FALSE,"4.PER PL";#N/A,#N/A,FALSE,"5.INVESTMENT";#N/A,#N/A,FALSE,"6.공문";#N/A,#N/A,FALSE,"7.netinvest"}</definedName>
    <definedName name="촤" localSheetId="6" hidden="1">{#N/A,#N/A,FALSE,"1.CRITERIA";#N/A,#N/A,FALSE,"2.IS";#N/A,#N/A,FALSE,"3.BS";#N/A,#N/A,FALSE,"4.PER PL";#N/A,#N/A,FALSE,"5.INVESTMENT";#N/A,#N/A,FALSE,"6.공문";#N/A,#N/A,FALSE,"7.netinvest"}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">[0]!Common [0]!DataBase.xls</definedName>
    <definedName name="최수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수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수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영" localSheetId="7" hidden="1">{#N/A,#N/A,FALSE,"정공"}</definedName>
    <definedName name="최영" localSheetId="6" hidden="1">{#N/A,#N/A,FALSE,"정공"}</definedName>
    <definedName name="최영" hidden="1">{#N/A,#N/A,FALSE,"정공"}</definedName>
    <definedName name="최재호" hidden="1">#REF!</definedName>
    <definedName name="최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창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창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한희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한희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한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가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공수" localSheetId="7" hidden="1">{"'매출계획'!$D$2"}</definedName>
    <definedName name="추가공수" localSheetId="6" hidden="1">{"'매출계획'!$D$2"}</definedName>
    <definedName name="추가공수" hidden="1">{"'매출계획'!$D$2"}</definedName>
    <definedName name="추계합계">#REF!</definedName>
    <definedName name="추심기일2">#REF!</definedName>
    <definedName name="추심액">#REF!</definedName>
    <definedName name="추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Royalty" hidden="1">#N/A</definedName>
    <definedName name="추정대차" localSheetId="7" hidden="1">{#N/A,#N/A,FALSE,"BS";#N/A,#N/A,FALSE,"PL";#N/A,#N/A,FALSE,"처분";#N/A,#N/A,FALSE,"현금";#N/A,#N/A,FALSE,"매출";#N/A,#N/A,FALSE,"원가";#N/A,#N/A,FALSE,"경영"}</definedName>
    <definedName name="추정대차" localSheetId="6" hidden="1">{#N/A,#N/A,FALSE,"BS";#N/A,#N/A,FALSE,"PL";#N/A,#N/A,FALSE,"처분";#N/A,#N/A,FALSE,"현금";#N/A,#N/A,FALSE,"매출";#N/A,#N/A,FALSE,"원가";#N/A,#N/A,FALSE,"경영"}</definedName>
    <definedName name="추정대차" hidden="1">{#N/A,#N/A,FALSE,"BS";#N/A,#N/A,FALSE,"PL";#N/A,#N/A,FALSE,"처분";#N/A,#N/A,FALSE,"현금";#N/A,#N/A,FALSE,"매출";#N/A,#N/A,FALSE,"원가";#N/A,#N/A,FALSE,"경영"}</definedName>
    <definedName name="추정매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매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매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손익계산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손익계산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양식" localSheetId="7" hidden="1">{#N/A,#N/A,FALSE,"97년 투자계획 세부내역 "}</definedName>
    <definedName name="추정양식" localSheetId="6" hidden="1">{#N/A,#N/A,FALSE,"97년 투자계획 세부내역 "}</definedName>
    <definedName name="추정양식" hidden="1">{#N/A,#N/A,FALSE,"97년 투자계획 세부내역 "}</definedName>
    <definedName name="추정원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원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진" localSheetId="7" hidden="1">{#N/A,#N/A,FALSE,"정공"}</definedName>
    <definedName name="추진" localSheetId="6" hidden="1">{#N/A,#N/A,FALSE,"정공"}</definedName>
    <definedName name="추진" hidden="1">{#N/A,#N/A,FALSE,"정공"}</definedName>
    <definedName name="추진일정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전략" localSheetId="7" hidden="1">{#N/A,#N/A,FALSE,"정공"}</definedName>
    <definedName name="추진전략" localSheetId="6" hidden="1">{#N/A,#N/A,FALSE,"정공"}</definedName>
    <definedName name="추진전략" hidden="1">{#N/A,#N/A,FALSE,"정공"}</definedName>
    <definedName name="추진효과" localSheetId="7" hidden="1">{"'BSC(2001)'!$A$27:$G$32"}</definedName>
    <definedName name="추진효과" localSheetId="6" hidden="1">{"'BSC(2001)'!$A$27:$G$32"}</definedName>
    <definedName name="추진효과" hidden="1">{"'BSC(2001)'!$A$27:$G$32"}</definedName>
    <definedName name="축구장">{"'호선별현황(방식)'!$K$22:$P$22","'호선별현황(방식)'!$K$22:$P$22"}</definedName>
    <definedName name="춘천두부생산">#REF!</definedName>
    <definedName name="출입국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출입국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출입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출자금" localSheetId="7" hidden="1">{#N/A,#N/A,FALSE,"BS";#N/A,#N/A,FALSE,"PL";#N/A,#N/A,FALSE,"처분";#N/A,#N/A,FALSE,"현금";#N/A,#N/A,FALSE,"매출";#N/A,#N/A,FALSE,"원가";#N/A,#N/A,FALSE,"경영"}</definedName>
    <definedName name="출자금" localSheetId="6" hidden="1">{#N/A,#N/A,FALSE,"BS";#N/A,#N/A,FALSE,"PL";#N/A,#N/A,FALSE,"처분";#N/A,#N/A,FALSE,"현금";#N/A,#N/A,FALSE,"매출";#N/A,#N/A,FALSE,"원가";#N/A,#N/A,FALSE,"경영"}</definedName>
    <definedName name="출자금" hidden="1">{#N/A,#N/A,FALSE,"BS";#N/A,#N/A,FALSE,"PL";#N/A,#N/A,FALSE,"처분";#N/A,#N/A,FALSE,"현금";#N/A,#N/A,FALSE,"매출";#N/A,#N/A,FALSE,"원가";#N/A,#N/A,FALSE,"경영"}</definedName>
    <definedName name="출하구분">OFFSET(#REF!,0,0,COUNTA(#REF!)-3)</definedName>
    <definedName name="충당금명세서" hidden="1">{"'어음수표'!$A$1"}</definedName>
    <definedName name="충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2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업장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업장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업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총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총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주" hidden="1">#REF!</definedName>
    <definedName name="취소소" localSheetId="7" hidden="1">{#N/A,#N/A,FALSE,"Aging Summary";#N/A,#N/A,FALSE,"Ratio Analysis";#N/A,#N/A,FALSE,"Test 120 Day Accts";#N/A,#N/A,FALSE,"Tickmarks"}</definedName>
    <definedName name="취소소" localSheetId="6" hidden="1">{#N/A,#N/A,FALSE,"Aging Summary";#N/A,#N/A,FALSE,"Ratio Analysis";#N/A,#N/A,FALSE,"Test 120 Day Accts";#N/A,#N/A,FALSE,"Tickmarks"}</definedName>
    <definedName name="취소소" hidden="1">{#N/A,#N/A,FALSE,"Aging Summary";#N/A,#N/A,FALSE,"Ratio Analysis";#N/A,#N/A,FALSE,"Test 120 Day Accts";#N/A,#N/A,FALSE,"Tickmarks"}</definedName>
    <definedName name="츄" localSheetId="7" hidden="1">{#N/A,#N/A,FALSE,"Sheet1"}</definedName>
    <definedName name="츄" localSheetId="6" hidden="1">{#N/A,#N/A,FALSE,"Sheet1"}</definedName>
    <definedName name="츄" hidden="1">{#N/A,#N/A,FALSE,"Sheet1"}</definedName>
    <definedName name="치" localSheetId="7" hidden="1">{#N/A,#N/A,FALSE,"97년 투자계획 세부내역 "}</definedName>
    <definedName name="치" localSheetId="6" hidden="1">{#N/A,#N/A,FALSE,"97년 투자계획 세부내역 "}</definedName>
    <definedName name="치" hidden="1">{#N/A,#N/A,FALSE,"97년 투자계획 세부내역 "}</definedName>
    <definedName name="칠">#REF!</definedName>
    <definedName name="칠월">#REF!</definedName>
    <definedName name="ㅋ" localSheetId="7" hidden="1">{#N/A,#N/A,FALSE,"UNIT";#N/A,#N/A,FALSE,"UNIT";#N/A,#N/A,FALSE,"계정"}</definedName>
    <definedName name="ㅋ" localSheetId="6" hidden="1">{#N/A,#N/A,FALSE,"UNIT";#N/A,#N/A,FALSE,"UNIT";#N/A,#N/A,FALSE,"계정"}</definedName>
    <definedName name="ㅋ" hidden="1">{#N/A,#N/A,FALSE,"UNIT";#N/A,#N/A,FALSE,"UNIT";#N/A,#N/A,FALSE,"계정"}</definedName>
    <definedName name="ㅋ68">#REF!</definedName>
    <definedName name="ㅋㄴㄷ" hidden="1">4</definedName>
    <definedName name="ㅋㅇㅍ" hidden="1">21</definedName>
    <definedName name="ㅋㅋ" localSheetId="7" hidden="1">{#N/A,#N/A,TRUE,"Y생산";#N/A,#N/A,TRUE,"Y판매";#N/A,#N/A,TRUE,"Y총물량";#N/A,#N/A,TRUE,"Y능력";#N/A,#N/A,TRUE,"YKD"}</definedName>
    <definedName name="ㅋㅋ" localSheetId="6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ㅋㅋ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hidden="1">#REF!</definedName>
    <definedName name="ㅋㅋㅋㅋㅋ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ㅋㅋ" localSheetId="7" hidden="1">{#N/A,#N/A,TRUE,"Y생산";#N/A,#N/A,TRUE,"Y판매";#N/A,#N/A,TRUE,"Y총물량";#N/A,#N/A,TRUE,"Y능력";#N/A,#N/A,TRUE,"YKD"}</definedName>
    <definedName name="ㅋㅋㅋㅋㅋㅋㅋㅋ" localSheetId="6" hidden="1">{#N/A,#N/A,TRUE,"Y생산";#N/A,#N/A,TRUE,"Y판매";#N/A,#N/A,TRUE,"Y총물량";#N/A,#N/A,TRUE,"Y능력";#N/A,#N/A,TRUE,"YKD"}</definedName>
    <definedName name="ㅋㅋㅋㅋㅋㅋㅋㅋ" hidden="1">{#N/A,#N/A,TRUE,"Y생산";#N/A,#N/A,TRUE,"Y판매";#N/A,#N/A,TRUE,"Y총물량";#N/A,#N/A,TRUE,"Y능력";#N/A,#N/A,TRUE,"YKD"}</definedName>
    <definedName name="ㅋㅌㅊ" localSheetId="7" hidden="1">{#N/A,#N/A,FALSE,"Sheet1"}</definedName>
    <definedName name="ㅋㅌㅊ" localSheetId="6" hidden="1">{#N/A,#N/A,FALSE,"Sheet1"}</definedName>
    <definedName name="ㅋㅌㅊ" hidden="1">{#N/A,#N/A,FALSE,"Sheet1"}</definedName>
    <definedName name="ㅋㅌㅌ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ㅌ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" localSheetId="7" hidden="1">{#N/A,#N/A,FALSE,"Sheet5"}</definedName>
    <definedName name="카" localSheetId="6" hidden="1">{#N/A,#N/A,FALSE,"Sheet5"}</definedName>
    <definedName name="카" hidden="1">{#N/A,#N/A,FALSE,"Sheet5"}</definedName>
    <definedName name="카러" localSheetId="7" hidden="1">{#N/A,#N/A,FALSE,"1.CRITERIA";#N/A,#N/A,FALSE,"2.IS";#N/A,#N/A,FALSE,"3.BS";#N/A,#N/A,FALSE,"4.PER PL";#N/A,#N/A,FALSE,"5.INVESTMENT";#N/A,#N/A,FALSE,"6.공문";#N/A,#N/A,FALSE,"7.netinvest"}</definedName>
    <definedName name="카러" localSheetId="6" hidden="1">{#N/A,#N/A,FALSE,"1.CRITERIA";#N/A,#N/A,FALSE,"2.IS";#N/A,#N/A,FALSE,"3.BS";#N/A,#N/A,FALSE,"4.PER PL";#N/A,#N/A,FALSE,"5.INVESTMENT";#N/A,#N/A,FALSE,"6.공문";#N/A,#N/A,FALSE,"7.netinvest"}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렌다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렌다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메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메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메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칼라필터배부">#REF!</definedName>
    <definedName name="칼라필터부문">#REF!</definedName>
    <definedName name="칼칼칼" localSheetId="7" hidden="1">{#N/A,#N/A,FALSE,"Aging Summary";#N/A,#N/A,FALSE,"Ratio Analysis";#N/A,#N/A,FALSE,"Test 120 Day Accts";#N/A,#N/A,FALSE,"Tickmarks"}</definedName>
    <definedName name="칼칼칼" localSheetId="6" hidden="1">{#N/A,#N/A,FALSE,"Aging Summary";#N/A,#N/A,FALSE,"Ratio Analysis";#N/A,#N/A,FALSE,"Test 120 Day Accts";#N/A,#N/A,FALSE,"Tickmarks"}</definedName>
    <definedName name="칼칼칼" hidden="1">{#N/A,#N/A,FALSE,"Aging Summary";#N/A,#N/A,FALSE,"Ratio Analysis";#N/A,#N/A,FALSE,"Test 120 Day Accts";#N/A,#N/A,FALSE,"Tickmarks"}</definedName>
    <definedName name="캐" localSheetId="7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캐" localSheetId="6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캐쉬" localSheetId="7" hidden="1">{"'Sheet1'!$A$1:$H$36"}</definedName>
    <definedName name="캐쉬" localSheetId="6" hidden="1">{"'Sheet1'!$A$1:$H$36"}</definedName>
    <definedName name="캐쉬" hidden="1">{"'Sheet1'!$A$1:$H$36"}</definedName>
    <definedName name="캐피탈심사주차별인원" localSheetId="7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캐피탈심사주차별인원" localSheetId="6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캐피탈심사주차별인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캠코환매채권" localSheetId="7" hidden="1">{#N/A,#N/A,FALSE,"Aging Summary";#N/A,#N/A,FALSE,"Ratio Analysis";#N/A,#N/A,FALSE,"Test 120 Day Accts";#N/A,#N/A,FALSE,"Tickmarks"}</definedName>
    <definedName name="캠코환매채권" localSheetId="6" hidden="1">{#N/A,#N/A,FALSE,"Aging Summary";#N/A,#N/A,FALSE,"Ratio Analysis";#N/A,#N/A,FALSE,"Test 120 Day Accts";#N/A,#N/A,FALSE,"Tickmarks"}</definedName>
    <definedName name="캠코환매채권" hidden="1">{#N/A,#N/A,FALSE,"Aging Summary";#N/A,#N/A,FALSE,"Ratio Analysis";#N/A,#N/A,FALSE,"Test 120 Day Accts";#N/A,#N/A,FALSE,"Tickmarks"}</definedName>
    <definedName name="커머" localSheetId="7" hidden="1">{#N/A,#N/A,FALSE,"1.CRITERIA";#N/A,#N/A,FALSE,"2.IS";#N/A,#N/A,FALSE,"3.BS";#N/A,#N/A,FALSE,"4.PER PL";#N/A,#N/A,FALSE,"5.INVESTMENT";#N/A,#N/A,FALSE,"6.공문";#N/A,#N/A,FALSE,"7.netinvest"}</definedName>
    <definedName name="커머" localSheetId="6" hidden="1">{#N/A,#N/A,FALSE,"1.CRITERIA";#N/A,#N/A,FALSE,"2.IS";#N/A,#N/A,FALSE,"3.BS";#N/A,#N/A,FALSE,"4.PER PL";#N/A,#N/A,FALSE,"5.INVESTMENT";#N/A,#N/A,FALSE,"6.공문";#N/A,#N/A,FALSE,"7.netinvest"}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컬러">#REF!</definedName>
    <definedName name="컬러2기table">#REF!</definedName>
    <definedName name="컬러모니터">#REF!</definedName>
    <definedName name="컴">[0]!Common [0]!DataBase.xls</definedName>
    <definedName name="컼커" localSheetId="7" hidden="1">{#N/A,#N/A,FALSE,"1.CRITERIA";#N/A,#N/A,FALSE,"2.IS";#N/A,#N/A,FALSE,"3.BS";#N/A,#N/A,FALSE,"4.PER PL";#N/A,#N/A,FALSE,"5.INVESTMENT";#N/A,#N/A,FALSE,"6.공문";#N/A,#N/A,FALSE,"7.netinvest"}</definedName>
    <definedName name="컼커" localSheetId="6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케이블간지" localSheetId="7" hidden="1">{#N/A,#N/A,TRUE,"토적및재료집계";#N/A,#N/A,TRUE,"토적및재료집계";#N/A,#N/A,TRUE,"단위량"}</definedName>
    <definedName name="케이블간지" localSheetId="6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코" localSheetId="7" hidden="1">{#N/A,#N/A,FALSE,"1.CRITERIA";#N/A,#N/A,FALSE,"2.IS";#N/A,#N/A,FALSE,"3.BS";#N/A,#N/A,FALSE,"4.PER PL";#N/A,#N/A,FALSE,"5.INVESTMENT";#N/A,#N/A,FALSE,"6.공문";#N/A,#N/A,FALSE,"7.netinvest"}</definedName>
    <definedName name="코" localSheetId="6" hidden="1">{#N/A,#N/A,FALSE,"1.CRITERIA";#N/A,#N/A,FALSE,"2.IS";#N/A,#N/A,FALSE,"3.BS";#N/A,#N/A,FALSE,"4.PER PL";#N/A,#N/A,FALSE,"5.INVESTMENT";#N/A,#N/A,FALSE,"6.공문";#N/A,#N/A,FALSE,"7.netinvest"}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드">#REF!</definedName>
    <definedName name="코드2">#REF!</definedName>
    <definedName name="코드번호">#REF!</definedName>
    <definedName name="콘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콘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크랑크" localSheetId="7" hidden="1">{#N/A,#N/A,FALSE,"단축1";#N/A,#N/A,FALSE,"단축2";#N/A,#N/A,FALSE,"단축3";#N/A,#N/A,FALSE,"장축";#N/A,#N/A,FALSE,"4WD"}</definedName>
    <definedName name="크랑크" localSheetId="6" hidden="1">{#N/A,#N/A,FALSE,"단축1";#N/A,#N/A,FALSE,"단축2";#N/A,#N/A,FALSE,"단축3";#N/A,#N/A,FALSE,"장축";#N/A,#N/A,FALSE,"4WD"}</definedName>
    <definedName name="크랑크" hidden="1">{#N/A,#N/A,FALSE,"단축1";#N/A,#N/A,FALSE,"단축2";#N/A,#N/A,FALSE,"단축3";#N/A,#N/A,FALSE,"장축";#N/A,#N/A,FALSE,"4WD"}</definedName>
    <definedName name="크로바">#REF!</definedName>
    <definedName name="키" localSheetId="7" hidden="1">{#N/A,#N/A,FALSE,"1.CRITERIA";#N/A,#N/A,FALSE,"2.IS";#N/A,#N/A,FALSE,"3.BS";#N/A,#N/A,FALSE,"4.PER PL";#N/A,#N/A,FALSE,"5.INVESTMENT";#N/A,#N/A,FALSE,"6.공문";#N/A,#N/A,FALSE,"7.netinvest"}</definedName>
    <definedName name="키" localSheetId="6" hidden="1">{#N/A,#N/A,FALSE,"1.CRITERIA";#N/A,#N/A,FALSE,"2.IS";#N/A,#N/A,FALSE,"3.BS";#N/A,#N/A,FALSE,"4.PER PL";#N/A,#N/A,FALSE,"5.INVESTMENT";#N/A,#N/A,FALSE,"6.공문";#N/A,#N/A,FALSE,"7.netinvest"}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키프코" localSheetId="7" hidden="1">{#N/A,#N/A,FALSE,"을지 (4)";#N/A,#N/A,FALSE,"을지 (5)";#N/A,#N/A,FALSE,"을지 (6)"}</definedName>
    <definedName name="키프코" localSheetId="6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7" hidden="1">{#N/A,#N/A,FALSE,"UNIT";#N/A,#N/A,FALSE,"UNIT";#N/A,#N/A,FALSE,"계정"}</definedName>
    <definedName name="ㅌ" localSheetId="6" hidden="1">{#N/A,#N/A,FALSE,"UNIT";#N/A,#N/A,FALSE,"UNIT";#N/A,#N/A,FALSE,"계정"}</definedName>
    <definedName name="ㅌ" hidden="1">{#N/A,#N/A,FALSE,"UNIT";#N/A,#N/A,FALSE,"UNIT";#N/A,#N/A,FALSE,"계정"}</definedName>
    <definedName name="ㅌㄴㅊㅁㄴㅇㅍㅁㄴㅍㅁㄴㅍㅁㄴ" localSheetId="7" hidden="1">{"targetdcf",#N/A,FALSE,"Merger consequences";"TARGETASSU",#N/A,FALSE,"Merger consequences";"TERMINAL VALUE",#N/A,FALSE,"Merger consequences"}</definedName>
    <definedName name="ㅌㄴㅊㅁㄴㅇㅍㅁㄴㅍㅁㄴㅍㅁㄴ" localSheetId="6" hidden="1">{"targetdcf",#N/A,FALSE,"Merger consequences";"TARGETASSU",#N/A,FALSE,"Merger consequences";"TERMINAL VALUE",#N/A,FALSE,"Merger consequences"}</definedName>
    <definedName name="ㅌㄴㅊㅁㄴㅇㅍㅁㄴㅍㅁㄴㅍㅁㄴ" hidden="1">{"targetdcf",#N/A,FALSE,"Merger consequences";"TARGETASSU",#N/A,FALSE,"Merger consequences";"TERMINAL VALUE",#N/A,FALSE,"Merger consequences"}</definedName>
    <definedName name="ㅌㄷㄱㄷㄷㅈ" hidden="1">#REF!</definedName>
    <definedName name="ㅌㅂ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ㅂ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ㅇㄴㄹ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ㅇㄴㄹ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ㅇ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" localSheetId="7" hidden="1">{#N/A,#N/A,FALSE,"UNIT";#N/A,#N/A,FALSE,"UNIT";#N/A,#N/A,FALSE,"계정"}</definedName>
    <definedName name="ㅌㅊ" localSheetId="6" hidden="1">{#N/A,#N/A,FALSE,"UNIT";#N/A,#N/A,FALSE,"UNIT";#N/A,#N/A,FALSE,"계정"}</definedName>
    <definedName name="ㅌㅊ" hidden="1">{#N/A,#N/A,FALSE,"UNIT";#N/A,#N/A,FALSE,"UNIT";#N/A,#N/A,FALSE,"계정"}</definedName>
    <definedName name="ㅌㅊㅋㅌㅊ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ㅋㅌㅊ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ㅋㅌ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ㅍㅁㅇㄴㅍㅁㅂ" hidden="1">#REF!</definedName>
    <definedName name="ㅌㅌ" localSheetId="7" hidden="1">{#N/A,#N/A,TRUE,"일정"}</definedName>
    <definedName name="ㅌㅌ" localSheetId="6" hidden="1">{#N/A,#N/A,TRUE,"일정"}</definedName>
    <definedName name="ㅌㅌ" hidden="1">{#N/A,#N/A,TRUE,"일정"}</definedName>
    <definedName name="ㅌㅌㅋ" localSheetId="7" hidden="1">{#N/A,#N/A,FALSE,"정공"}</definedName>
    <definedName name="ㅌㅌㅋ" localSheetId="6" hidden="1">{#N/A,#N/A,FALSE,"정공"}</definedName>
    <definedName name="ㅌㅌㅋ" hidden="1">{#N/A,#N/A,FALSE,"정공"}</definedName>
    <definedName name="ㅌㅌㅌ" localSheetId="7" hidden="1">{#N/A,#N/A,FALSE,"BS";#N/A,#N/A,FALSE,"PL";#N/A,#N/A,FALSE,"처분";#N/A,#N/A,FALSE,"현금";#N/A,#N/A,FALSE,"매출";#N/A,#N/A,FALSE,"원가";#N/A,#N/A,FALSE,"경영"}</definedName>
    <definedName name="ㅌㅌㅌ" localSheetId="6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ㅌㅌㅌㅌ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ㅌㅌ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ㅌ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타" localSheetId="7" hidden="1">{#N/A,#N/A,FALSE,"Sheet5"}</definedName>
    <definedName name="타" localSheetId="6" hidden="1">{#N/A,#N/A,FALSE,"Sheet5"}</definedName>
    <definedName name="타" hidden="1">{#N/A,#N/A,FALSE,"Sheet5"}</definedName>
    <definedName name="타다라다" localSheetId="7" hidden="1">{"'5'!$A$1:$BB$147"}</definedName>
    <definedName name="타다라다" localSheetId="6" hidden="1">{"'5'!$A$1:$BB$147"}</definedName>
    <definedName name="타다라다" hidden="1">{"'5'!$A$1:$BB$147"}</definedName>
    <definedName name="타다라라" localSheetId="7" hidden="1">{"'5'!$A$1:$BB$147"}</definedName>
    <definedName name="타다라라" localSheetId="6" hidden="1">{"'5'!$A$1:$BB$147"}</definedName>
    <definedName name="타다라라" hidden="1">{"'5'!$A$1:$BB$147"}</definedName>
    <definedName name="타타타" hidden="1">{"'Sheet1'!$A$1:$H$36"}</definedName>
    <definedName name="탑재" localSheetId="7" hidden="1">{"'매출계획'!$D$2"}</definedName>
    <definedName name="탑재" localSheetId="6" hidden="1">{"'매출계획'!$D$2"}</definedName>
    <definedName name="탑재" hidden="1">{"'매출계획'!$D$2"}</definedName>
    <definedName name="태" localSheetId="7" hidden="1">{#N/A,#N/A,FALSE,"P.C.B"}</definedName>
    <definedName name="태" localSheetId="6" hidden="1">{#N/A,#N/A,FALSE,"P.C.B"}</definedName>
    <definedName name="태" hidden="1">{#N/A,#N/A,FALSE,"P.C.B"}</definedName>
    <definedName name="태광실업">#REF!</definedName>
    <definedName name="태영" localSheetId="7" hidden="1">{#N/A,#N/A,FALSE,"BS";#N/A,#N/A,FALSE,"PL";#N/A,#N/A,FALSE,"처분";#N/A,#N/A,FALSE,"현금";#N/A,#N/A,FALSE,"매출";#N/A,#N/A,FALSE,"원가";#N/A,#N/A,FALSE,"경영"}</definedName>
    <definedName name="태영" localSheetId="6" hidden="1">{#N/A,#N/A,FALSE,"BS";#N/A,#N/A,FALSE,"PL";#N/A,#N/A,FALSE,"처분";#N/A,#N/A,FALSE,"현금";#N/A,#N/A,FALSE,"매출";#N/A,#N/A,FALSE,"원가";#N/A,#N/A,FALSE,"경영"}</definedName>
    <definedName name="태영" hidden="1">{#N/A,#N/A,FALSE,"BS";#N/A,#N/A,FALSE,"PL";#N/A,#N/A,FALSE,"처분";#N/A,#N/A,FALSE,"현금";#N/A,#N/A,FALSE,"매출";#N/A,#N/A,FALSE,"원가";#N/A,#N/A,FALSE,"경영"}</definedName>
    <definedName name="태영1" localSheetId="7" hidden="1">{#N/A,#N/A,FALSE,"BS";#N/A,#N/A,FALSE,"PL";#N/A,#N/A,FALSE,"처분";#N/A,#N/A,FALSE,"현금";#N/A,#N/A,FALSE,"매출";#N/A,#N/A,FALSE,"원가";#N/A,#N/A,FALSE,"경영"}</definedName>
    <definedName name="태영1" localSheetId="6" hidden="1">{#N/A,#N/A,FALSE,"BS";#N/A,#N/A,FALSE,"PL";#N/A,#N/A,FALSE,"처분";#N/A,#N/A,FALSE,"현금";#N/A,#N/A,FALSE,"매출";#N/A,#N/A,FALSE,"원가";#N/A,#N/A,FALSE,"경영"}</definedName>
    <definedName name="태영1" hidden="1">{#N/A,#N/A,FALSE,"BS";#N/A,#N/A,FALSE,"PL";#N/A,#N/A,FALSE,"처분";#N/A,#N/A,FALSE,"현금";#N/A,#N/A,FALSE,"매출";#N/A,#N/A,FALSE,"원가";#N/A,#N/A,FALSE,"경영"}</definedName>
    <definedName name="테그트1" localSheetId="7" hidden="1">{"'손익현황'!$A$1:$J$29"}</definedName>
    <definedName name="테그트1" localSheetId="6" hidden="1">{"'손익현황'!$A$1:$J$29"}</definedName>
    <definedName name="테그트1" hidden="1">{"'손익현황'!$A$1:$J$29"}</definedName>
    <definedName name="테스트" localSheetId="7" hidden="1">{"'손익현황'!$A$1:$J$29"}</definedName>
    <definedName name="테스트" localSheetId="6" hidden="1">{"'손익현황'!$A$1:$J$29"}</definedName>
    <definedName name="테스트" hidden="1">{"'손익현황'!$A$1:$J$29"}</definedName>
    <definedName name="텔타CB" localSheetId="7" hidden="1">{#N/A,#N/A,FALSE,"단축1";#N/A,#N/A,FALSE,"단축2";#N/A,#N/A,FALSE,"단축3";#N/A,#N/A,FALSE,"장축";#N/A,#N/A,FALSE,"4WD"}</definedName>
    <definedName name="텔타CB" localSheetId="6" hidden="1">{#N/A,#N/A,FALSE,"단축1";#N/A,#N/A,FALSE,"단축2";#N/A,#N/A,FALSE,"단축3";#N/A,#N/A,FALSE,"장축";#N/A,#N/A,FALSE,"4WD"}</definedName>
    <definedName name="텔타CB" hidden="1">{#N/A,#N/A,FALSE,"단축1";#N/A,#N/A,FALSE,"단축2";#N/A,#N/A,FALSE,"단축3";#N/A,#N/A,FALSE,"장축";#N/A,#N/A,FALSE,"4WD"}</definedName>
    <definedName name="템플리트100">BlankMacro1</definedName>
    <definedName name="템플리트모듈1" localSheetId="12">BlankMacro1</definedName>
    <definedName name="템플리트모듈1">BlankMacro1</definedName>
    <definedName name="템플리트모듈100">BlankMacro1</definedName>
    <definedName name="템플리트모듈2" localSheetId="12">BlankMacro1</definedName>
    <definedName name="템플리트모듈2">BlankMacro1</definedName>
    <definedName name="템플리트모듈3" localSheetId="12">BlankMacro1</definedName>
    <definedName name="템플리트모듈3">BlankMacro1</definedName>
    <definedName name="템플리트모듈4" localSheetId="12">BlankMacro1</definedName>
    <definedName name="템플리트모듈4">BlankMacro1</definedName>
    <definedName name="템플리트모듈5" localSheetId="12">BlankMacro1</definedName>
    <definedName name="템플리트모듈5">BlankMacro1</definedName>
    <definedName name="템플리트모듈6" localSheetId="12">BlankMacro1</definedName>
    <definedName name="템플리트모듈6">BlankMacro1</definedName>
    <definedName name="토목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설계" localSheetId="7" hidden="1">{#N/A,#N/A,FALSE,"골재소요량";#N/A,#N/A,FALSE,"골재소요량"}</definedName>
    <definedName name="토목설계" localSheetId="6" hidden="1">{#N/A,#N/A,FALSE,"골재소요량";#N/A,#N/A,FALSE,"골재소요량"}</definedName>
    <definedName name="토목설계" hidden="1">{#N/A,#N/A,FALSE,"골재소요량";#N/A,#N/A,FALSE,"골재소요량"}</definedName>
    <definedName name="토영업팁" localSheetId="7" hidden="1">{"'4월수지'!$A$1:$AE$45"}</definedName>
    <definedName name="토영업팁" localSheetId="6" hidden="1">{"'4월수지'!$A$1:$AE$45"}</definedName>
    <definedName name="토영업팁" hidden="1">{"'4월수지'!$A$1:$AE$45"}</definedName>
    <definedName name="토지면적">#REF!</definedName>
    <definedName name="토지명세서" localSheetId="7" hidden="1">{#N/A,#N/A,FALSE,"BS";#N/A,#N/A,FALSE,"PL";#N/A,#N/A,FALSE,"처분";#N/A,#N/A,FALSE,"현금";#N/A,#N/A,FALSE,"매출";#N/A,#N/A,FALSE,"원가";#N/A,#N/A,FALSE,"경영"}</definedName>
    <definedName name="토지명세서" localSheetId="6" hidden="1">{#N/A,#N/A,FALSE,"BS";#N/A,#N/A,FALSE,"PL";#N/A,#N/A,FALSE,"처분";#N/A,#N/A,FALSE,"현금";#N/A,#N/A,FALSE,"매출";#N/A,#N/A,FALSE,"원가";#N/A,#N/A,FALSE,"경영"}</definedName>
    <definedName name="토지명세서" hidden="1">{#N/A,#N/A,FALSE,"BS";#N/A,#N/A,FALSE,"PL";#N/A,#N/A,FALSE,"처분";#N/A,#N/A,FALSE,"현금";#N/A,#N/A,FALSE,"매출";#N/A,#N/A,FALSE,"원가";#N/A,#N/A,FALSE,"경영"}</definedName>
    <definedName name="토지평가요항표" hidden="1">#REF!</definedName>
    <definedName name="통관월물차이" hidden="1">#REF!</definedName>
    <definedName name="통신비">#REF!</definedName>
    <definedName name="통신회선편집용" localSheetId="7" hidden="1">{#N/A,#N/A,FALSE,"회선임차현황"}</definedName>
    <definedName name="통신회선편집용" localSheetId="6" hidden="1">{#N/A,#N/A,FALSE,"회선임차현황"}</definedName>
    <definedName name="통신회선편집용" hidden="1">{#N/A,#N/A,FALSE,"회선임차현황"}</definedName>
    <definedName name="통합손익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통합손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통합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" hidden="1">{#N/A,#N/A,FALSE,"96매출보고현황"}</definedName>
    <definedName name="퇴마록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마록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마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직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퇴직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퇴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퇴직급여" localSheetId="7" hidden="1">{"FORM16",#N/A,TRUE,"Personnel1";"FORM16.2",#N/A,TRUE,"Personnel2";"FORM16.2",#N/A,TRUE,"Personnel3";"FORM16.3",#N/A,TRUE,"Personnel4";"FORM16.4",#N/A,TRUE,"Personnel5"}</definedName>
    <definedName name="퇴직급여" localSheetId="6" hidden="1">{"FORM16",#N/A,TRUE,"Personnel1";"FORM16.2",#N/A,TRUE,"Personnel2";"FORM16.2",#N/A,TRUE,"Personnel3";"FORM16.3",#N/A,TRUE,"Personnel4";"FORM16.4",#N/A,TRUE,"Personnel5"}</definedName>
    <definedName name="퇴직급여" hidden="1">{"FORM16",#N/A,TRUE,"Personnel1";"FORM16.2",#N/A,TRUE,"Personnel2";"FORM16.2",#N/A,TRUE,"Personnel3";"FORM16.3",#N/A,TRUE,"Personnel4";"FORM16.4",#N/A,TRUE,"Personnel5"}</definedName>
    <definedName name="퇴직급여10월" localSheetId="7" hidden="1">{"FORM1",#N/A,TRUE,"Revenue";"FORM1.1",#N/A,TRUE,"Revenue";"FORM1.2",#N/A,TRUE,"Revenue";"FORM2",#N/A,TRUE,"Revenue";"FORM2.1",#N/A,TRUE,"Revenue"}</definedName>
    <definedName name="퇴직급여10월" localSheetId="6" hidden="1">{"FORM1",#N/A,TRUE,"Revenue";"FORM1.1",#N/A,TRUE,"Revenue";"FORM1.2",#N/A,TRUE,"Revenue";"FORM2",#N/A,TRUE,"Revenue";"FORM2.1",#N/A,TRUE,"Revenue"}</definedName>
    <definedName name="퇴직급여10월" hidden="1">{"FORM1",#N/A,TRUE,"Revenue";"FORM1.1",#N/A,TRUE,"Revenue";"FORM1.2",#N/A,TRUE,"Revenue";"FORM2",#N/A,TRUE,"Revenue";"FORM2.1",#N/A,TRUE,"Revenue"}</definedName>
    <definedName name="퇴직급여연구">#REF!</definedName>
    <definedName name="퇴직급여제조">#REF!</definedName>
    <definedName name="퇴직급여충당금" hidden="1">#REF!</definedName>
    <definedName name="퇴직신" hidden="1">{"'어음수표'!$A$1"}</definedName>
    <definedName name="퇴직신탁" hidden="1">{"'어음수표'!$A$1"}</definedName>
    <definedName name="퇴충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전표" hidden="1">{"'買掛金'!$J$6"}</definedName>
    <definedName name="투" hidden="1">#REF!</definedName>
    <definedName name="투우자" hidden="1">{"'자리배치도'!$AG$1:$CI$28"}</definedName>
    <definedName name="투자" localSheetId="7" hidden="1">{#N/A,#N/A,FALSE,"UNIT";#N/A,#N/A,FALSE,"UNIT";#N/A,#N/A,FALSE,"계정"}</definedName>
    <definedName name="투자" localSheetId="6" hidden="1">{#N/A,#N/A,FALSE,"UNIT";#N/A,#N/A,FALSE,"UNIT";#N/A,#N/A,FALSE,"계정"}</definedName>
    <definedName name="투자" hidden="1">{#N/A,#N/A,FALSE,"UNIT";#N/A,#N/A,FALSE,"UNIT";#N/A,#N/A,FALSE,"계정"}</definedName>
    <definedName name="투자1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1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2" localSheetId="7" hidden="1">{#N/A,#N/A,FALSE,"P.C.B"}</definedName>
    <definedName name="투자2" localSheetId="6" hidden="1">{#N/A,#N/A,FALSE,"P.C.B"}</definedName>
    <definedName name="투자2" hidden="1">{#N/A,#N/A,FALSE,"P.C.B"}</definedName>
    <definedName name="투자5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5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CONC.182억" localSheetId="7" hidden="1">{#N/A,#N/A,FALSE,"단축1";#N/A,#N/A,FALSE,"단축2";#N/A,#N/A,FALSE,"단축3";#N/A,#N/A,FALSE,"장축";#N/A,#N/A,FALSE,"4WD"}</definedName>
    <definedName name="투자CONC.182억" localSheetId="6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계획" localSheetId="7" hidden="1">{#N/A,#N/A,FALSE,"UNIT";#N/A,#N/A,FALSE,"UNIT";#N/A,#N/A,FALSE,"계정"}</definedName>
    <definedName name="투자계획" localSheetId="6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7" hidden="1">{#N/A,#N/A,FALSE,"UNIT";#N/A,#N/A,FALSE,"UNIT";#N/A,#N/A,FALSE,"계정"}</definedName>
    <definedName name="투자계획1" localSheetId="6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7" hidden="1">{#N/A,#N/A,FALSE,"UNIT";#N/A,#N/A,FALSE,"UNIT";#N/A,#N/A,FALSE,"계정"}</definedName>
    <definedName name="투자계획2" localSheetId="6" hidden="1">{#N/A,#N/A,FALSE,"UNIT";#N/A,#N/A,FALSE,"UNIT";#N/A,#N/A,FALSE,"계정"}</definedName>
    <definedName name="투자계획2" hidden="1">{#N/A,#N/A,FALSE,"UNIT";#N/A,#N/A,FALSE,"UNIT";#N/A,#N/A,FALSE,"계정"}</definedName>
    <definedName name="투자비비교" localSheetId="7" hidden="1">{#N/A,#N/A,FALSE,"단축1";#N/A,#N/A,FALSE,"단축2";#N/A,#N/A,FALSE,"단축3";#N/A,#N/A,FALSE,"장축";#N/A,#N/A,FALSE,"4WD"}</definedName>
    <definedName name="투자비비교" localSheetId="6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수정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수정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수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안">#REF!</definedName>
    <definedName name="투자예산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투자예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투자예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투자예산2" localSheetId="7" hidden="1">{#N/A,#N/A,FALSE,"단축1";#N/A,#N/A,FALSE,"단축2";#N/A,#N/A,FALSE,"단축3";#N/A,#N/A,FALSE,"장축";#N/A,#N/A,FALSE,"4WD"}</definedName>
    <definedName name="투자예산2" localSheetId="6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투자유" localSheetId="7" hidden="1">{#N/A,#N/A,FALSE,"BS";#N/A,#N/A,FALSE,"PL";#N/A,#N/A,FALSE,"처분";#N/A,#N/A,FALSE,"현금";#N/A,#N/A,FALSE,"매출";#N/A,#N/A,FALSE,"원가";#N/A,#N/A,FALSE,"경영"}</definedName>
    <definedName name="투자유" localSheetId="6" hidden="1">{#N/A,#N/A,FALSE,"BS";#N/A,#N/A,FALSE,"PL";#N/A,#N/A,FALSE,"처분";#N/A,#N/A,FALSE,"현금";#N/A,#N/A,FALSE,"매출";#N/A,#N/A,FALSE,"원가";#N/A,#N/A,FALSE,"경영"}</definedName>
    <definedName name="투자유" hidden="1">{#N/A,#N/A,FALSE,"BS";#N/A,#N/A,FALSE,"PL";#N/A,#N/A,FALSE,"처분";#N/A,#N/A,FALSE,"현금";#N/A,#N/A,FALSE,"매출";#N/A,#N/A,FALSE,"원가";#N/A,#N/A,FALSE,"경영"}</definedName>
    <definedName name="투자유가증권" localSheetId="7" hidden="1">{#N/A,#N/A,FALSE,"BS";#N/A,#N/A,FALSE,"PL";#N/A,#N/A,FALSE,"처분";#N/A,#N/A,FALSE,"현금";#N/A,#N/A,FALSE,"매출";#N/A,#N/A,FALSE,"원가";#N/A,#N/A,FALSE,"경영"}</definedName>
    <definedName name="투자유가증권" localSheetId="6" hidden="1">{#N/A,#N/A,FALSE,"BS";#N/A,#N/A,FALSE,"PL";#N/A,#N/A,FALSE,"처분";#N/A,#N/A,FALSE,"현금";#N/A,#N/A,FALSE,"매출";#N/A,#N/A,FALSE,"원가";#N/A,#N/A,FALSE,"경영"}</definedName>
    <definedName name="투자유가증권" hidden="1">{#N/A,#N/A,FALSE,"BS";#N/A,#N/A,FALSE,"PL";#N/A,#N/A,FALSE,"처분";#N/A,#N/A,FALSE,"현금";#N/A,#N/A,FALSE,"매출";#N/A,#N/A,FALSE,"원가";#N/A,#N/A,FALSE,"경영"}</definedName>
    <definedName name="투자자산" localSheetId="7" hidden="1">{"FORM17",#N/A,FALSE,"Commission1";"FORM17.1",#N/A,FALSE,"Commission2"}</definedName>
    <definedName name="투자자산" localSheetId="6" hidden="1">{"FORM17",#N/A,FALSE,"Commission1";"FORM17.1",#N/A,FALSE,"Commission2"}</definedName>
    <definedName name="투자자산" hidden="1">{"FORM17",#N/A,FALSE,"Commission1";"FORM17.1",#N/A,FALSE,"Commission2"}</definedName>
    <definedName name="투자자산2" localSheetId="7" hidden="1">{"FORM1",#N/A,FALSE,"Revenue";"FORMTR",#N/A,FALSE,"Revenue";"FORM3.1",#N/A,FALSE,"Revenue"}</definedName>
    <definedName name="투자자산2" localSheetId="6" hidden="1">{"FORM1",#N/A,FALSE,"Revenue";"FORMTR",#N/A,FALSE,"Revenue";"FORM3.1",#N/A,FALSE,"Revenue"}</definedName>
    <definedName name="투자자산2" hidden="1">{"FORM1",#N/A,FALSE,"Revenue";"FORMTR",#N/A,FALSE,"Revenue";"FORM3.1",#N/A,FALSE,"Revenue"}</definedName>
    <definedName name="투자주식" localSheetId="7" hidden="1">{#N/A,#N/A,FALSE,"BS";#N/A,#N/A,FALSE,"PL";#N/A,#N/A,FALSE,"처분";#N/A,#N/A,FALSE,"현금";#N/A,#N/A,FALSE,"매출";#N/A,#N/A,FALSE,"원가";#N/A,#N/A,FALSE,"경영"}</definedName>
    <definedName name="투자주식" localSheetId="6" hidden="1">{#N/A,#N/A,FALSE,"BS";#N/A,#N/A,FALSE,"PL";#N/A,#N/A,FALSE,"처분";#N/A,#N/A,FALSE,"현금";#N/A,#N/A,FALSE,"매출";#N/A,#N/A,FALSE,"원가";#N/A,#N/A,FALSE,"경영"}</definedName>
    <definedName name="투자주식" hidden="1">{#N/A,#N/A,FALSE,"BS";#N/A,#N/A,FALSE,"PL";#N/A,#N/A,FALSE,"처분";#N/A,#N/A,FALSE,"현금";#N/A,#N/A,FALSE,"매출";#N/A,#N/A,FALSE,"원가";#N/A,#N/A,FALSE,"경영"}</definedName>
    <definedName name="투자주식명" localSheetId="7" hidden="1">{#N/A,#N/A,FALSE,"BS";#N/A,#N/A,FALSE,"PL";#N/A,#N/A,FALSE,"처분";#N/A,#N/A,FALSE,"현금";#N/A,#N/A,FALSE,"매출";#N/A,#N/A,FALSE,"원가";#N/A,#N/A,FALSE,"경영"}</definedName>
    <definedName name="투자주식명" localSheetId="6" hidden="1">{#N/A,#N/A,FALSE,"BS";#N/A,#N/A,FALSE,"PL";#N/A,#N/A,FALSE,"처분";#N/A,#N/A,FALSE,"현금";#N/A,#N/A,FALSE,"매출";#N/A,#N/A,FALSE,"원가";#N/A,#N/A,FALSE,"경영"}</definedName>
    <definedName name="투자주식명" hidden="1">{#N/A,#N/A,FALSE,"BS";#N/A,#N/A,FALSE,"PL";#N/A,#N/A,FALSE,"처분";#N/A,#N/A,FALSE,"현금";#N/A,#N/A,FALSE,"매출";#N/A,#N/A,FALSE,"원가";#N/A,#N/A,FALSE,"경영"}</definedName>
    <definedName name="투자증권">#REF!</definedName>
    <definedName name="투자현황" localSheetId="7" hidden="1">{#N/A,#N/A,FALSE,"UNIT";#N/A,#N/A,FALSE,"UNIT";#N/A,#N/A,FALSE,"계정"}</definedName>
    <definedName name="투자현황" localSheetId="6" hidden="1">{#N/A,#N/A,FALSE,"UNIT";#N/A,#N/A,FALSE,"UNIT";#N/A,#N/A,FALSE,"계정"}</definedName>
    <definedName name="투자현황" hidden="1">{#N/A,#N/A,FALSE,"UNIT";#N/A,#N/A,FALSE,"UNIT";#N/A,#N/A,FALSE,"계정"}</definedName>
    <definedName name="튀김스프반제품">#REF!</definedName>
    <definedName name="튀김우동건더기">#REF!</definedName>
    <definedName name="튜" localSheetId="7" hidden="1">{#N/A,#N/A,FALSE,"Sheet1"}</definedName>
    <definedName name="튜" localSheetId="6" hidden="1">{#N/A,#N/A,FALSE,"Sheet1"}</definedName>
    <definedName name="튜" hidden="1">{#N/A,#N/A,FALSE,"Sheet1"}</definedName>
    <definedName name="트로이젠" localSheetId="7" hidden="1">{#N/A,#N/A,FALSE,"미판매분"}</definedName>
    <definedName name="트로이젠" localSheetId="6" hidden="1">{#N/A,#N/A,FALSE,"미판매분"}</definedName>
    <definedName name="트로이젠" hidden="1">{#N/A,#N/A,FALSE,"미판매분"}</definedName>
    <definedName name="특급">#REF!</definedName>
    <definedName name="특기시방" hidden="1">#REF!</definedName>
    <definedName name="특별여신평가세부명세">#REF!</definedName>
    <definedName name="특정" localSheetId="7" hidden="1">{#N/A,#N/A,FALSE,"1.CRITERIA";#N/A,#N/A,FALSE,"2.IS";#N/A,#N/A,FALSE,"3.BS";#N/A,#N/A,FALSE,"4.PER PL";#N/A,#N/A,FALSE,"5.INVESTMENT";#N/A,#N/A,FALSE,"6.공문";#N/A,#N/A,FALSE,"7.netinvest"}</definedName>
    <definedName name="특정" localSheetId="6" hidden="1">{#N/A,#N/A,FALSE,"1.CRITERIA";#N/A,#N/A,FALSE,"2.IS";#N/A,#N/A,FALSE,"3.BS";#N/A,#N/A,FALSE,"4.PER PL";#N/A,#N/A,FALSE,"5.INVESTMENT";#N/A,#N/A,FALSE,"6.공문";#N/A,#N/A,FALSE,"7.netinvest"}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과예금" hidden="1">#REF!</definedName>
    <definedName name="특판가상">#REF!</definedName>
    <definedName name="팀별" hidden="1">{"'Desktop Inventory 현황'!$B$2:$O$35"}</definedName>
    <definedName name="팀별계획" localSheetId="7" hidden="1">{#N/A,#N/A,FALSE,"UNIT";#N/A,#N/A,FALSE,"UNIT";#N/A,#N/A,FALSE,"계정"}</definedName>
    <definedName name="팀별계획" localSheetId="6" hidden="1">{#N/A,#N/A,FALSE,"UNIT";#N/A,#N/A,FALSE,"UNIT";#N/A,#N/A,FALSE,"계정"}</definedName>
    <definedName name="팀별계획" hidden="1">{#N/A,#N/A,FALSE,"UNIT";#N/A,#N/A,FALSE,"UNIT";#N/A,#N/A,FALSE,"계정"}</definedName>
    <definedName name="ㅍ" localSheetId="7" hidden="1">{#N/A,#N/A,FALSE,"UNIT";#N/A,#N/A,FALSE,"UNIT";#N/A,#N/A,FALSE,"계정"}</definedName>
    <definedName name="ㅍ" localSheetId="6" hidden="1">{#N/A,#N/A,FALSE,"UNIT";#N/A,#N/A,FALSE,"UNIT";#N/A,#N/A,FALSE,"계정"}</definedName>
    <definedName name="ㅍ" hidden="1">{#N/A,#N/A,FALSE,"UNIT";#N/A,#N/A,FALSE,"UNIT";#N/A,#N/A,FALSE,"계정"}</definedName>
    <definedName name="ㅍㄹㄷㅁㅁ" hidden="1">#REF!</definedName>
    <definedName name="ㅍㅁㅇㄴㄴㅇㄿㅁㄴㅇ" hidden="1">#REF!</definedName>
    <definedName name="ㅍㅊㅌㅍㅊㅋㅌㅍㅋㅌㅊㅍㅊㅌㅋ" hidden="1">{"'자리배치도'!$AG$1:$CI$28"}</definedName>
    <definedName name="ㅍㅍ" hidden="1">#REF!</definedName>
    <definedName name="ㅍㅍㅍㅍ" localSheetId="7" hidden="1">{#N/A,#N/A,FALSE,"UNIT";#N/A,#N/A,FALSE,"UNIT";#N/A,#N/A,FALSE,"계정"}</definedName>
    <definedName name="ㅍㅍㅍㅍ" localSheetId="6" hidden="1">{#N/A,#N/A,FALSE,"UNIT";#N/A,#N/A,FALSE,"UNIT";#N/A,#N/A,FALSE,"계정"}</definedName>
    <definedName name="ㅍㅍㅍㅍ" hidden="1">{#N/A,#N/A,FALSE,"UNIT";#N/A,#N/A,FALSE,"UNIT";#N/A,#N/A,FALSE,"계정"}</definedName>
    <definedName name="ㅍㅍㅍㅍㅍ" localSheetId="7" hidden="1">{#N/A,#N/A,FALSE,"UNIT";#N/A,#N/A,FALSE,"UNIT";#N/A,#N/A,FALSE,"계정"}</definedName>
    <definedName name="ㅍㅍㅍㅍㅍ" localSheetId="6" hidden="1">{#N/A,#N/A,FALSE,"UNIT";#N/A,#N/A,FALSE,"UNIT";#N/A,#N/A,FALSE,"계정"}</definedName>
    <definedName name="ㅍㅍㅍㅍㅍ" hidden="1">{#N/A,#N/A,FALSE,"UNIT";#N/A,#N/A,FALSE,"UNIT";#N/A,#N/A,FALSE,"계정"}</definedName>
    <definedName name="ㅍㅍㅍㅍㅍㅍ" hidden="1">#REF!</definedName>
    <definedName name="ㅍㅍㅍㅍㅍㅍㅍㅍ" localSheetId="7" hidden="1">{#N/A,#N/A,FALSE,"P.C.B"}</definedName>
    <definedName name="ㅍㅍㅍㅍㅍㅍㅍㅍ" localSheetId="6" hidden="1">{#N/A,#N/A,FALSE,"P.C.B"}</definedName>
    <definedName name="ㅍㅍㅍㅍㅍㅍㅍㅍ" hidden="1">{#N/A,#N/A,FALSE,"P.C.B"}</definedName>
    <definedName name="파" localSheetId="7" hidden="1">{#N/A,#N/A,FALSE,"1.CRITERIA";#N/A,#N/A,FALSE,"2.IS";#N/A,#N/A,FALSE,"3.BS";#N/A,#N/A,FALSE,"4.PER PL";#N/A,#N/A,FALSE,"5.INVESTMENT";#N/A,#N/A,FALSE,"6.공문";#N/A,#N/A,FALSE,"7.netinvest"}</definedName>
    <definedName name="파" localSheetId="6" hidden="1">{#N/A,#N/A,FALSE,"1.CRITERIA";#N/A,#N/A,FALSE,"2.IS";#N/A,#N/A,FALSE,"3.BS";#N/A,#N/A,FALSE,"4.PER PL";#N/A,#N/A,FALSE,"5.INVESTMENT";#N/A,#N/A,FALSE,"6.공문";#N/A,#N/A,FALSE,"7.netinvest"}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다다다다다" localSheetId="7" hidden="1">{"'5'!$A$1:$BB$147"}</definedName>
    <definedName name="파다다다다다" localSheetId="6" hidden="1">{"'5'!$A$1:$BB$147"}</definedName>
    <definedName name="파다다다다다" hidden="1">{"'5'!$A$1:$BB$147"}</definedName>
    <definedName name="파라다" localSheetId="7" hidden="1">{"'5'!$A$1:$BB$147"}</definedName>
    <definedName name="파라다" localSheetId="6" hidden="1">{"'5'!$A$1:$BB$147"}</definedName>
    <definedName name="파라다" hidden="1">{"'5'!$A$1:$BB$147"}</definedName>
    <definedName name="파생" localSheetId="7" hidden="1">{#N/A,#N/A,FALSE,"Sheet1"}</definedName>
    <definedName name="파생" localSheetId="6" hidden="1">{#N/A,#N/A,FALSE,"Sheet1"}</definedName>
    <definedName name="파생" hidden="1">{#N/A,#N/A,FALSE,"Sheet1"}</definedName>
    <definedName name="파아라" localSheetId="7" hidden="1">{#N/A,#N/A,FALSE,"1.CRITERIA";#N/A,#N/A,FALSE,"2.IS";#N/A,#N/A,FALSE,"3.BS";#N/A,#N/A,FALSE,"4.PER PL";#N/A,#N/A,FALSE,"5.INVESTMENT";#N/A,#N/A,FALSE,"6.공문";#N/A,#N/A,FALSE,"7.netinvest"}</definedName>
    <definedName name="파아라" localSheetId="6" hidden="1">{#N/A,#N/A,FALSE,"1.CRITERIA";#N/A,#N/A,FALSE,"2.IS";#N/A,#N/A,FALSE,"3.BS";#N/A,#N/A,FALSE,"4.PER PL";#N/A,#N/A,FALSE,"5.INVESTMENT";#N/A,#N/A,FALSE,"6.공문";#N/A,#N/A,FALSE,"7.netinvest"}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자다라달" localSheetId="7" hidden="1">{"'5'!$A$1:$BB$147"}</definedName>
    <definedName name="파자다라달" localSheetId="6" hidden="1">{"'5'!$A$1:$BB$147"}</definedName>
    <definedName name="파자다라달" hidden="1">{"'5'!$A$1:$BB$147"}</definedName>
    <definedName name="파트별인건비이동">[0]!파트별인건비이동</definedName>
    <definedName name="파하" localSheetId="7" hidden="1">{#N/A,#N/A,FALSE,"1.CRITERIA";#N/A,#N/A,FALSE,"2.IS";#N/A,#N/A,FALSE,"3.BS";#N/A,#N/A,FALSE,"4.PER PL";#N/A,#N/A,FALSE,"5.INVESTMENT";#N/A,#N/A,FALSE,"6.공문";#N/A,#N/A,FALSE,"7.netinvest"}</definedName>
    <definedName name="파하" localSheetId="6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관경비" localSheetId="7" hidden="1">{#N/A,#N/A,FALSE,"Aging Summary";#N/A,#N/A,FALSE,"Ratio Analysis";#N/A,#N/A,FALSE,"Test 120 Day Accts";#N/A,#N/A,FALSE,"Tickmarks"}</definedName>
    <definedName name="판관경비" localSheetId="6" hidden="1">{#N/A,#N/A,FALSE,"Aging Summary";#N/A,#N/A,FALSE,"Ratio Analysis";#N/A,#N/A,FALSE,"Test 120 Day Accts";#N/A,#N/A,FALSE,"Tickmarks"}</definedName>
    <definedName name="판관경비" hidden="1">{#N/A,#N/A,FALSE,"Aging Summary";#N/A,#N/A,FALSE,"Ratio Analysis";#N/A,#N/A,FALSE,"Test 120 Day Accts";#N/A,#N/A,FALSE,"Tickmarks"}</definedName>
    <definedName name="판관경비2" localSheetId="7" hidden="1">{#N/A,#N/A,FALSE,"Aging Summary";#N/A,#N/A,FALSE,"Ratio Analysis";#N/A,#N/A,FALSE,"Test 120 Day Accts";#N/A,#N/A,FALSE,"Tickmarks"}</definedName>
    <definedName name="판관경비2" localSheetId="6" hidden="1">{#N/A,#N/A,FALSE,"Aging Summary";#N/A,#N/A,FALSE,"Ratio Analysis";#N/A,#N/A,FALSE,"Test 120 Day Accts";#N/A,#N/A,FALSE,"Tickmarks"}</definedName>
    <definedName name="판관경비2" hidden="1">{#N/A,#N/A,FALSE,"Aging Summary";#N/A,#N/A,FALSE,"Ratio Analysis";#N/A,#N/A,FALSE,"Test 120 Day Accts";#N/A,#N/A,FALSE,"Tickmarks"}</definedName>
    <definedName name="판관비" localSheetId="7" hidden="1">{#N/A,#N/A,FALSE,"BS";#N/A,#N/A,FALSE,"PL";#N/A,#N/A,FALSE,"처분";#N/A,#N/A,FALSE,"현금";#N/A,#N/A,FALSE,"매출";#N/A,#N/A,FALSE,"원가";#N/A,#N/A,FALSE,"경영"}</definedName>
    <definedName name="판관비" localSheetId="6" hidden="1">{#N/A,#N/A,FALSE,"BS";#N/A,#N/A,FALSE,"PL";#N/A,#N/A,FALSE,"처분";#N/A,#N/A,FALSE,"현금";#N/A,#N/A,FALSE,"매출";#N/A,#N/A,FALSE,"원가";#N/A,#N/A,FALSE,"경영"}</definedName>
    <definedName name="판관비" hidden="1">{#N/A,#N/A,FALSE,"BS";#N/A,#N/A,FALSE,"PL";#N/A,#N/A,FALSE,"처분";#N/A,#N/A,FALSE,"현금";#N/A,#N/A,FALSE,"매출";#N/A,#N/A,FALSE,"원가";#N/A,#N/A,FALSE,"경영"}</definedName>
    <definedName name="판관비_1" localSheetId="7" hidden="1">{#N/A,#N/A,FALSE,"BS";#N/A,#N/A,FALSE,"PL";#N/A,#N/A,FALSE,"처분";#N/A,#N/A,FALSE,"현금";#N/A,#N/A,FALSE,"매출";#N/A,#N/A,FALSE,"원가";#N/A,#N/A,FALSE,"경영"}</definedName>
    <definedName name="판관비_1" localSheetId="6" hidden="1">{#N/A,#N/A,FALSE,"BS";#N/A,#N/A,FALSE,"PL";#N/A,#N/A,FALSE,"처분";#N/A,#N/A,FALSE,"현금";#N/A,#N/A,FALSE,"매출";#N/A,#N/A,FALSE,"원가";#N/A,#N/A,FALSE,"경영"}</definedName>
    <definedName name="판관비_1" hidden="1">{#N/A,#N/A,FALSE,"BS";#N/A,#N/A,FALSE,"PL";#N/A,#N/A,FALSE,"처분";#N/A,#N/A,FALSE,"현금";#N/A,#N/A,FALSE,"매출";#N/A,#N/A,FALSE,"원가";#N/A,#N/A,FALSE,"경영"}</definedName>
    <definedName name="판관비TOT" localSheetId="7" hidden="1">{#N/A,#N/A,FALSE,"Aging Summary";#N/A,#N/A,FALSE,"Ratio Analysis";#N/A,#N/A,FALSE,"Test 120 Day Accts";#N/A,#N/A,FALSE,"Tickmarks"}</definedName>
    <definedName name="판관비TOT" localSheetId="6" hidden="1">{#N/A,#N/A,FALSE,"Aging Summary";#N/A,#N/A,FALSE,"Ratio Analysis";#N/A,#N/A,FALSE,"Test 120 Day Accts";#N/A,#N/A,FALSE,"Tickmarks"}</definedName>
    <definedName name="판관비TOT" hidden="1">{#N/A,#N/A,FALSE,"Aging Summary";#N/A,#N/A,FALSE,"Ratio Analysis";#N/A,#N/A,FALSE,"Test 120 Day Accts";#N/A,#N/A,FALSE,"Tickmarks"}</definedName>
    <definedName name="판관비누계" localSheetId="7" hidden="1">{#N/A,#N/A,FALSE,"Sheet1"}</definedName>
    <definedName name="판관비누계" localSheetId="6" hidden="1">{#N/A,#N/A,FALSE,"Sheet1"}</definedName>
    <definedName name="판관비누계" hidden="1">{#N/A,#N/A,FALSE,"Sheet1"}</definedName>
    <definedName name="판관비추가" hidden="1">#N/A</definedName>
    <definedName name="판관비현황비교2" localSheetId="7" hidden="1">{#N/A,#N/A,FALSE,"Sheet1"}</definedName>
    <definedName name="판관비현황비교2" localSheetId="6" hidden="1">{#N/A,#N/A,FALSE,"Sheet1"}</definedName>
    <definedName name="판관비현황비교2" hidden="1">{#N/A,#N/A,FALSE,"Sheet1"}</definedName>
    <definedName name="판넬조립부" localSheetId="7" hidden="1">{"'호선별현황(방식)'!$K$22:$P$22","'호선별현황(방식)'!$K$22:$P$22"}</definedName>
    <definedName name="판넬조립부" localSheetId="6" hidden="1">{"'호선별현황(방식)'!$K$22:$P$22","'호선별현황(방식)'!$K$22:$P$22"}</definedName>
    <definedName name="판넬조립부" hidden="1">{"'호선별현황(방식)'!$K$22:$P$22","'호선별현황(방식)'!$K$22:$P$22"}</definedName>
    <definedName name="판도라상자" localSheetId="7" hidden="1">{#N/A,#N/A,FALSE,"정공"}</definedName>
    <definedName name="판도라상자" localSheetId="6" hidden="1">{#N/A,#N/A,FALSE,"정공"}</definedName>
    <definedName name="판도라상자" hidden="1">{#N/A,#N/A,FALSE,"정공"}</definedName>
    <definedName name="판매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00">#REF!</definedName>
    <definedName name="판매1">#REF!,#REF!</definedName>
    <definedName name="판매계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계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계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관리비명세" hidden="1">0</definedName>
    <definedName name="판매보증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부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부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사인수율2" localSheetId="7" hidden="1">{"'5'!$A$1:$BB$147"}</definedName>
    <definedName name="판매사인수율2" localSheetId="6" hidden="1">{"'5'!$A$1:$BB$147"}</definedName>
    <definedName name="판매사인수율2" hidden="1">{"'5'!$A$1:$BB$147"}</definedName>
    <definedName name="판매수수료" localSheetId="7" hidden="1">{#N/A,#N/A,FALSE,"UNIT";#N/A,#N/A,FALSE,"UNIT";#N/A,#N/A,FALSE,"계정"}</definedName>
    <definedName name="판매수수료" localSheetId="6" hidden="1">{#N/A,#N/A,FALSE,"UNIT";#N/A,#N/A,FALSE,"UNIT";#N/A,#N/A,FALSE,"계정"}</definedName>
    <definedName name="판매수수료" hidden="1">{#N/A,#N/A,FALSE,"UNIT";#N/A,#N/A,FALSE,"UNIT";#N/A,#N/A,FALSE,"계정"}</definedName>
    <definedName name="판매요약">#REF!,#REF!,#REF!,#REF!</definedName>
    <definedName name="판매인쇄">#REF!,#REF!</definedName>
    <definedName name="판매전망">#REF!,#REF!</definedName>
    <definedName name="판사순" localSheetId="7" hidden="1">{"'인구현황'!$A$1:$I$23"}</definedName>
    <definedName name="판사순" localSheetId="6" hidden="1">{"'인구현황'!$A$1:$I$23"}</definedName>
    <definedName name="판사순" hidden="1">{"'인구현황'!$A$1:$I$23"}</definedName>
    <definedName name="판촉" localSheetId="7" hidden="1">{"'인구현황'!$A$1:$I$23"}</definedName>
    <definedName name="판촉" localSheetId="6" hidden="1">{"'인구현황'!$A$1:$I$23"}</definedName>
    <definedName name="판촉" hidden="1">{"'인구현황'!$A$1:$I$23"}</definedName>
    <definedName name="판촉지원적립금" localSheetId="7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6" hidden="1">{#N/A,#N/A,TRUE,"매출진척-1";#N/A,#N/A,TRUE,"매출진척-2";#N/A,#N/A,TRUE,"제품실적";#N/A,#N/A,TRUE,"RAC";#N/A,#N/A,TRUE,"PAC ";#N/A,#N/A,TRUE,"재고현황";#N/A,#N/A,TRUE,"공지사항"}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팔">#REF!</definedName>
    <definedName name="팔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월">#REF!</definedName>
    <definedName name="팩스번호1">#REF!</definedName>
    <definedName name="팩스번호2">#REF!</definedName>
    <definedName name="팩스번호3">#REF!</definedName>
    <definedName name="팬텍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팬텍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팬텍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퍄" localSheetId="7" hidden="1">{#N/A,#N/A,FALSE,"1.CRITERIA";#N/A,#N/A,FALSE,"2.IS";#N/A,#N/A,FALSE,"3.BS";#N/A,#N/A,FALSE,"4.PER PL";#N/A,#N/A,FALSE,"5.INVESTMENT";#N/A,#N/A,FALSE,"6.공문";#N/A,#N/A,FALSE,"7.netinvest"}</definedName>
    <definedName name="퍄" localSheetId="6" hidden="1">{#N/A,#N/A,FALSE,"1.CRITERIA";#N/A,#N/A,FALSE,"2.IS";#N/A,#N/A,FALSE,"3.BS";#N/A,#N/A,FALSE,"4.PER PL";#N/A,#N/A,FALSE,"5.INVESTMENT";#N/A,#N/A,FALSE,"6.공문";#N/A,#N/A,FALSE,"7.netinvest"}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localSheetId="7" hidden="1">{#N/A,#N/A,FALSE,"1.CRITERIA";#N/A,#N/A,FALSE,"2.IS";#N/A,#N/A,FALSE,"3.BS";#N/A,#N/A,FALSE,"4.PER PL";#N/A,#N/A,FALSE,"5.INVESTMENT";#N/A,#N/A,FALSE,"6.공문";#N/A,#N/A,FALSE,"7.netinvest"}</definedName>
    <definedName name="페" localSheetId="6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localSheetId="7" hidden="1">{#N/A,#N/A,FALSE,"1.CRITERIA";#N/A,#N/A,FALSE,"2.IS";#N/A,#N/A,FALSE,"3.BS";#N/A,#N/A,FALSE,"4.PER PL";#N/A,#N/A,FALSE,"5.INVESTMENT";#N/A,#N/A,FALSE,"6.공문";#N/A,#N/A,FALSE,"7.netinvest"}</definedName>
    <definedName name="펴" localSheetId="6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가" localSheetId="7" hidden="1">{#N/A,#N/A,TRUE,"Y생산";#N/A,#N/A,TRUE,"Y판매";#N/A,#N/A,TRUE,"Y총물량";#N/A,#N/A,TRUE,"Y능력";#N/A,#N/A,TRUE,"YKD"}</definedName>
    <definedName name="평가" localSheetId="6" hidden="1">{#N/A,#N/A,TRUE,"Y생산";#N/A,#N/A,TRUE,"Y판매";#N/A,#N/A,TRUE,"Y총물량";#N/A,#N/A,TRUE,"Y능력";#N/A,#N/A,TRUE,"YKD"}</definedName>
    <definedName name="평가" hidden="1">{#N/A,#N/A,TRUE,"Y생산";#N/A,#N/A,TRUE,"Y판매";#N/A,#N/A,TRUE,"Y총물량";#N/A,#N/A,TRUE,"Y능력";#N/A,#N/A,TRUE,"YKD"}</definedName>
    <definedName name="평가다">#REF!</definedName>
    <definedName name="평가다2">#REF!</definedName>
    <definedName name="평가손익">#REF!</definedName>
    <definedName name="평가수정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가수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가전">#REF!</definedName>
    <definedName name="평가표반여">#REF!</definedName>
    <definedName name="평가회수">#REF!</definedName>
    <definedName name="평가후">#REF!</definedName>
    <definedName name="평균급여">#REF!</definedName>
    <definedName name="평균이자" hidden="1">#REF!</definedName>
    <definedName name="평균이자율" hidden="1">#REF!</definedName>
    <definedName name="폐기물예산">[0]!영광원자력5,#REF!</definedName>
    <definedName name="포" localSheetId="7" hidden="1">{#N/A,#N/A,FALSE,"UNIT";#N/A,#N/A,FALSE,"UNIT";#N/A,#N/A,FALSE,"계정"}</definedName>
    <definedName name="포" localSheetId="6" hidden="1">{#N/A,#N/A,FALSE,"UNIT";#N/A,#N/A,FALSE,"UNIT";#N/A,#N/A,FALSE,"계정"}</definedName>
    <definedName name="포" hidden="1">{#N/A,#N/A,FALSE,"UNIT";#N/A,#N/A,FALSE,"UNIT";#N/A,#N/A,FALSE,"계정"}</definedName>
    <definedName name="포공화학" localSheetId="7" hidden="1">{#N/A,#N/A,FALSE,"범우구미";#N/A,#N/A,FALSE,"세한케미칼";#N/A,#N/A,FALSE,"세명화학";#N/A,#N/A,FALSE,"신영케미칼";#N/A,#N/A,FALSE,"일석상사"}</definedName>
    <definedName name="포공화학" localSheetId="6" hidden="1">{#N/A,#N/A,FALSE,"범우구미";#N/A,#N/A,FALSE,"세한케미칼";#N/A,#N/A,FALSE,"세명화학";#N/A,#N/A,FALSE,"신영케미칼";#N/A,#N/A,FALSE,"일석상사"}</definedName>
    <definedName name="포공화학" hidden="1">{#N/A,#N/A,FALSE,"범우구미";#N/A,#N/A,FALSE,"세한케미칼";#N/A,#N/A,FALSE,"세명화학";#N/A,#N/A,FALSE,"신영케미칼";#N/A,#N/A,FALSE,"일석상사"}</definedName>
    <definedName name="포공화학_1" localSheetId="7" hidden="1">{#N/A,#N/A,FALSE,"범우구미";#N/A,#N/A,FALSE,"세한케미칼";#N/A,#N/A,FALSE,"세명화학";#N/A,#N/A,FALSE,"신영케미칼";#N/A,#N/A,FALSE,"일석상사"}</definedName>
    <definedName name="포공화학_1" localSheetId="6" hidden="1">{#N/A,#N/A,FALSE,"범우구미";#N/A,#N/A,FALSE,"세한케미칼";#N/A,#N/A,FALSE,"세명화학";#N/A,#N/A,FALSE,"신영케미칼";#N/A,#N/A,FALSE,"일석상사"}</definedName>
    <definedName name="포공화학_1" hidden="1">{#N/A,#N/A,FALSE,"범우구미";#N/A,#N/A,FALSE,"세한케미칼";#N/A,#N/A,FALSE,"세명화학";#N/A,#N/A,FALSE,"신영케미칼";#N/A,#N/A,FALSE,"일석상사"}</definedName>
    <definedName name="포자만두">#REF!</definedName>
    <definedName name="포자만두할인">#REF!</definedName>
    <definedName name="포장" localSheetId="7" hidden="1">{#N/A,#N/A,FALSE,"지침";#N/A,#N/A,FALSE,"환경분석";#N/A,#N/A,FALSE,"Sheet16"}</definedName>
    <definedName name="포장" localSheetId="6" hidden="1">{#N/A,#N/A,FALSE,"지침";#N/A,#N/A,FALSE,"환경분석";#N/A,#N/A,FALSE,"Sheet16"}</definedName>
    <definedName name="포장" hidden="1">{#N/A,#N/A,FALSE,"지침";#N/A,#N/A,FALSE,"환경분석";#N/A,#N/A,FALSE,"Sheet16"}</definedName>
    <definedName name="포장BS" localSheetId="7" hidden="1">{#N/A,#N/A,FALSE,"지침";#N/A,#N/A,FALSE,"환경분석";#N/A,#N/A,FALSE,"Sheet16"}</definedName>
    <definedName name="포장BS" localSheetId="6" hidden="1">{#N/A,#N/A,FALSE,"지침";#N/A,#N/A,FALSE,"환경분석";#N/A,#N/A,FALSE,"Sheet16"}</definedName>
    <definedName name="포장BS" hidden="1">{#N/A,#N/A,FALSE,"지침";#N/A,#N/A,FALSE,"환경분석";#N/A,#N/A,FALSE,"Sheet16"}</definedName>
    <definedName name="포장재">#REF!</definedName>
    <definedName name="포터블영업팀" localSheetId="7" hidden="1">{"'4월수지'!$A$1:$AE$45"}</definedName>
    <definedName name="포터블영업팀" localSheetId="6" hidden="1">{"'4월수지'!$A$1:$AE$45"}</definedName>
    <definedName name="포터블영업팀" hidden="1">{"'4월수지'!$A$1:$AE$45"}</definedName>
    <definedName name="포터블영업팀2" localSheetId="7" hidden="1">{"'4월수지'!$A$1:$AE$45"}</definedName>
    <definedName name="포터블영업팀2" localSheetId="6" hidden="1">{"'4월수지'!$A$1:$AE$45"}</definedName>
    <definedName name="포터블영업팀2" hidden="1">{"'4월수지'!$A$1:$AE$45"}</definedName>
    <definedName name="포터블영업팀4" localSheetId="7" hidden="1">{"'4월수지'!$A$1:$AE$45"}</definedName>
    <definedName name="포터블영업팀4" localSheetId="6" hidden="1">{"'4월수지'!$A$1:$AE$45"}</definedName>
    <definedName name="포터블영업팀4" hidden="1">{"'4월수지'!$A$1:$AE$45"}</definedName>
    <definedName name="표" localSheetId="7" hidden="1">{#N/A,#N/A,FALSE,"ASIA1"}</definedName>
    <definedName name="표" localSheetId="6" hidden="1">{#N/A,#N/A,FALSE,"ASIA1"}</definedName>
    <definedName name="표" hidden="1">{#N/A,#N/A,FALSE,"ASIA1"}</definedName>
    <definedName name="표1" localSheetId="7" hidden="1">{#N/A,#N/A,FALSE,"P.C.B"}</definedName>
    <definedName name="표1" localSheetId="6" hidden="1">{#N/A,#N/A,FALSE,"P.C.B"}</definedName>
    <definedName name="표1" hidden="1">{#N/A,#N/A,FALSE,"P.C.B"}</definedName>
    <definedName name="표2" hidden="1">#REF!</definedName>
    <definedName name="표3">#REF!</definedName>
    <definedName name="표4">#REF!</definedName>
    <definedName name="표5">#REF!</definedName>
    <definedName name="표식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식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종류">#REF!</definedName>
    <definedName name="표준관리이력" localSheetId="7" hidden="1">{#N/A,#N/A,FALSE,"단축1";#N/A,#N/A,FALSE,"단축2";#N/A,#N/A,FALSE,"단축3";#N/A,#N/A,FALSE,"장축";#N/A,#N/A,FALSE,"4WD"}</definedName>
    <definedName name="표준관리이력" localSheetId="6" hidden="1">{#N/A,#N/A,FALSE,"단축1";#N/A,#N/A,FALSE,"단축2";#N/A,#N/A,FALSE,"단축3";#N/A,#N/A,FALSE,"장축";#N/A,#N/A,FALSE,"4WD"}</definedName>
    <definedName name="표준관리이력" hidden="1">{#N/A,#N/A,FALSE,"단축1";#N/A,#N/A,FALSE,"단축2";#N/A,#N/A,FALSE,"단축3";#N/A,#N/A,FALSE,"장축";#N/A,#N/A,FALSE,"4WD"}</definedName>
    <definedName name="표준단가">#REF!</definedName>
    <definedName name="표준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준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준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2" hidden="1">0</definedName>
    <definedName name="표표표" localSheetId="7" hidden="1">{#N/A,#N/A,FALSE,"P.C.B"}</definedName>
    <definedName name="표표표" localSheetId="6" hidden="1">{#N/A,#N/A,FALSE,"P.C.B"}</definedName>
    <definedName name="표표표" hidden="1">{#N/A,#N/A,FALSE,"P.C.B"}</definedName>
    <definedName name="표표ㅣ" hidden="1">{"'Sheet1'!$A$1:$H$36"}</definedName>
    <definedName name="푸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푸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푸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푸하하하하" localSheetId="7" hidden="1">{#N/A,#N/A,FALSE,"Aging Summary";#N/A,#N/A,FALSE,"Ratio Analysis";#N/A,#N/A,FALSE,"Test 120 Day Accts";#N/A,#N/A,FALSE,"Tickmarks"}</definedName>
    <definedName name="푸하하하하" localSheetId="6" hidden="1">{#N/A,#N/A,FALSE,"Aging Summary";#N/A,#N/A,FALSE,"Ratio Analysis";#N/A,#N/A,FALSE,"Test 120 Day Accts";#N/A,#N/A,FALSE,"Tickmarks"}</definedName>
    <definedName name="푸하하하하" hidden="1">{#N/A,#N/A,FALSE,"Aging Summary";#N/A,#N/A,FALSE,"Ratio Analysis";#N/A,#N/A,FALSE,"Test 120 Day Accts";#N/A,#N/A,FALSE,"Tickmarks"}</definedName>
    <definedName name="품" localSheetId="7" hidden="1">{#N/A,#N/A,TRUE,"Y생산";#N/A,#N/A,TRUE,"Y판매";#N/A,#N/A,TRUE,"Y총물량";#N/A,#N/A,TRUE,"Y능력";#N/A,#N/A,TRUE,"YKD"}</definedName>
    <definedName name="품" localSheetId="6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공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품공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품공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품명">#REF!</definedName>
    <definedName name="품목_목록">#REF!</definedName>
    <definedName name="품목관리2" localSheetId="7" hidden="1">{#N/A,#N/A,FALSE,"Aging Summary";#N/A,#N/A,FALSE,"Ratio Analysis";#N/A,#N/A,FALSE,"Test 120 Day Accts";#N/A,#N/A,FALSE,"Tickmarks"}</definedName>
    <definedName name="품목관리2" localSheetId="6" hidden="1">{#N/A,#N/A,FALSE,"Aging Summary";#N/A,#N/A,FALSE,"Ratio Analysis";#N/A,#N/A,FALSE,"Test 120 Day Accts";#N/A,#N/A,FALSE,"Tickmarks"}</definedName>
    <definedName name="품목관리2" hidden="1">{#N/A,#N/A,FALSE,"Aging Summary";#N/A,#N/A,FALSE,"Ratio Analysis";#N/A,#N/A,FALSE,"Test 120 Day Accts";#N/A,#N/A,FALSE,"Tickmarks"}</definedName>
    <definedName name="품목분류">#REF!</definedName>
    <definedName name="품질" hidden="1">{#N/A,#N/A,FALSE,"96매출보고현황"}</definedName>
    <definedName name="품질2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품질2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품질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풐질" localSheetId="7" hidden="1">{#N/A,#N/A,FALSE,"P.C.B"}</definedName>
    <definedName name="풐질" localSheetId="6" hidden="1">{#N/A,#N/A,FALSE,"P.C.B"}</definedName>
    <definedName name="풐질" hidden="1">{#N/A,#N/A,FALSE,"P.C.B"}</definedName>
    <definedName name="프">#REF!</definedName>
    <definedName name="프름" localSheetId="7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프름" localSheetId="6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프름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피드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드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드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앤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앤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자군만두">#REF!</definedName>
    <definedName name="피자군만두소">#REF!</definedName>
    <definedName name="ㅎ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ㄱㅎ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ㄱㅎ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ㄱㅎ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ㄴ" localSheetId="7" hidden="1">{#N/A,#N/A,FALSE,"단축1";#N/A,#N/A,FALSE,"단축2";#N/A,#N/A,FALSE,"단축3";#N/A,#N/A,FALSE,"장축";#N/A,#N/A,FALSE,"4WD"}</definedName>
    <definedName name="ㅎㄴ" localSheetId="6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ㄴㅇㅇ" localSheetId="7" hidden="1">{#N/A,#N/A,FALSE,"97년 투자계획 세부내역 "}</definedName>
    <definedName name="ㅎㄴㅇㅇ" localSheetId="6" hidden="1">{#N/A,#N/A,FALSE,"97년 투자계획 세부내역 "}</definedName>
    <definedName name="ㅎㄴㅇㅇ" hidden="1">{#N/A,#N/A,FALSE,"97년 투자계획 세부내역 "}</definedName>
    <definedName name="ㅎㄹㄴ" localSheetId="7" hidden="1">{#N/A,#N/A,FALSE,"97년 투자계획 세부내역 "}</definedName>
    <definedName name="ㅎㄹㄴ" localSheetId="6" hidden="1">{#N/A,#N/A,FALSE,"97년 투자계획 세부내역 "}</definedName>
    <definedName name="ㅎㄹㄴ" hidden="1">{#N/A,#N/A,FALSE,"97년 투자계획 세부내역 "}</definedName>
    <definedName name="ㅎㄹㄴㅀㅀㅀ" hidden="1">{"'자리배치도'!$AG$1:$CI$28"}</definedName>
    <definedName name="ㅎㄹㄹㄹ">#REF!</definedName>
    <definedName name="ㅎㄹㅇ">[0]!영광원자력5,#REF!</definedName>
    <definedName name="ㅎㄹㅇㅎㅎ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ㄹㅇㅎㅎ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ㄹㅇㅎㅎ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ㄹ오ㅗ" hidden="1">{"'자리배치도'!$AG$1:$CI$28"}</definedName>
    <definedName name="ㅎ라" localSheetId="7" hidden="1">{#N/A,#N/A,TRUE,"Y생산";#N/A,#N/A,TRUE,"Y판매";#N/A,#N/A,TRUE,"Y총물량";#N/A,#N/A,TRUE,"Y능력";#N/A,#N/A,TRUE,"YKD"}</definedName>
    <definedName name="ㅎ라" localSheetId="6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ㅓㅏㅇ노" hidden="1">#REF!</definedName>
    <definedName name="ㅎ로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로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로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로ㅗ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로ㅗ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로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롣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롣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롱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ㄻ" hidden="1">#REF!</definedName>
    <definedName name="ㅎㄽ" localSheetId="7" hidden="1">{#N/A,#N/A,FALSE,"UNIT";#N/A,#N/A,FALSE,"UNIT";#N/A,#N/A,FALSE,"계정"}</definedName>
    <definedName name="ㅎㄽ" localSheetId="6" hidden="1">{#N/A,#N/A,FALSE,"UNIT";#N/A,#N/A,FALSE,"UNIT";#N/A,#N/A,FALSE,"계정"}</definedName>
    <definedName name="ㅎㄽ" hidden="1">{#N/A,#N/A,FALSE,"UNIT";#N/A,#N/A,FALSE,"UNIT";#N/A,#N/A,FALSE,"계정"}</definedName>
    <definedName name="ㅎ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ㅀㄶㅎ" hidden="1">{"'자리배치도'!$AG$1:$CI$28"}</definedName>
    <definedName name="ㅎㅀㅀㄹ" hidden="1">#REF!</definedName>
    <definedName name="ㅎㅁㅎㅁㄹㅇ" hidden="1">{"'자리배치도'!$AG$1:$CI$28"}</definedName>
    <definedName name="ㅎㅇ" localSheetId="7" hidden="1">{#N/A,#N/A,FALSE,"Aging Summary";#N/A,#N/A,FALSE,"Ratio Analysis";#N/A,#N/A,FALSE,"Test 120 Day Accts";#N/A,#N/A,FALSE,"Tickmarks"}</definedName>
    <definedName name="ㅎㅇ" localSheetId="6" hidden="1">{#N/A,#N/A,FALSE,"Aging Summary";#N/A,#N/A,FALSE,"Ratio Analysis";#N/A,#N/A,FALSE,"Test 120 Day Accts";#N/A,#N/A,FALSE,"Tickmarks"}</definedName>
    <definedName name="ㅎㅇ" hidden="1">{#N/A,#N/A,FALSE,"Aging Summary";#N/A,#N/A,FALSE,"Ratio Analysis";#N/A,#N/A,FALSE,"Test 120 Day Accts";#N/A,#N/A,FALSE,"Tickmarks"}</definedName>
    <definedName name="ㅎㅇㄴ" localSheetId="7" hidden="1">{#N/A,#N/A,FALSE,"97년 투자계획 세부내역 "}</definedName>
    <definedName name="ㅎㅇㄴ" localSheetId="6" hidden="1">{#N/A,#N/A,FALSE,"97년 투자계획 세부내역 "}</definedName>
    <definedName name="ㅎㅇㄴ" hidden="1">{#N/A,#N/A,FALSE,"97년 투자계획 세부내역 "}</definedName>
    <definedName name="ㅎㅇㄴㅁ" localSheetId="7" hidden="1">{#N/A,#N/A,FALSE,"97년 투자계획 세부내역 "}</definedName>
    <definedName name="ㅎㅇㄴㅁ" localSheetId="6" hidden="1">{#N/A,#N/A,FALSE,"97년 투자계획 세부내역 "}</definedName>
    <definedName name="ㅎㅇㄴㅁ" hidden="1">{#N/A,#N/A,FALSE,"97년 투자계획 세부내역 "}</definedName>
    <definedName name="ㅎㅇㄹ홍ㄹ홍ㄹ호" localSheetId="7" hidden="1">{"'인구현황'!$A$1:$I$23"}</definedName>
    <definedName name="ㅎㅇㄹ홍ㄹ홍ㄹ호" localSheetId="6" hidden="1">{"'인구현황'!$A$1:$I$23"}</definedName>
    <definedName name="ㅎㅇㄹ홍ㄹ홍ㄹ호" hidden="1">{"'인구현황'!$A$1:$I$23"}</definedName>
    <definedName name="ㅎㅇ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ㄴㅇㅎ" localSheetId="7" hidden="1">{"'매출계획'!$D$2"}</definedName>
    <definedName name="ㅎㅇㅀㄴㅇㅎ" localSheetId="6" hidden="1">{"'매출계획'!$D$2"}</definedName>
    <definedName name="ㅎㅇㅀㄴㅇㅎ" hidden="1">{"'매출계획'!$D$2"}</definedName>
    <definedName name="ㅎㅇㅇ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ㅇ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ㅎㅁㅁㅁ" localSheetId="7" hidden="1">{#N/A,#N/A,FALSE,"97년 투자계획 세부내역 "}</definedName>
    <definedName name="ㅎㅇㅎㅁㅁㅁ" localSheetId="6" hidden="1">{#N/A,#N/A,FALSE,"97년 투자계획 세부내역 "}</definedName>
    <definedName name="ㅎㅇㅎㅁㅁㅁ" hidden="1">{#N/A,#N/A,FALSE,"97년 투자계획 세부내역 "}</definedName>
    <definedName name="ㅎ오ㅓ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오ㅓ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오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ㅎ" localSheetId="7" hidden="1">{#N/A,#N/A,TRUE,"Summary";#N/A,#N/A,TRUE,"IS";#N/A,#N/A,TRUE,"Adj";#N/A,#N/A,TRUE,"BS";#N/A,#N/A,TRUE,"CF";#N/A,#N/A,TRUE,"Debt";#N/A,#N/A,TRUE,"IRR"}</definedName>
    <definedName name="ㅎㅎ" localSheetId="6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7" hidden="1">{#N/A,#N/A,TRUE,"Summary";#N/A,#N/A,TRUE,"IS";#N/A,#N/A,TRUE,"Adj";#N/A,#N/A,TRUE,"BS";#N/A,#N/A,TRUE,"CF";#N/A,#N/A,TRUE,"Debt";#N/A,#N/A,TRUE,"IRR"}</definedName>
    <definedName name="ㅎㅎ2" localSheetId="6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ㅀㅀㄶㅀㄹ" hidden="1">{"'자리배치도'!$AG$1:$CI$28"}</definedName>
    <definedName name="ㅎㅎㅎ" localSheetId="7" hidden="1">{#N/A,#N/A,FALSE,"P.C.B"}</definedName>
    <definedName name="ㅎㅎㅎ" localSheetId="6" hidden="1">{#N/A,#N/A,FALSE,"P.C.B"}</definedName>
    <definedName name="ㅎㅎㅎ" hidden="1">{#N/A,#N/A,FALSE,"P.C.B"}</definedName>
    <definedName name="ㅎㅎㅎㅎ" localSheetId="7" hidden="1">{#N/A,#N/A,FALSE,"BS";#N/A,#N/A,FALSE,"PL";#N/A,#N/A,FALSE,"처분";#N/A,#N/A,FALSE,"현금";#N/A,#N/A,FALSE,"매출";#N/A,#N/A,FALSE,"원가";#N/A,#N/A,FALSE,"경영"}</definedName>
    <definedName name="ㅎㅎㅎㅎ" localSheetId="6" hidden="1">{#N/A,#N/A,FALSE,"BS";#N/A,#N/A,FALSE,"PL";#N/A,#N/A,FALSE,"처분";#N/A,#N/A,FALSE,"현금";#N/A,#N/A,FALSE,"매출";#N/A,#N/A,FALSE,"원가";#N/A,#N/A,FALSE,"경영"}</definedName>
    <definedName name="ㅎㅎㅎㅎ" hidden="1">{#N/A,#N/A,FALSE,"BS";#N/A,#N/A,FALSE,"PL";#N/A,#N/A,FALSE,"처분";#N/A,#N/A,FALSE,"현금";#N/A,#N/A,FALSE,"매출";#N/A,#N/A,FALSE,"원가";#N/A,#N/A,FALSE,"경영"}</definedName>
    <definedName name="ㅎㅎㅎㅎㅀㄹ" hidden="1">{"'자리배치도'!$AG$1:$CI$28"}</definedName>
    <definedName name="하" localSheetId="7" hidden="1">{#N/A,#N/A,FALSE,"주요여수신";#N/A,#N/A,FALSE,"수신금리";#N/A,#N/A,FALSE,"대출금리";#N/A,#N/A,FALSE,"신규대출";#N/A,#N/A,FALSE,"총액대출"}</definedName>
    <definedName name="하" localSheetId="6" hidden="1">{#N/A,#N/A,FALSE,"주요여수신";#N/A,#N/A,FALSE,"수신금리";#N/A,#N/A,FALSE,"대출금리";#N/A,#N/A,FALSE,"신규대출";#N/A,#N/A,FALSE,"총액대출"}</definedName>
    <definedName name="하" hidden="1">{#N/A,#N/A,FALSE,"주요여수신";#N/A,#N/A,FALSE,"수신금리";#N/A,#N/A,FALSE,"대출금리";#N/A,#N/A,FALSE,"신규대출";#N/A,#N/A,FALSE,"총액대출"}</definedName>
    <definedName name="하늘" localSheetId="7" hidden="1">{"'5'!$A$1:$BB$147"}</definedName>
    <definedName name="하늘" localSheetId="6" hidden="1">{"'5'!$A$1:$BB$147"}</definedName>
    <definedName name="하늘" hidden="1">{"'5'!$A$1:$BB$147"}</definedName>
    <definedName name="하도급통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">#REF!</definedName>
    <definedName name="하반기차입금계획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성연" localSheetId="7" hidden="1">{"'5'!$A$1:$BB$147"}</definedName>
    <definedName name="하성연" localSheetId="6" hidden="1">{"'5'!$A$1:$BB$147"}</definedName>
    <definedName name="하성연" hidden="1">{"'5'!$A$1:$BB$147"}</definedName>
    <definedName name="하위직심사기준" localSheetId="7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위직심사기준" localSheetId="6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이주" localSheetId="7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이주" localSheetId="6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이주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자말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자말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자말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재돋ㅇ" localSheetId="7" hidden="1">{"'표지'!$B$5"}</definedName>
    <definedName name="하재돋ㅇ" localSheetId="6" hidden="1">{"'표지'!$B$5"}</definedName>
    <definedName name="하재돋ㅇ" hidden="1">{"'표지'!$B$5"}</definedName>
    <definedName name="하재동" localSheetId="7" hidden="1">{"'표지'!$B$5"}</definedName>
    <definedName name="하재동" localSheetId="6" hidden="1">{"'표지'!$B$5"}</definedName>
    <definedName name="하재동" hidden="1">{"'표지'!$B$5"}</definedName>
    <definedName name="하하" localSheetId="7" hidden="1">{#N/A,#N/A,FALSE,"BS";#N/A,#N/A,FALSE,"PL";#N/A,#N/A,FALSE,"처분";#N/A,#N/A,FALSE,"현금";#N/A,#N/A,FALSE,"매출";#N/A,#N/A,FALSE,"원가";#N/A,#N/A,FALSE,"경영"}</definedName>
    <definedName name="하하" localSheetId="6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하하하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_1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_1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ㅏㅎ라하하핳" hidden="1">{"'Sheet1'!$A$1:$H$36"}</definedName>
    <definedName name="학교" localSheetId="7" hidden="1">{"'호선별현황(방식)'!$K$22:$P$22","'호선별현황(방식)'!$K$22:$P$22"}</definedName>
    <definedName name="학교" localSheetId="6" hidden="1">{"'호선별현황(방식)'!$K$22:$P$22","'호선별현황(방식)'!$K$22:$P$22"}</definedName>
    <definedName name="학교" hidden="1">{"'호선별현황(방식)'!$K$22:$P$22","'호선별현황(방식)'!$K$22:$P$22"}</definedName>
    <definedName name="학다" localSheetId="7" hidden="1">{"'5'!$A$1:$BB$147"}</definedName>
    <definedName name="학다" localSheetId="6" hidden="1">{"'5'!$A$1:$BB$147"}</definedName>
    <definedName name="학다" hidden="1">{"'5'!$A$1:$BB$147"}</definedName>
    <definedName name="학자" localSheetId="7" hidden="1">{"'5'!$A$1:$BB$147"}</definedName>
    <definedName name="학자" localSheetId="6" hidden="1">{"'5'!$A$1:$BB$147"}</definedName>
    <definedName name="학자" hidden="1">{"'5'!$A$1:$BB$147"}</definedName>
    <definedName name="학자금" localSheetId="7" hidden="1">{"'5'!$A$1:$BB$147"}</definedName>
    <definedName name="학자금" localSheetId="6" hidden="1">{"'5'!$A$1:$BB$147"}</definedName>
    <definedName name="학자금" hidden="1">{"'5'!$A$1:$BB$147"}</definedName>
    <definedName name="한" localSheetId="7" hidden="1">{#N/A,#N/A,FALSE,"P.C.B"}</definedName>
    <definedName name="한" localSheetId="6" hidden="1">{#N/A,#N/A,FALSE,"P.C.B"}</definedName>
    <definedName name="한" hidden="1">{#N/A,#N/A,FALSE,"P.C.B"}</definedName>
    <definedName name="한국8" hidden="1">#REF!</definedName>
    <definedName name="한국9" hidden="1">#REF!</definedName>
    <definedName name="한국경제">#REF!</definedName>
    <definedName name="한국자금중개">#REF!</definedName>
    <definedName name="한글" hidden="1">{#N/A,#N/A,FALSE,"97년 투자계획 세부내역 "}</definedName>
    <definedName name="한글1">[0]!Common [0]!DataBase.xls</definedName>
    <definedName name="한글2" localSheetId="7" hidden="1">{#VALUE!,#N/A,FALSE,0;#N/A,#N/A,FALSE,0;#N/A,#N/A,FALSE,0;#N/A,#N/A,FALSE,0}</definedName>
    <definedName name="한글2" localSheetId="6" hidden="1">{#VALUE!,#N/A,FALSE,0;#N/A,#N/A,FALSE,0;#N/A,#N/A,FALSE,0;#N/A,#N/A,FALSE,0}</definedName>
    <definedName name="한글2" hidden="1">{#VALUE!,#N/A,FALSE,0;#N/A,#N/A,FALSE,0;#N/A,#N/A,FALSE,0;#N/A,#N/A,FALSE,0}</definedName>
    <definedName name="한금고환가">#REF!</definedName>
    <definedName name="한대더더더" hidden="1">#REF!</definedName>
    <definedName name="한미" hidden="1">#REF!</definedName>
    <definedName name="한영" localSheetId="7" hidden="1">{#N/A,#N/A,FALSE,"계약직(여)"}</definedName>
    <definedName name="한영" localSheetId="6" hidden="1">{#N/A,#N/A,FALSE,"계약직(여)"}</definedName>
    <definedName name="한영" hidden="1">{#N/A,#N/A,FALSE,"계약직(여)"}</definedName>
    <definedName name="한영사전" localSheetId="7" hidden="1">{#N/A,#N/A,TRUE,"Y생산";#N/A,#N/A,TRUE,"Y판매";#N/A,#N/A,TRUE,"Y총물량";#N/A,#N/A,TRUE,"Y능력";#N/A,#N/A,TRUE,"YKD"}</definedName>
    <definedName name="한영사전" localSheetId="6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원양행" localSheetId="7" hidden="1">{#N/A,#N/A,FALSE,"범우구미";#N/A,#N/A,FALSE,"세한케미칼";#N/A,#N/A,FALSE,"세명화학";#N/A,#N/A,FALSE,"신영케미칼";#N/A,#N/A,FALSE,"일석상사"}</definedName>
    <definedName name="한원양행" localSheetId="6" hidden="1">{#N/A,#N/A,FALSE,"범우구미";#N/A,#N/A,FALSE,"세한케미칼";#N/A,#N/A,FALSE,"세명화학";#N/A,#N/A,FALSE,"신영케미칼";#N/A,#N/A,FALSE,"일석상사"}</definedName>
    <definedName name="한원양행" hidden="1">{#N/A,#N/A,FALSE,"범우구미";#N/A,#N/A,FALSE,"세한케미칼";#N/A,#N/A,FALSE,"세명화학";#N/A,#N/A,FALSE,"신영케미칼";#N/A,#N/A,FALSE,"일석상사"}</definedName>
    <definedName name="한원양행_1" localSheetId="7" hidden="1">{#N/A,#N/A,FALSE,"범우구미";#N/A,#N/A,FALSE,"세한케미칼";#N/A,#N/A,FALSE,"세명화학";#N/A,#N/A,FALSE,"신영케미칼";#N/A,#N/A,FALSE,"일석상사"}</definedName>
    <definedName name="한원양행_1" localSheetId="6" hidden="1">{#N/A,#N/A,FALSE,"범우구미";#N/A,#N/A,FALSE,"세한케미칼";#N/A,#N/A,FALSE,"세명화학";#N/A,#N/A,FALSE,"신영케미칼";#N/A,#N/A,FALSE,"일석상사"}</definedName>
    <definedName name="한원양행_1" hidden="1">{#N/A,#N/A,FALSE,"범우구미";#N/A,#N/A,FALSE,"세한케미칼";#N/A,#N/A,FALSE,"세명화학";#N/A,#N/A,FALSE,"신영케미칼";#N/A,#N/A,FALSE,"일석상사"}</definedName>
    <definedName name="한종금환가">#REF!</definedName>
    <definedName name="한총2" localSheetId="7" hidden="1">{#N/A,#N/A,FALSE,"을지 (4)";#N/A,#N/A,FALSE,"을지 (5)";#N/A,#N/A,FALSE,"을지 (6)"}</definedName>
    <definedName name="한총2" localSheetId="6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할인9월" localSheetId="7" hidden="1">{#N/A,#N/A,FALSE,"BS";#N/A,#N/A,FALSE,"PL";#N/A,#N/A,FALSE,"처분";#N/A,#N/A,FALSE,"현금";#N/A,#N/A,FALSE,"매출";#N/A,#N/A,FALSE,"원가";#N/A,#N/A,FALSE,"경영"}</definedName>
    <definedName name="할인9월" localSheetId="6" hidden="1">{#N/A,#N/A,FALSE,"BS";#N/A,#N/A,FALSE,"PL";#N/A,#N/A,FALSE,"처분";#N/A,#N/A,FALSE,"현금";#N/A,#N/A,FALSE,"매출";#N/A,#N/A,FALSE,"원가";#N/A,#N/A,FALSE,"경영"}</definedName>
    <definedName name="할인9월" hidden="1">{#N/A,#N/A,FALSE,"BS";#N/A,#N/A,FALSE,"PL";#N/A,#N/A,FALSE,"처분";#N/A,#N/A,FALSE,"현금";#N/A,#N/A,FALSE,"매출";#N/A,#N/A,FALSE,"원가";#N/A,#N/A,FALSE,"경영"}</definedName>
    <definedName name="할인료" hidden="1">#REF!</definedName>
    <definedName name="할인어음" localSheetId="7" hidden="1">{#N/A,#N/A,FALSE,"BS";#N/A,#N/A,FALSE,"PL";#N/A,#N/A,FALSE,"처분";#N/A,#N/A,FALSE,"현금";#N/A,#N/A,FALSE,"매출";#N/A,#N/A,FALSE,"원가";#N/A,#N/A,FALSE,"경영"}</definedName>
    <definedName name="할인어음" localSheetId="6" hidden="1">{#N/A,#N/A,FALSE,"BS";#N/A,#N/A,FALSE,"PL";#N/A,#N/A,FALSE,"처분";#N/A,#N/A,FALSE,"현금";#N/A,#N/A,FALSE,"매출";#N/A,#N/A,FALSE,"원가";#N/A,#N/A,FALSE,"경영"}</definedName>
    <definedName name="할인어음" hidden="1">{#N/A,#N/A,FALSE,"BS";#N/A,#N/A,FALSE,"PL";#N/A,#N/A,FALSE,"처분";#N/A,#N/A,FALSE,"현금";#N/A,#N/A,FALSE,"매출";#N/A,#N/A,FALSE,"원가";#N/A,#N/A,FALSE,"경영"}</definedName>
    <definedName name="합계">#REF!</definedName>
    <definedName name="합계잔액">#REF!</definedName>
    <definedName name="합잔">#REF!</definedName>
    <definedName name="합잔1999">#REF!</definedName>
    <definedName name="합잔99" hidden="1">#REF!</definedName>
    <definedName name="항고">#REF!</definedName>
    <definedName name="항고고려후배당기일">#REF!</definedName>
    <definedName name="항공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권지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권지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권지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">#REF!</definedName>
    <definedName name="항목설정이동">[0]!항목설정이동</definedName>
    <definedName name="항목설정이동2">[0]!항목설정이동2</definedName>
    <definedName name="항목코드">#REF!</definedName>
    <definedName name="해당월">#REF!</definedName>
    <definedName name="해물맛생우동">#REF!</definedName>
    <definedName name="해물맛스프혼합">#REF!</definedName>
    <definedName name="해승">#REF!</definedName>
    <definedName name="해양인원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인원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영" localSheetId="7" hidden="1">{#N/A,#N/A,FALSE,"ASIA1"}</definedName>
    <definedName name="해영" localSheetId="6" hidden="1">{#N/A,#N/A,FALSE,"ASIA1"}</definedName>
    <definedName name="해영" hidden="1">{#N/A,#N/A,FALSE,"ASIA1"}</definedName>
    <definedName name="해외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해외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해외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해외2">#REF!</definedName>
    <definedName name="해외관게\" hidden="1">#REF!</definedName>
    <definedName name="해외생산1" localSheetId="7" hidden="1">{"'7-2지역별'!$A$1:$R$44"}</definedName>
    <definedName name="해외생산1" localSheetId="6" hidden="1">{"'7-2지역별'!$A$1:$R$44"}</definedName>
    <definedName name="해외생산1" hidden="1">{"'7-2지역별'!$A$1:$R$44"}</definedName>
    <definedName name="해외업무출장" localSheetId="7" hidden="1">{#N/A,#N/A,FALSE,"교재수정"}</definedName>
    <definedName name="해외업무출장" localSheetId="6" hidden="1">{#N/A,#N/A,FALSE,"교재수정"}</definedName>
    <definedName name="해외업무출장" hidden="1">{#N/A,#N/A,FALSE,"교재수정"}</definedName>
    <definedName name="해외유통사업팀" localSheetId="7" hidden="1">{"'4월수지'!$A$1:$AE$45"}</definedName>
    <definedName name="해외유통사업팀" localSheetId="6" hidden="1">{"'4월수지'!$A$1:$AE$45"}</definedName>
    <definedName name="해외유통사업팀" hidden="1">{"'4월수지'!$A$1:$AE$45"}</definedName>
    <definedName name="해외출장3" localSheetId="7" hidden="1">{#N/A,#N/A,FALSE,"교재수정"}</definedName>
    <definedName name="해외출장3" localSheetId="6" hidden="1">{#N/A,#N/A,FALSE,"교재수정"}</definedName>
    <definedName name="해외출장3" hidden="1">{#N/A,#N/A,FALSE,"교재수정"}</definedName>
    <definedName name="해외출장4" localSheetId="7" hidden="1">{#N/A,#N/A,FALSE,"교재수정"}</definedName>
    <definedName name="해외출장4" localSheetId="6" hidden="1">{#N/A,#N/A,FALSE,"교재수정"}</definedName>
    <definedName name="해외출장4" hidden="1">{#N/A,#N/A,FALSE,"교재수정"}</definedName>
    <definedName name="해외특수" localSheetId="7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" localSheetId="6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원3" localSheetId="7" hidden="1">{#N/A,#N/A,FALSE,"Sheet5"}</definedName>
    <definedName name="해원3" localSheetId="6" hidden="1">{#N/A,#N/A,FALSE,"Sheet5"}</definedName>
    <definedName name="해원3" hidden="1">{#N/A,#N/A,FALSE,"Sheet5"}</definedName>
    <definedName name="햄우유" localSheetId="7" hidden="1">{#N/A,#N/A,FALSE,"Aging Summary";#N/A,#N/A,FALSE,"Ratio Analysis";#N/A,#N/A,FALSE,"Test 120 Day Accts";#N/A,#N/A,FALSE,"Tickmarks"}</definedName>
    <definedName name="햄우유" localSheetId="6" hidden="1">{#N/A,#N/A,FALSE,"Aging Summary";#N/A,#N/A,FALSE,"Ratio Analysis";#N/A,#N/A,FALSE,"Test 120 Day Accts";#N/A,#N/A,FALSE,"Tickmarks"}</definedName>
    <definedName name="햄우유" hidden="1">{#N/A,#N/A,FALSE,"Aging Summary";#N/A,#N/A,FALSE,"Ratio Analysis";#N/A,#N/A,FALSE,"Test 120 Day Accts";#N/A,#N/A,FALSE,"Tickmarks"}</definedName>
    <definedName name="행림의료">#REF!</definedName>
    <definedName name="햐" localSheetId="7" hidden="1">{#N/A,#N/A,FALSE,"1.CRITERIA";#N/A,#N/A,FALSE,"2.IS";#N/A,#N/A,FALSE,"3.BS";#N/A,#N/A,FALSE,"4.PER PL";#N/A,#N/A,FALSE,"5.INVESTMENT";#N/A,#N/A,FALSE,"6.공문";#N/A,#N/A,FALSE,"7.netinvest"}</definedName>
    <definedName name="햐" localSheetId="6" hidden="1">{#N/A,#N/A,FALSE,"1.CRITERIA";#N/A,#N/A,FALSE,"2.IS";#N/A,#N/A,FALSE,"3.BS";#N/A,#N/A,FALSE,"4.PER PL";#N/A,#N/A,FALSE,"5.INVESTMENT";#N/A,#N/A,FALSE,"6.공문";#N/A,#N/A,FALSE,"7.netinvest"}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후계획1" localSheetId="7" hidden="1">{#N/A,#N/A,FALSE,"단축1";#N/A,#N/A,FALSE,"단축2";#N/A,#N/A,FALSE,"단축3";#N/A,#N/A,FALSE,"장축";#N/A,#N/A,FALSE,"4WD"}</definedName>
    <definedName name="향후계획1" localSheetId="6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허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허진" localSheetId="7" hidden="1">{#N/A,#N/A,FALSE,"제목"}</definedName>
    <definedName name="허진" localSheetId="6" hidden="1">{#N/A,#N/A,FALSE,"제목"}</definedName>
    <definedName name="허진" hidden="1">{#N/A,#N/A,FALSE,"제목"}</definedName>
    <definedName name="허허" localSheetId="7" hidden="1">{#N/A,#N/A,TRUE,"Y생산";#N/A,#N/A,TRUE,"Y판매";#N/A,#N/A,TRUE,"Y총물량";#N/A,#N/A,TRUE,"Y능력";#N/A,#N/A,TRUE,"YKD"}</definedName>
    <definedName name="허허" localSheetId="6" hidden="1">{#N/A,#N/A,TRUE,"Y생산";#N/A,#N/A,TRUE,"Y판매";#N/A,#N/A,TRUE,"Y총물량";#N/A,#N/A,TRUE,"Y능력";#N/A,#N/A,TRUE,"YKD"}</definedName>
    <definedName name="허허" hidden="1">{#N/A,#N/A,TRUE,"Y생산";#N/A,#N/A,TRUE,"Y판매";#N/A,#N/A,TRUE,"Y총물량";#N/A,#N/A,TRUE,"Y능력";#N/A,#N/A,TRUE,"YKD"}</definedName>
    <definedName name="허ㅗ" hidden="1">#N/A</definedName>
    <definedName name="허ㅣㅏㄴ" localSheetId="7" hidden="1">{#N/A,#N/A,FALSE,"주요여수신";#N/A,#N/A,FALSE,"수신금리";#N/A,#N/A,FALSE,"대출금리";#N/A,#N/A,FALSE,"신규대출";#N/A,#N/A,FALSE,"총액대출"}</definedName>
    <definedName name="허ㅣㅏㄴ" localSheetId="6" hidden="1">{#N/A,#N/A,FALSE,"주요여수신";#N/A,#N/A,FALSE,"수신금리";#N/A,#N/A,FALSE,"대출금리";#N/A,#N/A,FALSE,"신규대출";#N/A,#N/A,FALSE,"총액대출"}</definedName>
    <definedName name="허ㅣㅏㄴ" hidden="1">{#N/A,#N/A,FALSE,"주요여수신";#N/A,#N/A,FALSE,"수신금리";#N/A,#N/A,FALSE,"대출금리";#N/A,#N/A,FALSE,"신규대출";#N/A,#N/A,FALSE,"총액대출"}</definedName>
    <definedName name="헌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헝가리_멕시코">#REF!</definedName>
    <definedName name="헞ㅣㄴ" localSheetId="7" hidden="1">{#N/A,#N/A,FALSE,"제목"}</definedName>
    <definedName name="헞ㅣㄴ" localSheetId="6" hidden="1">{#N/A,#N/A,FALSE,"제목"}</definedName>
    <definedName name="헞ㅣㄴ" hidden="1">{#N/A,#N/A,FALSE,"제목"}</definedName>
    <definedName name="헤ㅔㅗ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헤ㅔㅗ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헤ㅔ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혀" localSheetId="7" hidden="1">{#N/A,#N/A,FALSE,"1.CRITERIA";#N/A,#N/A,FALSE,"2.IS";#N/A,#N/A,FALSE,"3.BS";#N/A,#N/A,FALSE,"4.PER PL";#N/A,#N/A,FALSE,"5.INVESTMENT";#N/A,#N/A,FALSE,"6.공문";#N/A,#N/A,FALSE,"7.netinvest"}</definedName>
    <definedName name="혀" localSheetId="6" hidden="1">{#N/A,#N/A,FALSE,"1.CRITERIA";#N/A,#N/A,FALSE,"2.IS";#N/A,#N/A,FALSE,"3.BS";#N/A,#N/A,FALSE,"4.PER PL";#N/A,#N/A,FALSE,"5.INVESTMENT";#N/A,#N/A,FALSE,"6.공문";#N/A,#N/A,FALSE,"7.netinvest"}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1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7" hidden="1">{#N/A,#N/A,FALSE,"BS";#N/A,#N/A,FALSE,"PL";#N/A,#N/A,FALSE,"처분";#N/A,#N/A,FALSE,"현금";#N/A,#N/A,FALSE,"매출";#N/A,#N/A,FALSE,"원가";#N/A,#N/A,FALSE,"경영"}</definedName>
    <definedName name="현금23" localSheetId="6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현금7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7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등가물" localSheetId="7" hidden="1">{#N/A,#N/A,FALSE,"Aging Summary";#N/A,#N/A,FALSE,"Ratio Analysis";#N/A,#N/A,FALSE,"Test 120 Day Accts";#N/A,#N/A,FALSE,"Tickmarks"}</definedName>
    <definedName name="현금등가물" localSheetId="6" hidden="1">{#N/A,#N/A,FALSE,"Aging Summary";#N/A,#N/A,FALSE,"Ratio Analysis";#N/A,#N/A,FALSE,"Test 120 Day Accts";#N/A,#N/A,FALSE,"Tickmarks"}</definedName>
    <definedName name="현금등가물" hidden="1">{#N/A,#N/A,FALSE,"Aging Summary";#N/A,#N/A,FALSE,"Ratio Analysis";#N/A,#N/A,FALSE,"Test 120 Day Accts";#N/A,#N/A,FALSE,"Tickmarks"}</definedName>
    <definedName name="현금등가물및단기" localSheetId="7" hidden="1">{#N/A,#N/A,FALSE,"Aging Summary";#N/A,#N/A,FALSE,"Ratio Analysis";#N/A,#N/A,FALSE,"Test 120 Day Accts";#N/A,#N/A,FALSE,"Tickmarks"}</definedName>
    <definedName name="현금등가물및단기" localSheetId="6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및등가물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및등가물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예금">#REF!</definedName>
    <definedName name="현금정산" localSheetId="7" hidden="1">{#N/A,#N/A,FALSE,"Aging Summary";#N/A,#N/A,FALSE,"Ratio Analysis";#N/A,#N/A,FALSE,"Test 120 Day Accts";#N/A,#N/A,FALSE,"Tickmarks"}</definedName>
    <definedName name="현금정산" localSheetId="6" hidden="1">{#N/A,#N/A,FALSE,"Aging Summary";#N/A,#N/A,FALSE,"Ratio Analysis";#N/A,#N/A,FALSE,"Test 120 Day Accts";#N/A,#N/A,FALSE,"Tickmarks"}</definedName>
    <definedName name="현금정산" hidden="1">{#N/A,#N/A,FALSE,"Aging Summary";#N/A,#N/A,FALSE,"Ratio Analysis";#N/A,#N/A,FALSE,"Test 120 Day Accts";#N/A,#N/A,FALSE,"Tickmarks"}</definedName>
    <definedName name="현금정산료" localSheetId="7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료" localSheetId="6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료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localSheetId="7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localSheetId="6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localSheetId="7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localSheetId="6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프름표" localSheetId="7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프름표" localSheetId="6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프름표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" localSheetId="7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" localSheetId="6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1" hidden="1">#REF!</definedName>
    <definedName name="현금흐름12월" hidden="1">#REF!</definedName>
    <definedName name="현금흐름3개월" localSheetId="7" hidden="1">{#N/A,#N/A,FALSE,"UNIT";#N/A,#N/A,FALSE,"UNIT";#N/A,#N/A,FALSE,"계정"}</definedName>
    <definedName name="현금흐름3개월" localSheetId="6" hidden="1">{#N/A,#N/A,FALSE,"UNIT";#N/A,#N/A,FALSE,"UNIT";#N/A,#N/A,FALSE,"계정"}</definedName>
    <definedName name="현금흐름3개월" hidden="1">{#N/A,#N/A,FALSE,"UNIT";#N/A,#N/A,FALSE,"UNIT";#N/A,#N/A,FALSE,"계정"}</definedName>
    <definedName name="현금흐름정산표" localSheetId="7" hidden="1">{#N/A,#N/A,FALSE,"BS";#N/A,#N/A,FALSE,"PL";#N/A,#N/A,FALSE,"처분";#N/A,#N/A,FALSE,"현금";#N/A,#N/A,FALSE,"매출";#N/A,#N/A,FALSE,"원가";#N/A,#N/A,FALSE,"경영"}</definedName>
    <definedName name="현금흐름정산표" localSheetId="6" hidden="1">{#N/A,#N/A,FALSE,"BS";#N/A,#N/A,FALSE,"PL";#N/A,#N/A,FALSE,"처분";#N/A,#N/A,FALSE,"현금";#N/A,#N/A,FALSE,"매출";#N/A,#N/A,FALSE,"원가";#N/A,#N/A,FALSE,"경영"}</definedName>
    <definedName name="현금흐름정산표" hidden="1">{#N/A,#N/A,FALSE,"BS";#N/A,#N/A,FALSE,"PL";#N/A,#N/A,FALSE,"처분";#N/A,#N/A,FALSE,"현금";#N/A,#N/A,FALSE,"매출";#N/A,#N/A,FALSE,"원가";#N/A,#N/A,FALSE,"경영"}</definedName>
    <definedName name="현금흐름표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1" localSheetId="7" hidden="1">{#N/A,#N/A,FALSE,"BS";#N/A,#N/A,FALSE,"PL";#N/A,#N/A,FALSE,"처분";#N/A,#N/A,FALSE,"현금";#N/A,#N/A,FALSE,"매출";#N/A,#N/A,FALSE,"원가";#N/A,#N/A,FALSE,"경영"}</definedName>
    <definedName name="현금흐름표1" localSheetId="6" hidden="1">{#N/A,#N/A,FALSE,"BS";#N/A,#N/A,FALSE,"PL";#N/A,#N/A,FALSE,"처분";#N/A,#N/A,FALSE,"현금";#N/A,#N/A,FALSE,"매출";#N/A,#N/A,FALSE,"원가";#N/A,#N/A,FALSE,"경영"}</definedName>
    <definedName name="현금흐름표1" hidden="1">{#N/A,#N/A,FALSE,"BS";#N/A,#N/A,FALSE,"PL";#N/A,#N/A,FALSE,"처분";#N/A,#N/A,FALSE,"현금";#N/A,#N/A,FALSE,"매출";#N/A,#N/A,FALSE,"원가";#N/A,#N/A,FALSE,"경영"}</definedName>
    <definedName name="현금흐름표12">[0]!현금흐름표12</definedName>
    <definedName name="현금흐름표2" localSheetId="7" hidden="1">{#N/A,#N/A,FALSE,"매출이익"}</definedName>
    <definedName name="현금흐름표2" localSheetId="6" hidden="1">{#N/A,#N/A,FALSE,"매출이익"}</definedName>
    <definedName name="현금흐름표2" hidden="1">{#N/A,#N/A,FALSE,"매출이익"}</definedName>
    <definedName name="현금흐름표정산" hidden="1">255</definedName>
    <definedName name="현금흐름표정산표" hidden="1">#REF!</definedName>
    <definedName name="현금흐름표표">[0]!현금흐름표표</definedName>
    <definedName name="현대" localSheetId="7" hidden="1">{#N/A,#N/A,FALSE,"정공"}</definedName>
    <definedName name="현대" localSheetId="6" hidden="1">{#N/A,#N/A,FALSE,"정공"}</definedName>
    <definedName name="현대" hidden="1">{#N/A,#N/A,FALSE,"정공"}</definedName>
    <definedName name="현대정공구매현황1" localSheetId="7" hidden="1">{#N/A,#N/A,FALSE,"정공"}</definedName>
    <definedName name="현대정공구매현황1" localSheetId="6" hidden="1">{#N/A,#N/A,FALSE,"정공"}</definedName>
    <definedName name="현대정공구매현황1" hidden="1">{#N/A,#N/A,FALSE,"정공"}</definedName>
    <definedName name="현작성조서" localSheetId="7" hidden="1">{#N/A,#N/A,FALSE,"BS";#N/A,#N/A,FALSE,"PL";#N/A,#N/A,FALSE,"처분";#N/A,#N/A,FALSE,"현금";#N/A,#N/A,FALSE,"매출";#N/A,#N/A,FALSE,"원가";#N/A,#N/A,FALSE,"경영"}</definedName>
    <definedName name="현작성조서" localSheetId="6" hidden="1">{#N/A,#N/A,FALSE,"BS";#N/A,#N/A,FALSE,"PL";#N/A,#N/A,FALSE,"처분";#N/A,#N/A,FALSE,"현금";#N/A,#N/A,FALSE,"매출";#N/A,#N/A,FALSE,"원가";#N/A,#N/A,FALSE,"경영"}</definedName>
    <definedName name="현작성조서" hidden="1">{#N/A,#N/A,FALSE,"BS";#N/A,#N/A,FALSE,"PL";#N/A,#N/A,FALSE,"처분";#N/A,#N/A,FALSE,"현금";#N/A,#N/A,FALSE,"매출";#N/A,#N/A,FALSE,"원가";#N/A,#N/A,FALSE,"경영"}</definedName>
    <definedName name="현작성조서_1" localSheetId="7" hidden="1">{#N/A,#N/A,FALSE,"BS";#N/A,#N/A,FALSE,"PL";#N/A,#N/A,FALSE,"처분";#N/A,#N/A,FALSE,"현금";#N/A,#N/A,FALSE,"매출";#N/A,#N/A,FALSE,"원가";#N/A,#N/A,FALSE,"경영"}</definedName>
    <definedName name="현작성조서_1" localSheetId="6" hidden="1">{#N/A,#N/A,FALSE,"BS";#N/A,#N/A,FALSE,"PL";#N/A,#N/A,FALSE,"처분";#N/A,#N/A,FALSE,"현금";#N/A,#N/A,FALSE,"매출";#N/A,#N/A,FALSE,"원가";#N/A,#N/A,FALSE,"경영"}</definedName>
    <definedName name="현작성조서_1" hidden="1">{#N/A,#N/A,FALSE,"BS";#N/A,#N/A,FALSE,"PL";#N/A,#N/A,FALSE,"처분";#N/A,#N/A,FALSE,"현금";#N/A,#N/A,FALSE,"매출";#N/A,#N/A,FALSE,"원가";#N/A,#N/A,FALSE,"경영"}</definedName>
    <definedName name="현장관리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장관리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장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주" localSheetId="7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현주" localSheetId="6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현주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현황">#REF!</definedName>
    <definedName name="현황2">#REF!</definedName>
    <definedName name="현황종합" localSheetId="7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 localSheetId="6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협의" localSheetId="7" hidden="1">{#N/A,#N/A,FALSE,"단축1";#N/A,#N/A,FALSE,"단축2";#N/A,#N/A,FALSE,"단축3";#N/A,#N/A,FALSE,"장축";#N/A,#N/A,FALSE,"4WD"}</definedName>
    <definedName name="협의" localSheetId="6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협조및조정사항" localSheetId="7" hidden="1">{"'호선별현황(방식)'!$K$22:$P$22","'호선별현황(방식)'!$K$22:$P$22"}</definedName>
    <definedName name="협조및조정사항" localSheetId="6" hidden="1">{"'호선별현황(방식)'!$K$22:$P$22","'호선별현황(방식)'!$K$22:$P$22"}</definedName>
    <definedName name="협조및조정사항" hidden="1">{"'호선별현황(방식)'!$K$22:$P$22","'호선별현황(방식)'!$K$22:$P$22"}</definedName>
    <definedName name="혜수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혜수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혜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" localSheetId="7" hidden="1">{#N/A,#N/A,FALSE,"UNIT";#N/A,#N/A,FALSE,"UNIT";#N/A,#N/A,FALSE,"계정"}</definedName>
    <definedName name="호" localSheetId="6" hidden="1">{#N/A,#N/A,FALSE,"UNIT";#N/A,#N/A,FALSE,"UNIT";#N/A,#N/A,FALSE,"계정"}</definedName>
    <definedName name="호" hidden="1">{#N/A,#N/A,FALSE,"UNIT";#N/A,#N/A,FALSE,"UNIT";#N/A,#N/A,FALSE,"계정"}</definedName>
    <definedName name="호기별인건비이동">[0]!호기별인건비이동</definedName>
    <definedName name="호떡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떡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호" localSheetId="7" hidden="1">{"'매출계획'!$D$2"}</definedName>
    <definedName name="호호" localSheetId="6" hidden="1">{"'매출계획'!$D$2"}</definedName>
    <definedName name="호호" hidden="1">{"'매출계획'!$D$2"}</definedName>
    <definedName name="호ㅓ" localSheetId="7" hidden="1">{#N/A,#N/A,FALSE,"교재수정"}</definedName>
    <definedName name="호ㅓ" localSheetId="6" hidden="1">{#N/A,#N/A,FALSE,"교재수정"}</definedName>
    <definedName name="호ㅓ" hidden="1">{#N/A,#N/A,FALSE,"교재수정"}</definedName>
    <definedName name="호ㅓㅎ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" localSheetId="7" hidden="1">{#N/A,#N/A,FALSE,"96 3월물량표";#N/A,#N/A,FALSE,"96 4월물량표";#N/A,#N/A,FALSE,"96 5월물량표"}</definedName>
    <definedName name="호ㅓㅏ" localSheetId="6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ㅏ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ㅗ허ㅗ허" localSheetId="7" hidden="1">{"'Sheet1'!$A$1:$H$36"}</definedName>
    <definedName name="호ㅓㅗ허ㅗ허" localSheetId="6" hidden="1">{"'Sheet1'!$A$1:$H$36"}</definedName>
    <definedName name="호ㅓㅗ허ㅗ허" hidden="1">{"'Sheet1'!$A$1:$H$36"}</definedName>
    <definedName name="호ㅓㅜㅎ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ㅜ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" localSheetId="7" hidden="1">{#N/A,#N/A,FALSE,"96 3월물량표";#N/A,#N/A,FALSE,"96 4월물량표";#N/A,#N/A,FALSE,"96 5월물량표"}</definedName>
    <definedName name="홍" localSheetId="6" hidden="1">{#N/A,#N/A,FALSE,"96 3월물량표";#N/A,#N/A,FALSE,"96 4월물량표";#N/A,#N/A,FALSE,"96 5월물량표"}</definedName>
    <definedName name="홍" hidden="1">{#N/A,#N/A,FALSE,"96 3월물량표";#N/A,#N/A,FALSE,"96 4월물량표";#N/A,#N/A,FALSE,"96 5월물량표"}</definedName>
    <definedName name="홍군" localSheetId="7" hidden="1">{#N/A,#N/A,FALSE,"Aging Summary";#N/A,#N/A,FALSE,"Ratio Analysis";#N/A,#N/A,FALSE,"Test 120 Day Accts";#N/A,#N/A,FALSE,"Tickmarks"}</definedName>
    <definedName name="홍군" localSheetId="6" hidden="1">{#N/A,#N/A,FALSE,"Aging Summary";#N/A,#N/A,FALSE,"Ratio Analysis";#N/A,#N/A,FALSE,"Test 120 Day Accts";#N/A,#N/A,FALSE,"Tickmarks"}</definedName>
    <definedName name="홍군" hidden="1">{#N/A,#N/A,FALSE,"Aging Summary";#N/A,#N/A,FALSE,"Ratio Analysis";#N/A,#N/A,FALSE,"Test 120 Day Accts";#N/A,#N/A,FALSE,"Tickmarks"}</definedName>
    <definedName name="홍길동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홍길동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홍길동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홍보" hidden="1">{#N/A,#N/A,FALSE,"96매출보고현황"}</definedName>
    <definedName name="홍보1" hidden="1">{#N/A,#N/A,FALSE,"96매출보고현황"}</definedName>
    <definedName name="홍보식품">#REF!</definedName>
    <definedName name="홍보팀" hidden="1">{#N/A,#N/A,FALSE,"96매출보고현황"}</definedName>
    <definedName name="홍보팀06" hidden="1">{#N/A,#N/A,FALSE,"96매출보고현황"}</definedName>
    <definedName name="홍성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아" localSheetId="7" hidden="1">{#N/A,#N/A,FALSE,"Aging Summary";#N/A,#N/A,FALSE,"Ratio Analysis";#N/A,#N/A,FALSE,"Test 120 Day Accts";#N/A,#N/A,FALSE,"Tickmarks"}</definedName>
    <definedName name="홍아" localSheetId="6" hidden="1">{#N/A,#N/A,FALSE,"Aging Summary";#N/A,#N/A,FALSE,"Ratio Analysis";#N/A,#N/A,FALSE,"Test 120 Day Accts";#N/A,#N/A,FALSE,"Tickmarks"}</definedName>
    <definedName name="홍아" hidden="1">{#N/A,#N/A,FALSE,"Aging Summary";#N/A,#N/A,FALSE,"Ratio Analysis";#N/A,#N/A,FALSE,"Test 120 Day Accts";#N/A,#N/A,FALSE,"Tickmarks"}</definedName>
    <definedName name="홍홍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홍홍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홍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홓롷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홓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홓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">[0]!화</definedName>
    <definedName name="화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ㅓㅘㅓ" localSheetId="7" hidden="1">{"'Broadway ML#4'!$J$7:$N$490"}</definedName>
    <definedName name="화ㅓㅘㅓ" localSheetId="6" hidden="1">{"'Broadway ML#4'!$J$7:$N$490"}</definedName>
    <definedName name="화ㅓㅘㅓ" hidden="1">{"'Broadway ML#4'!$J$7:$N$490"}</definedName>
    <definedName name="확" localSheetId="7" hidden="1">{#N/A,#N/A,FALSE,"BS";#N/A,#N/A,FALSE,"PL";#N/A,#N/A,FALSE,"처분";#N/A,#N/A,FALSE,"현금";#N/A,#N/A,FALSE,"매출";#N/A,#N/A,FALSE,"원가";#N/A,#N/A,FALSE,"경영"}</definedName>
    <definedName name="확" localSheetId="6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7" hidden="1">{#N/A,#N/A,FALSE,"UNIT";#N/A,#N/A,FALSE,"UNIT";#N/A,#N/A,FALSE,"계정"}</definedName>
    <definedName name="확대3" localSheetId="6" hidden="1">{#N/A,#N/A,FALSE,"UNIT";#N/A,#N/A,FALSE,"UNIT";#N/A,#N/A,FALSE,"계정"}</definedName>
    <definedName name="확대3" hidden="1">{#N/A,#N/A,FALSE,"UNIT";#N/A,#N/A,FALSE,"UNIT";#N/A,#N/A,FALSE,"계정"}</definedName>
    <definedName name="확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확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경" localSheetId="7" hidden="1">{#N/A,#N/A,FALSE,"UNIT";#N/A,#N/A,FALSE,"UNIT";#N/A,#N/A,FALSE,"계정"}</definedName>
    <definedName name="환경" localSheetId="6" hidden="1">{#N/A,#N/A,FALSE,"UNIT";#N/A,#N/A,FALSE,"UNIT";#N/A,#N/A,FALSE,"계정"}</definedName>
    <definedName name="환경" hidden="1">{#N/A,#N/A,FALSE,"UNIT";#N/A,#N/A,FALSE,"UNIT";#N/A,#N/A,FALSE,"계정"}</definedName>
    <definedName name="환경3" localSheetId="7" hidden="1">{#N/A,#N/A,FALSE,"97년 투자계획 세부내역 "}</definedName>
    <definedName name="환경3" localSheetId="6" hidden="1">{#N/A,#N/A,FALSE,"97년 투자계획 세부내역 "}</definedName>
    <definedName name="환경3" hidden="1">{#N/A,#N/A,FALSE,"97년 투자계획 세부내역 "}</definedName>
    <definedName name="환경분석3" localSheetId="7" hidden="1">{#N/A,#N/A,FALSE,"97년 투자계획 세부내역 "}</definedName>
    <definedName name="환경분석3" localSheetId="6" hidden="1">{#N/A,#N/A,FALSE,"97년 투자계획 세부내역 "}</definedName>
    <definedName name="환경분석3" hidden="1">{#N/A,#N/A,FALSE,"97년 투자계획 세부내역 "}</definedName>
    <definedName name="환경오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경오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경오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산" hidden="1">#REF!</definedName>
    <definedName name="환산..." hidden="1">#REF!</definedName>
    <definedName name="환율">#REF!</definedName>
    <definedName name="환율유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유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표">#REF!</definedName>
    <definedName name="황" localSheetId="7" hidden="1">{"'분양원가'!$B$1:$F$113"}</definedName>
    <definedName name="황" localSheetId="6" hidden="1">{"'분양원가'!$B$1:$F$113"}</definedName>
    <definedName name="황" hidden="1">{"'분양원가'!$B$1:$F$113"}</definedName>
    <definedName name="회계시작연도">#REF!</definedName>
    <definedName name="회계시작월">#REF!</definedName>
    <definedName name="회계시작일">#REF!</definedName>
    <definedName name="회계종료연도">#REF!</definedName>
    <definedName name="회계종료월">#REF!</definedName>
    <definedName name="회계종료일">#REF!</definedName>
    <definedName name="회계팀" hidden="1">#REF!</definedName>
    <definedName name="회사구분">#REF!</definedName>
    <definedName name="회사명">#REF!</definedName>
    <definedName name="회사이름">#REF!</definedName>
    <definedName name="회사제시안4" localSheetId="7" hidden="1">{"'호선별현황(방식)'!$K$22:$P$22","'호선별현황(방식)'!$K$22:$P$22"}</definedName>
    <definedName name="회사제시안4" localSheetId="6" hidden="1">{"'호선별현황(방식)'!$K$22:$P$22","'호선별현황(방식)'!$K$22:$P$22"}</definedName>
    <definedName name="회사제시안4" hidden="1">{"'호선별현황(방식)'!$K$22:$P$22","'호선별현황(방식)'!$K$22:$P$22"}</definedName>
    <definedName name="회사측대손">#REF!</definedName>
    <definedName name="회색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색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수">#REF!</definedName>
    <definedName name="회수2">#REF!</definedName>
    <definedName name="회의록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의록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의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의표지" hidden="1">#REF!</definedName>
    <definedName name="회장님업무보고재재수정" localSheetId="7" hidden="1">{"'5'!$A$1:$BB$147"}</definedName>
    <definedName name="회장님업무보고재재수정" localSheetId="6" hidden="1">{"'5'!$A$1:$BB$147"}</definedName>
    <definedName name="회장님업무보고재재수정" hidden="1">{"'5'!$A$1:$BB$147"}</definedName>
    <definedName name="회차하락율">#REF!</definedName>
    <definedName name="회현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획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획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효" localSheetId="7" hidden="1">{#N/A,#N/A,FALSE,"1.CRITERIA";#N/A,#N/A,FALSE,"2.IS";#N/A,#N/A,FALSE,"3.BS";#N/A,#N/A,FALSE,"4.PER PL";#N/A,#N/A,FALSE,"5.INVESTMENT";#N/A,#N/A,FALSE,"6.공문";#N/A,#N/A,FALSE,"7.netinvest"}</definedName>
    <definedName name="효" localSheetId="6" hidden="1">{#N/A,#N/A,FALSE,"1.CRITERIA";#N/A,#N/A,FALSE,"2.IS";#N/A,#N/A,FALSE,"3.BS";#N/A,#N/A,FALSE,"4.PER PL";#N/A,#N/A,FALSE,"5.INVESTMENT";#N/A,#N/A,FALSE,"6.공문";#N/A,#N/A,FALSE,"7.netinvest"}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localSheetId="7" hidden="1">{#N/A,#N/A,FALSE,"1.CRITERIA";#N/A,#N/A,FALSE,"2.IS";#N/A,#N/A,FALSE,"3.BS";#N/A,#N/A,FALSE,"4.PER PL";#N/A,#N/A,FALSE,"5.INVESTMENT";#N/A,#N/A,FALSE,"6.공문";#N/A,#N/A,FALSE,"7.netinvest"}</definedName>
    <definedName name="후" localSheetId="6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순위">#REF!</definedName>
    <definedName name="후후후" localSheetId="7" hidden="1">{"'미착금액'!$A$4:$G$14"}</definedName>
    <definedName name="후후후" localSheetId="6" hidden="1">{"'미착금액'!$A$4:$G$14"}</definedName>
    <definedName name="후후후" hidden="1">{"'미착금액'!$A$4:$G$14"}</definedName>
    <definedName name="후후후_1" localSheetId="7" hidden="1">{"'미착금액'!$A$4:$G$14"}</definedName>
    <definedName name="후후후_1" localSheetId="6" hidden="1">{"'미착금액'!$A$4:$G$14"}</definedName>
    <definedName name="후후후_1" hidden="1">{"'미착금액'!$A$4:$G$14"}</definedName>
    <definedName name="훈" localSheetId="7" hidden="1">{#N/A,#N/A,FALSE,"P.C.B"}</definedName>
    <definedName name="훈" localSheetId="6" hidden="1">{#N/A,#N/A,FALSE,"P.C.B"}</definedName>
    <definedName name="훈" hidden="1">{#N/A,#N/A,FALSE,"P.C.B"}</definedName>
    <definedName name="휴" localSheetId="7" hidden="1">{#N/A,#N/A,FALSE,"1.CRITERIA";#N/A,#N/A,FALSE,"2.IS";#N/A,#N/A,FALSE,"3.BS";#N/A,#N/A,FALSE,"4.PER PL";#N/A,#N/A,FALSE,"5.INVESTMENT";#N/A,#N/A,FALSE,"6.공문";#N/A,#N/A,FALSE,"7.netinvest"}</definedName>
    <definedName name="휴" localSheetId="6" hidden="1">{#N/A,#N/A,FALSE,"1.CRITERIA";#N/A,#N/A,FALSE,"2.IS";#N/A,#N/A,FALSE,"3.BS";#N/A,#N/A,FALSE,"4.PER PL";#N/A,#N/A,FALSE,"5.INVESTMENT";#N/A,#N/A,FALSE,"6.공문";#N/A,#N/A,FALSE,"7.netinvest"}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localSheetId="7" hidden="1">{#N/A,#N/A,FALSE,"1.CRITERIA";#N/A,#N/A,FALSE,"2.IS";#N/A,#N/A,FALSE,"3.BS";#N/A,#N/A,FALSE,"4.PER PL";#N/A,#N/A,FALSE,"5.INVESTMENT";#N/A,#N/A,FALSE,"6.공문";#N/A,#N/A,FALSE,"7.netinvest"}</definedName>
    <definedName name="흐" localSheetId="6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localSheetId="7" hidden="1">{#N/A,#N/A,FALSE,"BS";#N/A,#N/A,FALSE,"PL";#N/A,#N/A,FALSE,"처분";#N/A,#N/A,FALSE,"현금";#N/A,#N/A,FALSE,"매출";#N/A,#N/A,FALSE,"원가";#N/A,#N/A,FALSE,"경영"}</definedName>
    <definedName name="흐름" localSheetId="6" hidden="1">{#N/A,#N/A,FALSE,"BS";#N/A,#N/A,FALSE,"PL";#N/A,#N/A,FALSE,"처분";#N/A,#N/A,FALSE,"현금";#N/A,#N/A,FALSE,"매출";#N/A,#N/A,FALSE,"원가";#N/A,#N/A,FALSE,"경영"}</definedName>
    <definedName name="흐름" hidden="1">{#N/A,#N/A,FALSE,"BS";#N/A,#N/A,FALSE,"PL";#N/A,#N/A,FALSE,"처분";#N/A,#N/A,FALSE,"현금";#N/A,#N/A,FALSE,"매출";#N/A,#N/A,FALSE,"원가";#N/A,#N/A,FALSE,"경영"}</definedName>
    <definedName name="흐름_1" localSheetId="7" hidden="1">{#N/A,#N/A,FALSE,"BS";#N/A,#N/A,FALSE,"PL";#N/A,#N/A,FALSE,"처분";#N/A,#N/A,FALSE,"현금";#N/A,#N/A,FALSE,"매출";#N/A,#N/A,FALSE,"원가";#N/A,#N/A,FALSE,"경영"}</definedName>
    <definedName name="흐름_1" localSheetId="6" hidden="1">{#N/A,#N/A,FALSE,"BS";#N/A,#N/A,FALSE,"PL";#N/A,#N/A,FALSE,"처분";#N/A,#N/A,FALSE,"현금";#N/A,#N/A,FALSE,"매출";#N/A,#N/A,FALSE,"원가";#N/A,#N/A,FALSE,"경영"}</definedName>
    <definedName name="흐름_1" hidden="1">{#N/A,#N/A,FALSE,"BS";#N/A,#N/A,FALSE,"PL";#N/A,#N/A,FALSE,"처분";#N/A,#N/A,FALSE,"현금";#N/A,#N/A,FALSE,"매출";#N/A,#N/A,FALSE,"원가";#N/A,#N/A,FALSE,"경영"}</definedName>
    <definedName name="흐름표" localSheetId="7" hidden="1">{#N/A,#N/A,FALSE,"UNIT";#N/A,#N/A,FALSE,"UNIT";#N/A,#N/A,FALSE,"계정"}</definedName>
    <definedName name="흐름표" localSheetId="6" hidden="1">{#N/A,#N/A,FALSE,"UNIT";#N/A,#N/A,FALSE,"UNIT";#N/A,#N/A,FALSE,"계정"}</definedName>
    <definedName name="흐름표" hidden="1">{#N/A,#N/A,FALSE,"UNIT";#N/A,#N/A,FALSE,"UNIT";#N/A,#N/A,FALSE,"계정"}</definedName>
    <definedName name="흠흠흠흠" hidden="1">{#N/A,#N/A,FALSE,"96매출보고현황"}</definedName>
    <definedName name="흥국은행" localSheetId="7" hidden="1">{#N/A,#N/A,FALSE,"BS";#N/A,#N/A,FALSE,"PL";#N/A,#N/A,FALSE,"처분";#N/A,#N/A,FALSE,"현금";#N/A,#N/A,FALSE,"매출";#N/A,#N/A,FALSE,"원가";#N/A,#N/A,FALSE,"경영"}</definedName>
    <definedName name="흥국은행" localSheetId="6" hidden="1">{#N/A,#N/A,FALSE,"BS";#N/A,#N/A,FALSE,"PL";#N/A,#N/A,FALSE,"처분";#N/A,#N/A,FALSE,"현금";#N/A,#N/A,FALSE,"매출";#N/A,#N/A,FALSE,"원가";#N/A,#N/A,FALSE,"경영"}</definedName>
    <definedName name="흥국은행" hidden="1">{#N/A,#N/A,FALSE,"BS";#N/A,#N/A,FALSE,"PL";#N/A,#N/A,FALSE,"처분";#N/A,#N/A,FALSE,"현금";#N/A,#N/A,FALSE,"매출";#N/A,#N/A,FALSE,"원가";#N/A,#N/A,FALSE,"경영"}</definedName>
    <definedName name="희경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희경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희경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" localSheetId="7" hidden="1">{"'매출계획'!$D$2"}</definedName>
    <definedName name="ㅏ" localSheetId="6" hidden="1">{"'매출계획'!$D$2"}</definedName>
    <definedName name="ㅏ" hidden="1">{"'매출계획'!$D$2"}</definedName>
    <definedName name="ㅏ98">#REF!</definedName>
    <definedName name="ㅏ가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가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가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ㄴㅣ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ㄴㅣ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ㅈ이ㅏ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ㅈ이ㅏ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ㅈ이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ㅏㅇㅣㅏ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ㅏㅇㅣㅏ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ㅏㅇ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아아" hidden="1">#REF!</definedName>
    <definedName name="ㅏㅈ아ㅌ바ㅇㅈ바ㅈ바ㅇㅈ바ㅇㄱ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ㅈ아ㅌ바ㅇㅈ바ㅈ바ㅇㅈ바ㅇㄱ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ㅈ아ㅌ바ㅇㅈ바ㅈ바ㅇㅈ바ㅇㄱ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자ㅇㄱ자ㅇ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자ㅇㄱ자ㅇ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자ㅇㄱ자ㅇ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" hidden="1">#REF!</definedName>
    <definedName name="ㅏㅏㅏ" localSheetId="7" hidden="1">{"'7'!$B$15:$D$32"}</definedName>
    <definedName name="ㅏㅏㅏ" localSheetId="6" hidden="1">{"'7'!$B$15:$D$32"}</definedName>
    <definedName name="ㅏㅏㅏ" hidden="1">{"'7'!$B$15:$D$32"}</definedName>
    <definedName name="ㅏㅏㅏ_1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_1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ㅏ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ㅏㅏ" localSheetId="7" hidden="1">{"'표지'!$B$5"}</definedName>
    <definedName name="ㅏㅏㅏㅏㅏㅏㅏ" localSheetId="6" hidden="1">{"'표지'!$B$5"}</definedName>
    <definedName name="ㅏㅏㅏㅏㅏㅏㅏ" hidden="1">{"'표지'!$B$5"}</definedName>
    <definedName name="ㅏㅏㅏㅡㅡㄹㅡ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ㅡㅡㄹㅡ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ㅡㅡㄹ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ㅡ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ㅡ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ㅣㅣㅣㅡㅡ" localSheetId="7" hidden="1">{#N/A,#N/A,FALSE,"단축1";#N/A,#N/A,FALSE,"단축2";#N/A,#N/A,FALSE,"단축3";#N/A,#N/A,FALSE,"장축";#N/A,#N/A,FALSE,"4WD"}</definedName>
    <definedName name="ㅏㅏㅣㅣㅣㅡㅡ" localSheetId="6" hidden="1">{#N/A,#N/A,FALSE,"단축1";#N/A,#N/A,FALSE,"단축2";#N/A,#N/A,FALSE,"단축3";#N/A,#N/A,FALSE,"장축";#N/A,#N/A,FALSE,"4WD"}</definedName>
    <definedName name="ㅏㅏㅣㅣㅣㅡㅡ" hidden="1">{#N/A,#N/A,FALSE,"단축1";#N/A,#N/A,FALSE,"단축2";#N/A,#N/A,FALSE,"단축3";#N/A,#N/A,FALSE,"장축";#N/A,#N/A,FALSE,"4WD"}</definedName>
    <definedName name="ㅏㅐㅏㅔㅐㅣ" localSheetId="7" hidden="1">{#N/A,#N/A,FALSE,"UNIT";#N/A,#N/A,FALSE,"UNIT";#N/A,#N/A,FALSE,"계정"}</definedName>
    <definedName name="ㅏㅐㅏㅔㅐㅣ" localSheetId="6" hidden="1">{#N/A,#N/A,FALSE,"UNIT";#N/A,#N/A,FALSE,"UNIT";#N/A,#N/A,FALSE,"계정"}</definedName>
    <definedName name="ㅏㅐㅏㅔㅐㅣ" hidden="1">{#N/A,#N/A,FALSE,"UNIT";#N/A,#N/A,FALSE,"UNIT";#N/A,#N/A,FALSE,"계정"}</definedName>
    <definedName name="ㅏㅑㅏㅑ" localSheetId="7" hidden="1">{#N/A,#N/A,TRUE,"BTX splitter";#N/A,#N/A,TRUE,"MSTDP";#N/A,#N/A,TRUE,"ISOMAR";#N/A,#N/A,TRUE,"Capacity";#N/A,#N/A,TRUE,"Flow Rates"}</definedName>
    <definedName name="ㅏㅑㅏㅑ" localSheetId="6" hidden="1">{#N/A,#N/A,TRUE,"BTX splitter";#N/A,#N/A,TRUE,"MSTDP";#N/A,#N/A,TRUE,"ISOMAR";#N/A,#N/A,TRUE,"Capacity";#N/A,#N/A,TRUE,"Flow Rates"}</definedName>
    <definedName name="ㅏㅑㅏㅑ" hidden="1">{#N/A,#N/A,TRUE,"BTX splitter";#N/A,#N/A,TRUE,"MSTDP";#N/A,#N/A,TRUE,"ISOMAR";#N/A,#N/A,TRUE,"Capacity";#N/A,#N/A,TRUE,"Flow Rates"}</definedName>
    <definedName name="ㅏㅓㅎㅍ말홷먁호미ㅐㅏㅜㅇ" localSheetId="7" hidden="1">{#N/A,#N/A,TRUE,"일정"}</definedName>
    <definedName name="ㅏㅓㅎㅍ말홷먁호미ㅐㅏㅜㅇ" localSheetId="6" hidden="1">{#N/A,#N/A,TRUE,"일정"}</definedName>
    <definedName name="ㅏㅓㅎㅍ말홷먁호미ㅐㅏㅜㅇ" hidden="1">{#N/A,#N/A,TRUE,"일정"}</definedName>
    <definedName name="ㅏㅓㅗ" localSheetId="7" hidden="1">{#N/A,#N/A,FALSE,"BS";#N/A,#N/A,FALSE,"PL";#N/A,#N/A,FALSE,"처분";#N/A,#N/A,FALSE,"현금";#N/A,#N/A,FALSE,"매출";#N/A,#N/A,FALSE,"원가";#N/A,#N/A,FALSE,"경영"}</definedName>
    <definedName name="ㅏㅓㅗ" localSheetId="6" hidden="1">{#N/A,#N/A,FALSE,"BS";#N/A,#N/A,FALSE,"PL";#N/A,#N/A,FALSE,"처분";#N/A,#N/A,FALSE,"현금";#N/A,#N/A,FALSE,"매출";#N/A,#N/A,FALSE,"원가";#N/A,#N/A,FALSE,"경영"}</definedName>
    <definedName name="ㅏㅓㅗ" hidden="1">{#N/A,#N/A,FALSE,"BS";#N/A,#N/A,FALSE,"PL";#N/A,#N/A,FALSE,"처분";#N/A,#N/A,FALSE,"현금";#N/A,#N/A,FALSE,"매출";#N/A,#N/A,FALSE,"원가";#N/A,#N/A,FALSE,"경영"}</definedName>
    <definedName name="ㅏㅓㅗㅎ" hidden="1">#REF!</definedName>
    <definedName name="ㅏㅓㅣㅓ" localSheetId="7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ㅓㅣㅓ" localSheetId="6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ㅓㅣㅓ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ㅛㅓ" localSheetId="7" hidden="1">{"'매출계획'!$D$2"}</definedName>
    <definedName name="ㅏㅛㅓ" localSheetId="6" hidden="1">{"'매출계획'!$D$2"}</definedName>
    <definedName name="ㅏㅛㅓ" hidden="1">{"'매출계획'!$D$2"}</definedName>
    <definedName name="ㅏㅡ" localSheetId="7" hidden="1">{#N/A,#N/A,FALSE,"단축1";#N/A,#N/A,FALSE,"단축2";#N/A,#N/A,FALSE,"단축3";#N/A,#N/A,FALSE,"장축";#N/A,#N/A,FALSE,"4WD"}</definedName>
    <definedName name="ㅏㅡ" localSheetId="6" hidden="1">{#N/A,#N/A,FALSE,"단축1";#N/A,#N/A,FALSE,"단축2";#N/A,#N/A,FALSE,"단축3";#N/A,#N/A,FALSE,"장축";#N/A,#N/A,FALSE,"4WD"}</definedName>
    <definedName name="ㅏㅡ" hidden="1">{#N/A,#N/A,FALSE,"단축1";#N/A,#N/A,FALSE,"단축2";#N/A,#N/A,FALSE,"단축3";#N/A,#N/A,FALSE,"장축";#N/A,#N/A,FALSE,"4WD"}</definedName>
    <definedName name="ㅏㅣ" localSheetId="7" hidden="1">{#N/A,#N/A,FALSE,"96 3월물량표";#N/A,#N/A,FALSE,"96 4월물량표";#N/A,#N/A,FALSE,"96 5월물량표"}</definedName>
    <definedName name="ㅏㅣ" localSheetId="6" hidden="1">{#N/A,#N/A,FALSE,"96 3월물량표";#N/A,#N/A,FALSE,"96 4월물량표";#N/A,#N/A,FALSE,"96 5월물량표"}</definedName>
    <definedName name="ㅏㅣ" hidden="1">{#N/A,#N/A,FALSE,"96 3월물량표";#N/A,#N/A,FALSE,"96 4월물량표";#N/A,#N/A,FALSE,"96 5월물량표"}</definedName>
    <definedName name="ㅏㅣㅇ" localSheetId="7" hidden="1">{#N/A,#N/A,FALSE,"BS";#N/A,#N/A,FALSE,"PL";#N/A,#N/A,FALSE,"처분";#N/A,#N/A,FALSE,"현금";#N/A,#N/A,FALSE,"매출";#N/A,#N/A,FALSE,"원가";#N/A,#N/A,FALSE,"경영"}</definedName>
    <definedName name="ㅏㅣㅇ" localSheetId="6" hidden="1">{#N/A,#N/A,FALSE,"BS";#N/A,#N/A,FALSE,"PL";#N/A,#N/A,FALSE,"처분";#N/A,#N/A,FALSE,"현금";#N/A,#N/A,FALSE,"매출";#N/A,#N/A,FALSE,"원가";#N/A,#N/A,FALSE,"경영"}</definedName>
    <definedName name="ㅏㅣㅇ" hidden="1">{#N/A,#N/A,FALSE,"BS";#N/A,#N/A,FALSE,"PL";#N/A,#N/A,FALSE,"처분";#N/A,#N/A,FALSE,"현금";#N/A,#N/A,FALSE,"매출";#N/A,#N/A,FALSE,"원가";#N/A,#N/A,FALSE,"경영"}</definedName>
    <definedName name="ㅏㅣㅇㄹ" localSheetId="7" hidden="1">{"'5'!$A$1:$BB$147"}</definedName>
    <definedName name="ㅏㅣㅇㄹ" localSheetId="6" hidden="1">{"'5'!$A$1:$BB$147"}</definedName>
    <definedName name="ㅏㅣㅇㄹ" hidden="1">{"'5'!$A$1:$BB$147"}</definedName>
    <definedName name="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ㅏ" localSheetId="7" hidden="1">{#N/A,#N/A,FALSE,"P.C.B"}</definedName>
    <definedName name="ㅐㅏ" localSheetId="6" hidden="1">{#N/A,#N/A,FALSE,"P.C.B"}</definedName>
    <definedName name="ㅐㅏ" hidden="1">{#N/A,#N/A,FALSE,"P.C.B"}</definedName>
    <definedName name="ㅐㅏ_1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_1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ㅐ" localSheetId="7" hidden="1">{#N/A,#N/A,FALSE,"을지 (4)";#N/A,#N/A,FALSE,"을지 (5)";#N/A,#N/A,FALSE,"을지 (6)"}</definedName>
    <definedName name="ㅐㅐ" localSheetId="6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ㅐㅐㅐ" localSheetId="7" hidden="1">{#N/A,#N/A,FALSE,"지침";#N/A,#N/A,FALSE,"환경분석";#N/A,#N/A,FALSE,"Sheet16"}</definedName>
    <definedName name="ㅐㅐㅐ" localSheetId="6" hidden="1">{#N/A,#N/A,FALSE,"지침";#N/A,#N/A,FALSE,"환경분석";#N/A,#N/A,FALSE,"Sheet16"}</definedName>
    <definedName name="ㅐㅐㅐ" hidden="1">{#N/A,#N/A,FALSE,"지침";#N/A,#N/A,FALSE,"환경분석";#N/A,#N/A,FALSE,"Sheet16"}</definedName>
    <definedName name="ㅐㅐㅐㅐ" localSheetId="7" hidden="1">{#N/A,#N/A,FALSE,"P.C.B"}</definedName>
    <definedName name="ㅐㅐㅐㅐ" localSheetId="6" hidden="1">{#N/A,#N/A,FALSE,"P.C.B"}</definedName>
    <definedName name="ㅐㅐㅐㅐ" hidden="1">{#N/A,#N/A,FALSE,"P.C.B"}</definedName>
    <definedName name="ㅐㅕ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ㅣ" localSheetId="7" hidden="1">{#N/A,#N/A,FALSE,"단축1";#N/A,#N/A,FALSE,"단축2";#N/A,#N/A,FALSE,"단축3";#N/A,#N/A,FALSE,"장축";#N/A,#N/A,FALSE,"4WD"}</definedName>
    <definedName name="ㅐㅣ" localSheetId="6" hidden="1">{#N/A,#N/A,FALSE,"단축1";#N/A,#N/A,FALSE,"단축2";#N/A,#N/A,FALSE,"단축3";#N/A,#N/A,FALSE,"장축";#N/A,#N/A,FALSE,"4WD"}</definedName>
    <definedName name="ㅐㅣ" hidden="1">{#N/A,#N/A,FALSE,"단축1";#N/A,#N/A,FALSE,"단축2";#N/A,#N/A,FALSE,"단축3";#N/A,#N/A,FALSE,"장축";#N/A,#N/A,FALSE,"4WD"}</definedName>
    <definedName name="ㅑ" localSheetId="7" hidden="1">{#N/A,#N/A,FALSE,"Aging Summary";#N/A,#N/A,FALSE,"Ratio Analysis";#N/A,#N/A,FALSE,"Test 120 Day Accts";#N/A,#N/A,FALSE,"Tickmarks"}</definedName>
    <definedName name="ㅑ" localSheetId="6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13">#REF!</definedName>
    <definedName name="ㅑㅐㅑ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ㅐㅑ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ㅐㅑ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ㅑ" localSheetId="7" hidden="1">{#N/A,#N/A,FALSE,"UNIT";#N/A,#N/A,FALSE,"UNIT";#N/A,#N/A,FALSE,"계정"}</definedName>
    <definedName name="ㅑㅑ" localSheetId="6" hidden="1">{#N/A,#N/A,FALSE,"UNIT";#N/A,#N/A,FALSE,"UNIT";#N/A,#N/A,FALSE,"계정"}</definedName>
    <definedName name="ㅑㅑ" hidden="1">{#N/A,#N/A,FALSE,"UNIT";#N/A,#N/A,FALSE,"UNIT";#N/A,#N/A,FALSE,"계정"}</definedName>
    <definedName name="ㅑㅑㅑ" localSheetId="7" hidden="1">{#N/A,#N/A,FALSE,"초도품";#N/A,#N/A,FALSE,"초도품 (2)";#N/A,#N/A,FALSE,"초도품 (3)";#N/A,#N/A,FALSE,"초도품 (4)";#N/A,#N/A,FALSE,"초도품 (5)";#N/A,#N/A,FALSE,"초도품 (6)"}</definedName>
    <definedName name="ㅑㅑㅑ" localSheetId="6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ㅑㅑㅑㅑ" localSheetId="7" hidden="1">{#N/A,#N/A,FALSE,"UNIT";#N/A,#N/A,FALSE,"UNIT";#N/A,#N/A,FALSE,"계정"}</definedName>
    <definedName name="ㅑㅑㅑㅑ" localSheetId="6" hidden="1">{#N/A,#N/A,FALSE,"UNIT";#N/A,#N/A,FALSE,"UNIT";#N/A,#N/A,FALSE,"계정"}</definedName>
    <definedName name="ㅑㅑㅑㅑ" hidden="1">{#N/A,#N/A,FALSE,"UNIT";#N/A,#N/A,FALSE,"UNIT";#N/A,#N/A,FALSE,"계정"}</definedName>
    <definedName name="ㅑㅓㅜ" localSheetId="7" hidden="1">{#N/A,#N/A,FALSE,"BS";#N/A,#N/A,FALSE,"PL";#N/A,#N/A,FALSE,"처분";#N/A,#N/A,FALSE,"현금";#N/A,#N/A,FALSE,"매출";#N/A,#N/A,FALSE,"원가";#N/A,#N/A,FALSE,"경영"}</definedName>
    <definedName name="ㅑㅓㅜ" localSheetId="6" hidden="1">{#N/A,#N/A,FALSE,"BS";#N/A,#N/A,FALSE,"PL";#N/A,#N/A,FALSE,"처분";#N/A,#N/A,FALSE,"현금";#N/A,#N/A,FALSE,"매출";#N/A,#N/A,FALSE,"원가";#N/A,#N/A,FALSE,"경영"}</definedName>
    <definedName name="ㅑㅓㅜ" hidden="1">{#N/A,#N/A,FALSE,"BS";#N/A,#N/A,FALSE,"PL";#N/A,#N/A,FALSE,"처분";#N/A,#N/A,FALSE,"현금";#N/A,#N/A,FALSE,"매출";#N/A,#N/A,FALSE,"원가";#N/A,#N/A,FALSE,"경영"}</definedName>
    <definedName name="ㅑㅓㅜㅎ" localSheetId="7" hidden="1">{#N/A,#N/A,FALSE,"BS";#N/A,#N/A,FALSE,"PL";#N/A,#N/A,FALSE,"처분";#N/A,#N/A,FALSE,"현금";#N/A,#N/A,FALSE,"매출";#N/A,#N/A,FALSE,"원가";#N/A,#N/A,FALSE,"경영"}</definedName>
    <definedName name="ㅑㅓㅜㅎ" localSheetId="6" hidden="1">{#N/A,#N/A,FALSE,"BS";#N/A,#N/A,FALSE,"PL";#N/A,#N/A,FALSE,"처분";#N/A,#N/A,FALSE,"현금";#N/A,#N/A,FALSE,"매출";#N/A,#N/A,FALSE,"원가";#N/A,#N/A,FALSE,"경영"}</definedName>
    <definedName name="ㅑㅓㅜㅎ" hidden="1">{#N/A,#N/A,FALSE,"BS";#N/A,#N/A,FALSE,"PL";#N/A,#N/A,FALSE,"처분";#N/A,#N/A,FALSE,"현금";#N/A,#N/A,FALSE,"매출";#N/A,#N/A,FALSE,"원가";#N/A,#N/A,FALSE,"경영"}</definedName>
    <definedName name="ㅑㅕ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ㅖ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ㅖ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ㅖ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ㅣ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ㅣ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" localSheetId="7" hidden="1">{#N/A,#N/A,FALSE,"BS";#N/A,#N/A,FALSE,"PL";#N/A,#N/A,FALSE,"처분";#N/A,#N/A,FALSE,"현금";#N/A,#N/A,FALSE,"매출";#N/A,#N/A,FALSE,"원가";#N/A,#N/A,FALSE,"경영"}</definedName>
    <definedName name="ㅓ" localSheetId="6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니닌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니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니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라ㅣㅁ" localSheetId="7" hidden="1">{"'Sheet1'!$A$1:$H$36"}</definedName>
    <definedName name="ㅓ라ㅣㅁ" localSheetId="6" hidden="1">{"'Sheet1'!$A$1:$H$36"}</definedName>
    <definedName name="ㅓ라ㅣㅁ" hidden="1">{"'Sheet1'!$A$1:$H$36"}</definedName>
    <definedName name="ㅓㅎ" localSheetId="7" hidden="1">{#N/A,#N/A,FALSE,"Sheet1"}</definedName>
    <definedName name="ㅓㅎ" localSheetId="6" hidden="1">{#N/A,#N/A,FALSE,"Sheet1"}</definedName>
    <definedName name="ㅓㅎ" hidden="1">{#N/A,#N/A,FALSE,"Sheet1"}</definedName>
    <definedName name="ㅓㅏ리앙" localSheetId="7" hidden="1">{#N/A,#N/A,FALSE,"UNIT";#N/A,#N/A,FALSE,"UNIT";#N/A,#N/A,FALSE,"계정"}</definedName>
    <definedName name="ㅓㅏ리앙" localSheetId="6" hidden="1">{#N/A,#N/A,FALSE,"UNIT";#N/A,#N/A,FALSE,"UNIT";#N/A,#N/A,FALSE,"계정"}</definedName>
    <definedName name="ㅓㅏ리앙" hidden="1">{#N/A,#N/A,FALSE,"UNIT";#N/A,#N/A,FALSE,"UNIT";#N/A,#N/A,FALSE,"계정"}</definedName>
    <definedName name="ㅓㅏㅇㄹ너ㅏㄹㅇ나ㅓ" hidden="1">#REF!</definedName>
    <definedName name="ㅓㅏㅓ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ㅏㅓ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ㅏ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ㅏㅓㄹ마" localSheetId="7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ㅓㅏㅓㄹ마" localSheetId="6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ㅓㅏㅓㄹ마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ㅓㅏㅓㅣ" localSheetId="7" hidden="1">{#N/A,#N/A,FALSE,"교재수정"}</definedName>
    <definedName name="ㅓㅏㅓㅣ" localSheetId="6" hidden="1">{#N/A,#N/A,FALSE,"교재수정"}</definedName>
    <definedName name="ㅓㅏㅓㅣ" hidden="1">{#N/A,#N/A,FALSE,"교재수정"}</definedName>
    <definedName name="ㅓㅓ" localSheetId="7" hidden="1">{"'매출계획'!$D$2"}</definedName>
    <definedName name="ㅓㅓ" localSheetId="6" hidden="1">{"'매출계획'!$D$2"}</definedName>
    <definedName name="ㅓㅓ" hidden="1">{"'매출계획'!$D$2"}</definedName>
    <definedName name="ㅓㅓㅏㅓ" localSheetId="7" hidden="1">{"FORM16",#N/A,TRUE,"Personnel1";"FORM16.2",#N/A,TRUE,"Personnel2";"FORM16.2",#N/A,TRUE,"Personnel3";"FORM16.3",#N/A,TRUE,"Personnel4";"FORM16.4",#N/A,TRUE,"Personnel5"}</definedName>
    <definedName name="ㅓㅓㅏㅓ" localSheetId="6" hidden="1">{"FORM16",#N/A,TRUE,"Personnel1";"FORM16.2",#N/A,TRUE,"Personnel2";"FORM16.2",#N/A,TRUE,"Personnel3";"FORM16.3",#N/A,TRUE,"Personnel4";"FORM16.4",#N/A,TRUE,"Personnel5"}</definedName>
    <definedName name="ㅓㅓㅏㅓ" hidden="1">{"FORM16",#N/A,TRUE,"Personnel1";"FORM16.2",#N/A,TRUE,"Personnel2";"FORM16.2",#N/A,TRUE,"Personnel3";"FORM16.3",#N/A,TRUE,"Personnel4";"FORM16.4",#N/A,TRUE,"Personnel5"}</definedName>
    <definedName name="ㅓㅓㅓ" localSheetId="7" hidden="1">{"'교육경비품의'!$B$4:$D$12"}</definedName>
    <definedName name="ㅓㅓㅓ" localSheetId="6" hidden="1">{"'교육경비품의'!$B$4:$D$12"}</definedName>
    <definedName name="ㅓㅓㅓ" hidden="1">{"'교육경비품의'!$B$4:$D$12"}</definedName>
    <definedName name="ㅓㅓㅓㅓ" localSheetId="7" hidden="1">{"'Sheet1'!$A$1:$D$4"}</definedName>
    <definedName name="ㅓㅓㅓㅓ" localSheetId="6" hidden="1">{"'Sheet1'!$A$1:$D$4"}</definedName>
    <definedName name="ㅓㅓㅓㅓ" hidden="1">{"'Sheet1'!$A$1:$D$4"}</definedName>
    <definedName name="ㅓㅓㅓㅓㅓㅓ" localSheetId="7" hidden="1">{"'Sheet1'!$A$1:$D$4"}</definedName>
    <definedName name="ㅓㅓㅓㅓㅓㅓ" localSheetId="6" hidden="1">{"'Sheet1'!$A$1:$D$4"}</definedName>
    <definedName name="ㅓㅓㅓㅓㅓㅓ" hidden="1">{"'Sheet1'!$A$1:$D$4"}</definedName>
    <definedName name="ㅓㅓㅓㅓㅓㅓㄴㄴㄴㄴㄴ" localSheetId="7" hidden="1">{#N/A,#N/A,TRUE,"Y생산";#N/A,#N/A,TRUE,"Y판매";#N/A,#N/A,TRUE,"Y총물량";#N/A,#N/A,TRUE,"Y능력";#N/A,#N/A,TRUE,"YKD"}</definedName>
    <definedName name="ㅓㅓㅓㅓㅓㅓㄴㄴㄴㄴㄴ" localSheetId="6" hidden="1">{#N/A,#N/A,TRUE,"Y생산";#N/A,#N/A,TRUE,"Y판매";#N/A,#N/A,TRUE,"Y총물량";#N/A,#N/A,TRUE,"Y능력";#N/A,#N/A,TRUE,"YKD"}</definedName>
    <definedName name="ㅓㅓㅓㅓㅓㅓㄴㄴㄴㄴㄴ" hidden="1">{#N/A,#N/A,TRUE,"Y생산";#N/A,#N/A,TRUE,"Y판매";#N/A,#N/A,TRUE,"Y총물량";#N/A,#N/A,TRUE,"Y능력";#N/A,#N/A,TRUE,"YKD"}</definedName>
    <definedName name="ㅓㅓㅓㅓㅓㅓㅓ" localSheetId="7" hidden="1">{"'Sheet1'!$A$1:$D$4"}</definedName>
    <definedName name="ㅓㅓㅓㅓㅓㅓㅓ" localSheetId="6" hidden="1">{"'Sheet1'!$A$1:$D$4"}</definedName>
    <definedName name="ㅓㅓㅓㅓㅓㅓㅓ" hidden="1">{"'Sheet1'!$A$1:$D$4"}</definedName>
    <definedName name="ㅓㅓㅓㅓㅓㅓㅓㅓ" localSheetId="7" hidden="1">{"'Sheet1'!$A$1:$D$4"}</definedName>
    <definedName name="ㅓㅓㅓㅓㅓㅓㅓㅓ" localSheetId="6" hidden="1">{"'Sheet1'!$A$1:$D$4"}</definedName>
    <definedName name="ㅓㅓㅓㅓㅓㅓㅓㅓ" hidden="1">{"'Sheet1'!$A$1:$D$4"}</definedName>
    <definedName name="ㅓㅓㅓㅓㅓㅓㅓㅓㅓ" localSheetId="7" hidden="1">{"'교육경비품의'!$B$4:$D$12"}</definedName>
    <definedName name="ㅓㅓㅓㅓㅓㅓㅓㅓㅓ" localSheetId="6" hidden="1">{"'교육경비품의'!$B$4:$D$12"}</definedName>
    <definedName name="ㅓㅓㅓㅓㅓㅓㅓㅓㅓ" hidden="1">{"'교육경비품의'!$B$4:$D$12"}</definedName>
    <definedName name="ㅓㅕ" localSheetId="7" hidden="1">{"CostData",#N/A,FALSE,"Ethylene Price Model";"CostData2",#N/A,FALSE,"Input Assumptions"}</definedName>
    <definedName name="ㅓㅕ" localSheetId="6" hidden="1">{"CostData",#N/A,FALSE,"Ethylene Price Model";"CostData2",#N/A,FALSE,"Input Assumptions"}</definedName>
    <definedName name="ㅓㅕ" hidden="1">{"CostData",#N/A,FALSE,"Ethylene Price Model";"CostData2",#N/A,FALSE,"Input Assumptions"}</definedName>
    <definedName name="ㅓㅕ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ㅕ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ㅎㄹ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ㅗㅎㄹ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ㅗㅎㄹ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ㅗㅓㅗㅓㅗ" hidden="1">#REF!</definedName>
    <definedName name="ㅓㅘㅓㅘ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ㅘㅓ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ㅘㅓ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ㅛ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ㅛ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ㅛ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가">#REF!</definedName>
    <definedName name="ㅔㅐㅑㅓㅎㅎ라" hidden="1">#REF!</definedName>
    <definedName name="ㅔㅐㅑㅕ호ㅓㅏㅣ" localSheetId="7" hidden="1">{0,0,0,0;0,0,TRUE,0;0,0,0,0;0,0,0,0;0,0,0,0;0,0,0,0;0,0,0,0;0,0,0,0;0,0,0,0;0,0,TRUE,0}</definedName>
    <definedName name="ㅔㅐㅑㅕ호ㅓㅏㅣ" localSheetId="6" hidden="1">{0,0,0,0;0,0,TRUE,0;0,0,0,0;0,0,0,0;0,0,0,0;0,0,0,0;0,0,0,0;0,0,0,0;0,0,0,0;0,0,TRUE,0}</definedName>
    <definedName name="ㅔㅐㅑㅕ호ㅓㅏㅣ" hidden="1">{0,0,0,0;0,0,TRUE,0;0,0,0,0;0,0,0,0;0,0,0,0;0,0,0,0;0,0,0,0;0,0,0,0;0,0,0,0;0,0,TRUE,0}</definedName>
    <definedName name="ㅔㅔ" localSheetId="7" hidden="1">{#N/A,#N/A,FALSE,"초도품";#N/A,#N/A,FALSE,"초도품 (2)";#N/A,#N/A,FALSE,"초도품 (3)";#N/A,#N/A,FALSE,"초도품 (4)";#N/A,#N/A,FALSE,"초도품 (5)";#N/A,#N/A,FALSE,"초도품 (6)"}</definedName>
    <definedName name="ㅔㅔ" localSheetId="6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ㅔ" localSheetId="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ㅔㅔㅔ" localSheetId="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ㅕ" localSheetId="7" hidden="1">{#N/A,#N/A,FALSE,"BS";#N/A,#N/A,FALSE,"PL";#N/A,#N/A,FALSE,"처분";#N/A,#N/A,FALSE,"현금";#N/A,#N/A,FALSE,"매출";#N/A,#N/A,FALSE,"원가";#N/A,#N/A,FALSE,"경영"}</definedName>
    <definedName name="ㅕ" localSheetId="6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_1" localSheetId="7" hidden="1">{#N/A,#N/A,FALSE,"BS";#N/A,#N/A,FALSE,"PL";#N/A,#N/A,FALSE,"처분";#N/A,#N/A,FALSE,"현금";#N/A,#N/A,FALSE,"매출";#N/A,#N/A,FALSE,"원가";#N/A,#N/A,FALSE,"경영"}</definedName>
    <definedName name="ㅕ_1" localSheetId="6" hidden="1">{#N/A,#N/A,FALSE,"BS";#N/A,#N/A,FALSE,"PL";#N/A,#N/A,FALSE,"처분";#N/A,#N/A,FALSE,"현금";#N/A,#N/A,FALSE,"매출";#N/A,#N/A,FALSE,"원가";#N/A,#N/A,FALSE,"경영"}</definedName>
    <definedName name="ㅕ_1" hidden="1">{#N/A,#N/A,FALSE,"BS";#N/A,#N/A,FALSE,"PL";#N/A,#N/A,FALSE,"처분";#N/A,#N/A,FALSE,"현금";#N/A,#N/A,FALSE,"매출";#N/A,#N/A,FALSE,"원가";#N/A,#N/A,FALSE,"경영"}</definedName>
    <definedName name="ㅕ6ㅕㅕ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6ㅕㅕ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6ㅕ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ㄹㅇ려ㅗ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ㄹㅇ려ㅗ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ㄹㅇ려ㅗ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ㅅ" hidden="1">#REF!</definedName>
    <definedName name="ㅕ셧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셧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허" hidden="1">#REF!</definedName>
    <definedName name="ㅕ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ㅐㅡㅣ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ㅐㅡㅣ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ㅐㅡ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ㅑ" localSheetId="7" hidden="1">{"'매출계획'!$D$2"}</definedName>
    <definedName name="ㅕㅑㅑ" localSheetId="6" hidden="1">{"'매출계획'!$D$2"}</definedName>
    <definedName name="ㅕㅑㅑ" hidden="1">{"'매출계획'!$D$2"}</definedName>
    <definedName name="ㅕㅑㅑㅕ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ㅑ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ㅕㅑ" hidden="1">{"'Desktop Inventory 현황'!$B$2:$O$35"}</definedName>
    <definedName name="ㅕㅑㅛ" localSheetId="7" hidden="1">{"'매출계획'!$D$2"}</definedName>
    <definedName name="ㅕㅑㅛ" localSheetId="6" hidden="1">{"'매출계획'!$D$2"}</definedName>
    <definedName name="ㅕㅑㅛ" hidden="1">{"'매출계획'!$D$2"}</definedName>
    <definedName name="ㅕㅓㅏㅣㅕ" localSheetId="7" hidden="1">{"'매출계획'!$D$2"}</definedName>
    <definedName name="ㅕㅓㅏㅣㅕ" localSheetId="6" hidden="1">{"'매출계획'!$D$2"}</definedName>
    <definedName name="ㅕㅓㅏㅣㅕ" hidden="1">{"'매출계획'!$D$2"}</definedName>
    <definedName name="ㅕㅕ" localSheetId="7" hidden="1">{"'매출계획'!$D$2"}</definedName>
    <definedName name="ㅕㅕ" localSheetId="6" hidden="1">{"'매출계획'!$D$2"}</definedName>
    <definedName name="ㅕㅕ" hidden="1">{"'매출계획'!$D$2"}</definedName>
    <definedName name="ㅕㅕㅕ" localSheetId="7" hidden="1">{#N/A,#N/A,FALSE,"을지 (4)";#N/A,#N/A,FALSE,"을지 (5)";#N/A,#N/A,FALSE,"을지 (6)"}</definedName>
    <definedName name="ㅕㅕㅕ" localSheetId="6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ㅕㅕㅕㅕㅕ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ㅕㅕㅕ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ㅕㅕㅕ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ㅛ" localSheetId="7" hidden="1">{#N/A,#N/A,FALSE,"Sheet1"}</definedName>
    <definedName name="ㅕㅛ" localSheetId="6" hidden="1">{#N/A,#N/A,FALSE,"Sheet1"}</definedName>
    <definedName name="ㅕㅛ" hidden="1">{#N/A,#N/A,FALSE,"Sheet1"}</definedName>
    <definedName name="ㅗ" localSheetId="7" hidden="1">{#N/A,#N/A,FALSE,"BS";#N/A,#N/A,FALSE,"PL";#N/A,#N/A,FALSE,"처분";#N/A,#N/A,FALSE,"현금";#N/A,#N/A,FALSE,"매출";#N/A,#N/A,FALSE,"원가";#N/A,#N/A,FALSE,"경영"}</definedName>
    <definedName name="ㅗ" localSheetId="6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_1" localSheetId="7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_1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122">#REF!</definedName>
    <definedName name="ㅗㄱ솟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ㄱ솟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ㄱ솟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돟ㄷ" localSheetId="7" hidden="1">{#N/A,#N/A,FALSE,"단축1";#N/A,#N/A,FALSE,"단축2";#N/A,#N/A,FALSE,"단축3";#N/A,#N/A,FALSE,"장축";#N/A,#N/A,FALSE,"4WD"}</definedName>
    <definedName name="ㅗ돟ㄷ" localSheetId="6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ㄹ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ㄹ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ㄹ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ㄹ호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홓로" hidden="1">#REF!</definedName>
    <definedName name="ㅗ라옹" localSheetId="7" hidden="1">{"'5'!$A$1:$BB$147"}</definedName>
    <definedName name="ㅗ라옹" localSheetId="6" hidden="1">{"'5'!$A$1:$BB$147"}</definedName>
    <definedName name="ㅗ라옹" hidden="1">{"'5'!$A$1:$BB$147"}</definedName>
    <definedName name="ㅗㅁㅈ몸조" localSheetId="7" hidden="1">{#N/A,#N/A,FALSE,"단축1";#N/A,#N/A,FALSE,"단축2";#N/A,#N/A,FALSE,"단축3";#N/A,#N/A,FALSE,"장축";#N/A,#N/A,FALSE,"4WD"}</definedName>
    <definedName name="ㅗㅁㅈ몸조" localSheetId="6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ㅅ고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ㅇㄹㄹ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ㅇㄹ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ㅇ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" localSheetId="7" hidden="1">{#N/A,#N/A,TRUE,"Y생산";#N/A,#N/A,TRUE,"Y판매";#N/A,#N/A,TRUE,"Y총물량";#N/A,#N/A,TRUE,"Y능력";#N/A,#N/A,TRUE,"YKD"}</definedName>
    <definedName name="ㅗㅎ" localSheetId="6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ㄹㅇ노노" hidden="1">#REF!</definedName>
    <definedName name="ㅗㅎㅎ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ㅎ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ㅎ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ㅗㅎ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ㅗ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ㅏ" hidden="1">#REF!</definedName>
    <definedName name="ㅗㅓㅐㅓㅐ" hidden="1">#REF!</definedName>
    <definedName name="ㅗㅓㅗㅓ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ㅗㅓ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" localSheetId="7" hidden="1">{#N/A,#N/A,FALSE,"초도품";#N/A,#N/A,FALSE,"초도품 (2)";#N/A,#N/A,FALSE,"초도품 (3)";#N/A,#N/A,FALSE,"초도품 (4)";#N/A,#N/A,FALSE,"초도품 (5)";#N/A,#N/A,FALSE,"초도품 (6)"}</definedName>
    <definedName name="ㅗㅗ" localSheetId="6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ㅗㅗㅇㅀㅇㅁㄴㅇㅀ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ㅇㅀㅇㅁㄴㅇ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ㅇㅀㅇㅁ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ㅎ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ㅗ" localSheetId="7" hidden="1">{"'매출계획'!$D$2"}</definedName>
    <definedName name="ㅗㅗㅗ" localSheetId="6" hidden="1">{"'매출계획'!$D$2"}</definedName>
    <definedName name="ㅗㅗㅗ" hidden="1">{"'매출계획'!$D$2"}</definedName>
    <definedName name="ㅗㅗㅗㅗ" localSheetId="7" hidden="1">{"'매출계획'!$D$2"}</definedName>
    <definedName name="ㅗㅗㅗㅗ" localSheetId="6" hidden="1">{"'매출계획'!$D$2"}</definedName>
    <definedName name="ㅗㅗㅗㅗ" hidden="1">{"'매출계획'!$D$2"}</definedName>
    <definedName name="ㅗㅟㅡ혀ㅏㅎ" hidden="1">#REF!</definedName>
    <definedName name="ㅗㅠㅏㅓ" localSheetId="7" hidden="1">{#N/A,#N/A,FALSE,"교재수정"}</definedName>
    <definedName name="ㅗㅠㅏㅓ" localSheetId="6" hidden="1">{#N/A,#N/A,FALSE,"교재수정"}</definedName>
    <definedName name="ㅗㅠㅏㅓ" hidden="1">{#N/A,#N/A,FALSE,"교재수정"}</definedName>
    <definedName name="ㅘㅣㅓㅣㅏ" localSheetId="7" hidden="1">{#N/A,#N/A,FALSE,"교재수정"}</definedName>
    <definedName name="ㅘㅣㅓㅣㅏ" localSheetId="6" hidden="1">{#N/A,#N/A,FALSE,"교재수정"}</definedName>
    <definedName name="ㅘㅣㅓㅣㅏ" hidden="1">{#N/A,#N/A,FALSE,"교재수정"}</definedName>
    <definedName name="ㅚㅏㅗ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ㅚㅏㅗ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ㅚㅏ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localSheetId="7" hidden="1">{#N/A,#N/A,FALSE,"BS";#N/A,#N/A,FALSE,"PL";#N/A,#N/A,FALSE,"처분";#N/A,#N/A,FALSE,"현금";#N/A,#N/A,FALSE,"매출";#N/A,#N/A,FALSE,"원가";#N/A,#N/A,FALSE,"경영"}</definedName>
    <definedName name="ㅛ" localSheetId="6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샤" localSheetId="7" hidden="1">{"'매출계획'!$D$2"}</definedName>
    <definedName name="ㅛ샤" localSheetId="6" hidden="1">{"'매출계획'!$D$2"}</definedName>
    <definedName name="ㅛ샤" hidden="1">{"'매출계획'!$D$2"}</definedName>
    <definedName name="ㅛ섣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섣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ㅏㄹ" localSheetId="7" hidden="1">{"'매출계획'!$D$2"}</definedName>
    <definedName name="ㅛㅏㄹ" localSheetId="6" hidden="1">{"'매출계획'!$D$2"}</definedName>
    <definedName name="ㅛㅏㄹ" hidden="1">{"'매출계획'!$D$2"}</definedName>
    <definedName name="ㅛㅓㅛ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ㅓㅛ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ㅓㅛ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ㅕ쇼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ㅕ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ㅕ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ㅗ호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ㅗ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ㅛ" localSheetId="7" hidden="1">{#N/A,#N/A,FALSE,"P.C.B"}</definedName>
    <definedName name="ㅛㅛ" localSheetId="6" hidden="1">{#N/A,#N/A,FALSE,"P.C.B"}</definedName>
    <definedName name="ㅛㅛ" hidden="1">{#N/A,#N/A,FALSE,"P.C.B"}</definedName>
    <definedName name="ㅛㅛㅛ" localSheetId="7" hidden="1">{#N/A,#N/A,FALSE,"초도품";#N/A,#N/A,FALSE,"초도품 (2)";#N/A,#N/A,FALSE,"초도품 (3)";#N/A,#N/A,FALSE,"초도품 (4)";#N/A,#N/A,FALSE,"초도품 (5)";#N/A,#N/A,FALSE,"초도품 (6)"}</definedName>
    <definedName name="ㅛㅛㅛ" localSheetId="6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ㅛㅛㅛㅛㅛㅛㅛㅛㅛㅛㅛ" localSheetId="7" hidden="1">{#N/A,#N/A,FALSE,"신규dep";#N/A,#N/A,FALSE,"신규dep-금형상각후";#N/A,#N/A,FALSE,"신규dep-연구비상각후";#N/A,#N/A,FALSE,"신규dep-기계,공구상각후"}</definedName>
    <definedName name="ㅛㅛㅛㅛㅛㅛㅛㅛㅛㅛㅛ" localSheetId="6" hidden="1">{#N/A,#N/A,FALSE,"신규dep";#N/A,#N/A,FALSE,"신규dep-금형상각후";#N/A,#N/A,FALSE,"신규dep-연구비상각후";#N/A,#N/A,FALSE,"신규dep-기계,공구상각후"}</definedName>
    <definedName name="ㅛㅛㅛㅛㅛㅛㅛㅛㅛㅛㅛ" hidden="1">{#N/A,#N/A,FALSE,"신규dep";#N/A,#N/A,FALSE,"신규dep-금형상각후";#N/A,#N/A,FALSE,"신규dep-연구비상각후";#N/A,#N/A,FALSE,"신규dep-기계,공구상각후"}</definedName>
    <definedName name="ㅜ" localSheetId="7" hidden="1">{#N/A,#N/A,FALSE,"UNIT";#N/A,#N/A,FALSE,"UNIT";#N/A,#N/A,FALSE,"계정"}</definedName>
    <definedName name="ㅜ" localSheetId="6" hidden="1">{#N/A,#N/A,FALSE,"UNIT";#N/A,#N/A,FALSE,"UNIT";#N/A,#N/A,FALSE,"계정"}</definedName>
    <definedName name="ㅜ" hidden="1">{#N/A,#N/A,FALSE,"UNIT";#N/A,#N/A,FALSE,"UNIT";#N/A,#N/A,FALSE,"계정"}</definedName>
    <definedName name="ㅜㅊ4263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ㅊ426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ㅊ426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ㅗㅛ" localSheetId="7" hidden="1">{#N/A,#N/A,FALSE,"Sheet1"}</definedName>
    <definedName name="ㅜㅗㅛ" localSheetId="6" hidden="1">{#N/A,#N/A,FALSE,"Sheet1"}</definedName>
    <definedName name="ㅜㅗㅛ" hidden="1">{#N/A,#N/A,FALSE,"Sheet1"}</definedName>
    <definedName name="ㅜㅜ" localSheetId="7" hidden="1">{#N/A,#N/A,FALSE,"UNIT";#N/A,#N/A,FALSE,"UNIT";#N/A,#N/A,FALSE,"계정"}</definedName>
    <definedName name="ㅜㅜ" localSheetId="6" hidden="1">{#N/A,#N/A,FALSE,"UNIT";#N/A,#N/A,FALSE,"UNIT";#N/A,#N/A,FALSE,"계정"}</definedName>
    <definedName name="ㅜㅜ" hidden="1">{#N/A,#N/A,FALSE,"UNIT";#N/A,#N/A,FALSE,"UNIT";#N/A,#N/A,FALSE,"계정"}</definedName>
    <definedName name="ㅜㅜㅜ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ㅜ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ㅜ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ㅜㅜㅜ" localSheetId="7" hidden="1">{#N/A,#N/A,FALSE,"UNIT";#N/A,#N/A,FALSE,"UNIT";#N/A,#N/A,FALSE,"계정"}</definedName>
    <definedName name="ㅜㅜㅜㅜ" localSheetId="6" hidden="1">{#N/A,#N/A,FALSE,"UNIT";#N/A,#N/A,FALSE,"UNIT";#N/A,#N/A,FALSE,"계정"}</definedName>
    <definedName name="ㅜㅜㅜㅜ" hidden="1">{#N/A,#N/A,FALSE,"UNIT";#N/A,#N/A,FALSE,"UNIT";#N/A,#N/A,FALSE,"계정"}</definedName>
    <definedName name="ㅜㅜㅜㅜㅜㅜ" localSheetId="7" hidden="1">{#N/A,#N/A,FALSE,"UNIT";#N/A,#N/A,FALSE,"UNIT";#N/A,#N/A,FALSE,"계정"}</definedName>
    <definedName name="ㅜㅜㅜㅜㅜㅜ" localSheetId="6" hidden="1">{#N/A,#N/A,FALSE,"UNIT";#N/A,#N/A,FALSE,"UNIT";#N/A,#N/A,FALSE,"계정"}</definedName>
    <definedName name="ㅜㅜㅜㅜㅜㅜ" hidden="1">{#N/A,#N/A,FALSE,"UNIT";#N/A,#N/A,FALSE,"UNIT";#N/A,#N/A,FALSE,"계정"}</definedName>
    <definedName name="ㅜㅜㅜㅜㅜㅜㅜㅜㅜ" localSheetId="7" hidden="1">{#N/A,#N/A,FALSE,"Sheet1"}</definedName>
    <definedName name="ㅜㅜㅜㅜㅜㅜㅜㅜㅜ" localSheetId="6" hidden="1">{#N/A,#N/A,FALSE,"Sheet1"}</definedName>
    <definedName name="ㅜㅜㅜㅜㅜㅜㅜㅜㅜ" hidden="1">{#N/A,#N/A,FALSE,"Sheet1"}</definedName>
    <definedName name="ㅜㅡ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ㅡ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" localSheetId="7" hidden="1">{#N/A,#N/A,FALSE,"UNIT";#N/A,#N/A,FALSE,"UNIT";#N/A,#N/A,FALSE,"계정"}</definedName>
    <definedName name="ㅠ" localSheetId="6" hidden="1">{#N/A,#N/A,FALSE,"UNIT";#N/A,#N/A,FALSE,"UNIT";#N/A,#N/A,FALSE,"계정"}</definedName>
    <definedName name="ㅠ" hidden="1">{#N/A,#N/A,FALSE,"UNIT";#N/A,#N/A,FALSE,"UNIT";#N/A,#N/A,FALSE,"계정"}</definedName>
    <definedName name="ㅠㅍ" localSheetId="7" hidden="1">{#N/A,#N/A,FALSE,"UNIT";#N/A,#N/A,FALSE,"UNIT";#N/A,#N/A,FALSE,"계정"}</definedName>
    <definedName name="ㅠㅍ" localSheetId="6" hidden="1">{#N/A,#N/A,FALSE,"UNIT";#N/A,#N/A,FALSE,"UNIT";#N/A,#N/A,FALSE,"계정"}</definedName>
    <definedName name="ㅠㅍ" hidden="1">{#N/A,#N/A,FALSE,"UNIT";#N/A,#N/A,FALSE,"UNIT";#N/A,#N/A,FALSE,"계정"}</definedName>
    <definedName name="ㅠㅍㅇㄴ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ㅍㅇ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ㅍ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ㅑㅜ" hidden="1">#REF!</definedName>
    <definedName name="ㅠㅓ42">#REF!</definedName>
    <definedName name="ㅠㅗㅇㅀ" localSheetId="7" hidden="1">{"'매출계획'!$D$2"}</definedName>
    <definedName name="ㅠㅗㅇㅀ" localSheetId="6" hidden="1">{"'매출계획'!$D$2"}</definedName>
    <definedName name="ㅠㅗㅇㅀ" hidden="1">{"'매출계획'!$D$2"}</definedName>
    <definedName name="ㅠㅠㅠ" localSheetId="7" hidden="1">{#N/A,#N/A,FALSE,"지침";#N/A,#N/A,FALSE,"환경분석";#N/A,#N/A,FALSE,"Sheet16"}</definedName>
    <definedName name="ㅠㅠㅠ" localSheetId="6" hidden="1">{#N/A,#N/A,FALSE,"지침";#N/A,#N/A,FALSE,"환경분석";#N/A,#N/A,FALSE,"Sheet16"}</definedName>
    <definedName name="ㅠㅠㅠ" hidden="1">{#N/A,#N/A,FALSE,"지침";#N/A,#N/A,FALSE,"환경분석";#N/A,#N/A,FALSE,"Sheet16"}</definedName>
    <definedName name="ㅠㅠㅠㅠㅠ" localSheetId="7" hidden="1">{#N/A,#N/A,FALSE,"UNIT";#N/A,#N/A,FALSE,"UNIT";#N/A,#N/A,FALSE,"계정"}</definedName>
    <definedName name="ㅠㅠㅠㅠㅠ" localSheetId="6" hidden="1">{#N/A,#N/A,FALSE,"UNIT";#N/A,#N/A,FALSE,"UNIT";#N/A,#N/A,FALSE,"계정"}</definedName>
    <definedName name="ㅠㅠㅠㅠㅠ" hidden="1">{#N/A,#N/A,FALSE,"UNIT";#N/A,#N/A,FALSE,"UNIT";#N/A,#N/A,FALSE,"계정"}</definedName>
    <definedName name="ㅠㅠㅠㅠㅠㅠ" localSheetId="7" hidden="1">{#N/A,#N/A,FALSE,"UNIT";#N/A,#N/A,FALSE,"UNIT";#N/A,#N/A,FALSE,"계정"}</definedName>
    <definedName name="ㅠㅠㅠㅠㅠㅠ" localSheetId="6" hidden="1">{#N/A,#N/A,FALSE,"UNIT";#N/A,#N/A,FALSE,"UNIT";#N/A,#N/A,FALSE,"계정"}</definedName>
    <definedName name="ㅠㅠㅠㅠㅠㅠ" hidden="1">{#N/A,#N/A,FALSE,"UNIT";#N/A,#N/A,FALSE,"UNIT";#N/A,#N/A,FALSE,"계정"}</definedName>
    <definedName name="ㅡ" localSheetId="7" hidden="1">{#N/A,#N/A,FALSE,"Aging Summary";#N/A,#N/A,FALSE,"Ratio Analysis";#N/A,#N/A,FALSE,"Test 120 Day Accts";#N/A,#N/A,FALSE,"Tickmarks"}</definedName>
    <definedName name="ㅡ" localSheetId="6" hidden="1">{#N/A,#N/A,FALSE,"Aging Summary";#N/A,#N/A,FALSE,"Ratio Analysis";#N/A,#N/A,FALSE,"Test 120 Day Accts";#N/A,#N/A,FALSE,"Tickmarks"}</definedName>
    <definedName name="ㅡ" hidden="1">{#N/A,#N/A,FALSE,"Aging Summary";#N/A,#N/A,FALSE,"Ratio Analysis";#N/A,#N/A,FALSE,"Test 120 Day Accts";#N/A,#N/A,FALSE,"Tickmarks"}</definedName>
    <definedName name="ㅡㅇㄴㅣㅡ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ㅇㄴㅣㅡ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ㅇㄴㅣㅡ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" localSheetId="7" hidden="1">{#N/A,#N/A,TRUE,"Y생산";#N/A,#N/A,TRUE,"Y판매";#N/A,#N/A,TRUE,"Y총물량";#N/A,#N/A,TRUE,"Y능력";#N/A,#N/A,TRUE,"YKD"}</definedName>
    <definedName name="ㅡㅡ" localSheetId="6" hidden="1">{#N/A,#N/A,TRUE,"Y생산";#N/A,#N/A,TRUE,"Y판매";#N/A,#N/A,TRUE,"Y총물량";#N/A,#N/A,TRUE,"Y능력";#N/A,#N/A,TRUE,"YKD"}</definedName>
    <definedName name="ㅡㅡ" hidden="1">{#N/A,#N/A,TRUE,"Y생산";#N/A,#N/A,TRUE,"Y판매";#N/A,#N/A,TRUE,"Y총물량";#N/A,#N/A,TRUE,"Y능력";#N/A,#N/A,TRUE,"YKD"}</definedName>
    <definedName name="ㅡㅡㅡ" localSheetId="7" hidden="1">{#N/A,#N/A,FALSE,"지침";#N/A,#N/A,FALSE,"환경분석";#N/A,#N/A,FALSE,"Sheet16"}</definedName>
    <definedName name="ㅡㅡㅡ" localSheetId="6" hidden="1">{#N/A,#N/A,FALSE,"지침";#N/A,#N/A,FALSE,"환경분석";#N/A,#N/A,FALSE,"Sheet16"}</definedName>
    <definedName name="ㅡㅡㅡ" hidden="1">{#N/A,#N/A,FALSE,"지침";#N/A,#N/A,FALSE,"환경분석";#N/A,#N/A,FALSE,"Sheet16"}</definedName>
    <definedName name="ㅡㅡㅡㅡ" localSheetId="7" hidden="1">{"'7'!$B$15:$D$32"}</definedName>
    <definedName name="ㅡㅡㅡㅡ" localSheetId="6" hidden="1">{"'7'!$B$15:$D$32"}</definedName>
    <definedName name="ㅡㅡㅡㅡ" hidden="1">{"'7'!$B$15:$D$32"}</definedName>
    <definedName name="ㅡㅡㅡㅡㅡ" localSheetId="7" hidden="1">{#N/A,#N/A,FALSE,"UNIT";#N/A,#N/A,FALSE,"UNIT";#N/A,#N/A,FALSE,"계정"}</definedName>
    <definedName name="ㅡㅡㅡㅡㅡ" localSheetId="6" hidden="1">{#N/A,#N/A,FALSE,"UNIT";#N/A,#N/A,FALSE,"UNIT";#N/A,#N/A,FALSE,"계정"}</definedName>
    <definedName name="ㅡㅡㅡㅡㅡ" hidden="1">{#N/A,#N/A,FALSE,"UNIT";#N/A,#N/A,FALSE,"UNIT";#N/A,#N/A,FALSE,"계정"}</definedName>
    <definedName name="ㅡㅡㅡㅡㅡㅡ" localSheetId="7" hidden="1">{#N/A,#N/A,FALSE,"UNIT";#N/A,#N/A,FALSE,"UNIT";#N/A,#N/A,FALSE,"계정"}</definedName>
    <definedName name="ㅡㅡㅡㅡㅡㅡ" localSheetId="6" hidden="1">{#N/A,#N/A,FALSE,"UNIT";#N/A,#N/A,FALSE,"UNIT";#N/A,#N/A,FALSE,"계정"}</definedName>
    <definedName name="ㅡㅡㅡㅡㅡㅡ" hidden="1">{#N/A,#N/A,FALSE,"UNIT";#N/A,#N/A,FALSE,"UNIT";#N/A,#N/A,FALSE,"계정"}</definedName>
    <definedName name="ㅡㅡㅡㅡㅡㅡㅡㅡ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ㅡㅡㅡㅡㅡㅡ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ㅡㅡㅡㅡㅡ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ㅢ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ㅢ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ㅢ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" localSheetId="7" hidden="1">{#N/A,#N/A,FALSE,"Aging Summary";#N/A,#N/A,FALSE,"Ratio Analysis";#N/A,#N/A,FALSE,"Test 120 Day Accts";#N/A,#N/A,FALSE,"Tickmarks"}</definedName>
    <definedName name="ㅣ" localSheetId="6" hidden="1">{#N/A,#N/A,FALSE,"Aging Summary";#N/A,#N/A,FALSE,"Ratio Analysis";#N/A,#N/A,FALSE,"Test 120 Day Accts";#N/A,#N/A,FALSE,"Tickmarks"}</definedName>
    <definedName name="ㅣ" hidden="1">{#N/A,#N/A,FALSE,"Aging Summary";#N/A,#N/A,FALSE,"Ratio Analysis";#N/A,#N/A,FALSE,"Test 120 Day Accts";#N/A,#N/A,FALSE,"Tickmarks"}</definedName>
    <definedName name="ㅣ15">#REF!</definedName>
    <definedName name="ㅣㄴ" localSheetId="7" hidden="1">{#N/A,#N/A,FALSE,"BS";#N/A,#N/A,FALSE,"PL";#N/A,#N/A,FALSE,"처분";#N/A,#N/A,FALSE,"현금";#N/A,#N/A,FALSE,"매출";#N/A,#N/A,FALSE,"원가";#N/A,#N/A,FALSE,"경영"}</definedName>
    <definedName name="ㅣㄴ" localSheetId="6" hidden="1">{#N/A,#N/A,FALSE,"BS";#N/A,#N/A,FALSE,"PL";#N/A,#N/A,FALSE,"처분";#N/A,#N/A,FALSE,"현금";#N/A,#N/A,FALSE,"매출";#N/A,#N/A,FALSE,"원가";#N/A,#N/A,FALSE,"경영"}</definedName>
    <definedName name="ㅣㄴ" hidden="1">{#N/A,#N/A,FALSE,"BS";#N/A,#N/A,FALSE,"PL";#N/A,#N/A,FALSE,"처분";#N/A,#N/A,FALSE,"현금";#N/A,#N/A,FALSE,"매출";#N/A,#N/A,FALSE,"원가";#N/A,#N/A,FALSE,"경영"}</definedName>
    <definedName name="ㅣㄴㅏㅇㄴㅣㅇ" localSheetId="7" hidden="1">{#N/A,#N/A,FALSE,"BS";#N/A,#N/A,FALSE,"PL";#N/A,#N/A,FALSE,"처분";#N/A,#N/A,FALSE,"현금";#N/A,#N/A,FALSE,"매출";#N/A,#N/A,FALSE,"원가";#N/A,#N/A,FALSE,"경영"}</definedName>
    <definedName name="ㅣㄴㅏㅇㄴㅣㅇ" localSheetId="6" hidden="1">{#N/A,#N/A,FALSE,"BS";#N/A,#N/A,FALSE,"PL";#N/A,#N/A,FALSE,"처분";#N/A,#N/A,FALSE,"현금";#N/A,#N/A,FALSE,"매출";#N/A,#N/A,FALSE,"원가";#N/A,#N/A,FALSE,"경영"}</definedName>
    <definedName name="ㅣㄴㅏㅇㄴㅣㅇ" hidden="1">{#N/A,#N/A,FALSE,"BS";#N/A,#N/A,FALSE,"PL";#N/A,#N/A,FALSE,"처분";#N/A,#N/A,FALSE,"현금";#N/A,#N/A,FALSE,"매출";#N/A,#N/A,FALSE,"원가";#N/A,#N/A,FALSE,"경영"}</definedName>
    <definedName name="ㅣ니니니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니니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니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아퓌아푼ㅇ" localSheetId="7" hidden="1">{"'호선별현황(방식)'!$K$22:$P$22","'호선별현황(방식)'!$K$22:$P$22"}</definedName>
    <definedName name="ㅣ아퓌아푼ㅇ" localSheetId="6" hidden="1">{"'호선별현황(방식)'!$K$22:$P$22","'호선별현황(방식)'!$K$22:$P$22"}</definedName>
    <definedName name="ㅣ아퓌아푼ㅇ" hidden="1">{"'호선별현황(방식)'!$K$22:$P$22","'호선별현황(방식)'!$K$22:$P$22"}</definedName>
    <definedName name="ㅣㅊㅇ" localSheetId="7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ㅊㅇ" localSheetId="6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ㅊ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ㅏ" localSheetId="7" hidden="1">{#N/A,#N/A,FALSE,"Sheet1"}</definedName>
    <definedName name="ㅣㅏ" localSheetId="6" hidden="1">{#N/A,#N/A,FALSE,"Sheet1"}</definedName>
    <definedName name="ㅣㅏ" hidden="1">{#N/A,#N/A,FALSE,"Sheet1"}</definedName>
    <definedName name="ㅣㅏ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ㄴㅏ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ㄴㅏ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ㄴ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러아ㅣㄹㅇ">#REF!</definedName>
    <definedName name="ㅣㅏㅏ" localSheetId="7" hidden="1">{#N/A,#N/A,FALSE,"97년 투자계획 세부내역 "}</definedName>
    <definedName name="ㅣㅏㅏ" localSheetId="6" hidden="1">{#N/A,#N/A,FALSE,"97년 투자계획 세부내역 "}</definedName>
    <definedName name="ㅣㅏㅏ" hidden="1">{#N/A,#N/A,FALSE,"97년 투자계획 세부내역 "}</definedName>
    <definedName name="ㅣㅏㅓ" localSheetId="7" hidden="1">{#N/A,#N/A,FALSE,"97년 투자계획 세부내역 "}</definedName>
    <definedName name="ㅣㅏㅓ" localSheetId="6" hidden="1">{#N/A,#N/A,FALSE,"97년 투자계획 세부내역 "}</definedName>
    <definedName name="ㅣㅏㅓ" hidden="1">{#N/A,#N/A,FALSE,"97년 투자계획 세부내역 "}</definedName>
    <definedName name="ㅣㅣ" localSheetId="7" hidden="1">{#N/A,#N/A,FALSE,"을지 (4)";#N/A,#N/A,FALSE,"을지 (5)";#N/A,#N/A,FALSE,"을지 (6)"}</definedName>
    <definedName name="ㅣㅣ" localSheetId="6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ㅐㅔㅏ" localSheetId="7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ㅣㅣㅐㅔㅏ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ㅣㅣㅐㅔㅏ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ㅣㅣㅣ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" localSheetId="7" hidden="1">{#N/A,#N/A,FALSE,"BS";#N/A,#N/A,FALSE,"PL";#N/A,#N/A,FALSE,"처분";#N/A,#N/A,FALSE,"현금";#N/A,#N/A,FALSE,"매출";#N/A,#N/A,FALSE,"원가";#N/A,#N/A,FALSE,"경영"}</definedName>
    <definedName name="ㅣㅣㅣㅣ" localSheetId="6" hidden="1">{#N/A,#N/A,FALSE,"BS";#N/A,#N/A,FALSE,"PL";#N/A,#N/A,FALSE,"처분";#N/A,#N/A,FALSE,"현금";#N/A,#N/A,FALSE,"매출";#N/A,#N/A,FALSE,"원가";#N/A,#N/A,FALSE,"경영"}</definedName>
    <definedName name="ㅣㅣㅣㅣ" hidden="1">{#N/A,#N/A,FALSE,"BS";#N/A,#N/A,FALSE,"PL";#N/A,#N/A,FALSE,"처분";#N/A,#N/A,FALSE,"현금";#N/A,#N/A,FALSE,"매출";#N/A,#N/A,FALSE,"원가";#N/A,#N/A,FALSE,"경영"}</definedName>
    <definedName name="ㅣㅣㅣㅣㅣ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ㅣ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ㅣㅣㅣㅣㅣㅣㅣ" localSheetId="7" hidden="1">{#N/A,#N/A,FALSE,"Sheet1"}</definedName>
    <definedName name="ㅣㅣㅣㅣㅣㅣㅣㅣㅣㅣㅣ" localSheetId="6" hidden="1">{#N/A,#N/A,FALSE,"Sheet1"}</definedName>
    <definedName name="ㅣㅣㅣㅣㅣㅣㅣㅣㅣㅣㅣ" hidden="1">{#N/A,#N/A,FALSE,"Sheet1"}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1" l="1"/>
  <c r="B23" i="34"/>
  <c r="B22" i="34"/>
  <c r="A2" i="19"/>
  <c r="D20" i="11"/>
  <c r="B36" i="32"/>
  <c r="B35" i="32"/>
  <c r="H18" i="34"/>
  <c r="G18" i="34"/>
  <c r="F18" i="34"/>
  <c r="D18" i="34"/>
  <c r="C18" i="34"/>
  <c r="I17" i="34"/>
  <c r="B17" i="34"/>
  <c r="I16" i="34"/>
  <c r="E16" i="34"/>
  <c r="J16" i="34" s="1"/>
  <c r="I15" i="34"/>
  <c r="E15" i="34"/>
  <c r="J15" i="34" s="1"/>
  <c r="I14" i="34"/>
  <c r="E14" i="34"/>
  <c r="J14" i="34" s="1"/>
  <c r="I13" i="34"/>
  <c r="E13" i="34"/>
  <c r="J13" i="34" s="1"/>
  <c r="I12" i="34"/>
  <c r="E12" i="34"/>
  <c r="J12" i="34" s="1"/>
  <c r="I11" i="34"/>
  <c r="E11" i="34"/>
  <c r="J11" i="34" s="1"/>
  <c r="I10" i="34"/>
  <c r="I18" i="34" s="1"/>
  <c r="E10" i="34"/>
  <c r="J10" i="34" s="1"/>
  <c r="B33" i="32"/>
  <c r="E22" i="29"/>
  <c r="D22" i="29"/>
  <c r="E24" i="29"/>
  <c r="E23" i="29"/>
  <c r="D24" i="29"/>
  <c r="D23" i="29"/>
  <c r="D10" i="29"/>
  <c r="D8" i="29"/>
  <c r="D7" i="29"/>
  <c r="B13" i="29"/>
  <c r="B11" i="29"/>
  <c r="B12" i="29"/>
  <c r="B55" i="40"/>
  <c r="B54" i="40"/>
  <c r="B49" i="40"/>
  <c r="F21" i="40"/>
  <c r="F22" i="40"/>
  <c r="F23" i="40"/>
  <c r="F24" i="40"/>
  <c r="F25" i="40"/>
  <c r="F26" i="40"/>
  <c r="F27" i="40"/>
  <c r="F28" i="40"/>
  <c r="F29" i="40"/>
  <c r="F30" i="40"/>
  <c r="F31" i="40"/>
  <c r="F32" i="40"/>
  <c r="F33" i="40"/>
  <c r="F20" i="40"/>
  <c r="D34" i="40"/>
  <c r="C34" i="40"/>
  <c r="C24" i="40"/>
  <c r="D24" i="40"/>
  <c r="D32" i="40"/>
  <c r="C32" i="40"/>
  <c r="E31" i="40"/>
  <c r="E30" i="40"/>
  <c r="E29" i="40"/>
  <c r="E28" i="40"/>
  <c r="E32" i="40" s="1"/>
  <c r="E27" i="40"/>
  <c r="E26" i="40"/>
  <c r="E25" i="40"/>
  <c r="E23" i="40"/>
  <c r="E22" i="40"/>
  <c r="E21" i="40"/>
  <c r="C13" i="40"/>
  <c r="B13" i="40"/>
  <c r="B14" i="40" s="1"/>
  <c r="D13" i="19"/>
  <c r="D12" i="19"/>
  <c r="A2" i="40"/>
  <c r="D16" i="19"/>
  <c r="D15" i="19"/>
  <c r="H38" i="18"/>
  <c r="G14" i="18"/>
  <c r="G15" i="18" s="1"/>
  <c r="H36" i="18"/>
  <c r="B34" i="17"/>
  <c r="C34" i="17" s="1"/>
  <c r="B33" i="17"/>
  <c r="C33" i="17" s="1"/>
  <c r="B32" i="17"/>
  <c r="C32" i="17" s="1"/>
  <c r="B31" i="17"/>
  <c r="C31" i="17" s="1"/>
  <c r="C30" i="17"/>
  <c r="B30" i="17"/>
  <c r="B17" i="19"/>
  <c r="B18" i="19" s="1"/>
  <c r="D8" i="16"/>
  <c r="L33" i="16"/>
  <c r="L31" i="16"/>
  <c r="L29" i="16"/>
  <c r="J35" i="16"/>
  <c r="I35" i="16"/>
  <c r="H35" i="16"/>
  <c r="G35" i="16"/>
  <c r="F35" i="16"/>
  <c r="E35" i="16"/>
  <c r="D35" i="16"/>
  <c r="C35" i="16"/>
  <c r="B35" i="16"/>
  <c r="C41" i="6"/>
  <c r="H78" i="12"/>
  <c r="D11" i="16"/>
  <c r="J77" i="12"/>
  <c r="K77" i="12" s="1"/>
  <c r="L77" i="12" s="1"/>
  <c r="K34" i="16"/>
  <c r="J34" i="16"/>
  <c r="B34" i="16"/>
  <c r="I32" i="16"/>
  <c r="I34" i="16" s="1"/>
  <c r="H32" i="16"/>
  <c r="H34" i="16" s="1"/>
  <c r="G32" i="16"/>
  <c r="G34" i="16" s="1"/>
  <c r="F32" i="16"/>
  <c r="F34" i="16" s="1"/>
  <c r="E32" i="16"/>
  <c r="E34" i="16" s="1"/>
  <c r="D32" i="16"/>
  <c r="D34" i="16" s="1"/>
  <c r="C32" i="16"/>
  <c r="C34" i="16" s="1"/>
  <c r="K31" i="16"/>
  <c r="K30" i="16"/>
  <c r="K29" i="16"/>
  <c r="K28" i="16"/>
  <c r="K25" i="16"/>
  <c r="K24" i="16"/>
  <c r="K23" i="16"/>
  <c r="K22" i="16"/>
  <c r="B11" i="16"/>
  <c r="B9" i="16"/>
  <c r="B8" i="16"/>
  <c r="B7" i="16"/>
  <c r="B6" i="16"/>
  <c r="B12" i="16" s="1"/>
  <c r="B30" i="11"/>
  <c r="B29" i="11"/>
  <c r="D23" i="11"/>
  <c r="E23" i="11" s="1"/>
  <c r="D22" i="11"/>
  <c r="C22" i="11"/>
  <c r="C20" i="11"/>
  <c r="D19" i="11"/>
  <c r="I39" i="6"/>
  <c r="C19" i="11"/>
  <c r="E19" i="11"/>
  <c r="E20" i="11"/>
  <c r="E21" i="11"/>
  <c r="E22" i="11"/>
  <c r="J42" i="6"/>
  <c r="I43" i="6"/>
  <c r="H43" i="6"/>
  <c r="I38" i="6"/>
  <c r="C18" i="11"/>
  <c r="I42" i="6"/>
  <c r="J39" i="6"/>
  <c r="J43" i="6" s="1"/>
  <c r="G43" i="6"/>
  <c r="D40" i="6"/>
  <c r="D41" i="6"/>
  <c r="AO28" i="39"/>
  <c r="AN28" i="39"/>
  <c r="AM28" i="39"/>
  <c r="AL28" i="39"/>
  <c r="AK28" i="39"/>
  <c r="AJ28" i="39"/>
  <c r="AI28" i="39"/>
  <c r="AH28" i="39"/>
  <c r="AG28" i="39"/>
  <c r="AF28" i="39"/>
  <c r="AE28" i="39"/>
  <c r="AD28" i="39"/>
  <c r="AC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AO27" i="39"/>
  <c r="AN27" i="39"/>
  <c r="AM27" i="39"/>
  <c r="AL27" i="39"/>
  <c r="AK27" i="39"/>
  <c r="AJ27" i="39"/>
  <c r="AI27" i="39"/>
  <c r="AH27" i="39"/>
  <c r="AG27" i="39"/>
  <c r="AF27" i="39"/>
  <c r="AE27" i="39"/>
  <c r="AD27" i="39"/>
  <c r="AC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AO26" i="39"/>
  <c r="AN26" i="39"/>
  <c r="AM26" i="39"/>
  <c r="AL26" i="39"/>
  <c r="AK26" i="39"/>
  <c r="AJ26" i="39"/>
  <c r="AI26" i="39"/>
  <c r="AH26" i="39"/>
  <c r="AG26" i="39"/>
  <c r="AF26" i="39"/>
  <c r="AE26" i="39"/>
  <c r="AD26" i="39"/>
  <c r="AC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AO25" i="39"/>
  <c r="AN25" i="39"/>
  <c r="AM25" i="39"/>
  <c r="AL25" i="39"/>
  <c r="AK25" i="39"/>
  <c r="AJ25" i="39"/>
  <c r="AI25" i="39"/>
  <c r="AH25" i="39"/>
  <c r="AG25" i="39"/>
  <c r="AF25" i="39"/>
  <c r="AE25" i="39"/>
  <c r="AD25" i="39"/>
  <c r="AC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AN24" i="39"/>
  <c r="AM24" i="39"/>
  <c r="AL24" i="39"/>
  <c r="AK24" i="39"/>
  <c r="AJ24" i="39"/>
  <c r="AI24" i="39"/>
  <c r="AH24" i="39"/>
  <c r="AG24" i="39"/>
  <c r="AE24" i="39"/>
  <c r="AD24" i="39"/>
  <c r="AC24" i="39"/>
  <c r="T24" i="39"/>
  <c r="S24" i="39"/>
  <c r="R24" i="39"/>
  <c r="AO23" i="39"/>
  <c r="AN23" i="39"/>
  <c r="AM23" i="39"/>
  <c r="AL23" i="39"/>
  <c r="AK23" i="39"/>
  <c r="AJ23" i="39"/>
  <c r="AI23" i="39"/>
  <c r="AH23" i="39"/>
  <c r="AG23" i="39"/>
  <c r="AF23" i="39"/>
  <c r="AE23" i="39"/>
  <c r="AD23" i="39"/>
  <c r="AC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G20" i="39"/>
  <c r="B20" i="39"/>
  <c r="G19" i="39"/>
  <c r="G21" i="39" s="1"/>
  <c r="B19" i="39"/>
  <c r="B21" i="39" s="1"/>
  <c r="D21" i="39" s="1"/>
  <c r="AS15" i="39"/>
  <c r="AR15" i="39"/>
  <c r="AQ15" i="39"/>
  <c r="AP15" i="39"/>
  <c r="AA15" i="39"/>
  <c r="AH14" i="39"/>
  <c r="AG14" i="39"/>
  <c r="AF13" i="39"/>
  <c r="Y13" i="39"/>
  <c r="Y15" i="39" s="1"/>
  <c r="AR7" i="39"/>
  <c r="AQ7" i="39"/>
  <c r="AH7" i="39"/>
  <c r="AG7" i="39"/>
  <c r="AF7" i="39"/>
  <c r="AE7" i="39"/>
  <c r="AD7" i="39"/>
  <c r="AC7" i="39"/>
  <c r="AB7" i="39"/>
  <c r="Y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AO6" i="39"/>
  <c r="X6" i="39"/>
  <c r="C46" i="31"/>
  <c r="J56" i="15"/>
  <c r="K56" i="15" s="1"/>
  <c r="J55" i="15"/>
  <c r="G55" i="15"/>
  <c r="I55" i="15" s="1"/>
  <c r="J76" i="12"/>
  <c r="J79" i="12" s="1"/>
  <c r="D75" i="12"/>
  <c r="B79" i="12"/>
  <c r="C76" i="12"/>
  <c r="C69" i="12"/>
  <c r="C68" i="12"/>
  <c r="C67" i="12"/>
  <c r="C66" i="12"/>
  <c r="C65" i="12"/>
  <c r="C64" i="12"/>
  <c r="C63" i="12"/>
  <c r="C62" i="12"/>
  <c r="B23" i="17"/>
  <c r="C39" i="38"/>
  <c r="C43" i="38" s="1"/>
  <c r="E31" i="38"/>
  <c r="H30" i="38"/>
  <c r="H29" i="38"/>
  <c r="H28" i="38"/>
  <c r="F31" i="38"/>
  <c r="H27" i="38"/>
  <c r="H31" i="38" s="1"/>
  <c r="G27" i="38"/>
  <c r="H22" i="38"/>
  <c r="E22" i="38"/>
  <c r="J21" i="38"/>
  <c r="J20" i="38"/>
  <c r="J19" i="38"/>
  <c r="J18" i="38"/>
  <c r="J17" i="38"/>
  <c r="J16" i="38"/>
  <c r="J15" i="38"/>
  <c r="J22" i="38" s="1"/>
  <c r="I15" i="38"/>
  <c r="P9" i="38"/>
  <c r="Q9" i="38" s="1"/>
  <c r="P8" i="38"/>
  <c r="Q8" i="38" s="1"/>
  <c r="P7" i="38"/>
  <c r="Q7" i="38" s="1"/>
  <c r="R7" i="38"/>
  <c r="P6" i="38"/>
  <c r="Q6" i="38" s="1"/>
  <c r="D3" i="38"/>
  <c r="I821" i="36"/>
  <c r="K820" i="36"/>
  <c r="K821" i="36" s="1"/>
  <c r="C45" i="38" s="1"/>
  <c r="J812" i="36"/>
  <c r="I812" i="36"/>
  <c r="K812" i="36" s="1"/>
  <c r="J811" i="36"/>
  <c r="I811" i="36"/>
  <c r="K811" i="36" s="1"/>
  <c r="J810" i="36"/>
  <c r="I810" i="36"/>
  <c r="K810" i="36" s="1"/>
  <c r="J809" i="36"/>
  <c r="I809" i="36"/>
  <c r="K809" i="36" s="1"/>
  <c r="J808" i="36"/>
  <c r="I808" i="36"/>
  <c r="K808" i="36" s="1"/>
  <c r="J807" i="36"/>
  <c r="I807" i="36"/>
  <c r="K807" i="36" s="1"/>
  <c r="J806" i="36"/>
  <c r="I806" i="36"/>
  <c r="K806" i="36" s="1"/>
  <c r="J805" i="36"/>
  <c r="I805" i="36"/>
  <c r="K805" i="36" s="1"/>
  <c r="J804" i="36"/>
  <c r="I804" i="36"/>
  <c r="K804" i="36" s="1"/>
  <c r="J803" i="36"/>
  <c r="I803" i="36"/>
  <c r="K803" i="36" s="1"/>
  <c r="J802" i="36"/>
  <c r="I802" i="36"/>
  <c r="K802" i="36" s="1"/>
  <c r="J801" i="36"/>
  <c r="I801" i="36"/>
  <c r="K801" i="36" s="1"/>
  <c r="J800" i="36"/>
  <c r="I800" i="36"/>
  <c r="K800" i="36" s="1"/>
  <c r="J799" i="36"/>
  <c r="I799" i="36"/>
  <c r="K799" i="36" s="1"/>
  <c r="J798" i="36"/>
  <c r="I798" i="36"/>
  <c r="K798" i="36" s="1"/>
  <c r="J797" i="36"/>
  <c r="I797" i="36"/>
  <c r="K797" i="36" s="1"/>
  <c r="J796" i="36"/>
  <c r="I796" i="36"/>
  <c r="K796" i="36" s="1"/>
  <c r="J795" i="36"/>
  <c r="I795" i="36"/>
  <c r="K795" i="36" s="1"/>
  <c r="J794" i="36"/>
  <c r="I794" i="36"/>
  <c r="K794" i="36" s="1"/>
  <c r="J793" i="36"/>
  <c r="I793" i="36"/>
  <c r="K793" i="36" s="1"/>
  <c r="J792" i="36"/>
  <c r="I792" i="36"/>
  <c r="K792" i="36" s="1"/>
  <c r="J791" i="36"/>
  <c r="I791" i="36"/>
  <c r="K791" i="36" s="1"/>
  <c r="J790" i="36"/>
  <c r="I790" i="36"/>
  <c r="K790" i="36" s="1"/>
  <c r="J789" i="36"/>
  <c r="I789" i="36"/>
  <c r="K789" i="36" s="1"/>
  <c r="J788" i="36"/>
  <c r="I788" i="36"/>
  <c r="K788" i="36" s="1"/>
  <c r="J787" i="36"/>
  <c r="I787" i="36"/>
  <c r="K787" i="36" s="1"/>
  <c r="J786" i="36"/>
  <c r="I786" i="36"/>
  <c r="K786" i="36" s="1"/>
  <c r="J785" i="36"/>
  <c r="I785" i="36"/>
  <c r="K785" i="36" s="1"/>
  <c r="J784" i="36"/>
  <c r="I784" i="36"/>
  <c r="K784" i="36" s="1"/>
  <c r="J783" i="36"/>
  <c r="I783" i="36"/>
  <c r="K783" i="36" s="1"/>
  <c r="J782" i="36"/>
  <c r="I782" i="36"/>
  <c r="K782" i="36" s="1"/>
  <c r="J781" i="36"/>
  <c r="I781" i="36"/>
  <c r="K781" i="36" s="1"/>
  <c r="I780" i="36"/>
  <c r="K780" i="36" s="1"/>
  <c r="I779" i="36"/>
  <c r="K779" i="36" s="1"/>
  <c r="I778" i="36"/>
  <c r="K778" i="36" s="1"/>
  <c r="I777" i="36"/>
  <c r="K777" i="36" s="1"/>
  <c r="I776" i="36"/>
  <c r="K776" i="36" s="1"/>
  <c r="I775" i="36"/>
  <c r="K775" i="36" s="1"/>
  <c r="I774" i="36"/>
  <c r="K774" i="36" s="1"/>
  <c r="I773" i="36"/>
  <c r="K773" i="36" s="1"/>
  <c r="I772" i="36"/>
  <c r="K772" i="36" s="1"/>
  <c r="I771" i="36"/>
  <c r="K771" i="36" s="1"/>
  <c r="I770" i="36"/>
  <c r="K770" i="36" s="1"/>
  <c r="I769" i="36"/>
  <c r="K769" i="36" s="1"/>
  <c r="I768" i="36"/>
  <c r="K768" i="36" s="1"/>
  <c r="I767" i="36"/>
  <c r="K767" i="36" s="1"/>
  <c r="I766" i="36"/>
  <c r="K766" i="36" s="1"/>
  <c r="I765" i="36"/>
  <c r="K765" i="36" s="1"/>
  <c r="I764" i="36"/>
  <c r="K764" i="36" s="1"/>
  <c r="I763" i="36"/>
  <c r="K763" i="36" s="1"/>
  <c r="I762" i="36"/>
  <c r="K762" i="36" s="1"/>
  <c r="I761" i="36"/>
  <c r="K761" i="36" s="1"/>
  <c r="I760" i="36"/>
  <c r="K760" i="36" s="1"/>
  <c r="I759" i="36"/>
  <c r="K759" i="36" s="1"/>
  <c r="I758" i="36"/>
  <c r="K758" i="36" s="1"/>
  <c r="I757" i="36"/>
  <c r="K757" i="36" s="1"/>
  <c r="I756" i="36"/>
  <c r="K756" i="36" s="1"/>
  <c r="I755" i="36"/>
  <c r="K755" i="36" s="1"/>
  <c r="I754" i="36"/>
  <c r="K754" i="36" s="1"/>
  <c r="I753" i="36"/>
  <c r="K753" i="36" s="1"/>
  <c r="I752" i="36"/>
  <c r="K752" i="36" s="1"/>
  <c r="I751" i="36"/>
  <c r="K751" i="36" s="1"/>
  <c r="I750" i="36"/>
  <c r="K750" i="36" s="1"/>
  <c r="I749" i="36"/>
  <c r="K749" i="36" s="1"/>
  <c r="I748" i="36"/>
  <c r="K748" i="36" s="1"/>
  <c r="I747" i="36"/>
  <c r="K747" i="36" s="1"/>
  <c r="I746" i="36"/>
  <c r="K746" i="36" s="1"/>
  <c r="I745" i="36"/>
  <c r="K745" i="36" s="1"/>
  <c r="I744" i="36"/>
  <c r="K744" i="36" s="1"/>
  <c r="I743" i="36"/>
  <c r="K743" i="36" s="1"/>
  <c r="I742" i="36"/>
  <c r="K742" i="36" s="1"/>
  <c r="I741" i="36"/>
  <c r="K741" i="36" s="1"/>
  <c r="I740" i="36"/>
  <c r="K740" i="36" s="1"/>
  <c r="I739" i="36"/>
  <c r="K739" i="36" s="1"/>
  <c r="I738" i="36"/>
  <c r="K738" i="36" s="1"/>
  <c r="I737" i="36"/>
  <c r="K737" i="36" s="1"/>
  <c r="I736" i="36"/>
  <c r="K736" i="36" s="1"/>
  <c r="I735" i="36"/>
  <c r="K735" i="36" s="1"/>
  <c r="I734" i="36"/>
  <c r="K734" i="36" s="1"/>
  <c r="I733" i="36"/>
  <c r="K733" i="36" s="1"/>
  <c r="I732" i="36"/>
  <c r="K732" i="36" s="1"/>
  <c r="I731" i="36"/>
  <c r="K731" i="36" s="1"/>
  <c r="I730" i="36"/>
  <c r="K730" i="36" s="1"/>
  <c r="I729" i="36"/>
  <c r="K729" i="36" s="1"/>
  <c r="I728" i="36"/>
  <c r="K728" i="36" s="1"/>
  <c r="I727" i="36"/>
  <c r="K727" i="36" s="1"/>
  <c r="I726" i="36"/>
  <c r="K726" i="36" s="1"/>
  <c r="I725" i="36"/>
  <c r="K725" i="36" s="1"/>
  <c r="I724" i="36"/>
  <c r="K724" i="36" s="1"/>
  <c r="I723" i="36"/>
  <c r="K723" i="36" s="1"/>
  <c r="I722" i="36"/>
  <c r="K722" i="36" s="1"/>
  <c r="I721" i="36"/>
  <c r="K721" i="36" s="1"/>
  <c r="I720" i="36"/>
  <c r="K720" i="36" s="1"/>
  <c r="I719" i="36"/>
  <c r="K719" i="36" s="1"/>
  <c r="I718" i="36"/>
  <c r="K718" i="36" s="1"/>
  <c r="I717" i="36"/>
  <c r="K717" i="36" s="1"/>
  <c r="I716" i="36"/>
  <c r="K716" i="36" s="1"/>
  <c r="I715" i="36"/>
  <c r="K715" i="36" s="1"/>
  <c r="I714" i="36"/>
  <c r="K714" i="36" s="1"/>
  <c r="I713" i="36"/>
  <c r="K713" i="36" s="1"/>
  <c r="I712" i="36"/>
  <c r="K712" i="36" s="1"/>
  <c r="I711" i="36"/>
  <c r="K711" i="36" s="1"/>
  <c r="I710" i="36"/>
  <c r="K710" i="36" s="1"/>
  <c r="I709" i="36"/>
  <c r="K709" i="36" s="1"/>
  <c r="I708" i="36"/>
  <c r="K708" i="36" s="1"/>
  <c r="I707" i="36"/>
  <c r="K707" i="36" s="1"/>
  <c r="I706" i="36"/>
  <c r="K706" i="36" s="1"/>
  <c r="I705" i="36"/>
  <c r="K705" i="36" s="1"/>
  <c r="I704" i="36"/>
  <c r="K704" i="36" s="1"/>
  <c r="I703" i="36"/>
  <c r="K703" i="36" s="1"/>
  <c r="I702" i="36"/>
  <c r="K702" i="36" s="1"/>
  <c r="I701" i="36"/>
  <c r="K701" i="36" s="1"/>
  <c r="I700" i="36"/>
  <c r="K700" i="36" s="1"/>
  <c r="I699" i="36"/>
  <c r="K699" i="36" s="1"/>
  <c r="I698" i="36"/>
  <c r="K698" i="36" s="1"/>
  <c r="I697" i="36"/>
  <c r="K697" i="36" s="1"/>
  <c r="I696" i="36"/>
  <c r="K696" i="36" s="1"/>
  <c r="I695" i="36"/>
  <c r="K695" i="36" s="1"/>
  <c r="I694" i="36"/>
  <c r="K694" i="36" s="1"/>
  <c r="I693" i="36"/>
  <c r="K693" i="36" s="1"/>
  <c r="I692" i="36"/>
  <c r="K692" i="36" s="1"/>
  <c r="I691" i="36"/>
  <c r="K691" i="36" s="1"/>
  <c r="I690" i="36"/>
  <c r="K690" i="36" s="1"/>
  <c r="I689" i="36"/>
  <c r="K689" i="36" s="1"/>
  <c r="I688" i="36"/>
  <c r="K688" i="36" s="1"/>
  <c r="I687" i="36"/>
  <c r="K687" i="36" s="1"/>
  <c r="I686" i="36"/>
  <c r="K686" i="36" s="1"/>
  <c r="I685" i="36"/>
  <c r="K685" i="36" s="1"/>
  <c r="I684" i="36"/>
  <c r="K684" i="36" s="1"/>
  <c r="I683" i="36"/>
  <c r="K683" i="36" s="1"/>
  <c r="I682" i="36"/>
  <c r="K682" i="36" s="1"/>
  <c r="I681" i="36"/>
  <c r="K681" i="36" s="1"/>
  <c r="I680" i="36"/>
  <c r="K680" i="36" s="1"/>
  <c r="I679" i="36"/>
  <c r="K679" i="36" s="1"/>
  <c r="I678" i="36"/>
  <c r="K678" i="36" s="1"/>
  <c r="I677" i="36"/>
  <c r="K677" i="36" s="1"/>
  <c r="I676" i="36"/>
  <c r="K676" i="36" s="1"/>
  <c r="I675" i="36"/>
  <c r="K675" i="36" s="1"/>
  <c r="I674" i="36"/>
  <c r="K674" i="36" s="1"/>
  <c r="I673" i="36"/>
  <c r="K673" i="36" s="1"/>
  <c r="I672" i="36"/>
  <c r="K672" i="36" s="1"/>
  <c r="I671" i="36"/>
  <c r="K671" i="36" s="1"/>
  <c r="I670" i="36"/>
  <c r="K670" i="36" s="1"/>
  <c r="I669" i="36"/>
  <c r="K669" i="36" s="1"/>
  <c r="I668" i="36"/>
  <c r="K668" i="36" s="1"/>
  <c r="I667" i="36"/>
  <c r="K667" i="36" s="1"/>
  <c r="I666" i="36"/>
  <c r="K666" i="36" s="1"/>
  <c r="I665" i="36"/>
  <c r="K665" i="36" s="1"/>
  <c r="I664" i="36"/>
  <c r="K664" i="36" s="1"/>
  <c r="I663" i="36"/>
  <c r="K663" i="36" s="1"/>
  <c r="I662" i="36"/>
  <c r="K662" i="36" s="1"/>
  <c r="I661" i="36"/>
  <c r="K661" i="36" s="1"/>
  <c r="I660" i="36"/>
  <c r="K660" i="36" s="1"/>
  <c r="I659" i="36"/>
  <c r="K659" i="36" s="1"/>
  <c r="I658" i="36"/>
  <c r="K658" i="36" s="1"/>
  <c r="I657" i="36"/>
  <c r="K657" i="36" s="1"/>
  <c r="I656" i="36"/>
  <c r="K656" i="36" s="1"/>
  <c r="I655" i="36"/>
  <c r="K655" i="36" s="1"/>
  <c r="I654" i="36"/>
  <c r="K654" i="36" s="1"/>
  <c r="I653" i="36"/>
  <c r="K653" i="36" s="1"/>
  <c r="I652" i="36"/>
  <c r="K652" i="36" s="1"/>
  <c r="I651" i="36"/>
  <c r="K651" i="36" s="1"/>
  <c r="I650" i="36"/>
  <c r="K650" i="36" s="1"/>
  <c r="I649" i="36"/>
  <c r="K649" i="36" s="1"/>
  <c r="I648" i="36"/>
  <c r="K648" i="36" s="1"/>
  <c r="I647" i="36"/>
  <c r="K647" i="36" s="1"/>
  <c r="I646" i="36"/>
  <c r="K646" i="36" s="1"/>
  <c r="I645" i="36"/>
  <c r="K645" i="36" s="1"/>
  <c r="I644" i="36"/>
  <c r="K644" i="36" s="1"/>
  <c r="I643" i="36"/>
  <c r="K643" i="36" s="1"/>
  <c r="I642" i="36"/>
  <c r="K642" i="36" s="1"/>
  <c r="I641" i="36"/>
  <c r="K641" i="36" s="1"/>
  <c r="I640" i="36"/>
  <c r="K640" i="36" s="1"/>
  <c r="I639" i="36"/>
  <c r="K639" i="36" s="1"/>
  <c r="I638" i="36"/>
  <c r="K638" i="36" s="1"/>
  <c r="I637" i="36"/>
  <c r="K637" i="36" s="1"/>
  <c r="I636" i="36"/>
  <c r="K636" i="36" s="1"/>
  <c r="I635" i="36"/>
  <c r="K635" i="36" s="1"/>
  <c r="I634" i="36"/>
  <c r="K634" i="36" s="1"/>
  <c r="I633" i="36"/>
  <c r="K633" i="36" s="1"/>
  <c r="I632" i="36"/>
  <c r="K632" i="36" s="1"/>
  <c r="I631" i="36"/>
  <c r="K631" i="36" s="1"/>
  <c r="I630" i="36"/>
  <c r="K630" i="36" s="1"/>
  <c r="I629" i="36"/>
  <c r="K629" i="36" s="1"/>
  <c r="I628" i="36"/>
  <c r="K628" i="36" s="1"/>
  <c r="I627" i="36"/>
  <c r="K627" i="36" s="1"/>
  <c r="I626" i="36"/>
  <c r="K626" i="36" s="1"/>
  <c r="I625" i="36"/>
  <c r="K625" i="36" s="1"/>
  <c r="I624" i="36"/>
  <c r="K624" i="36" s="1"/>
  <c r="I623" i="36"/>
  <c r="K623" i="36" s="1"/>
  <c r="I622" i="36"/>
  <c r="K622" i="36" s="1"/>
  <c r="I621" i="36"/>
  <c r="K621" i="36" s="1"/>
  <c r="I620" i="36"/>
  <c r="K620" i="36" s="1"/>
  <c r="I619" i="36"/>
  <c r="K619" i="36" s="1"/>
  <c r="I618" i="36"/>
  <c r="K618" i="36" s="1"/>
  <c r="I617" i="36"/>
  <c r="K617" i="36" s="1"/>
  <c r="I616" i="36"/>
  <c r="K616" i="36" s="1"/>
  <c r="I615" i="36"/>
  <c r="K615" i="36" s="1"/>
  <c r="I614" i="36"/>
  <c r="K614" i="36" s="1"/>
  <c r="I613" i="36"/>
  <c r="K613" i="36" s="1"/>
  <c r="I612" i="36"/>
  <c r="K612" i="36" s="1"/>
  <c r="I611" i="36"/>
  <c r="K611" i="36" s="1"/>
  <c r="I610" i="36"/>
  <c r="K610" i="36" s="1"/>
  <c r="I609" i="36"/>
  <c r="K609" i="36" s="1"/>
  <c r="I608" i="36"/>
  <c r="K608" i="36" s="1"/>
  <c r="I607" i="36"/>
  <c r="K607" i="36" s="1"/>
  <c r="I606" i="36"/>
  <c r="K606" i="36" s="1"/>
  <c r="I605" i="36"/>
  <c r="K605" i="36" s="1"/>
  <c r="I604" i="36"/>
  <c r="K604" i="36" s="1"/>
  <c r="I603" i="36"/>
  <c r="K603" i="36" s="1"/>
  <c r="I602" i="36"/>
  <c r="K602" i="36" s="1"/>
  <c r="I601" i="36"/>
  <c r="K600" i="36"/>
  <c r="K599" i="36"/>
  <c r="K598" i="36"/>
  <c r="K597" i="36"/>
  <c r="K596" i="36"/>
  <c r="K595" i="36"/>
  <c r="K594" i="36"/>
  <c r="K593" i="36"/>
  <c r="K592" i="36"/>
  <c r="K591" i="36"/>
  <c r="K590" i="36"/>
  <c r="K589" i="36"/>
  <c r="K588" i="36"/>
  <c r="K587" i="36"/>
  <c r="K586" i="36"/>
  <c r="K585" i="36"/>
  <c r="K584" i="36"/>
  <c r="K583" i="36"/>
  <c r="K582" i="36"/>
  <c r="K581" i="36"/>
  <c r="K580" i="36"/>
  <c r="K579" i="36"/>
  <c r="K578" i="36"/>
  <c r="K577" i="36"/>
  <c r="K576" i="36"/>
  <c r="K575" i="36"/>
  <c r="K574" i="36"/>
  <c r="K573" i="36"/>
  <c r="K572" i="36"/>
  <c r="K571" i="36"/>
  <c r="K570" i="36"/>
  <c r="K569" i="36"/>
  <c r="K568" i="36"/>
  <c r="K567" i="36"/>
  <c r="K566" i="36"/>
  <c r="K565" i="36"/>
  <c r="K564" i="36"/>
  <c r="K563" i="36"/>
  <c r="K562" i="36"/>
  <c r="K561" i="36"/>
  <c r="K560" i="36"/>
  <c r="K559" i="36"/>
  <c r="K558" i="36"/>
  <c r="K557" i="36"/>
  <c r="K556" i="36"/>
  <c r="K555" i="36"/>
  <c r="K554" i="36"/>
  <c r="K553" i="36"/>
  <c r="K552" i="36"/>
  <c r="K551" i="36"/>
  <c r="K550" i="36"/>
  <c r="K549" i="36"/>
  <c r="K548" i="36"/>
  <c r="K547" i="36"/>
  <c r="K546" i="36"/>
  <c r="K545" i="36"/>
  <c r="K544" i="36"/>
  <c r="K543" i="36"/>
  <c r="K542" i="36"/>
  <c r="K541" i="36"/>
  <c r="K540" i="36"/>
  <c r="K539" i="36"/>
  <c r="K538" i="36"/>
  <c r="K537" i="36"/>
  <c r="K536" i="36"/>
  <c r="K535" i="36"/>
  <c r="K534" i="36"/>
  <c r="K533" i="36"/>
  <c r="K532" i="36"/>
  <c r="K531" i="36"/>
  <c r="K530" i="36"/>
  <c r="K529" i="36"/>
  <c r="K528" i="36"/>
  <c r="K527" i="36"/>
  <c r="K526" i="36"/>
  <c r="K525" i="36"/>
  <c r="K524" i="36"/>
  <c r="K523" i="36"/>
  <c r="K522" i="36"/>
  <c r="K521" i="36"/>
  <c r="K520" i="36"/>
  <c r="K519" i="36"/>
  <c r="K518" i="36"/>
  <c r="K517" i="36"/>
  <c r="K516" i="36"/>
  <c r="K515" i="36"/>
  <c r="K514" i="36"/>
  <c r="K513" i="36"/>
  <c r="K512" i="36"/>
  <c r="K511" i="36"/>
  <c r="K510" i="36"/>
  <c r="K509" i="36"/>
  <c r="K508" i="36"/>
  <c r="K507" i="36"/>
  <c r="K506" i="36"/>
  <c r="K505" i="36"/>
  <c r="K504" i="36"/>
  <c r="K503" i="36"/>
  <c r="K502" i="36"/>
  <c r="K501" i="36"/>
  <c r="K500" i="36"/>
  <c r="K499" i="36"/>
  <c r="K498" i="36"/>
  <c r="K497" i="36"/>
  <c r="K496" i="36"/>
  <c r="K495" i="36"/>
  <c r="K494" i="36"/>
  <c r="K493" i="36"/>
  <c r="K492" i="36"/>
  <c r="K491" i="36"/>
  <c r="K490" i="36"/>
  <c r="K489" i="36"/>
  <c r="K488" i="36"/>
  <c r="K487" i="36"/>
  <c r="K486" i="36"/>
  <c r="K485" i="36"/>
  <c r="K484" i="36"/>
  <c r="K483" i="36"/>
  <c r="K482" i="36"/>
  <c r="K481" i="36"/>
  <c r="K480" i="36"/>
  <c r="K479" i="36"/>
  <c r="K478" i="36"/>
  <c r="K477" i="36"/>
  <c r="K476" i="36"/>
  <c r="K475" i="36"/>
  <c r="K474" i="36"/>
  <c r="K473" i="36"/>
  <c r="K472" i="36"/>
  <c r="K471" i="36"/>
  <c r="K470" i="36"/>
  <c r="K469" i="36"/>
  <c r="K468" i="36"/>
  <c r="K467" i="36"/>
  <c r="K466" i="36"/>
  <c r="K465" i="36"/>
  <c r="K464" i="36"/>
  <c r="K463" i="36"/>
  <c r="K462" i="36"/>
  <c r="K461" i="36"/>
  <c r="K460" i="36"/>
  <c r="K459" i="36"/>
  <c r="K458" i="36"/>
  <c r="K457" i="36"/>
  <c r="K456" i="36"/>
  <c r="K455" i="36"/>
  <c r="K454" i="36"/>
  <c r="K453" i="36"/>
  <c r="K452" i="36"/>
  <c r="K451" i="36"/>
  <c r="K450" i="36"/>
  <c r="K449" i="36"/>
  <c r="K448" i="36"/>
  <c r="K447" i="36"/>
  <c r="K446" i="36"/>
  <c r="K445" i="36"/>
  <c r="K444" i="36"/>
  <c r="K443" i="36"/>
  <c r="K442" i="36"/>
  <c r="K441" i="36"/>
  <c r="K440" i="36"/>
  <c r="K439" i="36"/>
  <c r="K438" i="36"/>
  <c r="K437" i="36"/>
  <c r="K436" i="36"/>
  <c r="K435" i="36"/>
  <c r="K434" i="36"/>
  <c r="K433" i="36"/>
  <c r="K432" i="36"/>
  <c r="K431" i="36"/>
  <c r="K430" i="36"/>
  <c r="I215" i="36"/>
  <c r="I216" i="36" s="1"/>
  <c r="I217" i="36" s="1"/>
  <c r="I218" i="36" s="1"/>
  <c r="I219" i="36" s="1"/>
  <c r="I220" i="36" s="1"/>
  <c r="I221" i="36" s="1"/>
  <c r="I222" i="36" s="1"/>
  <c r="I223" i="36" s="1"/>
  <c r="I224" i="36" s="1"/>
  <c r="I225" i="36" s="1"/>
  <c r="I226" i="36" s="1"/>
  <c r="I227" i="36" s="1"/>
  <c r="I228" i="36" s="1"/>
  <c r="I229" i="36" s="1"/>
  <c r="I230" i="36" s="1"/>
  <c r="I231" i="36" s="1"/>
  <c r="I232" i="36" s="1"/>
  <c r="I233" i="36" s="1"/>
  <c r="I234" i="36" s="1"/>
  <c r="I235" i="36" s="1"/>
  <c r="I236" i="36" s="1"/>
  <c r="I237" i="36" s="1"/>
  <c r="I238" i="36" s="1"/>
  <c r="I239" i="36" s="1"/>
  <c r="I240" i="36" s="1"/>
  <c r="I241" i="36" s="1"/>
  <c r="I242" i="36" s="1"/>
  <c r="I243" i="36" s="1"/>
  <c r="I244" i="36" s="1"/>
  <c r="I245" i="36" s="1"/>
  <c r="I246" i="36" s="1"/>
  <c r="I247" i="36" s="1"/>
  <c r="I248" i="36" s="1"/>
  <c r="I249" i="36" s="1"/>
  <c r="I250" i="36" s="1"/>
  <c r="I251" i="36" s="1"/>
  <c r="I252" i="36" s="1"/>
  <c r="I253" i="36" s="1"/>
  <c r="I254" i="36" s="1"/>
  <c r="I255" i="36" s="1"/>
  <c r="I256" i="36" s="1"/>
  <c r="I257" i="36" s="1"/>
  <c r="I258" i="36" s="1"/>
  <c r="I259" i="36" s="1"/>
  <c r="I260" i="36" s="1"/>
  <c r="I261" i="36" s="1"/>
  <c r="I262" i="36" s="1"/>
  <c r="I263" i="36" s="1"/>
  <c r="I264" i="36" s="1"/>
  <c r="I265" i="36" s="1"/>
  <c r="I266" i="36" s="1"/>
  <c r="I267" i="36" s="1"/>
  <c r="I268" i="36" s="1"/>
  <c r="I269" i="36" s="1"/>
  <c r="I270" i="36" s="1"/>
  <c r="I271" i="36" s="1"/>
  <c r="I272" i="36" s="1"/>
  <c r="I273" i="36" s="1"/>
  <c r="I274" i="36" s="1"/>
  <c r="I275" i="36" s="1"/>
  <c r="I276" i="36" s="1"/>
  <c r="I277" i="36" s="1"/>
  <c r="I278" i="36" s="1"/>
  <c r="I279" i="36" s="1"/>
  <c r="I280" i="36" s="1"/>
  <c r="I281" i="36" s="1"/>
  <c r="I282" i="36" s="1"/>
  <c r="I283" i="36" s="1"/>
  <c r="I284" i="36" s="1"/>
  <c r="I285" i="36" s="1"/>
  <c r="I286" i="36" s="1"/>
  <c r="I287" i="36" s="1"/>
  <c r="I288" i="36" s="1"/>
  <c r="I289" i="36" s="1"/>
  <c r="I290" i="36" s="1"/>
  <c r="I291" i="36" s="1"/>
  <c r="I292" i="36" s="1"/>
  <c r="I293" i="36" s="1"/>
  <c r="I294" i="36" s="1"/>
  <c r="I295" i="36" s="1"/>
  <c r="I296" i="36" s="1"/>
  <c r="I297" i="36" s="1"/>
  <c r="I298" i="36" s="1"/>
  <c r="I299" i="36" s="1"/>
  <c r="I300" i="36" s="1"/>
  <c r="I301" i="36" s="1"/>
  <c r="I302" i="36" s="1"/>
  <c r="I303" i="36" s="1"/>
  <c r="I304" i="36" s="1"/>
  <c r="I305" i="36" s="1"/>
  <c r="I306" i="36" s="1"/>
  <c r="I307" i="36" s="1"/>
  <c r="I308" i="36" s="1"/>
  <c r="I309" i="36" s="1"/>
  <c r="I310" i="36" s="1"/>
  <c r="I311" i="36" s="1"/>
  <c r="I312" i="36" s="1"/>
  <c r="I313" i="36" s="1"/>
  <c r="I314" i="36" s="1"/>
  <c r="I315" i="36" s="1"/>
  <c r="I316" i="36" s="1"/>
  <c r="I317" i="36" s="1"/>
  <c r="I318" i="36" s="1"/>
  <c r="I319" i="36" s="1"/>
  <c r="I320" i="36" s="1"/>
  <c r="I321" i="36" s="1"/>
  <c r="I322" i="36" s="1"/>
  <c r="I323" i="36" s="1"/>
  <c r="I324" i="36" s="1"/>
  <c r="I325" i="36" s="1"/>
  <c r="I326" i="36" s="1"/>
  <c r="I327" i="36" s="1"/>
  <c r="I328" i="36" s="1"/>
  <c r="I329" i="36" s="1"/>
  <c r="I330" i="36" s="1"/>
  <c r="I331" i="36" s="1"/>
  <c r="I332" i="36" s="1"/>
  <c r="I333" i="36" s="1"/>
  <c r="I334" i="36" s="1"/>
  <c r="I335" i="36" s="1"/>
  <c r="I336" i="36" s="1"/>
  <c r="I337" i="36" s="1"/>
  <c r="I338" i="36" s="1"/>
  <c r="I339" i="36" s="1"/>
  <c r="I340" i="36" s="1"/>
  <c r="I341" i="36" s="1"/>
  <c r="I342" i="36" s="1"/>
  <c r="I343" i="36" s="1"/>
  <c r="I344" i="36" s="1"/>
  <c r="I345" i="36" s="1"/>
  <c r="I346" i="36" s="1"/>
  <c r="I347" i="36" s="1"/>
  <c r="I348" i="36" s="1"/>
  <c r="I349" i="36" s="1"/>
  <c r="I350" i="36" s="1"/>
  <c r="I351" i="36" s="1"/>
  <c r="I352" i="36" s="1"/>
  <c r="I353" i="36" s="1"/>
  <c r="I354" i="36" s="1"/>
  <c r="I355" i="36" s="1"/>
  <c r="I356" i="36" s="1"/>
  <c r="I357" i="36" s="1"/>
  <c r="I358" i="36" s="1"/>
  <c r="I359" i="36" s="1"/>
  <c r="I360" i="36" s="1"/>
  <c r="I361" i="36" s="1"/>
  <c r="I362" i="36" s="1"/>
  <c r="I363" i="36" s="1"/>
  <c r="I364" i="36" s="1"/>
  <c r="I365" i="36" s="1"/>
  <c r="I366" i="36" s="1"/>
  <c r="I367" i="36" s="1"/>
  <c r="I368" i="36" s="1"/>
  <c r="I369" i="36" s="1"/>
  <c r="I370" i="36" s="1"/>
  <c r="I371" i="36" s="1"/>
  <c r="I372" i="36" s="1"/>
  <c r="I373" i="36" s="1"/>
  <c r="I374" i="36" s="1"/>
  <c r="I375" i="36" s="1"/>
  <c r="I376" i="36" s="1"/>
  <c r="I377" i="36" s="1"/>
  <c r="I378" i="36" s="1"/>
  <c r="I379" i="36" s="1"/>
  <c r="I380" i="36" s="1"/>
  <c r="I381" i="36" s="1"/>
  <c r="I382" i="36" s="1"/>
  <c r="I383" i="36" s="1"/>
  <c r="I384" i="36" s="1"/>
  <c r="I385" i="36" s="1"/>
  <c r="I386" i="36" s="1"/>
  <c r="I387" i="36" s="1"/>
  <c r="I388" i="36" s="1"/>
  <c r="I389" i="36" s="1"/>
  <c r="I390" i="36" s="1"/>
  <c r="I391" i="36" s="1"/>
  <c r="I392" i="36" s="1"/>
  <c r="I393" i="36" s="1"/>
  <c r="H41" i="36"/>
  <c r="G41" i="36"/>
  <c r="H8" i="36"/>
  <c r="D8" i="36"/>
  <c r="D9" i="36" s="1"/>
  <c r="H7" i="36"/>
  <c r="L32" i="32"/>
  <c r="H21" i="9"/>
  <c r="H12" i="9"/>
  <c r="D22" i="6"/>
  <c r="D13" i="6"/>
  <c r="I22" i="9" s="1"/>
  <c r="D12" i="6"/>
  <c r="I13" i="9" s="1"/>
  <c r="F34" i="35"/>
  <c r="C39" i="35"/>
  <c r="F32" i="35"/>
  <c r="D23" i="35"/>
  <c r="F23" i="35" s="1"/>
  <c r="F33" i="35" s="1"/>
  <c r="D20" i="35"/>
  <c r="F20" i="35" s="1"/>
  <c r="C31" i="26"/>
  <c r="A2" i="34"/>
  <c r="C60" i="26"/>
  <c r="D60" i="26"/>
  <c r="E60" i="26"/>
  <c r="F60" i="26"/>
  <c r="G60" i="26"/>
  <c r="H60" i="26"/>
  <c r="I60" i="26"/>
  <c r="B60" i="26"/>
  <c r="I49" i="26"/>
  <c r="I50" i="26"/>
  <c r="I51" i="26"/>
  <c r="I52" i="26"/>
  <c r="I53" i="26"/>
  <c r="I54" i="26"/>
  <c r="I55" i="26"/>
  <c r="I56" i="26"/>
  <c r="I57" i="26"/>
  <c r="I48" i="26"/>
  <c r="B65" i="26"/>
  <c r="B66" i="26"/>
  <c r="B67" i="26"/>
  <c r="B68" i="26"/>
  <c r="B69" i="26"/>
  <c r="B64" i="26"/>
  <c r="G58" i="26"/>
  <c r="G59" i="26"/>
  <c r="E49" i="26"/>
  <c r="E50" i="26"/>
  <c r="E51" i="26"/>
  <c r="E52" i="26"/>
  <c r="E53" i="26"/>
  <c r="E54" i="26"/>
  <c r="E55" i="26"/>
  <c r="E48" i="26"/>
  <c r="E13" i="32"/>
  <c r="E14" i="32"/>
  <c r="E12" i="32"/>
  <c r="D14" i="32"/>
  <c r="L30" i="32"/>
  <c r="M29" i="32"/>
  <c r="M30" i="32"/>
  <c r="M28" i="32"/>
  <c r="L28" i="32"/>
  <c r="L29" i="32"/>
  <c r="F13" i="32"/>
  <c r="F12" i="32"/>
  <c r="C29" i="24"/>
  <c r="D29" i="24"/>
  <c r="E29" i="24"/>
  <c r="F29" i="24"/>
  <c r="G29" i="24"/>
  <c r="I29" i="24"/>
  <c r="B29" i="24"/>
  <c r="K28" i="24"/>
  <c r="F28" i="24"/>
  <c r="F27" i="24"/>
  <c r="I28" i="24"/>
  <c r="E28" i="24"/>
  <c r="B28" i="24"/>
  <c r="D27" i="24"/>
  <c r="B27" i="24"/>
  <c r="G28" i="24"/>
  <c r="G27" i="24"/>
  <c r="D28" i="24"/>
  <c r="C28" i="24"/>
  <c r="J28" i="24"/>
  <c r="L28" i="24" s="1"/>
  <c r="B12" i="32"/>
  <c r="D14" i="24"/>
  <c r="C14" i="24"/>
  <c r="D13" i="24"/>
  <c r="C13" i="24"/>
  <c r="D12" i="24"/>
  <c r="C12" i="24"/>
  <c r="J21" i="32"/>
  <c r="C25" i="32"/>
  <c r="C24" i="32"/>
  <c r="A2" i="33"/>
  <c r="I21" i="32"/>
  <c r="K31" i="32"/>
  <c r="H31" i="32"/>
  <c r="G31" i="32"/>
  <c r="G32" i="32" s="1"/>
  <c r="F31" i="32"/>
  <c r="D31" i="32"/>
  <c r="B31" i="32"/>
  <c r="L31" i="32"/>
  <c r="E27" i="32"/>
  <c r="E31" i="32" s="1"/>
  <c r="I23" i="32"/>
  <c r="I22" i="32"/>
  <c r="I31" i="32" s="1"/>
  <c r="B13" i="32"/>
  <c r="B14" i="32"/>
  <c r="F14" i="32" s="1"/>
  <c r="A2" i="32"/>
  <c r="D37" i="22"/>
  <c r="E37" i="22"/>
  <c r="F37" i="22" s="1"/>
  <c r="C23" i="27"/>
  <c r="C24" i="27"/>
  <c r="C22" i="27"/>
  <c r="B23" i="27"/>
  <c r="B24" i="27"/>
  <c r="F39" i="10"/>
  <c r="I38" i="10"/>
  <c r="H38" i="10"/>
  <c r="G38" i="10"/>
  <c r="F38" i="10"/>
  <c r="J21" i="10"/>
  <c r="I21" i="10"/>
  <c r="H21" i="10"/>
  <c r="G21" i="10"/>
  <c r="F21" i="10"/>
  <c r="E17" i="22"/>
  <c r="B16" i="22"/>
  <c r="B15" i="22"/>
  <c r="B14" i="22"/>
  <c r="B13" i="22"/>
  <c r="B12" i="22"/>
  <c r="D33" i="22"/>
  <c r="E33" i="22"/>
  <c r="D34" i="22"/>
  <c r="E34" i="22"/>
  <c r="D35" i="22"/>
  <c r="E35" i="22"/>
  <c r="D36" i="22"/>
  <c r="E36" i="22"/>
  <c r="D38" i="22"/>
  <c r="E38" i="22"/>
  <c r="D39" i="22"/>
  <c r="E39" i="22"/>
  <c r="D40" i="22"/>
  <c r="E40" i="22"/>
  <c r="D41" i="22"/>
  <c r="E41" i="22"/>
  <c r="D42" i="22"/>
  <c r="E42" i="22"/>
  <c r="D43" i="22"/>
  <c r="E43" i="22"/>
  <c r="D44" i="22"/>
  <c r="E44" i="22"/>
  <c r="D45" i="22"/>
  <c r="E45" i="22"/>
  <c r="D46" i="22"/>
  <c r="E46" i="22"/>
  <c r="D47" i="22"/>
  <c r="E47" i="22"/>
  <c r="E32" i="22"/>
  <c r="D32" i="22"/>
  <c r="D14" i="27"/>
  <c r="C14" i="27"/>
  <c r="D13" i="27"/>
  <c r="C13" i="27"/>
  <c r="D12" i="27"/>
  <c r="C12" i="27"/>
  <c r="E13" i="27"/>
  <c r="D18" i="27"/>
  <c r="E14" i="27"/>
  <c r="H14" i="27" s="1"/>
  <c r="D17" i="22"/>
  <c r="C17" i="22"/>
  <c r="B28" i="22"/>
  <c r="C28" i="22" s="1"/>
  <c r="C25" i="17"/>
  <c r="B25" i="17"/>
  <c r="D24" i="17"/>
  <c r="D23" i="17"/>
  <c r="D25" i="17" s="1"/>
  <c r="E14" i="17"/>
  <c r="H14" i="17" s="1"/>
  <c r="D17" i="17"/>
  <c r="C17" i="17"/>
  <c r="E17" i="17" s="1"/>
  <c r="H17" i="17" s="1"/>
  <c r="D18" i="17"/>
  <c r="C18" i="17"/>
  <c r="E18" i="17" s="1"/>
  <c r="H18" i="17" s="1"/>
  <c r="D16" i="17"/>
  <c r="C16" i="17"/>
  <c r="E16" i="17" s="1"/>
  <c r="H16" i="17" s="1"/>
  <c r="D15" i="17"/>
  <c r="C15" i="17"/>
  <c r="E15" i="17" s="1"/>
  <c r="H15" i="17" s="1"/>
  <c r="D13" i="17"/>
  <c r="C13" i="17"/>
  <c r="E13" i="17" s="1"/>
  <c r="H13" i="17" s="1"/>
  <c r="D12" i="17"/>
  <c r="C12" i="17"/>
  <c r="E12" i="17" s="1"/>
  <c r="H42" i="12"/>
  <c r="G43" i="12"/>
  <c r="F43" i="12"/>
  <c r="B43" i="12"/>
  <c r="C43" i="12"/>
  <c r="D32" i="12"/>
  <c r="C32" i="12"/>
  <c r="E32" i="12" s="1"/>
  <c r="D31" i="12"/>
  <c r="C31" i="12"/>
  <c r="E31" i="12" s="1"/>
  <c r="D30" i="12"/>
  <c r="C30" i="12"/>
  <c r="E30" i="12" s="1"/>
  <c r="D29" i="12"/>
  <c r="C29" i="12"/>
  <c r="E29" i="12" s="1"/>
  <c r="D28" i="12"/>
  <c r="C28" i="12"/>
  <c r="E28" i="12" s="1"/>
  <c r="D27" i="12"/>
  <c r="C27" i="12"/>
  <c r="D26" i="12"/>
  <c r="C26" i="12"/>
  <c r="E26" i="12" s="1"/>
  <c r="D20" i="12"/>
  <c r="E70" i="12" s="1"/>
  <c r="C20" i="12"/>
  <c r="D19" i="12"/>
  <c r="C19" i="12"/>
  <c r="D18" i="12"/>
  <c r="C18" i="12"/>
  <c r="D17" i="12"/>
  <c r="C17" i="12"/>
  <c r="E17" i="12" s="1"/>
  <c r="D16" i="12"/>
  <c r="C16" i="12"/>
  <c r="D15" i="12"/>
  <c r="C15" i="12"/>
  <c r="D14" i="12"/>
  <c r="C14" i="12"/>
  <c r="D13" i="12"/>
  <c r="C13" i="12"/>
  <c r="E13" i="12" s="1"/>
  <c r="D12" i="12"/>
  <c r="C12" i="12"/>
  <c r="D27" i="6"/>
  <c r="C27" i="6"/>
  <c r="E27" i="6" s="1"/>
  <c r="C26" i="6"/>
  <c r="D26" i="6" s="1"/>
  <c r="C22" i="6"/>
  <c r="C45" i="6" s="1"/>
  <c r="D14" i="6"/>
  <c r="C14" i="6"/>
  <c r="C13" i="6"/>
  <c r="C12" i="6"/>
  <c r="H11" i="8" s="1"/>
  <c r="B11" i="31"/>
  <c r="C11" i="31"/>
  <c r="B12" i="31"/>
  <c r="C12" i="31"/>
  <c r="D12" i="31" s="1"/>
  <c r="B13" i="31"/>
  <c r="C13" i="31"/>
  <c r="B14" i="31"/>
  <c r="C14" i="31"/>
  <c r="B15" i="31"/>
  <c r="C15" i="31"/>
  <c r="B16" i="31"/>
  <c r="C16" i="31"/>
  <c r="B17" i="31"/>
  <c r="C17" i="31"/>
  <c r="D17" i="31" s="1"/>
  <c r="B18" i="31"/>
  <c r="C18" i="31"/>
  <c r="D18" i="31" s="1"/>
  <c r="B19" i="31"/>
  <c r="C19" i="31"/>
  <c r="D19" i="31" s="1"/>
  <c r="B20" i="31"/>
  <c r="C20" i="31"/>
  <c r="D20" i="31" s="1"/>
  <c r="B21" i="31"/>
  <c r="C21" i="31"/>
  <c r="D21" i="31" s="1"/>
  <c r="B22" i="31"/>
  <c r="C22" i="31"/>
  <c r="D22" i="31" s="1"/>
  <c r="B23" i="31"/>
  <c r="C23" i="31"/>
  <c r="B24" i="31"/>
  <c r="C24" i="31"/>
  <c r="B25" i="31"/>
  <c r="C25" i="31"/>
  <c r="B26" i="31"/>
  <c r="C26" i="31"/>
  <c r="B27" i="31"/>
  <c r="C27" i="31"/>
  <c r="D27" i="31" s="1"/>
  <c r="B28" i="31"/>
  <c r="C28" i="31"/>
  <c r="B29" i="31"/>
  <c r="C29" i="31"/>
  <c r="D29" i="31" s="1"/>
  <c r="D41" i="31" s="1"/>
  <c r="B30" i="31"/>
  <c r="C30" i="31"/>
  <c r="B31" i="31"/>
  <c r="C31" i="31"/>
  <c r="B32" i="31"/>
  <c r="C32" i="31"/>
  <c r="C10" i="31"/>
  <c r="B10" i="31"/>
  <c r="A2" i="31"/>
  <c r="E43" i="26"/>
  <c r="G43" i="26"/>
  <c r="G19" i="30"/>
  <c r="A2" i="30"/>
  <c r="G47" i="25"/>
  <c r="H21" i="25"/>
  <c r="H35" i="26"/>
  <c r="H34" i="26"/>
  <c r="H33" i="26"/>
  <c r="H32" i="26"/>
  <c r="H31" i="26"/>
  <c r="H30" i="26"/>
  <c r="H43" i="26" s="1"/>
  <c r="F42" i="26"/>
  <c r="B31" i="26"/>
  <c r="B32" i="26"/>
  <c r="C32" i="26"/>
  <c r="B33" i="26"/>
  <c r="C33" i="26"/>
  <c r="B34" i="26"/>
  <c r="C34" i="26"/>
  <c r="B35" i="26"/>
  <c r="C35" i="26"/>
  <c r="B36" i="26"/>
  <c r="C36" i="26"/>
  <c r="B37" i="26"/>
  <c r="C37" i="26"/>
  <c r="B38" i="26"/>
  <c r="C38" i="26"/>
  <c r="B39" i="26"/>
  <c r="C39" i="26"/>
  <c r="B40" i="26"/>
  <c r="C40" i="26"/>
  <c r="B41" i="26"/>
  <c r="C41" i="26"/>
  <c r="C30" i="26"/>
  <c r="C43" i="26" s="1"/>
  <c r="B30" i="26"/>
  <c r="C25" i="26"/>
  <c r="D25" i="26"/>
  <c r="E25" i="26"/>
  <c r="F25" i="26"/>
  <c r="G25" i="26"/>
  <c r="H25" i="26"/>
  <c r="I25" i="26"/>
  <c r="B25" i="26"/>
  <c r="C22" i="26"/>
  <c r="D22" i="26"/>
  <c r="E22" i="26"/>
  <c r="F22" i="26"/>
  <c r="G22" i="26"/>
  <c r="H22" i="26"/>
  <c r="I22" i="26"/>
  <c r="B22" i="26"/>
  <c r="G75" i="12"/>
  <c r="H74" i="12"/>
  <c r="J38" i="6"/>
  <c r="H22" i="21"/>
  <c r="G15" i="21"/>
  <c r="H25" i="15"/>
  <c r="H75" i="12" s="1"/>
  <c r="H12" i="15"/>
  <c r="G74" i="12" s="1"/>
  <c r="G79" i="12" s="1"/>
  <c r="C74" i="12"/>
  <c r="B39" i="6"/>
  <c r="C39" i="6"/>
  <c r="C38" i="6"/>
  <c r="D38" i="6"/>
  <c r="C43" i="6"/>
  <c r="B43" i="6"/>
  <c r="G60" i="8"/>
  <c r="G21" i="8"/>
  <c r="G11" i="8"/>
  <c r="H29" i="9"/>
  <c r="H22" i="9"/>
  <c r="H13" i="9"/>
  <c r="G39" i="14"/>
  <c r="G63" i="14"/>
  <c r="H33" i="15"/>
  <c r="H48" i="15"/>
  <c r="G45" i="14"/>
  <c r="G32" i="14"/>
  <c r="G27" i="14"/>
  <c r="G13" i="14"/>
  <c r="G15" i="28"/>
  <c r="F15" i="28"/>
  <c r="B15" i="28"/>
  <c r="D13" i="28"/>
  <c r="C13" i="28"/>
  <c r="E13" i="28" s="1"/>
  <c r="D12" i="28"/>
  <c r="C12" i="28"/>
  <c r="E12" i="28" s="1"/>
  <c r="D15" i="28"/>
  <c r="E10" i="28"/>
  <c r="C7" i="28"/>
  <c r="G6" i="28"/>
  <c r="C6" i="28"/>
  <c r="G5" i="28"/>
  <c r="C5" i="28"/>
  <c r="A2" i="28"/>
  <c r="G18" i="27"/>
  <c r="F18" i="27"/>
  <c r="B18" i="27"/>
  <c r="E10" i="27"/>
  <c r="C7" i="27"/>
  <c r="G6" i="27"/>
  <c r="C6" i="27"/>
  <c r="G5" i="27"/>
  <c r="C5" i="27"/>
  <c r="A2" i="27"/>
  <c r="A2" i="26"/>
  <c r="A2" i="25"/>
  <c r="G17" i="24"/>
  <c r="F17" i="24"/>
  <c r="B17" i="24"/>
  <c r="E10" i="24"/>
  <c r="C7" i="24"/>
  <c r="G6" i="24"/>
  <c r="C6" i="24"/>
  <c r="G5" i="24"/>
  <c r="C5" i="24"/>
  <c r="A2" i="24"/>
  <c r="A2" i="23"/>
  <c r="D14" i="22"/>
  <c r="D16" i="22"/>
  <c r="G19" i="22"/>
  <c r="F19" i="22"/>
  <c r="B19" i="22"/>
  <c r="D13" i="22"/>
  <c r="C13" i="22"/>
  <c r="E13" i="22" s="1"/>
  <c r="D12" i="22"/>
  <c r="C12" i="22"/>
  <c r="E10" i="22"/>
  <c r="C7" i="22"/>
  <c r="G6" i="22"/>
  <c r="C6" i="22"/>
  <c r="G5" i="22"/>
  <c r="C5" i="22"/>
  <c r="A2" i="22"/>
  <c r="A2" i="21"/>
  <c r="B24" i="20"/>
  <c r="C24" i="20" s="1"/>
  <c r="A23" i="20"/>
  <c r="A22" i="20"/>
  <c r="A21" i="20"/>
  <c r="G17" i="20"/>
  <c r="F17" i="20"/>
  <c r="B17" i="20"/>
  <c r="D14" i="20"/>
  <c r="C14" i="20"/>
  <c r="E14" i="20" s="1"/>
  <c r="D13" i="20"/>
  <c r="C13" i="20"/>
  <c r="E13" i="20" s="1"/>
  <c r="D12" i="20"/>
  <c r="D17" i="20" s="1"/>
  <c r="C12" i="20"/>
  <c r="E10" i="20"/>
  <c r="C7" i="20"/>
  <c r="G6" i="20"/>
  <c r="C6" i="20"/>
  <c r="G5" i="20"/>
  <c r="C5" i="20"/>
  <c r="A2" i="20"/>
  <c r="A2" i="18"/>
  <c r="G20" i="17"/>
  <c r="F20" i="17"/>
  <c r="B20" i="17"/>
  <c r="E10" i="17"/>
  <c r="C7" i="17"/>
  <c r="G6" i="17"/>
  <c r="C6" i="17"/>
  <c r="G5" i="17"/>
  <c r="C5" i="17"/>
  <c r="A2" i="17"/>
  <c r="A2" i="15"/>
  <c r="A2" i="14"/>
  <c r="A2" i="13"/>
  <c r="F70" i="12"/>
  <c r="B70" i="12"/>
  <c r="F69" i="12"/>
  <c r="E69" i="12"/>
  <c r="B69" i="12"/>
  <c r="F68" i="12"/>
  <c r="E68" i="12"/>
  <c r="B68" i="12"/>
  <c r="F67" i="12"/>
  <c r="E67" i="12"/>
  <c r="B67" i="12"/>
  <c r="F66" i="12"/>
  <c r="B66" i="12"/>
  <c r="F65" i="12"/>
  <c r="E65" i="12"/>
  <c r="B65" i="12"/>
  <c r="F64" i="12"/>
  <c r="E64" i="12"/>
  <c r="B64" i="12"/>
  <c r="F63" i="12"/>
  <c r="E63" i="12"/>
  <c r="B63" i="12"/>
  <c r="F62" i="12"/>
  <c r="E62" i="12"/>
  <c r="B62" i="12"/>
  <c r="G34" i="12"/>
  <c r="F34" i="12"/>
  <c r="B34" i="12"/>
  <c r="L28" i="16" s="1"/>
  <c r="G22" i="12"/>
  <c r="F22" i="12"/>
  <c r="B22" i="12"/>
  <c r="L22" i="16" s="1"/>
  <c r="E10" i="12"/>
  <c r="C7" i="12"/>
  <c r="G6" i="12"/>
  <c r="C6" i="12"/>
  <c r="G5" i="12"/>
  <c r="C5" i="12"/>
  <c r="A2" i="12"/>
  <c r="A2" i="10"/>
  <c r="A2" i="9"/>
  <c r="A2" i="8"/>
  <c r="F34" i="6"/>
  <c r="H40" i="6" s="1"/>
  <c r="E34" i="6"/>
  <c r="C34" i="6"/>
  <c r="B34" i="6"/>
  <c r="D8" i="11" s="1"/>
  <c r="F33" i="6"/>
  <c r="E33" i="6"/>
  <c r="C33" i="6"/>
  <c r="B33" i="6"/>
  <c r="F32" i="6"/>
  <c r="E32" i="6"/>
  <c r="C32" i="6"/>
  <c r="B32" i="6"/>
  <c r="G18" i="6"/>
  <c r="F18" i="6"/>
  <c r="B18" i="6"/>
  <c r="E10" i="6"/>
  <c r="C7" i="6"/>
  <c r="G6" i="6"/>
  <c r="C6" i="6"/>
  <c r="G5" i="6"/>
  <c r="C5" i="6"/>
  <c r="A2" i="6"/>
  <c r="C13" i="2"/>
  <c r="C12" i="2"/>
  <c r="C11" i="2"/>
  <c r="C10" i="2"/>
  <c r="C9" i="2"/>
  <c r="C8" i="2"/>
  <c r="C7" i="2"/>
  <c r="A2" i="2"/>
  <c r="B18" i="34" l="1"/>
  <c r="E17" i="34"/>
  <c r="C33" i="40"/>
  <c r="E20" i="40"/>
  <c r="G65" i="12"/>
  <c r="I65" i="12" s="1"/>
  <c r="F71" i="12"/>
  <c r="E20" i="12"/>
  <c r="C70" i="12"/>
  <c r="L25" i="16"/>
  <c r="E66" i="12"/>
  <c r="D76" i="12"/>
  <c r="I76" i="12"/>
  <c r="C24" i="11"/>
  <c r="D18" i="11"/>
  <c r="J40" i="6"/>
  <c r="D18" i="6"/>
  <c r="E22" i="6"/>
  <c r="I21" i="39"/>
  <c r="AF24" i="39"/>
  <c r="AF14" i="39"/>
  <c r="AO13" i="39"/>
  <c r="AO24" i="39"/>
  <c r="AO29" i="39" s="1"/>
  <c r="AS6" i="39"/>
  <c r="AS7" i="39" s="1"/>
  <c r="AW6" i="39"/>
  <c r="AX6" i="39" s="1"/>
  <c r="X7" i="39"/>
  <c r="AA6" i="39"/>
  <c r="D11" i="31"/>
  <c r="D28" i="31"/>
  <c r="D44" i="31" s="1"/>
  <c r="D13" i="31"/>
  <c r="D14" i="31"/>
  <c r="D15" i="31"/>
  <c r="D16" i="31"/>
  <c r="D23" i="31"/>
  <c r="D24" i="31"/>
  <c r="D25" i="31"/>
  <c r="D26" i="31"/>
  <c r="D30" i="31"/>
  <c r="D42" i="31" s="1"/>
  <c r="D31" i="31"/>
  <c r="D43" i="31" s="1"/>
  <c r="D32" i="31"/>
  <c r="D45" i="31" s="1"/>
  <c r="D10" i="31"/>
  <c r="C35" i="31"/>
  <c r="C37" i="31" s="1"/>
  <c r="K55" i="15"/>
  <c r="K75" i="12"/>
  <c r="L75" i="12" s="1"/>
  <c r="K74" i="12"/>
  <c r="D74" i="12"/>
  <c r="C79" i="12"/>
  <c r="B44" i="12"/>
  <c r="D6" i="16" s="1"/>
  <c r="E27" i="12"/>
  <c r="H27" i="12" s="1"/>
  <c r="D63" i="12"/>
  <c r="H63" i="12" s="1"/>
  <c r="I33" i="15"/>
  <c r="I48" i="15"/>
  <c r="D28" i="38"/>
  <c r="G28" i="38" s="1"/>
  <c r="I27" i="38"/>
  <c r="D16" i="38"/>
  <c r="I16" i="38" s="1"/>
  <c r="K15" i="38"/>
  <c r="C38" i="38"/>
  <c r="O12" i="38"/>
  <c r="R9" i="38"/>
  <c r="I814" i="36"/>
  <c r="K601" i="36"/>
  <c r="K814" i="36" s="1"/>
  <c r="E45" i="38" s="1"/>
  <c r="R6" i="38"/>
  <c r="R8" i="38"/>
  <c r="D41" i="26"/>
  <c r="F41" i="26" s="1"/>
  <c r="D33" i="26"/>
  <c r="F33" i="26" s="1"/>
  <c r="C66" i="26"/>
  <c r="D66" i="26"/>
  <c r="C67" i="26"/>
  <c r="D67" i="26" s="1"/>
  <c r="C68" i="26"/>
  <c r="D68" i="26"/>
  <c r="C69" i="26"/>
  <c r="D69" i="26" s="1"/>
  <c r="D64" i="26"/>
  <c r="C65" i="26"/>
  <c r="D65" i="26" s="1"/>
  <c r="J51" i="26"/>
  <c r="D39" i="26"/>
  <c r="F39" i="26" s="1"/>
  <c r="D36" i="26"/>
  <c r="F36" i="26" s="1"/>
  <c r="H29" i="24"/>
  <c r="J27" i="24"/>
  <c r="J29" i="24" s="1"/>
  <c r="D31" i="26"/>
  <c r="F31" i="26" s="1"/>
  <c r="J49" i="26" s="1"/>
  <c r="J60" i="26" s="1"/>
  <c r="D32" i="26"/>
  <c r="F32" i="26" s="1"/>
  <c r="J50" i="26" s="1"/>
  <c r="D34" i="26"/>
  <c r="F34" i="26" s="1"/>
  <c r="D35" i="26"/>
  <c r="F35" i="26" s="1"/>
  <c r="D37" i="26"/>
  <c r="F37" i="26" s="1"/>
  <c r="D38" i="26"/>
  <c r="F38" i="26" s="1"/>
  <c r="D40" i="26"/>
  <c r="F40" i="26" s="1"/>
  <c r="D30" i="26"/>
  <c r="B43" i="26"/>
  <c r="L27" i="24"/>
  <c r="E13" i="24"/>
  <c r="E14" i="24"/>
  <c r="H14" i="24" s="1"/>
  <c r="I32" i="32"/>
  <c r="H23" i="25"/>
  <c r="G49" i="25"/>
  <c r="D17" i="24"/>
  <c r="J24" i="32"/>
  <c r="J31" i="32" s="1"/>
  <c r="J32" i="32" s="1"/>
  <c r="E32" i="32"/>
  <c r="C13" i="32"/>
  <c r="C12" i="32"/>
  <c r="C14" i="32" s="1"/>
  <c r="E39" i="12"/>
  <c r="H39" i="12" s="1"/>
  <c r="E41" i="12"/>
  <c r="H41" i="12" s="1"/>
  <c r="E40" i="12"/>
  <c r="H40" i="12" s="1"/>
  <c r="F43" i="22"/>
  <c r="F42" i="22"/>
  <c r="F41" i="22"/>
  <c r="F40" i="22"/>
  <c r="F38" i="22"/>
  <c r="F36" i="22"/>
  <c r="F35" i="22"/>
  <c r="F34" i="22"/>
  <c r="F33" i="22"/>
  <c r="F46" i="22"/>
  <c r="F45" i="22"/>
  <c r="D15" i="22"/>
  <c r="D19" i="22" s="1"/>
  <c r="F32" i="22"/>
  <c r="C20" i="17"/>
  <c r="D20" i="17"/>
  <c r="H12" i="17"/>
  <c r="E20" i="17"/>
  <c r="D43" i="12"/>
  <c r="E38" i="12"/>
  <c r="D22" i="12"/>
  <c r="D39" i="6"/>
  <c r="G34" i="6"/>
  <c r="B35" i="31"/>
  <c r="B37" i="31" s="1"/>
  <c r="H26" i="26"/>
  <c r="G26" i="26"/>
  <c r="I26" i="26"/>
  <c r="C26" i="26"/>
  <c r="D26" i="26"/>
  <c r="E26" i="26"/>
  <c r="F26" i="26"/>
  <c r="B26" i="26"/>
  <c r="D43" i="6"/>
  <c r="G69" i="12"/>
  <c r="I69" i="12" s="1"/>
  <c r="E19" i="12"/>
  <c r="H19" i="12" s="1"/>
  <c r="E18" i="12"/>
  <c r="H18" i="12" s="1"/>
  <c r="E16" i="12"/>
  <c r="H16" i="12" s="1"/>
  <c r="H63" i="14"/>
  <c r="H45" i="14"/>
  <c r="H32" i="14"/>
  <c r="H27" i="14"/>
  <c r="H13" i="14"/>
  <c r="D64" i="12"/>
  <c r="H64" i="12" s="1"/>
  <c r="E14" i="12"/>
  <c r="C34" i="12"/>
  <c r="E15" i="12"/>
  <c r="H15" i="12" s="1"/>
  <c r="H39" i="14"/>
  <c r="I34" i="6"/>
  <c r="E14" i="6"/>
  <c r="H60" i="8"/>
  <c r="E13" i="6"/>
  <c r="I22" i="10" s="1"/>
  <c r="H21" i="8"/>
  <c r="D34" i="6"/>
  <c r="H34" i="6" s="1"/>
  <c r="C35" i="6"/>
  <c r="D33" i="6"/>
  <c r="F35" i="6"/>
  <c r="G33" i="6"/>
  <c r="I33" i="6" s="1"/>
  <c r="G63" i="12"/>
  <c r="I63" i="12" s="1"/>
  <c r="G68" i="12"/>
  <c r="I68" i="12" s="1"/>
  <c r="G64" i="12"/>
  <c r="I64" i="12" s="1"/>
  <c r="G70" i="12"/>
  <c r="I70" i="12" s="1"/>
  <c r="G67" i="12"/>
  <c r="I67" i="12" s="1"/>
  <c r="D69" i="12"/>
  <c r="H69" i="12" s="1"/>
  <c r="D68" i="12"/>
  <c r="H68" i="12" s="1"/>
  <c r="D66" i="12"/>
  <c r="H66" i="12" s="1"/>
  <c r="D67" i="12"/>
  <c r="H67" i="12" s="1"/>
  <c r="D65" i="12"/>
  <c r="H65" i="12" s="1"/>
  <c r="H13" i="28"/>
  <c r="B20" i="28"/>
  <c r="C20" i="28" s="1"/>
  <c r="H12" i="28"/>
  <c r="B19" i="28"/>
  <c r="C19" i="28" s="1"/>
  <c r="C15" i="28"/>
  <c r="H13" i="27"/>
  <c r="C18" i="27"/>
  <c r="E12" i="27"/>
  <c r="C17" i="24"/>
  <c r="E12" i="24"/>
  <c r="F47" i="22"/>
  <c r="C14" i="22"/>
  <c r="F44" i="22"/>
  <c r="C16" i="22"/>
  <c r="E16" i="22" s="1"/>
  <c r="F39" i="22"/>
  <c r="C15" i="22"/>
  <c r="H13" i="22"/>
  <c r="B24" i="22"/>
  <c r="C24" i="22" s="1"/>
  <c r="E12" i="22"/>
  <c r="H14" i="20"/>
  <c r="B23" i="20"/>
  <c r="C23" i="20" s="1"/>
  <c r="H13" i="20"/>
  <c r="B22" i="20"/>
  <c r="C22" i="20" s="1"/>
  <c r="E12" i="20"/>
  <c r="C17" i="20"/>
  <c r="G62" i="12"/>
  <c r="I62" i="12" s="1"/>
  <c r="D62" i="12"/>
  <c r="H62" i="12" s="1"/>
  <c r="B71" i="12"/>
  <c r="D34" i="12"/>
  <c r="B49" i="12"/>
  <c r="C49" i="12" s="1"/>
  <c r="H20" i="12"/>
  <c r="H17" i="12"/>
  <c r="H13" i="12"/>
  <c r="C22" i="12"/>
  <c r="E12" i="12"/>
  <c r="E35" i="6"/>
  <c r="G32" i="6"/>
  <c r="I32" i="6" s="1"/>
  <c r="B35" i="6"/>
  <c r="D32" i="6"/>
  <c r="C18" i="6"/>
  <c r="E12" i="6"/>
  <c r="I39" i="10" s="1"/>
  <c r="E18" i="34" l="1"/>
  <c r="J17" i="34"/>
  <c r="J18" i="34" s="1"/>
  <c r="D33" i="40"/>
  <c r="E24" i="40"/>
  <c r="E33" i="40" s="1"/>
  <c r="D79" i="12"/>
  <c r="D70" i="12"/>
  <c r="C71" i="12"/>
  <c r="E71" i="12"/>
  <c r="G66" i="12"/>
  <c r="K76" i="12"/>
  <c r="L76" i="12" s="1"/>
  <c r="I79" i="12"/>
  <c r="L74" i="12"/>
  <c r="L24" i="16"/>
  <c r="L23" i="16"/>
  <c r="D7" i="16"/>
  <c r="D24" i="11"/>
  <c r="E18" i="11"/>
  <c r="E24" i="11" s="1"/>
  <c r="F24" i="11" s="1"/>
  <c r="AF16" i="39"/>
  <c r="AI16" i="39" s="1"/>
  <c r="AO14" i="39"/>
  <c r="AT13" i="39"/>
  <c r="AT15" i="39" s="1"/>
  <c r="AO15" i="39"/>
  <c r="AT6" i="39"/>
  <c r="AU6" i="39"/>
  <c r="AA7" i="39"/>
  <c r="D46" i="31"/>
  <c r="D35" i="31"/>
  <c r="I28" i="38"/>
  <c r="J28" i="38" s="1"/>
  <c r="D29" i="38"/>
  <c r="G29" i="38" s="1"/>
  <c r="J27" i="38"/>
  <c r="K16" i="38"/>
  <c r="L16" i="38" s="1"/>
  <c r="D17" i="38"/>
  <c r="I17" i="38" s="1"/>
  <c r="L15" i="38"/>
  <c r="C48" i="38"/>
  <c r="O13" i="38" s="1"/>
  <c r="J53" i="26"/>
  <c r="J52" i="26"/>
  <c r="D43" i="26"/>
  <c r="F30" i="26"/>
  <c r="K27" i="24"/>
  <c r="H13" i="24"/>
  <c r="B22" i="24"/>
  <c r="C22" i="24" s="1"/>
  <c r="M25" i="32"/>
  <c r="M31" i="32" s="1"/>
  <c r="C31" i="32"/>
  <c r="B32" i="32" s="1"/>
  <c r="E43" i="12"/>
  <c r="H38" i="12"/>
  <c r="H43" i="12" s="1"/>
  <c r="E15" i="22"/>
  <c r="H20" i="17"/>
  <c r="H30" i="12"/>
  <c r="B53" i="12"/>
  <c r="C53" i="12" s="1"/>
  <c r="H33" i="6"/>
  <c r="E39" i="6"/>
  <c r="H32" i="6"/>
  <c r="E38" i="6"/>
  <c r="H29" i="12"/>
  <c r="B52" i="12"/>
  <c r="C52" i="12" s="1"/>
  <c r="H28" i="12"/>
  <c r="B51" i="12"/>
  <c r="C51" i="12" s="1"/>
  <c r="H32" i="12"/>
  <c r="B55" i="12"/>
  <c r="C55" i="12" s="1"/>
  <c r="B56" i="12"/>
  <c r="C56" i="12" s="1"/>
  <c r="H31" i="12"/>
  <c r="B54" i="12"/>
  <c r="C54" i="12" s="1"/>
  <c r="B50" i="12"/>
  <c r="C50" i="12" s="1"/>
  <c r="H14" i="12"/>
  <c r="H22" i="6"/>
  <c r="B51" i="6"/>
  <c r="C51" i="6" s="1"/>
  <c r="B50" i="6"/>
  <c r="C50" i="6" s="1"/>
  <c r="H14" i="6"/>
  <c r="H13" i="6"/>
  <c r="B49" i="6"/>
  <c r="C49" i="6" s="1"/>
  <c r="D35" i="6"/>
  <c r="G35" i="6"/>
  <c r="H15" i="28"/>
  <c r="E15" i="28"/>
  <c r="H12" i="27"/>
  <c r="H18" i="27" s="1"/>
  <c r="E18" i="27"/>
  <c r="B22" i="27"/>
  <c r="H12" i="24"/>
  <c r="E17" i="24"/>
  <c r="B21" i="24"/>
  <c r="C21" i="24" s="1"/>
  <c r="H16" i="22"/>
  <c r="B27" i="22"/>
  <c r="C27" i="22" s="1"/>
  <c r="H12" i="22"/>
  <c r="B23" i="22"/>
  <c r="C23" i="22" s="1"/>
  <c r="H12" i="20"/>
  <c r="H17" i="20" s="1"/>
  <c r="E17" i="20"/>
  <c r="B21" i="20"/>
  <c r="C21" i="20" s="1"/>
  <c r="H26" i="12"/>
  <c r="E34" i="12"/>
  <c r="L32" i="16" s="1"/>
  <c r="H12" i="12"/>
  <c r="E22" i="12"/>
  <c r="B48" i="12"/>
  <c r="C48" i="12" s="1"/>
  <c r="H12" i="6"/>
  <c r="B48" i="6"/>
  <c r="C48" i="6" s="1"/>
  <c r="E18" i="6"/>
  <c r="B15" i="11" s="1"/>
  <c r="E14" i="22"/>
  <c r="E19" i="22" s="1"/>
  <c r="C19" i="22"/>
  <c r="H70" i="12" l="1"/>
  <c r="D71" i="12"/>
  <c r="I66" i="12"/>
  <c r="G71" i="12"/>
  <c r="AV6" i="39"/>
  <c r="AT7" i="39"/>
  <c r="E44" i="12"/>
  <c r="I29" i="38"/>
  <c r="D30" i="38"/>
  <c r="G30" i="38" s="1"/>
  <c r="I30" i="38" s="1"/>
  <c r="J30" i="38" s="1"/>
  <c r="K17" i="38"/>
  <c r="D18" i="38"/>
  <c r="I18" i="38" s="1"/>
  <c r="F43" i="26"/>
  <c r="J48" i="26"/>
  <c r="H17" i="24"/>
  <c r="H15" i="22"/>
  <c r="B26" i="22"/>
  <c r="C26" i="22" s="1"/>
  <c r="H34" i="12"/>
  <c r="H22" i="12"/>
  <c r="H18" i="6"/>
  <c r="B25" i="22"/>
  <c r="C25" i="22" s="1"/>
  <c r="H14" i="22"/>
  <c r="H44" i="12" l="1"/>
  <c r="B14" i="16" s="1"/>
  <c r="L26" i="16"/>
  <c r="I31" i="38"/>
  <c r="J29" i="38"/>
  <c r="J31" i="38" s="1"/>
  <c r="Q11" i="38" s="1"/>
  <c r="R11" i="38" s="1"/>
  <c r="L17" i="38"/>
  <c r="K18" i="38"/>
  <c r="D19" i="38"/>
  <c r="I19" i="38" s="1"/>
  <c r="H19" i="22"/>
  <c r="K19" i="38" l="1"/>
  <c r="L19" i="38" s="1"/>
  <c r="D20" i="38"/>
  <c r="I20" i="38" s="1"/>
  <c r="L18" i="38"/>
  <c r="K20" i="38" l="1"/>
  <c r="D21" i="38"/>
  <c r="I21" i="38" s="1"/>
  <c r="K21" i="38" s="1"/>
  <c r="L21" i="38" s="1"/>
  <c r="K22" i="38" l="1"/>
  <c r="L22" i="38" s="1"/>
  <c r="Q10" i="38" s="1"/>
  <c r="L20" i="38"/>
  <c r="R10" i="38" l="1"/>
  <c r="Q12" i="38"/>
  <c r="R12" i="38" s="1"/>
  <c r="C46" i="38" l="1"/>
  <c r="C49" i="38" s="1"/>
  <c r="C50" i="38" s="1"/>
  <c r="C51" i="38" s="1"/>
  <c r="E46" i="38"/>
  <c r="E26" i="6" l="1"/>
  <c r="C38" i="35" l="1"/>
  <c r="C40" i="35" s="1"/>
  <c r="H26" i="6"/>
  <c r="H82" i="12" l="1"/>
  <c r="H79" i="12"/>
  <c r="K78" i="12"/>
  <c r="K79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kyungnam_lem</author>
  </authors>
  <commentList>
    <comment ref="B22" authorId="0" shapeId="0" xr:uid="{B2CDFCA9-9BD7-43D3-8F38-C98517B82268}">
      <text>
        <r>
          <rPr>
            <b/>
            <sz val="9"/>
            <color indexed="81"/>
            <rFont val="Tahoma"/>
            <family val="2"/>
          </rPr>
          <t>kyungnam_lem: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국고보조금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sharedStrings.xml><?xml version="1.0" encoding="utf-8"?>
<sst xmlns="http://schemas.openxmlformats.org/spreadsheetml/2006/main" count="8882" uniqueCount="2372">
  <si>
    <t>감사조서 기본사항</t>
  </si>
  <si>
    <t>Basic Information of Working Papers</t>
  </si>
  <si>
    <t xml:space="preserve">  ※ 아래 항목을 입력하면 모든 감사조서에 자동으로 반영됩니다.</t>
  </si>
  <si>
    <t>항  목</t>
  </si>
  <si>
    <t>입력값</t>
  </si>
  <si>
    <t>비  고</t>
  </si>
  <si>
    <t>회사명</t>
  </si>
  <si>
    <t>주식회사 경남제약</t>
  </si>
  <si>
    <t>피감사회사의 정확한 법인명을 입력하세요</t>
  </si>
  <si>
    <t>감사기간 시작일</t>
  </si>
  <si>
    <t>예: 2025-01-01</t>
  </si>
  <si>
    <t>감사기간 종료일</t>
  </si>
  <si>
    <t>예: 2025-12-31  ← 각 시트 결산일에 자동 반영</t>
  </si>
  <si>
    <t>작성자</t>
  </si>
  <si>
    <t>이병하</t>
  </si>
  <si>
    <t>감사조서 작성 담당자 성명</t>
  </si>
  <si>
    <t>작성일</t>
  </si>
  <si>
    <t>작성일 (예: 2025-01-15)</t>
  </si>
  <si>
    <t>검토일</t>
  </si>
  <si>
    <t>▶ 셀 참조 정보 (각 리드스케줄 시트에서 아래 셀을 참조합니다)</t>
  </si>
  <si>
    <t>기본사항!C8</t>
  </si>
  <si>
    <t>→  회사명</t>
  </si>
  <si>
    <t>기본사항!C9</t>
  </si>
  <si>
    <t>→  감사기간 시작일</t>
  </si>
  <si>
    <t>기본사항!C10</t>
  </si>
  <si>
    <t>→  감사기간 종료일  (결산일 / 당기 헤더 자동 반영)</t>
  </si>
  <si>
    <t>기본사항!C11</t>
  </si>
  <si>
    <t>→  작성자  → 각 시트 행5 작성자란 자동 반영</t>
  </si>
  <si>
    <t>기본사항!C12</t>
  </si>
  <si>
    <t>→  작성일  → 각 시트 행6 작성일란 자동 반영</t>
  </si>
  <si>
    <t>기본사항!C13</t>
  </si>
  <si>
    <t>→  검토자  → 각 시트 행5 검토자란 자동 반영</t>
  </si>
  <si>
    <t>기본사항!C14</t>
  </si>
  <si>
    <t>→  검토일  → 각 시트 행6 검토일란 자동 반영</t>
  </si>
  <si>
    <t>감사조서 목차 (Index of Working Papers)</t>
  </si>
  <si>
    <t>결산일: 2025년 12월 31일</t>
  </si>
  <si>
    <t>조서번호</t>
  </si>
  <si>
    <t>계정과목</t>
  </si>
  <si>
    <t>담당자</t>
  </si>
  <si>
    <t>비고</t>
  </si>
  <si>
    <t>4201</t>
  </si>
  <si>
    <t>4301</t>
  </si>
  <si>
    <t>4401</t>
  </si>
  <si>
    <t>4501</t>
  </si>
  <si>
    <t>4601</t>
  </si>
  <si>
    <t>4701</t>
  </si>
  <si>
    <t>4801</t>
  </si>
  <si>
    <t xml:space="preserve">  ※ 색상 범례:  파란 글씨 = 수식/링크  │  보라 글씨 = 감사분석 체크항목  │  노란 배경 = 분석 포인트 섹션</t>
  </si>
  <si>
    <t>Ⅰ.유동자산</t>
  </si>
  <si>
    <t>현금및현금성자산</t>
  </si>
  <si>
    <t>서정아</t>
  </si>
  <si>
    <t>단기투자자산_매도가능증권</t>
  </si>
  <si>
    <t>단기금융상품</t>
  </si>
  <si>
    <t>김규리</t>
  </si>
  <si>
    <t>매출채권</t>
  </si>
  <si>
    <t>매출채권대손충당금</t>
  </si>
  <si>
    <t>단기대여금</t>
  </si>
  <si>
    <t>박재윤</t>
  </si>
  <si>
    <t>단기대여금대손충당금</t>
  </si>
  <si>
    <t>미수수익</t>
  </si>
  <si>
    <t>미수수익대손충당금</t>
  </si>
  <si>
    <t>미수금</t>
  </si>
  <si>
    <t>미수금대손충당금</t>
  </si>
  <si>
    <t>선급금</t>
  </si>
  <si>
    <t>선급금대손충당금</t>
  </si>
  <si>
    <t>선급비용</t>
  </si>
  <si>
    <t>선급법인세</t>
  </si>
  <si>
    <t>2)재고자산</t>
  </si>
  <si>
    <t>신희조</t>
  </si>
  <si>
    <t>Ⅱ.비유동자산</t>
  </si>
  <si>
    <t>관계회사/종속기업</t>
  </si>
  <si>
    <t>매도가능증권</t>
  </si>
  <si>
    <t>투자부동산</t>
  </si>
  <si>
    <t>2)유형자산</t>
  </si>
  <si>
    <t>3)무형자산</t>
  </si>
  <si>
    <t>보증금</t>
  </si>
  <si>
    <t>자산총계</t>
  </si>
  <si>
    <t>Ⅰ.유동부채</t>
  </si>
  <si>
    <t>매입채무</t>
  </si>
  <si>
    <t>미지급금</t>
  </si>
  <si>
    <t>예수금</t>
  </si>
  <si>
    <t>임대보증금</t>
  </si>
  <si>
    <t>일반선수금</t>
  </si>
  <si>
    <t>단기차입금</t>
  </si>
  <si>
    <t>미지급비용</t>
  </si>
  <si>
    <t>유동성장기채무</t>
  </si>
  <si>
    <t>환불부채</t>
  </si>
  <si>
    <t>전환사채</t>
  </si>
  <si>
    <t>전환권조정</t>
  </si>
  <si>
    <t>전환사채할인발행차금</t>
  </si>
  <si>
    <t>유동성파생금융부채(전환권)</t>
  </si>
  <si>
    <t>유동성파생금융부채(조기상환청구권)</t>
  </si>
  <si>
    <t>계약부채</t>
  </si>
  <si>
    <t>단기리스부채</t>
  </si>
  <si>
    <t>Ⅱ.고정부채</t>
  </si>
  <si>
    <t>퇴직급여충당금</t>
  </si>
  <si>
    <t>국민연금전환금</t>
  </si>
  <si>
    <t>퇴직연금예치금</t>
  </si>
  <si>
    <t>장기미지급비용</t>
  </si>
  <si>
    <t>수입보증금</t>
  </si>
  <si>
    <t>장기리스부채</t>
  </si>
  <si>
    <t>이연법인세부채</t>
  </si>
  <si>
    <t>Ⅰ.자본금</t>
  </si>
  <si>
    <t>Ⅱ.자본잉여금</t>
  </si>
  <si>
    <t>Ⅲ.자본조정</t>
  </si>
  <si>
    <t>IV.기타포괄손익누계</t>
  </si>
  <si>
    <t>Ⅴ.이익잉여금</t>
  </si>
  <si>
    <t>Ⅰ.매출액</t>
  </si>
  <si>
    <t>1.상품매출액</t>
  </si>
  <si>
    <t>상품매출_국내</t>
  </si>
  <si>
    <t>2.제품매출액</t>
  </si>
  <si>
    <t>제품매출(자사)_국내</t>
  </si>
  <si>
    <t>제품매출(자사)_수출</t>
  </si>
  <si>
    <t>제품매출(외주)_국내</t>
  </si>
  <si>
    <t>3.매출할인</t>
  </si>
  <si>
    <t>4.용역매출액</t>
  </si>
  <si>
    <t>5.임대매출</t>
  </si>
  <si>
    <t>6.매출조정</t>
  </si>
  <si>
    <t>7.로열티매출</t>
  </si>
  <si>
    <t>Ⅱ.매출원가</t>
  </si>
  <si>
    <t>1.상품매출원가</t>
  </si>
  <si>
    <t>①기초상품재고액</t>
  </si>
  <si>
    <t>④타계정으로대체(상품)</t>
  </si>
  <si>
    <t>⑤기말상품재고액</t>
  </si>
  <si>
    <t>2.제품매출원가</t>
  </si>
  <si>
    <t>①기초제품재고액</t>
  </si>
  <si>
    <t>②당기제품제조원가</t>
  </si>
  <si>
    <t>③타계정에서대체(제품)</t>
  </si>
  <si>
    <t>④타계정으로대체(제품)</t>
  </si>
  <si>
    <t>⑤기말제품재고액</t>
  </si>
  <si>
    <t>3.용역매출원가</t>
  </si>
  <si>
    <t>4.임대매출원가</t>
  </si>
  <si>
    <t>5.반품추정원가</t>
  </si>
  <si>
    <t>7.제품조정원가</t>
  </si>
  <si>
    <t>Ⅲ.매출총이익</t>
  </si>
  <si>
    <t>Ⅳ.판매비와관리비</t>
  </si>
  <si>
    <t>급여</t>
  </si>
  <si>
    <t>급여_급여(판관)</t>
  </si>
  <si>
    <t>급여_연차(판관)</t>
  </si>
  <si>
    <t>급여_급여기타(판관)</t>
  </si>
  <si>
    <t>상여금</t>
  </si>
  <si>
    <t>상여금_인센티브(판관)</t>
  </si>
  <si>
    <t>퇴직급여</t>
  </si>
  <si>
    <t>복리후생비</t>
  </si>
  <si>
    <t>복리후생비_건강보험(판관)</t>
  </si>
  <si>
    <t>복리후생비_국민연금(판관)</t>
  </si>
  <si>
    <t>복리후생비_고용보험(판관)</t>
  </si>
  <si>
    <t>복리후생비_산재보험(판관)</t>
  </si>
  <si>
    <t>복리후생비_경조금(판관)</t>
  </si>
  <si>
    <t>복리후생비_선물대(판관)</t>
  </si>
  <si>
    <t>복리후생비_야특근식대(판관)</t>
  </si>
  <si>
    <t>복리후생비_체력단련비(판관)</t>
  </si>
  <si>
    <t>복리후생비_회식비(판관)</t>
  </si>
  <si>
    <t>복리후생비_음료구입비(판관)</t>
  </si>
  <si>
    <t>복리후생비_행사비(판관)</t>
  </si>
  <si>
    <t>복리후생비_차량지원비(판관)</t>
  </si>
  <si>
    <t>여비교통비</t>
  </si>
  <si>
    <t>여비교통비_시내교통비(판관)</t>
  </si>
  <si>
    <t>여비교통비_시외교통비(판관)</t>
  </si>
  <si>
    <t>여비교통비_야특근(판관)</t>
  </si>
  <si>
    <t>여비교통비_해외출장비(판관)</t>
  </si>
  <si>
    <t>판매촉진비</t>
  </si>
  <si>
    <t>판매촉진비(일반)</t>
  </si>
  <si>
    <t>통신비</t>
  </si>
  <si>
    <t>통신비_우편료(판관)</t>
  </si>
  <si>
    <t>통신비_인터넷료(판관)</t>
  </si>
  <si>
    <t>통신비_전화료(판관)</t>
  </si>
  <si>
    <t>통신비_이동전화료(판관)</t>
  </si>
  <si>
    <t>통신비_EDI(판관)</t>
  </si>
  <si>
    <t>통신비_PDA(판관)</t>
  </si>
  <si>
    <t>수도광열비</t>
  </si>
  <si>
    <t>수도광열비_상하수도비(판관)</t>
  </si>
  <si>
    <t>수도광열비_유류비(판관)</t>
  </si>
  <si>
    <t>수도광열비_전력비(판관)</t>
  </si>
  <si>
    <t>세금과공과</t>
  </si>
  <si>
    <t>세금과공과_면허세(판관)</t>
  </si>
  <si>
    <t>세금과공과_인지세(판관)</t>
  </si>
  <si>
    <t>세금과공과_자동차세(판관)</t>
  </si>
  <si>
    <t>세금과공과_사업소세(판관)</t>
  </si>
  <si>
    <t>세금과공과_재산세(판관)</t>
  </si>
  <si>
    <t>세금과공과_주민세(판관)</t>
  </si>
  <si>
    <t>세금과공과_협회비(판관)</t>
  </si>
  <si>
    <t>세금과공과_기타세금(판관)</t>
  </si>
  <si>
    <t>감가상각비</t>
  </si>
  <si>
    <t>보험료</t>
  </si>
  <si>
    <t>보험료_책임보험(판관)</t>
  </si>
  <si>
    <t>보험료_CEO보험(판관)</t>
  </si>
  <si>
    <t>차량유지비</t>
  </si>
  <si>
    <t>차량유지비_유류대(판관)</t>
  </si>
  <si>
    <t>차량유지비_점검및수리(판관)</t>
  </si>
  <si>
    <t>차량유지비_통행및주차료(판관)</t>
  </si>
  <si>
    <t>차량유지비_기타차량유지비(판관)</t>
  </si>
  <si>
    <t>건물관리비</t>
  </si>
  <si>
    <t>건물관리비_사무실관리비(판관)</t>
  </si>
  <si>
    <t>운임</t>
  </si>
  <si>
    <t>운임_물류(판관)</t>
  </si>
  <si>
    <t>운임_행낭(판관)</t>
  </si>
  <si>
    <t>운임_화물(판관)</t>
  </si>
  <si>
    <t>운임_택배(판관)</t>
  </si>
  <si>
    <t>운임_퀵(판관)</t>
  </si>
  <si>
    <t>교육훈련비</t>
  </si>
  <si>
    <t>교육훈련비_사외교육(판관)</t>
  </si>
  <si>
    <t>도서인쇄비</t>
  </si>
  <si>
    <t>도서인쇄비_도서구입(판관)</t>
  </si>
  <si>
    <t>도서인쇄비_인쇄제본비(판관)</t>
  </si>
  <si>
    <t>회의비</t>
  </si>
  <si>
    <t>견본비</t>
  </si>
  <si>
    <t>소모품비</t>
  </si>
  <si>
    <t>소모품비_사무용품(판관)</t>
  </si>
  <si>
    <t>소모품비_전산용품(판관)</t>
  </si>
  <si>
    <t>소모품비_견본구입비(판관)</t>
  </si>
  <si>
    <t>소모품비_기타소모품(판관)</t>
  </si>
  <si>
    <t>소모품비_타계정대체(판관)</t>
  </si>
  <si>
    <t>지급수수료</t>
  </si>
  <si>
    <t>지급수수료_송금수수료(판관)</t>
  </si>
  <si>
    <t>지급수수료_신용정보(판관)</t>
  </si>
  <si>
    <t>지급수수료_신용카드(판관)</t>
  </si>
  <si>
    <t>지급수수료_유지보수비(판관)</t>
  </si>
  <si>
    <t>지급수수료_전자계산서(판관)</t>
  </si>
  <si>
    <t>지급수수료_유통정보처리비(판관)</t>
  </si>
  <si>
    <t>지급수수료_증권대행료(판관)</t>
  </si>
  <si>
    <t>지급수수료_회계감사비(판관)</t>
  </si>
  <si>
    <t>지급수수료_디자인(판관)</t>
  </si>
  <si>
    <t>지급수수료_소송비용(판관)</t>
  </si>
  <si>
    <t>지급수수료_기타지급수수료(판관)</t>
  </si>
  <si>
    <t>지급수수료_로얄티(판관)</t>
  </si>
  <si>
    <t>임차료</t>
  </si>
  <si>
    <t>지급임차료_사무실임차료(판관)</t>
  </si>
  <si>
    <t>지급임차료_복사기임차료(판관)</t>
  </si>
  <si>
    <t>지급임차료_기타지급임차료(판관)</t>
  </si>
  <si>
    <t>광고선전비</t>
  </si>
  <si>
    <t>광고선전비_홍보(판관)</t>
  </si>
  <si>
    <t>광고선전비_온라인(판관)</t>
  </si>
  <si>
    <t>광고선전비_판촉물(판관)</t>
  </si>
  <si>
    <t>대손상각비</t>
  </si>
  <si>
    <t>무형자산상각비</t>
  </si>
  <si>
    <t>접대비</t>
  </si>
  <si>
    <t>접대비_거래처(판관)</t>
  </si>
  <si>
    <t>접대비_관계처(판관)</t>
  </si>
  <si>
    <t>접대비_경조금(판관)</t>
  </si>
  <si>
    <t>접대비_선물대(판관)</t>
  </si>
  <si>
    <t>Ⅴ.영업이익</t>
  </si>
  <si>
    <t>Ⅵ.영업외수익</t>
  </si>
  <si>
    <t>이자수익</t>
  </si>
  <si>
    <t>외환차익</t>
  </si>
  <si>
    <t>외화환산이익</t>
  </si>
  <si>
    <t>무형자산처분이익</t>
  </si>
  <si>
    <t>잡이익</t>
  </si>
  <si>
    <t>매도가능증권평가이익</t>
  </si>
  <si>
    <t>파생상품평가이익(당기)</t>
  </si>
  <si>
    <t>사채상환이익</t>
  </si>
  <si>
    <t>Ⅶ.영업외비용</t>
  </si>
  <si>
    <t>이자비용</t>
  </si>
  <si>
    <t>외환차손</t>
  </si>
  <si>
    <t>기부금</t>
  </si>
  <si>
    <t>외화환산손실</t>
  </si>
  <si>
    <t>유형자산처분손실</t>
  </si>
  <si>
    <t>잡손실</t>
  </si>
  <si>
    <t>유형자산손상차손</t>
  </si>
  <si>
    <t>파생상품평가손실(당기)</t>
  </si>
  <si>
    <t>투자부동산손상차손</t>
  </si>
  <si>
    <t>관계기업투자주식손상차손</t>
  </si>
  <si>
    <t>매도가능증권평가손실</t>
  </si>
  <si>
    <t>무형자산손상차손</t>
  </si>
  <si>
    <t>Ⅹ.법인세차감전순이익</t>
  </si>
  <si>
    <t>Ⅺ.법인세</t>
  </si>
  <si>
    <t>법인세비용</t>
  </si>
  <si>
    <t>계속영업이익</t>
  </si>
  <si>
    <t>삼덕회계법인</t>
  </si>
  <si>
    <t>Client</t>
  </si>
  <si>
    <t>Period-end</t>
  </si>
  <si>
    <t>Prepared by</t>
  </si>
  <si>
    <t>Date</t>
  </si>
  <si>
    <t>reviewed by</t>
  </si>
  <si>
    <t>no</t>
  </si>
  <si>
    <t>경남제약</t>
  </si>
  <si>
    <t>박재우</t>
  </si>
  <si>
    <t>이광우</t>
  </si>
  <si>
    <t>1. 계획단계</t>
  </si>
  <si>
    <t>구분</t>
  </si>
  <si>
    <t>이광우(담당이사)</t>
  </si>
  <si>
    <t>박재우(책임회계사)</t>
  </si>
  <si>
    <t>오세훈</t>
  </si>
  <si>
    <t>이양수</t>
  </si>
  <si>
    <t>일반조서</t>
  </si>
  <si>
    <t>reviewer</t>
  </si>
  <si>
    <t>v</t>
  </si>
  <si>
    <t>2. 전기조서 열람</t>
  </si>
  <si>
    <t>N/A</t>
  </si>
  <si>
    <t>3. 기초잔액, 반기검토, 중간감사, 내부회계 및 기말감사</t>
  </si>
  <si>
    <t>&lt;BS계정&gt;</t>
  </si>
  <si>
    <t>당기</t>
  </si>
  <si>
    <t>전기</t>
  </si>
  <si>
    <t>담당회계사 assignment에 대한 의견</t>
  </si>
  <si>
    <t>일반조서(내부회계 entity level 포함)</t>
  </si>
  <si>
    <t xml:space="preserve">세부항목은 각 계정담당자 </t>
  </si>
  <si>
    <t>&lt;PL계정&gt;</t>
  </si>
  <si>
    <t>4. 재고실사</t>
  </si>
  <si>
    <t>5. 종결단계</t>
  </si>
  <si>
    <t>급여는 이병하회계사님</t>
  </si>
  <si>
    <t>유무형자산은 오세훈회계사님</t>
  </si>
  <si>
    <t>계정명</t>
  </si>
  <si>
    <t>전표건수(차)</t>
  </si>
  <si>
    <t>차변합계</t>
  </si>
  <si>
    <t>평균금액(차)</t>
  </si>
  <si>
    <t>표준편차(차)</t>
  </si>
  <si>
    <t>전표건수(대)</t>
  </si>
  <si>
    <t>대변합계</t>
  </si>
  <si>
    <t>평균금액(대)</t>
  </si>
  <si>
    <t>표준편차(대)</t>
  </si>
  <si>
    <t>제예금(보통예금)</t>
  </si>
  <si>
    <t>외상매출금</t>
  </si>
  <si>
    <t>단기금융상품_MMF</t>
  </si>
  <si>
    <t>제품(공장)</t>
  </si>
  <si>
    <t>재공품</t>
  </si>
  <si>
    <t>제품매출원가</t>
  </si>
  <si>
    <t>외상매입금</t>
  </si>
  <si>
    <t>신용카드</t>
  </si>
  <si>
    <t>미지급금(거래처)</t>
  </si>
  <si>
    <t>외주가공비(제조)</t>
  </si>
  <si>
    <t>투자부동산_건물</t>
  </si>
  <si>
    <t>종속기업투자</t>
  </si>
  <si>
    <t>예수금_기타</t>
  </si>
  <si>
    <t>미지급비용(급여)</t>
  </si>
  <si>
    <t>건설중인자산</t>
  </si>
  <si>
    <t>투자부동산_토지</t>
  </si>
  <si>
    <t>원재료</t>
  </si>
  <si>
    <t>원재료비</t>
  </si>
  <si>
    <t>기타의무형자산</t>
  </si>
  <si>
    <t>예수부가세(세금계산서)</t>
  </si>
  <si>
    <t>급료와임금_급여(판관)</t>
  </si>
  <si>
    <t>전환사채(유동)</t>
  </si>
  <si>
    <t>받을어음(전자어음)</t>
  </si>
  <si>
    <t>선급부가세_일반매입</t>
  </si>
  <si>
    <t>예수금_부가세</t>
  </si>
  <si>
    <t>급여 급료 (제조)</t>
  </si>
  <si>
    <t>단기금융상품_정기예금</t>
  </si>
  <si>
    <t>경상연구개발비</t>
  </si>
  <si>
    <t>미착품_원재료</t>
  </si>
  <si>
    <t>매도가능증권처분손실</t>
  </si>
  <si>
    <t>본점</t>
  </si>
  <si>
    <t>투자부동산_건설중인자산</t>
  </si>
  <si>
    <t>미지급금(사원)</t>
  </si>
  <si>
    <t>퇴직급여(판관)</t>
  </si>
  <si>
    <t>감가상각비(제조)</t>
  </si>
  <si>
    <t>미지급비용(이자)</t>
  </si>
  <si>
    <t>원재료타계정대체</t>
  </si>
  <si>
    <t>조정원가</t>
  </si>
  <si>
    <t>선급부가세_불공제</t>
  </si>
  <si>
    <t>미수금(거래처)</t>
  </si>
  <si>
    <t>사용권자산</t>
  </si>
  <si>
    <t>감가상각비(판관)</t>
  </si>
  <si>
    <t>미지급비용(신용카드)</t>
  </si>
  <si>
    <t>수도광열비_전력비(제조)</t>
  </si>
  <si>
    <t>예수금_건강보험</t>
  </si>
  <si>
    <t>지급수수료_용역료(제조)</t>
  </si>
  <si>
    <t>예수금_국민연금</t>
  </si>
  <si>
    <t>선급비용_기타</t>
  </si>
  <si>
    <t>보증금_임차보증금</t>
  </si>
  <si>
    <t>건물감가상각누계액</t>
  </si>
  <si>
    <t>선급부가세_자산매입</t>
  </si>
  <si>
    <t>임대매출원가</t>
  </si>
  <si>
    <t>예수금_갑근소득세</t>
  </si>
  <si>
    <t>급여 급료(제조)의령</t>
  </si>
  <si>
    <t>회의비(판관)</t>
  </si>
  <si>
    <t>복리후생비_건강보험(제조)</t>
  </si>
  <si>
    <t>복리후생비_식당재료비(제조)</t>
  </si>
  <si>
    <t>견본비(판관)</t>
  </si>
  <si>
    <t>복리후생비_국민연금(제조)</t>
  </si>
  <si>
    <t>지급수수료_각종분담금(제조)</t>
  </si>
  <si>
    <t>소모품비_생산소모품(제조)</t>
  </si>
  <si>
    <t>제예금(외화예금)</t>
  </si>
  <si>
    <t>퇴직급여(제조)</t>
  </si>
  <si>
    <t>반품추정원가</t>
  </si>
  <si>
    <t>차량운반구</t>
  </si>
  <si>
    <t>선급비용_보험료</t>
  </si>
  <si>
    <t>받을어음(추심예탁어음)</t>
  </si>
  <si>
    <t>예수금_고용보험</t>
  </si>
  <si>
    <t>선급부가세_기타</t>
  </si>
  <si>
    <t>급여_연월차(제조)</t>
  </si>
  <si>
    <t>무형자산상각비(판관)</t>
  </si>
  <si>
    <t>차량운반구감가상각누계액</t>
  </si>
  <si>
    <t>접대비_상품권(판관)</t>
  </si>
  <si>
    <t>대손상각비(판관)</t>
  </si>
  <si>
    <t>받을어음(은행도)</t>
  </si>
  <si>
    <t>무형자산상각비(제조)</t>
  </si>
  <si>
    <t>사용권자산감가상각누계액</t>
  </si>
  <si>
    <t>포장비_원재료타계정(제조)</t>
  </si>
  <si>
    <t>복리후생비_고용보험(제조)</t>
  </si>
  <si>
    <t>운임_화물(제조)</t>
  </si>
  <si>
    <t>상여금(제조)</t>
  </si>
  <si>
    <t>수선비_기계장치(제조)</t>
  </si>
  <si>
    <t>수도광열비_유류비(제조)</t>
  </si>
  <si>
    <t>지급수수료_통근버스(제조)</t>
  </si>
  <si>
    <t>소모품비_연구소모품(제조)</t>
  </si>
  <si>
    <t>소모품비_비품유사소모품(제조)</t>
  </si>
  <si>
    <t>자기주식</t>
  </si>
  <si>
    <t>지급수수료_정기점검료(제조)</t>
  </si>
  <si>
    <t>전도금(아산)</t>
  </si>
  <si>
    <t>받을어음(가계수표)</t>
  </si>
  <si>
    <t>받을어음(당좌수표)</t>
  </si>
  <si>
    <t>복리후생비_회식비(제조)</t>
  </si>
  <si>
    <t>포장비_포장비(제조)</t>
  </si>
  <si>
    <t>예수금_갑근주민세</t>
  </si>
  <si>
    <t>지급수수료_폐기대금(제조)</t>
  </si>
  <si>
    <t>복리후생비_산재보험(제조)</t>
  </si>
  <si>
    <t>실험비_원재료타계정(제조)</t>
  </si>
  <si>
    <t>수선비_기타수선비(제조)</t>
  </si>
  <si>
    <t>기계장치</t>
  </si>
  <si>
    <t>소모품비_원재료타계정(제조)</t>
  </si>
  <si>
    <t>전도금(의령)</t>
  </si>
  <si>
    <t>세금과공과_사업소세(제조)</t>
  </si>
  <si>
    <t>회의비(제조)</t>
  </si>
  <si>
    <t>지급수수료_파레트임대(제조)</t>
  </si>
  <si>
    <t>소모품비_공무용품(제조)</t>
  </si>
  <si>
    <t>용역매출원가</t>
  </si>
  <si>
    <t>국고보조금(기타무형)</t>
  </si>
  <si>
    <t>보험료_책임보험(제조)</t>
  </si>
  <si>
    <t>선급부가세_카드매입</t>
  </si>
  <si>
    <t>시설장치</t>
  </si>
  <si>
    <t>선급지방세</t>
  </si>
  <si>
    <t>복리후생비_경조금(제조)</t>
  </si>
  <si>
    <t>지급임차료_복사기임차(제조)</t>
  </si>
  <si>
    <t>수도광열비_상하수도비(제조)</t>
  </si>
  <si>
    <t>복리후생비_피복관련비(제조)</t>
  </si>
  <si>
    <t>지급수수료_기타지급수수료(제조)</t>
  </si>
  <si>
    <t>여비교통비_시외출장비(제조)</t>
  </si>
  <si>
    <t>급료와임금_연차수당(판관)</t>
  </si>
  <si>
    <t>소모품비_청소용품(제조)</t>
  </si>
  <si>
    <t>현금</t>
  </si>
  <si>
    <t>보증금_임차보증금(현재가치할인차금)</t>
  </si>
  <si>
    <t>미수금(사원)</t>
  </si>
  <si>
    <t>상품매출원가</t>
  </si>
  <si>
    <t>차량유지비_유류대(제조)</t>
  </si>
  <si>
    <t>복리후생비_음료구입비(제조)</t>
  </si>
  <si>
    <t>지급수수료_협회비(제조)</t>
  </si>
  <si>
    <t>통신비_전화료(제조)</t>
  </si>
  <si>
    <t>복리후생비_선물대(제조)</t>
  </si>
  <si>
    <t>소모품비_사무용품(제조)</t>
  </si>
  <si>
    <t>수선비_차량운반구(제조)</t>
  </si>
  <si>
    <t>통신비_인터넷료(제조)</t>
  </si>
  <si>
    <t>복리후생비_주거지원비(제조)</t>
  </si>
  <si>
    <t>복리후생비_야특근식대(제조)</t>
  </si>
  <si>
    <t>복리후생비_보건관리비(제조)</t>
  </si>
  <si>
    <t>수선비_건물(제조)</t>
  </si>
  <si>
    <t>소모품비_전산용품(제조)</t>
  </si>
  <si>
    <t>보험료_차량보험(판관)</t>
  </si>
  <si>
    <t>복리후생비_행사비(제조)</t>
  </si>
  <si>
    <t>지급수수료_채용공고료(판관)</t>
  </si>
  <si>
    <t>차량유지비_기타차량유지비(제조)</t>
  </si>
  <si>
    <t>통신비_기타통신비(제조)</t>
  </si>
  <si>
    <t>교육훈련비_사외교육(제조)</t>
  </si>
  <si>
    <t>보험료_차량보험(제조)</t>
  </si>
  <si>
    <t>예수부가세(수입금액제외)</t>
  </si>
  <si>
    <t>세금과공과_면허세(제조)</t>
  </si>
  <si>
    <t>통신비_우편료(제조)</t>
  </si>
  <si>
    <t>수도광열비_가스비(제조)</t>
  </si>
  <si>
    <t>예수부가세(자산매각)</t>
  </si>
  <si>
    <t>통신비_기타통신비(판관)</t>
  </si>
  <si>
    <t>수선비_비품(제조)</t>
  </si>
  <si>
    <t>차량유지비_통행및주차료(제조)</t>
  </si>
  <si>
    <t>세금과공과_취등록세(판관)</t>
  </si>
  <si>
    <t>운임_택배(제조)</t>
  </si>
  <si>
    <t>여비교통비_시내교통비(제조)</t>
  </si>
  <si>
    <t>복리후생비_중식대(판관)</t>
  </si>
  <si>
    <t>접대비_관계처(제조)</t>
  </si>
  <si>
    <t>세금과공과_환경개선부담금(제조)</t>
  </si>
  <si>
    <t>세금과공과_기타세금(제조)</t>
  </si>
  <si>
    <t>세금과공과_협회비(제조)</t>
  </si>
  <si>
    <t>지급수수료_은행수수료(제조)</t>
  </si>
  <si>
    <t>보통주자본금</t>
  </si>
  <si>
    <t>실험비_시약초자(제조)</t>
  </si>
  <si>
    <t>임대매출</t>
  </si>
  <si>
    <t>실험비_위탁시험(제조)</t>
  </si>
  <si>
    <t>유형자산처분이익</t>
  </si>
  <si>
    <t>용역매출액</t>
  </si>
  <si>
    <t>외상매출금대손충당금</t>
  </si>
  <si>
    <t>시설장치감가상각누계액</t>
  </si>
  <si>
    <t>전환사채할인발행차금(유동)</t>
  </si>
  <si>
    <t>전환권조정(유동)</t>
  </si>
  <si>
    <t>건물</t>
  </si>
  <si>
    <t>임대보증금(비유동)</t>
  </si>
  <si>
    <t>받을어음대손충당금</t>
  </si>
  <si>
    <t>도서인쇄비_인쇄제본비(제조)</t>
  </si>
  <si>
    <t>구축물감가상각누계액</t>
  </si>
  <si>
    <t>지급수수료_연구개발(제조)</t>
  </si>
  <si>
    <t>재고자산폐기손실</t>
  </si>
  <si>
    <t>투자부동산_건물감가상각누계액</t>
  </si>
  <si>
    <t>도서인쇄비_도서구입비(제조)</t>
  </si>
  <si>
    <t>건설중인자산손상차손누계액</t>
  </si>
  <si>
    <t>토지</t>
  </si>
  <si>
    <t>배당금수익</t>
  </si>
  <si>
    <t>비품감가상각누계액</t>
  </si>
  <si>
    <t>상품(국산)</t>
  </si>
  <si>
    <t>상품_타계정대체액</t>
  </si>
  <si>
    <t>손상차손누계액(기타무형)</t>
  </si>
  <si>
    <t>평가충당금(상품)</t>
  </si>
  <si>
    <t>기계장치감가상각누계액</t>
  </si>
  <si>
    <t>단기금융상품평가이익</t>
  </si>
  <si>
    <t>로열티매출</t>
  </si>
  <si>
    <t>매도가능증권처분이익</t>
  </si>
  <si>
    <t>매출조정</t>
  </si>
  <si>
    <t>평가충당금(제품)</t>
  </si>
  <si>
    <t>지점</t>
  </si>
  <si>
    <t>투자부동산_건물 손상차손누계액</t>
  </si>
  <si>
    <t>투자부동산_건설중인자산 손상차손누계액</t>
  </si>
  <si>
    <t>평가충당금(원재료)</t>
  </si>
  <si>
    <t>원재료타계정감모(제조)</t>
  </si>
  <si>
    <t>재공품타계정대체</t>
  </si>
  <si>
    <t>지급임차료_기타임차료(제조)</t>
  </si>
  <si>
    <t>급여_기타(제조)</t>
  </si>
  <si>
    <t>반품자산</t>
  </si>
  <si>
    <t>매출할인</t>
  </si>
  <si>
    <t>보험수리적손익</t>
  </si>
  <si>
    <t>제품_타계정대체액</t>
  </si>
  <si>
    <t>조서No.  4601</t>
  </si>
  <si>
    <t>LEAD SCHEDULE</t>
  </si>
  <si>
    <t>검토자</t>
  </si>
  <si>
    <t>결산일</t>
  </si>
  <si>
    <t>취득원가</t>
  </si>
  <si>
    <t>ACCOUNT</t>
  </si>
  <si>
    <t>전기잔액</t>
  </si>
  <si>
    <t>INCREASE</t>
  </si>
  <si>
    <t>DECREASE</t>
  </si>
  <si>
    <t>PER BOOK</t>
  </si>
  <si>
    <t>AJE</t>
  </si>
  <si>
    <t>RES</t>
  </si>
  <si>
    <t>FINAL</t>
  </si>
  <si>
    <t>Refer</t>
  </si>
  <si>
    <t>NOTE</t>
  </si>
  <si>
    <t>`</t>
  </si>
  <si>
    <t>합   계</t>
  </si>
  <si>
    <t>감가상각누계액</t>
  </si>
  <si>
    <t>C720</t>
  </si>
  <si>
    <t>손상차손누계액</t>
  </si>
  <si>
    <t>증감 구분</t>
  </si>
  <si>
    <t>증가</t>
  </si>
  <si>
    <t>감소</t>
  </si>
  <si>
    <t>취득</t>
  </si>
  <si>
    <t>대체</t>
  </si>
  <si>
    <t>합계</t>
  </si>
  <si>
    <t>▶ 증감분석</t>
  </si>
  <si>
    <t>증감금액</t>
  </si>
  <si>
    <t>증감비율</t>
  </si>
  <si>
    <t>▶ 감사절차 (Audit Procedures)</t>
  </si>
  <si>
    <t>No.</t>
  </si>
  <si>
    <t>감사절차</t>
  </si>
  <si>
    <t>경영진 주장</t>
  </si>
  <si>
    <t>수행여부</t>
  </si>
  <si>
    <t>[총괄표 작성 및 전기 대비 검토]
당기말 잔액을 총계정원장과, 전기말 잔액은 전기감사보고서와 대조한다. 사용권자산(리스) 포함 여부를 확인하고 양연도간 유의적 변동원인을 파악한다.</t>
  </si>
  <si>
    <t>E, C, CL</t>
  </si>
  <si>
    <t>[투자부동산 명세서 검증]
투자부동산 명세서를 입수하여 계산검증하고 잔액이 보조부와 일치하는지 확인한다.</t>
  </si>
  <si>
    <t>C, V</t>
  </si>
  <si>
    <t>[실재성 및 소유권 확인]
중요 항목은 등기부등본을 직접 확인하여 소유권 귀속 및 담보·가압류 등 제한사항을 파악한다. 주총·이사회 의사록, 보험계약서를 검토하여 투자부동산 분류 적정성을 확인한다.</t>
  </si>
  <si>
    <t>E, RO</t>
  </si>
  <si>
    <t>[회계정책(원가모형/공정가치모형) 이해 및 평가]
원가모형 또는 공정가치모형 적용 여부를 확인하고 전기 대비 일관성을 검토한다. 모형 변경 시 변경 사유와 소급 적용 여부를 확인한다.</t>
  </si>
  <si>
    <t>V, A</t>
  </si>
  <si>
    <t>[공정가치 평가 적정성 검토]
공정가치 계산 근거자료를 검토하고 경영진에게 질문한다. 외부평가인 사용 시 전문적 자격·독립성·평가 경험을 확인한다. 신뢰성 있는 측정 불가 시 원가모형 적용의 타당성을 검토한다. 공정가치 평가손익이 당기손익으로 적절히 반영되었는지 확인한다.</t>
  </si>
  <si>
    <t>[감가상각비 검토 (원가모형 적용 시)]
상각방법·내용연수·잔존가치의 전기 대비 일관성을 검토하고 감가상각비를 재계산한다.</t>
  </si>
  <si>
    <t>[관련 손익계정 연계 검토]
임대수익, 투자부동산 처분손익, 공정가치 평가손익이 적정하게 계상되었는지 관련 손익계정과 연결하여 확인한다.</t>
  </si>
  <si>
    <t>C, V, A</t>
  </si>
  <si>
    <t>[유형자산과의 분류 적정성 검토]
유형자산 명세서 중 임대수익·시세차익 목적 보유 부동산이 투자부동산으로 분류되었는지 확인한다. 매각예정비유동자산 해당 여부도 검토한다.</t>
  </si>
  <si>
    <t>E, CL</t>
  </si>
  <si>
    <t>[투자부동산 대체 검토]
투자부동산으로/에서 대체한 경우 사유의 적정성과 대체 시점 공정가치 기준 회계처리 적정성을 검토한다.</t>
  </si>
  <si>
    <t>CL</t>
  </si>
  <si>
    <t>[재무제표 공시사항 검토]
공시사항 점검표에 따라 회계정책, 공정가치 측정방법, 임대수익, 담보제공 현황 등 주석 기재 충분성을 확인한다.</t>
  </si>
  <si>
    <t>C, CL, U, P</t>
  </si>
  <si>
    <t>▶ 감사결론</t>
  </si>
  <si>
    <t xml:space="preserve">  ※ 본 감사조서는 「주식회사 등의 외부감사에 관한 법률」에 따라 작성되었습니다.</t>
  </si>
  <si>
    <t>투자부동산 회계처리</t>
  </si>
  <si>
    <t>분류원칙</t>
  </si>
  <si>
    <t>임대수익이나 시세차익을 얻기 위하여 보유하고 있는 부동산을 투자부동산으로 분류</t>
  </si>
  <si>
    <t>취득시</t>
  </si>
  <si>
    <t>취득시 발생한 거래원가를 포함하여 최초 인식시점에서 원가로 측정</t>
  </si>
  <si>
    <t>취득후</t>
  </si>
  <si>
    <t>취득원가에서 감감상각누계액과 손상차손누계액을 차감한 금액을 장부금액으로 표시</t>
  </si>
  <si>
    <t>후속원가는 자산으로부터 발생하는 미래경제적효익이 유입될 가능성이 높으며 그 원가를</t>
  </si>
  <si>
    <t>신뢰성 있게 측정할 수 있는 경우에 한하여 자산의 장부금액에 포함하거나 적절한 경우 별도</t>
  </si>
  <si>
    <t>의 자산으로 이식</t>
  </si>
  <si>
    <t>건물 상각내용연수</t>
  </si>
  <si>
    <t>30년</t>
  </si>
  <si>
    <t>건물 상각방법</t>
  </si>
  <si>
    <t>정액법</t>
  </si>
  <si>
    <t>투자부동산 증감</t>
  </si>
  <si>
    <t>투자부동산_토지증가&gt;</t>
  </si>
  <si>
    <t>전표일자</t>
  </si>
  <si>
    <t>전표번호</t>
  </si>
  <si>
    <t>부서</t>
  </si>
  <si>
    <t>사원명</t>
  </si>
  <si>
    <t>차대구분</t>
  </si>
  <si>
    <t>차변</t>
  </si>
  <si>
    <t>대변</t>
  </si>
  <si>
    <t>적요</t>
  </si>
  <si>
    <t>승인요청일</t>
  </si>
  <si>
    <t>지급요청일</t>
  </si>
  <si>
    <t>반제일자</t>
  </si>
  <si>
    <t>거래처</t>
  </si>
  <si>
    <t>거래처명</t>
  </si>
  <si>
    <t>전표상태</t>
  </si>
  <si>
    <t>처리사유</t>
  </si>
  <si>
    <t>등록일자</t>
  </si>
  <si>
    <t>회계번호</t>
  </si>
  <si>
    <t>승인자</t>
  </si>
  <si>
    <t>전표유형</t>
  </si>
  <si>
    <t>PK</t>
  </si>
  <si>
    <t>A0005</t>
  </si>
  <si>
    <t>재무팀</t>
  </si>
  <si>
    <t xml:space="preserve"> 225013 경남제약타워 9층 사용 용도 변경으로 인한 유형자산↔투자부동산 대체</t>
  </si>
  <si>
    <t>승인</t>
  </si>
  <si>
    <t>20260602A0005</t>
  </si>
  <si>
    <t>경리전표</t>
  </si>
  <si>
    <t>000A0005</t>
  </si>
  <si>
    <t>A0006</t>
  </si>
  <si>
    <t xml:space="preserve"> 225013 경남제약타워 11층 사용 용도 변경으로 인한 유형자산↔투자부동산 대체</t>
  </si>
  <si>
    <t>20260602A0006</t>
  </si>
  <si>
    <t>000A0006</t>
  </si>
  <si>
    <t>투자부동산_건물증가&gt;</t>
  </si>
  <si>
    <t xml:space="preserve"> 225013 신당동 160-14,15,16 건물</t>
  </si>
  <si>
    <t>20260402A0005</t>
  </si>
  <si>
    <t>투자부동산_건설중인자산 증가&gt;</t>
  </si>
  <si>
    <t>R0005</t>
  </si>
  <si>
    <t>인사팀</t>
  </si>
  <si>
    <t>김우진</t>
  </si>
  <si>
    <t xml:space="preserve"> 225013 신당동 160-14외2필지 사용승인 서류 중 건축물관리계획서 작성 업체 지급 건 / 202601-인사팀-13</t>
  </si>
  <si>
    <t>2026-01-06</t>
  </si>
  <si>
    <t>R07530</t>
  </si>
  <si>
    <t>주식회사 건물닥터</t>
  </si>
  <si>
    <t>20260106R0002</t>
  </si>
  <si>
    <t>결의전표</t>
  </si>
  <si>
    <t>000R0005</t>
  </si>
  <si>
    <t>R0006</t>
  </si>
  <si>
    <t xml:space="preserve"> 225013 투자 부동산 신당동 소방전기통신 감리 필증 완료 잔급 지급 건 / 202601-인사팀-30</t>
  </si>
  <si>
    <t>R07121</t>
  </si>
  <si>
    <t>주식회사 신화에이앤씨(구.신화제이비)</t>
  </si>
  <si>
    <t>20260106R0005</t>
  </si>
  <si>
    <t>000R0006</t>
  </si>
  <si>
    <t>R0003</t>
  </si>
  <si>
    <t xml:space="preserve"> 225013 투자 부동산 신당동 엠엔지종합건설 12차36회 나은티에스아이 기성금 직불 건 / 202601-인사팀-36</t>
  </si>
  <si>
    <t>2026-01-12</t>
  </si>
  <si>
    <t>R06988</t>
  </si>
  <si>
    <t>(주)나은티에스아이</t>
  </si>
  <si>
    <t>20260112R0002</t>
  </si>
  <si>
    <t>000R0003</t>
  </si>
  <si>
    <t>R0008</t>
  </si>
  <si>
    <t xml:space="preserve"> 225013 투자 부동산 신당동 엠엔지종합건설 12차37회 범한 기성금 직불 건 / 202601-인사팀-57</t>
  </si>
  <si>
    <t>2026-01-13</t>
  </si>
  <si>
    <t>R07416</t>
  </si>
  <si>
    <t>범한</t>
  </si>
  <si>
    <t>20260113R0005</t>
  </si>
  <si>
    <t>000R0008</t>
  </si>
  <si>
    <t xml:space="preserve"> 225013 투자부동산 신당동(160-14 외2필지) 하수도원인자부담금 지급 건/ 202601-인사팀-</t>
  </si>
  <si>
    <t>2026-01-14</t>
  </si>
  <si>
    <t>R06961</t>
  </si>
  <si>
    <t>서울시중구청</t>
  </si>
  <si>
    <t>20260114R0001</t>
  </si>
  <si>
    <t>R0001</t>
  </si>
  <si>
    <t xml:space="preserve"> 225013 신당동 160-14,15,16 12월 전기 요금  / 202508-인사팀-40</t>
  </si>
  <si>
    <t>2026-01-18</t>
  </si>
  <si>
    <t>R01229</t>
  </si>
  <si>
    <t>한국전력공사(통합)</t>
  </si>
  <si>
    <t>20260118R0001</t>
  </si>
  <si>
    <t>000R0001</t>
  </si>
  <si>
    <t xml:space="preserve"> 225013 전력기금</t>
  </si>
  <si>
    <t xml:space="preserve"> 225013 신당동 160-14외2필지 전기안전관리자 수수료 01월 비용 / 202507-인사팀-84</t>
  </si>
  <si>
    <t>2026-01-20</t>
  </si>
  <si>
    <t>R07417</t>
  </si>
  <si>
    <t>극동파워테크</t>
  </si>
  <si>
    <t>20260120R0002</t>
  </si>
  <si>
    <t>R0012</t>
  </si>
  <si>
    <t xml:space="preserve"> 225013 신당동 160-14외2필지 승강기 유지관리 01월 비용 / 202512-인사팀-65</t>
  </si>
  <si>
    <t>R07538</t>
  </si>
  <si>
    <t>현대엘리베이터(주) 강북지사</t>
  </si>
  <si>
    <t>20260120R0005</t>
  </si>
  <si>
    <t>000R0012</t>
  </si>
  <si>
    <t>A0015</t>
  </si>
  <si>
    <t xml:space="preserve"> 225013 2026.01 이자비용 (신한40억) 차입원가 자본화 계정 대체</t>
  </si>
  <si>
    <t>P00190</t>
  </si>
  <si>
    <t>신한은행 압구정역기업금융</t>
  </si>
  <si>
    <t>20260131A0015</t>
  </si>
  <si>
    <t>000A0015</t>
  </si>
  <si>
    <t>R0002</t>
  </si>
  <si>
    <t xml:space="preserve"> 225013 신당동 160-14,15,16 수도 요금 11.23 ~ 01.22 / 202510-인사팀-32</t>
  </si>
  <si>
    <t>2026-02-10</t>
  </si>
  <si>
    <t>R07350</t>
  </si>
  <si>
    <t>중부수도사업소</t>
  </si>
  <si>
    <t>20260210R0002</t>
  </si>
  <si>
    <t>000R0002</t>
  </si>
  <si>
    <t>R0004</t>
  </si>
  <si>
    <t xml:space="preserve"> 225013 투자 부동산 신당동 엠엔지종합건설 12차38회 단우건설 기성금 직불 건 / 202601-인사팀-57</t>
  </si>
  <si>
    <t>R07326</t>
  </si>
  <si>
    <t>단우건설(주)</t>
  </si>
  <si>
    <t>20260210R0004</t>
  </si>
  <si>
    <t>000R0004</t>
  </si>
  <si>
    <t xml:space="preserve"> 225013 투자 부동산 신당동 엠엔지종합건설 12차38회 유현이앤지 기성금 직불 건 / 202601-인사팀-57</t>
  </si>
  <si>
    <t>R07486</t>
  </si>
  <si>
    <t>유현이앤지 주식회사</t>
  </si>
  <si>
    <t xml:space="preserve"> 225013 투자 부동산 신당동 엠엔지종합건설 12차39회 범한 기성금 직불 건 / 202602-인사팀-34</t>
  </si>
  <si>
    <t>2026-02-11</t>
  </si>
  <si>
    <t>20260211R0002</t>
  </si>
  <si>
    <t>2026-02-18</t>
  </si>
  <si>
    <t>20260218R0001</t>
  </si>
  <si>
    <t xml:space="preserve"> 225013 신당동 160-14,15,16 2월 전기 요금  / 202508-인사팀-40</t>
  </si>
  <si>
    <t xml:space="preserve"> 225013 신당동 160-14외2필지 전기안전관리자 수수료 02월 비용 / 202507-인사팀-84</t>
  </si>
  <si>
    <t>2026-02-20</t>
  </si>
  <si>
    <t>20260220R0003</t>
  </si>
  <si>
    <t xml:space="preserve"> 225013 신당동 160-14외2필지 승강기 유지관리 02월 비용 / 202512-인사팀-65</t>
  </si>
  <si>
    <t>20260220R0002</t>
  </si>
  <si>
    <t>R0016</t>
  </si>
  <si>
    <t xml:space="preserve"> 225013 투자 부동산 신당동 엠엔지종합건설 12차40회 은혜종합건축 기성금 직불 건 / 202603-인사팀-4</t>
  </si>
  <si>
    <t>2026-02-24</t>
  </si>
  <si>
    <t>R07433</t>
  </si>
  <si>
    <t>은혜종합건축</t>
  </si>
  <si>
    <t>20260224R0003</t>
  </si>
  <si>
    <t>000R0016</t>
  </si>
  <si>
    <t xml:space="preserve"> 225013 투자 부동산 신당동 엠엔지종합건설 12차40회 주당공사 기성금 직불 건 / 202603-인사팀-4</t>
  </si>
  <si>
    <t>R07403</t>
  </si>
  <si>
    <t xml:space="preserve">주당공사 </t>
  </si>
  <si>
    <t xml:space="preserve"> 225013 투자 부동산 신당동 엠엔지종합건설 12차40회 화니건설 기성금 직불 건 / 202603-인사팀-4</t>
  </si>
  <si>
    <t>R07478</t>
  </si>
  <si>
    <t>화니건설(주)</t>
  </si>
  <si>
    <t>A0010</t>
  </si>
  <si>
    <t xml:space="preserve"> 225013 2026.02 이자비용 (신한40억) 차입원가 자본화 계정 대체</t>
  </si>
  <si>
    <t>20260228A0010</t>
  </si>
  <si>
    <t>000A0010</t>
  </si>
  <si>
    <t>2026-03-18</t>
  </si>
  <si>
    <t>20260318R0002</t>
  </si>
  <si>
    <t xml:space="preserve"> 225013 신당동 160-14,15,16 3월 전기 요금  / 202508-인사팀-40</t>
  </si>
  <si>
    <t xml:space="preserve"> 225013 신당동 160-14외2필지 승강기 유지관리 03월 비용 / 202512-인사팀-65</t>
  </si>
  <si>
    <t>2026-03-20</t>
  </si>
  <si>
    <t>20260320R0001</t>
  </si>
  <si>
    <t>R0013</t>
  </si>
  <si>
    <t xml:space="preserve"> 225013 신당동 160-14외2필지 전기안전관리자 수수료 03월 비용 / 202507-인사팀-84</t>
  </si>
  <si>
    <t>20260320R0010</t>
  </si>
  <si>
    <t>000R0013</t>
  </si>
  <si>
    <t xml:space="preserve"> 225013 신당동 160-14,15,16 보존등기 법무사 수수료 / 202603-인사팀-40</t>
  </si>
  <si>
    <t>2026-03-23</t>
  </si>
  <si>
    <t>R07070</t>
  </si>
  <si>
    <t>담연법무사사무소</t>
  </si>
  <si>
    <t>20260323R0003</t>
  </si>
  <si>
    <t>A0024</t>
  </si>
  <si>
    <t xml:space="preserve"> 225013 2026.03 이자비용 (신한40억) 차입원가 자본화 계정 대체</t>
  </si>
  <si>
    <t>20260331A0024</t>
  </si>
  <si>
    <t>000A0024</t>
  </si>
  <si>
    <t>A0028</t>
  </si>
  <si>
    <t xml:space="preserve"> 225013 2026.1Q 차입원가 자본화 계정 대체</t>
  </si>
  <si>
    <t>20260331A0028</t>
  </si>
  <si>
    <t>000A0028</t>
  </si>
  <si>
    <t>R0115</t>
  </si>
  <si>
    <t xml:space="preserve"> 225013 신당동 160-14,15,16 취득세 납부 / 202603-인사팀-40, 202603-인사팀-47</t>
  </si>
  <si>
    <t>2026-03-31</t>
  </si>
  <si>
    <t>20260331R0068</t>
  </si>
  <si>
    <t>000R0115</t>
  </si>
  <si>
    <t>투자부동산 감소</t>
  </si>
  <si>
    <t>투자부동산_토지감소&gt;</t>
  </si>
  <si>
    <t xml:space="preserve"> 225013 강남구 언주로 702(B2층-전기실) 유형자산대체</t>
  </si>
  <si>
    <t>20260101A0006</t>
  </si>
  <si>
    <t xml:space="preserve"> 225013 강남구 언주로 702(B3층-기계실) 유형자산대체</t>
  </si>
  <si>
    <t>A0023</t>
  </si>
  <si>
    <t>20260401A0023</t>
  </si>
  <si>
    <t>000A0023</t>
  </si>
  <si>
    <t>투자부동산_건물감소&gt;</t>
  </si>
  <si>
    <t>투자부동산_건설중인자산 감소&gt;</t>
  </si>
  <si>
    <t xml:space="preserve"> 225013 신당동 160-14,15,16 건물 건설중인자산-&gt;건물 대체</t>
  </si>
  <si>
    <t>투자부동산 분석적 검토</t>
  </si>
  <si>
    <t>조서No.  4701</t>
  </si>
  <si>
    <t>유형자산</t>
  </si>
  <si>
    <t>C710</t>
  </si>
  <si>
    <t>구축물</t>
  </si>
  <si>
    <t>C721</t>
  </si>
  <si>
    <t>C730</t>
  </si>
  <si>
    <t>C740</t>
  </si>
  <si>
    <t>비품</t>
  </si>
  <si>
    <t>C741</t>
  </si>
  <si>
    <t>C750</t>
  </si>
  <si>
    <t>C760</t>
  </si>
  <si>
    <t xml:space="preserve">사용권자산 </t>
  </si>
  <si>
    <t>상각누계액</t>
  </si>
  <si>
    <t>C761</t>
  </si>
  <si>
    <t>C770</t>
  </si>
  <si>
    <t>▶ 증감구분</t>
  </si>
  <si>
    <t>[총괄표 작성 및 전기 대비 검토]
유형자산 장부가액 변동요약표를 입수·분석하고 당기말은 총계정원장, 전기말은 전기감사보고서와 대조한다.</t>
  </si>
  <si>
    <t>[권리증서 확인 (실재성·소유권)]
등기부등본·등록원부 등을 획득하여 실재성, 소유권 및 담보제공 등 소유권 제한사항을 확인한다.</t>
  </si>
  <si>
    <t>[감가상각비 적정성 검토]
상각방법·내용연수·상각률의 계속 적용 여부를 검토하고 감가상각비를 재계산한다. 방법 변경 시 타당성과 재무제표 영향을 확인한다.</t>
  </si>
  <si>
    <t>[취득 자산 검증]
당기 취득 자산에 대해 계약서·세금계산서·등기부등본을 확인하고 소유권 귀속을 검토한다.</t>
  </si>
  <si>
    <t>E, RO, V</t>
  </si>
  <si>
    <t>[처분·폐기 검토]
처분명세서를 입수하여 처분가격 적정성을 검토하고 처분손익 등 관련 손익계정과 연결한다.</t>
  </si>
  <si>
    <t>A</t>
  </si>
  <si>
    <t>[손상차손 검토]
손상징후 자산에 대해 회수가능가액을 산정하고 손상차손 계상 및 회계처리 적정성을 검토한다.</t>
  </si>
  <si>
    <t>[건설중인 자산 검토]
당기 지출액, 취득 약정액, 차입원가 자본화 적정성을 검토하고 완공 자산의 대체 회계처리를 확인한다.</t>
  </si>
  <si>
    <t>A, V</t>
  </si>
  <si>
    <t>[수익적·자본적 지출 구분]
수선비 성격 지출의 자산화 여부 및 구분 기준의 타당성과 계속성을 검토한다.</t>
  </si>
  <si>
    <t>[특수관계자 거래 검토]
특수관계자와의 유형자산 거래 가격 적정성을 확인한다.</t>
  </si>
  <si>
    <t>[재무제표 공시사항 검토]
공시사항 점검표에 따라 담보제공 자산, 재평가 내역 등 주석 기재 충분성을 확인한다.</t>
  </si>
  <si>
    <t>유형자산 회계처리</t>
  </si>
  <si>
    <t>평가</t>
  </si>
  <si>
    <t>최초 인식 후에 재평가일의 공정가치금액을 장부금액으로 표시. 보고기간말에 자산의 장부금액이 공정가치와 중요하게 차이가 나지 않도록 주기적으로 수행</t>
  </si>
  <si>
    <t>그밖의 토지</t>
  </si>
  <si>
    <t>최초 인식 후 원가에서 감가상각누계액과 손상차손누계액을 차감한 금액을 장부금으로 표시</t>
  </si>
  <si>
    <t>상각방법</t>
  </si>
  <si>
    <t>상각내용연수</t>
  </si>
  <si>
    <t>과목</t>
  </si>
  <si>
    <t>내용연수</t>
  </si>
  <si>
    <t>18년~33년</t>
  </si>
  <si>
    <t>7년~33년</t>
  </si>
  <si>
    <t>20년</t>
  </si>
  <si>
    <t>4년</t>
  </si>
  <si>
    <t>5년</t>
  </si>
  <si>
    <t>3년~10년</t>
  </si>
  <si>
    <t xml:space="preserve"> 225013 아산)물류파트 5t 화물차 </t>
  </si>
  <si>
    <t>R07572</t>
  </si>
  <si>
    <t>한솔트럭</t>
  </si>
  <si>
    <t>20260331A0023</t>
  </si>
  <si>
    <t>총무파트</t>
  </si>
  <si>
    <t>박나리</t>
  </si>
  <si>
    <t xml:space="preserve"> 225013 	아산공장 생산동 cctv 설치 건/202603-총무파트-32</t>
  </si>
  <si>
    <t>2026-03-21</t>
  </si>
  <si>
    <t>R07564</t>
  </si>
  <si>
    <t>삼성보안시스템</t>
  </si>
  <si>
    <t>20260321R0002</t>
  </si>
  <si>
    <t>공무파트</t>
  </si>
  <si>
    <t>강신용</t>
  </si>
  <si>
    <t xml:space="preserve"> 225013 아산공장 증축 공사 관련 공사 감리 용역비 계약금/아산공장 공무파트, 202601-공무파트-24</t>
  </si>
  <si>
    <t>2026-01-27</t>
  </si>
  <si>
    <t>R07337</t>
  </si>
  <si>
    <t>이공 파트너스 건축사사무소</t>
  </si>
  <si>
    <t>20260127R0004</t>
  </si>
  <si>
    <t>R0017</t>
  </si>
  <si>
    <t xml:space="preserve"> 225013 아산공장 증축 공사 관련 건축 공사 2차 기성금, 202603-공무파트-6/아산공장 공무파트</t>
  </si>
  <si>
    <t>2026-02-26</t>
  </si>
  <si>
    <t>R07505</t>
  </si>
  <si>
    <t>우솔종합건설 주식회사</t>
  </si>
  <si>
    <t xml:space="preserve"> 금액 오류 </t>
  </si>
  <si>
    <t>20260226R0019</t>
  </si>
  <si>
    <t>000R0017</t>
  </si>
  <si>
    <t>DI팀</t>
  </si>
  <si>
    <t>김성용</t>
  </si>
  <si>
    <t xml:space="preserve"> 225013 VTPMs LIMS/SDMS/ELN 시스템 구축 2차잔금 지급 요청의 건/202603-DI팀_아산-20 </t>
  </si>
  <si>
    <t>2026-03-11</t>
  </si>
  <si>
    <t>R03823</t>
  </si>
  <si>
    <t>(주)지엠피아이티</t>
  </si>
  <si>
    <t xml:space="preserve">스캔본 선 수령 </t>
  </si>
  <si>
    <t>20260311R0016</t>
  </si>
  <si>
    <t>R0014</t>
  </si>
  <si>
    <t xml:space="preserve"> 225013 아산공장 증축 공사 관련 건축 공사 3차 기성금, 202511-공무파트-24/아산공장 공무파트</t>
  </si>
  <si>
    <t>2026-03-25</t>
  </si>
  <si>
    <t>20260325R0002</t>
  </si>
  <si>
    <t>000R0014</t>
  </si>
  <si>
    <t>물류파트</t>
  </si>
  <si>
    <t>한가영</t>
  </si>
  <si>
    <t xml:space="preserve"> 225013 생산관리팀 물류파트 5t 화물차 신규 구입의 건 (3/30) / 202603-물류파트-49</t>
  </si>
  <si>
    <t>2026-03-30</t>
  </si>
  <si>
    <t>20260330R0001</t>
  </si>
  <si>
    <t>유형자산 감소</t>
  </si>
  <si>
    <t xml:space="preserve"> 225013 5t화물차 매각/202604-물류파트-41</t>
  </si>
  <si>
    <t>2026-04-27</t>
  </si>
  <si>
    <t>R07589</t>
  </si>
  <si>
    <t>샤히드트레이딩 주식회사</t>
  </si>
  <si>
    <t>20260427R0001</t>
  </si>
  <si>
    <t xml:space="preserve"> 225013 아산 VTPMs LIMS 시스템</t>
  </si>
  <si>
    <t>20260311A0005</t>
  </si>
  <si>
    <t>R07574</t>
  </si>
  <si>
    <t>이향주</t>
  </si>
  <si>
    <t>A0004</t>
  </si>
  <si>
    <t xml:space="preserve"> 225013 골프회원권 취득_잭니클라우스/202604-재무팀-36</t>
  </si>
  <si>
    <t>R07584</t>
  </si>
  <si>
    <t>(주)포스와이드</t>
  </si>
  <si>
    <t>20260417A0004</t>
  </si>
  <si>
    <t>000A0004</t>
  </si>
  <si>
    <t>G02099</t>
  </si>
  <si>
    <t>(주)인콘</t>
  </si>
  <si>
    <t>조서No.  4801</t>
  </si>
  <si>
    <t>무형자산</t>
  </si>
  <si>
    <t>전  기</t>
  </si>
  <si>
    <t>영업권</t>
  </si>
  <si>
    <t>C810</t>
  </si>
  <si>
    <t>산업재산권</t>
  </si>
  <si>
    <t>C820</t>
  </si>
  <si>
    <t>개발비</t>
  </si>
  <si>
    <t>C830</t>
  </si>
  <si>
    <t>C840</t>
  </si>
  <si>
    <t>C841</t>
  </si>
  <si>
    <t>기타무형자산</t>
  </si>
  <si>
    <t>[총괄표 작성 및 전기 대비 검토]
무형자산 장부가액 변동요약표를 입수·분석하고 당기말은 총계정원장, 전기말은 전기감사보고서와 대조한다.</t>
  </si>
  <si>
    <t>[명세서 검증 및 소유권 확인]
무형자산명세서를 계산검증하고 보조부와 대조한다. 등록증·계약서 등으로 소유권 및 제한사항을 확인한다.</t>
  </si>
  <si>
    <t>C, V, RO</t>
  </si>
  <si>
    <t>[상각비 적정성 검토]
상각방법·내용연수·잔존가액의 계속 적용 여부를 검토하고 상각비를 재계산한다. 비한정 내용연수 자산의 타당성을 검토한다.</t>
  </si>
  <si>
    <t>[처분 검토]
처분명세서를 입수하여 처분가격 적정성을 검토하고 관련 손익계정과 연결한다.</t>
  </si>
  <si>
    <t>E, V, A</t>
  </si>
  <si>
    <t>[손상차손 검토]
손상징후 무형자산에 대해 회수가능가액을 산정하고 손상차손 계상 및 회계처리 적정성을 검토한다.</t>
  </si>
  <si>
    <t>V</t>
  </si>
  <si>
    <t>[자산 인식 요건 충족 여부]
후속적 지출이 자산 인식 요건에 해당하는지 검토하고, 과거 비용 처리된 지출이 자산화되지 않았는지 확인한다.</t>
  </si>
  <si>
    <t>V, CL</t>
  </si>
  <si>
    <t>[영업권·염가매수차익 검토]
사업결합 관련 영업권과 염가매수차익의 회계처리 적정성을 검토한다.(일반기업회계기준 제12장)</t>
  </si>
  <si>
    <t>[재무제표 공시사항 검토]
공시사항 점검표에 따라 상각방법, 내용연수, 손상차손 등 주석 기재 충분성을 확인한다.</t>
  </si>
  <si>
    <t>무형자산의 증가&gt;</t>
  </si>
  <si>
    <t>품질보증팀</t>
  </si>
  <si>
    <t>조형호</t>
  </si>
  <si>
    <t xml:space="preserve"> 225013 [DI] 분석기기 복원 검증 License 및 PC 구매의 건/202509-DI팀_아산-1</t>
  </si>
  <si>
    <t>2026-01-22</t>
  </si>
  <si>
    <t>R06793</t>
  </si>
  <si>
    <t>주식회사 시마즈 사이언티픽 코리아</t>
  </si>
  <si>
    <t>20260122R0015</t>
  </si>
  <si>
    <t>무형자산의 감소&gt;</t>
  </si>
  <si>
    <t>A0033</t>
  </si>
  <si>
    <t xml:space="preserve"> 225013 2026년01월 기타의무형자산 계상</t>
  </si>
  <si>
    <t>20260131A0033</t>
  </si>
  <si>
    <t>000A0033</t>
  </si>
  <si>
    <t>A0034</t>
  </si>
  <si>
    <t>20260131A0034</t>
  </si>
  <si>
    <t>000A0034</t>
  </si>
  <si>
    <t>A0032</t>
  </si>
  <si>
    <t xml:space="preserve"> 225013 2026년02월 기타의무형자산 계상</t>
  </si>
  <si>
    <t>20260228A0032</t>
  </si>
  <si>
    <t>000A0032</t>
  </si>
  <si>
    <t>20260228A0033</t>
  </si>
  <si>
    <t>A0052</t>
  </si>
  <si>
    <t xml:space="preserve"> 225013 2026년03월 기타의무형자산 계상</t>
  </si>
  <si>
    <t>20260331A0052</t>
  </si>
  <si>
    <t>000A0052</t>
  </si>
  <si>
    <t>조서No.  4901</t>
  </si>
  <si>
    <t>C910</t>
  </si>
  <si>
    <t>C920</t>
  </si>
  <si>
    <t>C930</t>
  </si>
  <si>
    <t>C940</t>
  </si>
  <si>
    <t>[총괄표 작성 및 전기 대비 검토]
당기말 잔액을 총계정원장과, 전기말 잔액은 전기감사보고서와 대조하고 유의적 변동원인을 파악한다.</t>
  </si>
  <si>
    <t>[명세서 검증]
기타비유동자산명세서를 입수하여 계산검증하고 보조부와 대조한다.</t>
  </si>
  <si>
    <t>[외부확인 수행]
주요 거래처에 대한 자산이 중요할 경우 외부 확인을 수행한다.</t>
  </si>
  <si>
    <t>A, E, RO</t>
  </si>
  <si>
    <t>[주요 항목 증빙 대조]
주요 금액에 대해 관련 증빙서류와 대조하여 거래 발생 및 금액의 타당성을 확인한다.</t>
  </si>
  <si>
    <t>E, C, V</t>
  </si>
  <si>
    <t>[회수가능성 및 대손충당금]
회수불능자산의 대손처리 여부를 확인하고 대손충당금 설정의 타당성 및 계속성을 검토한다.</t>
  </si>
  <si>
    <t>[현재가치 평가 적정성]
현재가치 평가 대상 자산의 할인율·할인차금 계산 적정성을 검증하고 관련 손익계정 반영 여부를 확인한다.</t>
  </si>
  <si>
    <t>[관련 손익계정 연계 검토]
기타비유동자산 관련 발생 손익계정이 적정하게 계상되었는지 확인한다.</t>
  </si>
  <si>
    <t>[특수관계자 거래 검토]
특수관계자와의 거래 금액·조건 적정성을 확인한다.</t>
  </si>
  <si>
    <t>[재무제표 공시사항 검토]
공시사항 점검표에 따라 주석 기재 충분성을 확인한다.</t>
  </si>
  <si>
    <t>조서No.  4910</t>
  </si>
  <si>
    <t>보증금_임차보증금의 증가</t>
  </si>
  <si>
    <t>전계준</t>
  </si>
  <si>
    <t xml:space="preserve"> 225013 당사 임원용 법인차량 신규리스 보증금 지급 건/202603-인사팀-61, 202603-인사팀-52</t>
  </si>
  <si>
    <t>R07570</t>
  </si>
  <si>
    <t>주식회사 아이엠캐피탈</t>
  </si>
  <si>
    <t>20260330R0003</t>
  </si>
  <si>
    <t xml:space="preserve"> 225013 당사 임원용 법인차량 신규리스 보증금 지급 건/202604-인사팀-10</t>
  </si>
  <si>
    <t>2026-04-01</t>
  </si>
  <si>
    <t>R07575</t>
  </si>
  <si>
    <t>신한카드</t>
  </si>
  <si>
    <t>20260401R0021</t>
  </si>
  <si>
    <t>R0010</t>
  </si>
  <si>
    <t xml:space="preserve"> 225013 (주)미래아이앤지 농협캐피탈 리스 승계 263로1066 법인차량 보증금 차량:G90</t>
  </si>
  <si>
    <t>2026-04-07</t>
  </si>
  <si>
    <t>R07267</t>
  </si>
  <si>
    <t>엔에이치농협캐피탈주식회사</t>
  </si>
  <si>
    <t>20260407R0010</t>
  </si>
  <si>
    <t>000R0010</t>
  </si>
  <si>
    <t xml:space="preserve"> 225013 (주)미래아이앤지 하나캐피탈 리스 승계 228호3591 법인차량 보증금 차량:G80</t>
  </si>
  <si>
    <t>R04413</t>
  </si>
  <si>
    <t>하나캐피탈(주)</t>
  </si>
  <si>
    <t>영업기획팀</t>
  </si>
  <si>
    <t>김민주</t>
  </si>
  <si>
    <t xml:space="preserve"> 225013 전주) 사무실 보증금 지급 / 202605-인사팀-57</t>
  </si>
  <si>
    <t>2026-06-01</t>
  </si>
  <si>
    <t>R07601</t>
  </si>
  <si>
    <t>김필수(전주지점임대)</t>
  </si>
  <si>
    <t>20260601R0003</t>
  </si>
  <si>
    <t>보증금_임차보증금의 감소</t>
  </si>
  <si>
    <t>A0001</t>
  </si>
  <si>
    <t xml:space="preserve"> 225013 전주) 사무실 이전 보증금(20.02.15-22.02.14)/임차료/202002-의약도매팀-115</t>
  </si>
  <si>
    <t>R05948</t>
  </si>
  <si>
    <t>제이지컴퍼니</t>
  </si>
  <si>
    <t>20260522A0001</t>
  </si>
  <si>
    <t>000A0001</t>
  </si>
  <si>
    <t>조서No.  5301</t>
  </si>
  <si>
    <t>기타유동부채</t>
  </si>
  <si>
    <t>D310</t>
  </si>
  <si>
    <t>D320</t>
  </si>
  <si>
    <t>선수금</t>
  </si>
  <si>
    <t>D330</t>
  </si>
  <si>
    <t>D340</t>
  </si>
  <si>
    <t>부가세예수금</t>
  </si>
  <si>
    <t>D350</t>
  </si>
  <si>
    <t>회사계정</t>
  </si>
  <si>
    <t>공시계정</t>
  </si>
  <si>
    <t>기초</t>
  </si>
  <si>
    <t>기말</t>
  </si>
  <si>
    <t>[총괄표 작성 및 전기 대비 검토]
당기말 잔액을 총계정원장과, 전기말 잔액은 전기감사보고서와 대조한다. 양연도간 유의적 변동원인을 파악한다.</t>
  </si>
  <si>
    <t>[계정별 명세서 검증]
거래처·거래내용·계산근거·기말잔액이 표시된 명세서를 입수하여 계산검증하고 보조부와 대조한다. 기초·기말 내역을 비교하고 계속성을 확인한다. 유의적·비경상적 항목을 스캔한다.</t>
  </si>
  <si>
    <t>A, E, V</t>
  </si>
  <si>
    <t>[미지급 계상 완전성 검토]
손익계산서 및 제조원가명세서상 비용항목을 검토하여 미지급 계상의 완전성을 확인한다.</t>
  </si>
  <si>
    <t>C, CO</t>
  </si>
  <si>
    <t>[기간귀속(Cut-off) 검토]
기말 이후 지급된 금액을 조사하여 당기에 제공받은 용역 관련 지급이 해당 기간에 적절히 부채로 계상되었는지 확인한다.</t>
  </si>
  <si>
    <t>[외부조회 수행]
주요 거래처에 대한 채무가 중요할 경우 외부 확인을 수행한다.</t>
  </si>
  <si>
    <t>A, E, C, RO</t>
  </si>
  <si>
    <t>[외화채무 환산 검토]
외화표시 채무의 기말 환율 적용 및 외화환산손익 계상 적정성을 검토한다.</t>
  </si>
  <si>
    <t>[재무제표 표시·분류 적정성 검토]
가수금 등 미결산 항목의 적절한 과목 표시 여부, 성질·금액이 중요한 항목의 구분 기재, 1년 이후 지급 금액의 비유동 재분류 여부를 확인한다.</t>
  </si>
  <si>
    <t>CL, U, P</t>
  </si>
  <si>
    <t>월별증감</t>
  </si>
  <si>
    <t>미지급금_거래처</t>
  </si>
  <si>
    <t>월</t>
  </si>
  <si>
    <t>차변건수</t>
  </si>
  <si>
    <t>대변건수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</si>
  <si>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</si>
  <si>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</si>
  <si>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</si>
  <si>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</si>
  <si>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</si>
  <si>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</si>
  <si>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</si>
  <si>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</si>
  <si>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</si>
  <si>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</si>
  <si>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</si>
  <si>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</si>
  <si>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합  계</t>
  </si>
  <si>
    <t>미지급금_사원</t>
  </si>
  <si>
    <t>미지급비용_급여</t>
  </si>
  <si>
    <t>미지급비용_신용카드</t>
  </si>
  <si>
    <t>미지급비용_이자</t>
  </si>
  <si>
    <t>조서No.  5401</t>
  </si>
  <si>
    <t>퇴직급여부채 및 급여</t>
  </si>
  <si>
    <t>D410</t>
  </si>
  <si>
    <t>D411</t>
  </si>
  <si>
    <t>[총괄표 작성 및 원장 대사]
총괄표를 입수하여 총계정원장 및 전기 감사조서와 대사하고 산술적 정확성을 검토한다.</t>
  </si>
  <si>
    <t>[퇴직급여제도 파악 및 분류 검토]
퇴직급여 및 기타장기종업원급여 제도를 파악하고, 경영진 질의 및 관련 문서(노동조합협약서 등) 검토를 통해 확정기여형·확정급여형 분류의 적정성을 평가한다.</t>
  </si>
  <si>
    <t>E, C, RO, CL</t>
  </si>
  <si>
    <t>[확정급여형 보험계리 보고서 검토]
보험계리인 평가보고서를 입수하여 평가 주기, 할인율·임금상승률 등 재무적 가정의 합리성, 당기근무원가·이자원가 계산의 적정성을 검토한다. 보고서상 금액과 총계정원장을 대사한다.</t>
  </si>
  <si>
    <t>[사외적립자산 검토]
사외적립자산 수탁자 보고서를 입수하여 공정가치 측정 여부, 사외적립자산 정의 충족 여부를 확인한다. 미지급기여금 및 기업 발행 양도불가능 금융상품 제외 여부를 검토한다.</t>
  </si>
  <si>
    <t>[확정기여형 기여금 검토]
당기 기여금 결정 관련 문서를 입수하여 기여금액의 적정성을 검토하고, 미지급 기여금과 선지급 기여금의 회계처리(미지급비용·선급비용) 적정성을 확인한다.</t>
  </si>
  <si>
    <t>A, C, E, O</t>
  </si>
  <si>
    <t>[급여 분석적 검토]
월별 급여명세서(부서별)를 징구하여 전기 동기간과 비교하고 유의적 변동원인을 파악한다.</t>
  </si>
  <si>
    <t>C, O, A</t>
  </si>
  <si>
    <t>[급여 관련 계정 계상 적정성]
미지급급여·상여, 복리후생비, 원천세 예수금의 적정 계상 여부 및 제조원가·판관비·개발비 구분 배부의 타당성을 검토한다.</t>
  </si>
  <si>
    <t>[연차수당 미지급비용 검토]
연차 부여와 관련된 회사의 회계정책을 이해하고 연차수당 미지급비용 계상액의 적절성을 검토한다.</t>
  </si>
  <si>
    <t>C, E, A</t>
  </si>
  <si>
    <t>[재무제표 공시사항 검토]
공시사항 점검표에 따라 퇴직급여제도 유형, 보험계리 가정, 사외적립자산 현황 등 주석 기재 충분성을 확인한다.</t>
  </si>
  <si>
    <t>R0260</t>
  </si>
  <si>
    <t>이시현</t>
  </si>
  <si>
    <t xml:space="preserve"> 225013 2026_1Q 확정급여채무 조정 기표</t>
  </si>
  <si>
    <t>ㅇ</t>
  </si>
  <si>
    <t>20260331R0276</t>
  </si>
  <si>
    <t>000R0260</t>
  </si>
  <si>
    <t>R0261</t>
  </si>
  <si>
    <t xml:space="preserve"> 225013 2026_3M 퇴직충당금 설정(본사)</t>
  </si>
  <si>
    <t>20260331R0277</t>
  </si>
  <si>
    <t>000R0261</t>
  </si>
  <si>
    <t xml:space="preserve"> 225013 2026_3M 퇴직충당금 설정(아산)</t>
  </si>
  <si>
    <t xml:space="preserve"> 225013 2026_3M 퇴직충당금 설정(의령)</t>
  </si>
  <si>
    <t>R0070</t>
  </si>
  <si>
    <t xml:space="preserve"> 225013 일반유통팀_여성재/24.01.15-26.01.31 (퇴직연금 지급액:12,102,046원)</t>
  </si>
  <si>
    <t>2026-01-30</t>
  </si>
  <si>
    <t>20260130R0082</t>
  </si>
  <si>
    <t>000R0070</t>
  </si>
  <si>
    <t>R0071</t>
  </si>
  <si>
    <t xml:space="preserve"> 225013 운영파트_원지영 / 20.09.21-26.01.23 (퇴직연금 지급액: 22,440,402원)</t>
  </si>
  <si>
    <t>20260130R0081</t>
  </si>
  <si>
    <t>000R0071</t>
  </si>
  <si>
    <t>R0082</t>
  </si>
  <si>
    <t xml:space="preserve"> 225013 제품파트_이정화/2023.12.04-26.02.23 (퇴직연금 지급액: 7,344,397원)</t>
  </si>
  <si>
    <t>2026-02-27</t>
  </si>
  <si>
    <t>20260227R0075</t>
  </si>
  <si>
    <t>000R0082</t>
  </si>
  <si>
    <t xml:space="preserve"> 225013 포장파트_이현순/입사일1999.12.06_기산일2004-01-01-26.02.20 (퇴직연금 지급액: 91,032,002원)</t>
  </si>
  <si>
    <t xml:space="preserve"> 225013 포장파트_김수현/입사일2001.04.09_기산일2006-11-01-26.02.27 (퇴직연금 지급액: 78,719,570원)</t>
  </si>
  <si>
    <t>월별 급여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</si>
  <si>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</si>
  <si>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</si>
  <si>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</si>
  <si>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</si>
  <si>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</si>
  <si>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</si>
  <si>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</si>
  <si>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</si>
  <si>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</si>
  <si>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</si>
  <si>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</si>
  <si>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</si>
  <si>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조서No.  5601</t>
  </si>
  <si>
    <t>기타의 비유동부채</t>
  </si>
  <si>
    <t>F610</t>
  </si>
  <si>
    <t>F620</t>
  </si>
  <si>
    <t>F630</t>
  </si>
  <si>
    <t>F640</t>
  </si>
  <si>
    <t>F650</t>
  </si>
  <si>
    <t>[총괄표 작성 및 전기 대비 검토]
당기말 잔액을 총계정원장과, 전기말 잔액은 전기감사보고서와 대조하고 양연도간 유의적 변동원인을 파악한다.</t>
  </si>
  <si>
    <t>[명세서 검증]
기타비유동부채 명세서를 입수하여 계산검증하고 잔액이 보조부와 일치하는지 확인한다.</t>
  </si>
  <si>
    <t>C, A</t>
  </si>
  <si>
    <t>[완전성 확인]
회사와 사업에 대한 지식, 전년도 감사결과, 타 테스트 증거 등을 통해 기타비유동부채의 완전성을 검토한다.</t>
  </si>
  <si>
    <t>C</t>
  </si>
  <si>
    <t>[기간 계산 검증]
기간 계산에 의해 인식되는 계정(예: 장기선수수익 등)에 대해 기간 계산 내용을 검증한다.</t>
  </si>
  <si>
    <t>[현재가치 평가 적정성]
현재가치 평가 대상 부채의 할인율·할인차금 계산 적정성을 검증하고 관련 손익계정 반영 여부를 확인한다.</t>
  </si>
  <si>
    <t>[외화표시 부채 환산 검토]
외화표시 비유동부채의 기말 환율 적용 및 외화환산손익 계상 적정성을 검토한다.</t>
  </si>
  <si>
    <t>조서No.  4751</t>
  </si>
  <si>
    <t>리스 (사용권자산·리스부채)</t>
  </si>
  <si>
    <t>D120</t>
  </si>
  <si>
    <t>D130</t>
  </si>
  <si>
    <t>[총괄표 작성 및 증감표 입수]
당기말 잔액을 총계정원장과, 전기말 잔액은 전기감사보고서와 대조한다. 계약의 리스 해당 여부 판단 프로세스를 이해하고 새로운 리스계약 명세서를 입수하여 계산검증 후 보조부와 대조한다.</t>
  </si>
  <si>
    <t>E, C</t>
  </si>
  <si>
    <t>[리스 식별 및 최초 인식·측정 검토]
리스기간(해지불능기간, 연장·종료선택권), 사용권자산 인식금액, 리스부채(고정·변동리스료, 잔존가치보증, 매수선택권) 및 할인율(내재이자율·증분차입이자율) 적정성을 검토한다. 여러 구성요소의 식별 및 대가 배분의 합리성을 확인한다.</t>
  </si>
  <si>
    <t>[후속측정 — 리스부채 증감 검토]
기중 리스부채 이자 인식의 적정성, 당기 리스료가 근거문서와 일치하는지 확인한다. 리스변경·재측정 발생 여부를 식별하고 관련 회계처리가 적정한지 검토한다.</t>
  </si>
  <si>
    <t>[사용권자산 감가상각 및 손상 검토]
사용권자산 감가상각은 유형자산·무형자산 절차지시서에 준하여 수행한다. 손상징후 검토 및 회수가능액 산정의 적정성을 확인한다.</t>
  </si>
  <si>
    <t>[재무제표 공시사항 검토]
공시사항 점검표에 따라 리스 관련 공시(사용권자산, 리스부채, 단기리스·소액자산리스 비용 등) 충분성을 확인한다.</t>
  </si>
  <si>
    <t>구분2</t>
    <phoneticPr fontId="25" type="noConversion"/>
  </si>
  <si>
    <t>R0145</t>
  </si>
  <si>
    <t xml:space="preserve"> 225013 물류파트 5t 화물차 구입의 건 / 202603-물류파트-66 , 202603-물류파트-67</t>
  </si>
  <si>
    <t>20260331R0039</t>
  </si>
  <si>
    <t>000R0145</t>
  </si>
  <si>
    <t>A0009</t>
  </si>
  <si>
    <t xml:space="preserve"> 225013 인콘 골프회원권 양수의 건/202604-재무팀-36</t>
  </si>
  <si>
    <t>20260409A0009</t>
  </si>
  <si>
    <t>000A0009</t>
  </si>
  <si>
    <t>A0003</t>
  </si>
  <si>
    <t xml:space="preserve"> 225013 골프 회원권 양도양수 명의개서료</t>
  </si>
  <si>
    <t>20260417A0003</t>
  </si>
  <si>
    <t>000A0003</t>
  </si>
  <si>
    <t>R0009</t>
  </si>
  <si>
    <t xml:space="preserve"> 225013 아산공장 증축 공사 관련 건축 공사 4차 기성금, 202604-공무파트-/아산공장 공무파트</t>
  </si>
  <si>
    <t>2026-04-28</t>
  </si>
  <si>
    <t>확인</t>
  </si>
  <si>
    <t>20260428R0004</t>
  </si>
  <si>
    <t>000R0009</t>
  </si>
  <si>
    <t xml:space="preserve"> 225013 아산공장 증축 공사 관련 건축 공사 5차 기성금, 202606-공무파트-38/아산공장 공무파트</t>
  </si>
  <si>
    <t>2026-06-08</t>
  </si>
  <si>
    <t>20260608R0008</t>
  </si>
  <si>
    <t>생산파트(의령)</t>
  </si>
  <si>
    <t>유재용</t>
  </si>
  <si>
    <t xml:space="preserve"> 225013 삼덕여과산업(주)) 정제수제조설비  EDI 교체 비용/의령공장 공무파트/202604-생산파트-34</t>
  </si>
  <si>
    <t>2026-05-26</t>
  </si>
  <si>
    <t>R05429</t>
  </si>
  <si>
    <t>삼덕여과산업(주)</t>
  </si>
  <si>
    <t>20260526R0016</t>
  </si>
  <si>
    <t>R0026</t>
  </si>
  <si>
    <t>제제연구팀</t>
  </si>
  <si>
    <t>홍경민</t>
  </si>
  <si>
    <t xml:space="preserve"> 225013 제제연구팀)_실험실용 안전장치 "이동식 국소배기장치" 구매_202605-제제연구팀-4_202605-제제연구팀-7</t>
  </si>
  <si>
    <t>2026-05-28</t>
  </si>
  <si>
    <t>스캔본 선 수령</t>
  </si>
  <si>
    <t>20260528R0021</t>
  </si>
  <si>
    <t>000R0026</t>
  </si>
  <si>
    <t>유형자산 증가</t>
    <phoneticPr fontId="25" type="noConversion"/>
  </si>
  <si>
    <t>대체</t>
    <phoneticPr fontId="25" type="noConversion"/>
  </si>
  <si>
    <t>취득</t>
    <phoneticPr fontId="25" type="noConversion"/>
  </si>
  <si>
    <t>구분</t>
    <phoneticPr fontId="25" type="noConversion"/>
  </si>
  <si>
    <t>처분</t>
    <phoneticPr fontId="25" type="noConversion"/>
  </si>
  <si>
    <t>대체증감</t>
    <phoneticPr fontId="25" type="noConversion"/>
  </si>
  <si>
    <t>합계</t>
    <phoneticPr fontId="25" type="noConversion"/>
  </si>
  <si>
    <t>투자부동산_토지</t>
    <phoneticPr fontId="25" type="noConversion"/>
  </si>
  <si>
    <t>토지</t>
    <phoneticPr fontId="25" type="noConversion"/>
  </si>
  <si>
    <t>건물</t>
    <phoneticPr fontId="25" type="noConversion"/>
  </si>
  <si>
    <t>부동산_건설중인자산에서</t>
    <phoneticPr fontId="25" type="noConversion"/>
  </si>
  <si>
    <t>유형자산에서</t>
    <phoneticPr fontId="25" type="noConversion"/>
  </si>
  <si>
    <t>대체감소</t>
    <phoneticPr fontId="25" type="noConversion"/>
  </si>
  <si>
    <t>투자부동산_건물로</t>
  </si>
  <si>
    <t>투자부동산_토지로</t>
  </si>
  <si>
    <t>대체감소</t>
  </si>
  <si>
    <t>투자부동산_건물로 대체되어 감소</t>
    <phoneticPr fontId="25" type="noConversion"/>
  </si>
  <si>
    <t>투자부동산_건설중인자산에서 대체되어 증가</t>
    <phoneticPr fontId="25" type="noConversion"/>
  </si>
  <si>
    <t>대체증가</t>
    <phoneticPr fontId="25" type="noConversion"/>
  </si>
  <si>
    <t>건설중인자산에서</t>
    <phoneticPr fontId="25" type="noConversion"/>
  </si>
  <si>
    <t>부동산_토지로</t>
  </si>
  <si>
    <t>차이</t>
    <phoneticPr fontId="25" type="noConversion"/>
  </si>
  <si>
    <t>PER BOOK</t>
    <phoneticPr fontId="25" type="noConversion"/>
  </si>
  <si>
    <t>DIFFER</t>
    <phoneticPr fontId="25" type="noConversion"/>
  </si>
  <si>
    <t>판관비</t>
    <phoneticPr fontId="25" type="noConversion"/>
  </si>
  <si>
    <t>제조원가</t>
    <phoneticPr fontId="25" type="noConversion"/>
  </si>
  <si>
    <t>월</t>
    <phoneticPr fontId="25" type="noConversion"/>
  </si>
  <si>
    <t>급여대장</t>
    <phoneticPr fontId="25" type="noConversion"/>
  </si>
  <si>
    <t>1월</t>
    <phoneticPr fontId="25" type="noConversion"/>
  </si>
  <si>
    <t>급여대장 및 원전징수이행상황신고서와 대사</t>
    <phoneticPr fontId="25" type="noConversion"/>
  </si>
  <si>
    <t>원천징수이행상황신고서</t>
    <phoneticPr fontId="25" type="noConversion"/>
  </si>
  <si>
    <t>급여대장과의 차이</t>
    <phoneticPr fontId="25" type="noConversion"/>
  </si>
  <si>
    <t>20260401A0024</t>
  </si>
  <si>
    <t>R0282</t>
  </si>
  <si>
    <t xml:space="preserve"> 225013 2026_6M 퇴직충당금 설정(본사)</t>
  </si>
  <si>
    <t>2026-06-30</t>
  </si>
  <si>
    <t>20260630R0664</t>
  </si>
  <si>
    <t>000R0282</t>
  </si>
  <si>
    <t xml:space="preserve"> 225013 2026_6M 퇴직충당금 설정(아산)</t>
  </si>
  <si>
    <t xml:space="preserve"> 225013 2026_6M  퇴직충당금 설정(의령)</t>
  </si>
  <si>
    <t xml:space="preserve"> 225013 2026_6M 퇴직충당금 설정(의령)</t>
  </si>
  <si>
    <t>R0283</t>
  </si>
  <si>
    <t xml:space="preserve"> 225013 2026_2Q  확정급여채무 조정 기표</t>
  </si>
  <si>
    <t>20260630R0665</t>
  </si>
  <si>
    <t>000R0283</t>
  </si>
  <si>
    <t>R0167</t>
  </si>
  <si>
    <t xml:space="preserve"> 225013 의약사업마케팅팀_윤지현/24.08.26-26.03.31(퇴직연금 지급액:5,666,281원)</t>
  </si>
  <si>
    <t>20260331R0215</t>
  </si>
  <si>
    <t>000R0167</t>
  </si>
  <si>
    <t xml:space="preserve"> 225013 감사팀_홍지훈/22.12.05-26.03.22 (퇴직연금 지급액:10,521,212원)</t>
  </si>
  <si>
    <t xml:space="preserve"> 225013 남부지점_김하성/22.03.02-26.03.06 (퇴직연금 지급액:18,037,825원)</t>
  </si>
  <si>
    <t xml:space="preserve"> 225013 대표이사_조정영/24.05.21-26.03.26(기산일 24.05.21-26.03.31)_퇴직연금지급액 : 13,972,602원</t>
  </si>
  <si>
    <t>R0131</t>
  </si>
  <si>
    <t xml:space="preserve"> 225013 관리파트_김정아/2018.04.02-26.04.10 (퇴직연금 지급액: 33,826,468원)</t>
  </si>
  <si>
    <t>2026-04-30</t>
  </si>
  <si>
    <t>20260430R0127</t>
  </si>
  <si>
    <t>000R0131</t>
  </si>
  <si>
    <t>R0069</t>
  </si>
  <si>
    <t xml:space="preserve"> 225013 상품기획마케팅팀_박설/21.04.01-26.05.22_퇴직연금지급액 : 17,854,308원</t>
  </si>
  <si>
    <t>2026-05-29</t>
  </si>
  <si>
    <t>20260529R0071</t>
  </si>
  <si>
    <t>000R0069</t>
  </si>
  <si>
    <t xml:space="preserve"> 225013 제조2파트_맹조열/2024.09.02-26.05.08 (퇴직연금 지급액: 4,420,886원)</t>
  </si>
  <si>
    <t>20260529R0070</t>
  </si>
  <si>
    <t>R0250</t>
  </si>
  <si>
    <t xml:space="preserve"> 225013 물류파트_구재연／입사일1983.02.21_기산일1997.11.01－2026.06.30（퇴직연금 지급액 : 174,420,857원）</t>
  </si>
  <si>
    <t>20260630R0632</t>
  </si>
  <si>
    <t>000R0250</t>
  </si>
  <si>
    <t xml:space="preserve"> 225013 di팀_김성용/2021.04.05-2026.06.19(퇴직연금 지급액: 19,495,754원)</t>
  </si>
  <si>
    <t xml:space="preserve"> 225013 포장파트_김종일/2021.05.10-2026.06.30(퇴직연금 지급액 : 25,310,978원)</t>
  </si>
  <si>
    <t xml:space="preserve"> 225013 물류파트_신갑영／입사일1989.04.27_기산일1997.10.01－2026.06.30(퇴직연금 지급액 : 162,685,745원）</t>
  </si>
  <si>
    <t>R0251</t>
  </si>
  <si>
    <t xml:space="preserve"> 225013 마케팅개발본부_이성우/2025.03.10－2026.06.30（퇴직연금지급액 : 9,713,985원）</t>
  </si>
  <si>
    <t>20260630R0643</t>
  </si>
  <si>
    <t>000R0251</t>
  </si>
  <si>
    <t>퇴직연금예치금의 증감</t>
    <phoneticPr fontId="25" type="noConversion"/>
  </si>
  <si>
    <t>퇴직연금예치금의 증가&gt;</t>
    <phoneticPr fontId="25" type="noConversion"/>
  </si>
  <si>
    <t>A0012</t>
  </si>
  <si>
    <t xml:space="preserve"> 225013 2026_03M 퇴직연금예치금 평가(국민은행 평가보고서 기말잔액 운용수익조정)</t>
  </si>
  <si>
    <t>20260331A0012</t>
  </si>
  <si>
    <t>000A0012</t>
  </si>
  <si>
    <t xml:space="preserve"> 225013 2026_03M 퇴직연금예치금 평가(신한)</t>
  </si>
  <si>
    <t xml:space="preserve"> 225013 2026_03M 퇴직연금예치금 평가(국민)</t>
  </si>
  <si>
    <t>A0018</t>
  </si>
  <si>
    <t xml:space="preserve"> 225013 2026_06M 퇴직연금예치금 평가(국민)</t>
  </si>
  <si>
    <t>20260630A0018</t>
  </si>
  <si>
    <t>000A0018</t>
  </si>
  <si>
    <t xml:space="preserve"> 225013 퇴직연금예치금 이관(신한-&gt;하나)</t>
  </si>
  <si>
    <t xml:space="preserve"> 225013 2026_06M 퇴직연금예치금 평가(신한)</t>
  </si>
  <si>
    <t xml:space="preserve"> 225013 2026_06M 퇴직연금예치금 평가(하나)</t>
  </si>
  <si>
    <t>A0019</t>
  </si>
  <si>
    <t xml:space="preserve"> 225013 2026_06M 퇴직연금예치금 평가(국민은행 평가보고서 기말잔액 운용수익조정)</t>
  </si>
  <si>
    <t>20260630A0019</t>
  </si>
  <si>
    <t>000A0019</t>
  </si>
  <si>
    <t xml:space="preserve"> 225013 제품파트_안은지/ 23.04.03-25.12.01 (퇴직연금 지급액: 8,114,190원)/신한은행</t>
  </si>
  <si>
    <t>20260119A0003</t>
  </si>
  <si>
    <t xml:space="preserve"> 225013 생산관리파트_이영선/24.08.20-25.12.31 (퇴직연금 지급액:  3,691,240 원)/신한은행</t>
  </si>
  <si>
    <t xml:space="preserve"> 225013 운영파트_김유진/24.06.24-25.12.31 (퇴직연금 지급액:  4,631,600 원)/신한은행</t>
  </si>
  <si>
    <t xml:space="preserve"> 225013 제품파트_윤하원/24.07.01-25.12.15 (퇴직연금 지급액:  3,983,700 원)</t>
  </si>
  <si>
    <t xml:space="preserve"> 225013 제품파트_김성주/21.01.11-25.12.05 (퇴직연금 지급액:  17,134,130 원)</t>
  </si>
  <si>
    <t xml:space="preserve"> 225013 원료파트_황진석/22.02.21-25.12.31(퇴진연금 지급액 : 12,066,050원)/202601-인사팀-31</t>
  </si>
  <si>
    <t>20260120A0003</t>
  </si>
  <si>
    <t xml:space="preserve"> 225013 생산관리파트_이영선/24.08.20-25.12.31 (퇴직연금 지급액:  3,691,240 원)</t>
  </si>
  <si>
    <t xml:space="preserve"> 225013 운영파트_김유진/24.06.24-25.12.31 (퇴직연금 지급액:  4,631,600 원)</t>
  </si>
  <si>
    <t>A0002</t>
  </si>
  <si>
    <t>20260121A0002</t>
  </si>
  <si>
    <t>000A0002</t>
  </si>
  <si>
    <t xml:space="preserve"> 225013 제품파트_안은지/ 23.04.03-25.12.01 (퇴직연금 지급액: 8,114,190원)</t>
  </si>
  <si>
    <t xml:space="preserve"> 225013 운영파트_원지영 / 20.09.21-26.01.23 (퇴직연금 지급액: 22,440,402원)/신한은행</t>
  </si>
  <si>
    <t>20260219A0005</t>
  </si>
  <si>
    <t xml:space="preserve"> 225013 운영파트_원지영 / 20.09.21-26.01.23 (퇴직연금 지급액: 22,440,402원)/국민은행</t>
  </si>
  <si>
    <t xml:space="preserve"> 225013 일반유통팀_여성재/24.01.15-26.01.31 (퇴직연금 지급액:12,102,046원)/신한은행</t>
  </si>
  <si>
    <t xml:space="preserve"> 225013 일반유통팀_여성재/24.01.15-26.01.31 (퇴직연금 지급액:12,102,046원)/국민은행</t>
  </si>
  <si>
    <t xml:space="preserve"> 225013 제품파트_이정화/2023.12.04-26.02.23 (퇴직연금 지급액: 7,344,397원)/202603-인사팀-11</t>
  </si>
  <si>
    <t>20260316A0003</t>
  </si>
  <si>
    <t>20260414A0002</t>
  </si>
  <si>
    <t xml:space="preserve"> 225013 대표이사_조정영/24.05.21-26.03.26(기산일 24.05.21-26.03.31)_퇴직연금지급액 : 13,972,602원 /202604-인사팀-21</t>
  </si>
  <si>
    <t xml:space="preserve"> 225013 관리파트_김정아/2018.04.02-26.04.10 (퇴직연금 지급액: 33,826,468원)/202605-인사팀-22</t>
  </si>
  <si>
    <t>20260514A0002</t>
  </si>
  <si>
    <t>20260515A0002</t>
  </si>
  <si>
    <t xml:space="preserve"> 225013 제조2파트_맹조열/2024.09.02-26.05.08 (퇴직연금 지급액: 4,420,886원)/202606-인사팀-16</t>
  </si>
  <si>
    <t>20260615A0003</t>
  </si>
  <si>
    <t xml:space="preserve"> 225013 상품기획마케팅팀_박설/21.04.01-26.05.22_퇴직연금지급액 : 17,854,308원 /202606-인사팀-16</t>
  </si>
  <si>
    <t>퇴직연금예치금의 감소&gt;</t>
    <phoneticPr fontId="25" type="noConversion"/>
  </si>
  <si>
    <t>퇴사자</t>
    <phoneticPr fontId="25" type="noConversion"/>
  </si>
  <si>
    <t>여성재</t>
  </si>
  <si>
    <t>여성재</t>
    <phoneticPr fontId="25" type="noConversion"/>
  </si>
  <si>
    <t xml:space="preserve">원지영 </t>
  </si>
  <si>
    <t>이정화</t>
  </si>
  <si>
    <t>윤지현</t>
  </si>
  <si>
    <t>홍지훈</t>
  </si>
  <si>
    <t>김하성</t>
  </si>
  <si>
    <t>조정영</t>
  </si>
  <si>
    <t>김정아</t>
  </si>
  <si>
    <t>박설</t>
  </si>
  <si>
    <t>맹조열</t>
  </si>
  <si>
    <t>김종일</t>
  </si>
  <si>
    <t>이성우</t>
  </si>
  <si>
    <t>이정화</t>
    <phoneticPr fontId="25" type="noConversion"/>
  </si>
  <si>
    <t>이현순</t>
  </si>
  <si>
    <t>이현순</t>
    <phoneticPr fontId="25" type="noConversion"/>
  </si>
  <si>
    <t>김수현</t>
  </si>
  <si>
    <t>구재연</t>
  </si>
  <si>
    <t>신갑영</t>
  </si>
  <si>
    <t>김수현</t>
    <phoneticPr fontId="25" type="noConversion"/>
  </si>
  <si>
    <t>윤지현</t>
    <phoneticPr fontId="25" type="noConversion"/>
  </si>
  <si>
    <t>홍지훈</t>
    <phoneticPr fontId="25" type="noConversion"/>
  </si>
  <si>
    <t>김하성</t>
    <phoneticPr fontId="25" type="noConversion"/>
  </si>
  <si>
    <t>퇴사자명</t>
    <phoneticPr fontId="25" type="noConversion"/>
  </si>
  <si>
    <t>안은지</t>
  </si>
  <si>
    <t>안은지</t>
    <phoneticPr fontId="25" type="noConversion"/>
  </si>
  <si>
    <t>이영선</t>
  </si>
  <si>
    <t>김유진</t>
  </si>
  <si>
    <t>윤하원</t>
  </si>
  <si>
    <t>김성주</t>
  </si>
  <si>
    <t>황진석</t>
  </si>
  <si>
    <t>이관</t>
    <phoneticPr fontId="25" type="noConversion"/>
  </si>
  <si>
    <t>순장부금액</t>
    <phoneticPr fontId="25" type="noConversion"/>
  </si>
  <si>
    <t>손상차손누계액</t>
    <phoneticPr fontId="25" type="noConversion"/>
  </si>
  <si>
    <t>기계장치손상차손누계액</t>
    <phoneticPr fontId="25" type="noConversion"/>
  </si>
  <si>
    <t>비품손상차손누계액</t>
    <phoneticPr fontId="25" type="noConversion"/>
  </si>
  <si>
    <t>건설중인자산손상차손누계액</t>
    <phoneticPr fontId="25" type="noConversion"/>
  </si>
  <si>
    <t>사용권자산손상차손누계액</t>
    <phoneticPr fontId="25" type="noConversion"/>
  </si>
  <si>
    <t>경남제약 본사 건물 9층,11층 임대에 따른 투자부동산 대체</t>
    <phoneticPr fontId="25" type="noConversion"/>
  </si>
  <si>
    <t>아산공장 증축관련 공사비 14억원으로 인한 영향임</t>
    <phoneticPr fontId="25" type="noConversion"/>
  </si>
  <si>
    <t>손상차손 환입</t>
    <phoneticPr fontId="25" type="noConversion"/>
  </si>
  <si>
    <t>주요 내용</t>
  </si>
  <si>
    <t>환입의 조건</t>
  </si>
  <si>
    <t>• 과거에 인식한 손상차손의 감소/소멸 징후 검토 후, 징후가 있을 시 회수가능액 추정</t>
  </si>
  <si>
    <t>환입 한도</t>
  </si>
  <si>
    <t>손익 인식</t>
  </si>
  <si>
    <t>후속 감가상각비 조정</t>
  </si>
  <si>
    <r>
      <t xml:space="preserve">• 직전 손상차손 인식 이후 </t>
    </r>
    <r>
      <rPr>
        <b/>
        <sz val="9"/>
        <color theme="1"/>
        <rFont val="맑은 고딕"/>
        <family val="3"/>
        <charset val="129"/>
        <scheme val="minor"/>
      </rPr>
      <t>회수가능액 산정 추정치가 달라진 경우에만</t>
    </r>
    <r>
      <rPr>
        <sz val="9"/>
        <color theme="1"/>
        <rFont val="맑은 고딕"/>
        <family val="3"/>
        <charset val="129"/>
        <scheme val="minor"/>
      </rPr>
      <t xml:space="preserve"> 환입 가능</t>
    </r>
  </si>
  <si>
    <r>
      <t xml:space="preserve">• </t>
    </r>
    <r>
      <rPr>
        <i/>
        <sz val="9"/>
        <color theme="1"/>
        <rFont val="맑은 고딕"/>
        <family val="3"/>
        <charset val="129"/>
        <scheme val="minor"/>
      </rPr>
      <t>주의: 단순한 시간 경과에 따른 현재가치 증가만으로는 환입 불가</t>
    </r>
  </si>
  <si>
    <r>
      <t xml:space="preserve">• 손상차손환입으로 증액되는 장부금액은 </t>
    </r>
    <r>
      <rPr>
        <b/>
        <sz val="9"/>
        <color theme="1"/>
        <rFont val="맑은 고딕"/>
        <family val="3"/>
        <charset val="129"/>
        <scheme val="minor"/>
      </rPr>
      <t>과거에 손상차손을 인식하지 않았을 경우의 장부금액(감가상각 후 잔액)을 초과할 수 없음</t>
    </r>
  </si>
  <si>
    <r>
      <t xml:space="preserve">• 계산된 손상차손환입액은 즉시 </t>
    </r>
    <r>
      <rPr>
        <b/>
        <sz val="9"/>
        <color theme="1"/>
        <rFont val="맑은 고딕"/>
        <family val="3"/>
        <charset val="129"/>
        <scheme val="minor"/>
      </rPr>
      <t>당기손익으로 인식</t>
    </r>
    <r>
      <rPr>
        <sz val="9"/>
        <color theme="1"/>
        <rFont val="맑은 고딕"/>
        <family val="3"/>
        <charset val="129"/>
        <scheme val="minor"/>
      </rPr>
      <t>하여 장부금액을 증액함</t>
    </r>
  </si>
  <si>
    <r>
      <t xml:space="preserve">• 환입 인식 후에는 **(수정된 장부금액 - 잔존가치)**를 남은 내용연수에 걸쳐 체계적으로 배분하도록 </t>
    </r>
    <r>
      <rPr>
        <b/>
        <sz val="9"/>
        <color theme="1"/>
        <rFont val="맑은 고딕"/>
        <family val="3"/>
        <charset val="129"/>
        <scheme val="minor"/>
      </rPr>
      <t>미래 기간의 감가상각비를 조정</t>
    </r>
    <r>
      <rPr>
        <sz val="9"/>
        <color theme="1"/>
        <rFont val="맑은 고딕"/>
        <family val="3"/>
        <charset val="129"/>
        <scheme val="minor"/>
      </rPr>
      <t>해야 함</t>
    </r>
  </si>
  <si>
    <t>손상차손후 감가상각비 재계산</t>
    <phoneticPr fontId="25" type="noConversion"/>
  </si>
  <si>
    <t>유형자산의 손상차손을 인식한 이후에는, 손상 후 장부금액을 새로운 감가상각 기준액으로 하여 잔존 내용연수 동안 감가상각</t>
    <phoneticPr fontId="25" type="noConversion"/>
  </si>
  <si>
    <t>특허권</t>
  </si>
  <si>
    <t>손상차손누계액(특허권)</t>
  </si>
  <si>
    <t>특허권감가상각누계액</t>
  </si>
  <si>
    <t>유형자산_건설중인자산에서</t>
  </si>
  <si>
    <t>대체증가</t>
  </si>
  <si>
    <t>보증금_기타보증금</t>
  </si>
  <si>
    <t>미지급비용(기타)</t>
  </si>
  <si>
    <t>자산분류</t>
  </si>
  <si>
    <t>사업장</t>
  </si>
  <si>
    <t>부문</t>
  </si>
  <si>
    <t>자산코드</t>
  </si>
  <si>
    <t>자산명</t>
  </si>
  <si>
    <t>기초자산가액</t>
  </si>
  <si>
    <t>기말자산가액</t>
  </si>
  <si>
    <t>감가상각누계액</t>
    <phoneticPr fontId="25" type="noConversion"/>
  </si>
  <si>
    <t>임대차계약서</t>
    <phoneticPr fontId="25" type="noConversion"/>
  </si>
  <si>
    <t>투자(건물)</t>
  </si>
  <si>
    <t>서울</t>
  </si>
  <si>
    <t>판관</t>
  </si>
  <si>
    <t>B_0022</t>
  </si>
  <si>
    <t>서울특별시 강남구 언주로 702(11층)</t>
  </si>
  <si>
    <t>IB_0002</t>
  </si>
  <si>
    <t>강남구 언주로 702(1층)</t>
  </si>
  <si>
    <t>IB_0003</t>
  </si>
  <si>
    <t>강남구 언주로 702(2층)</t>
  </si>
  <si>
    <t>IB_0004</t>
  </si>
  <si>
    <t>강남구 언주로 702(3층)</t>
  </si>
  <si>
    <t>IB_0005</t>
  </si>
  <si>
    <t>강남구 언주로 702(4층)</t>
  </si>
  <si>
    <t>IB_0006</t>
  </si>
  <si>
    <t>강남구 언주로 702(5층)</t>
  </si>
  <si>
    <t>IB_0007</t>
  </si>
  <si>
    <t>강남구 언주로 702(9층)</t>
  </si>
  <si>
    <t>IB_0008</t>
  </si>
  <si>
    <t>강남구 언주로 702(10층)</t>
  </si>
  <si>
    <t>IB_0009</t>
  </si>
  <si>
    <t>강남구 언주로 702(12층)</t>
  </si>
  <si>
    <t>IB_0010</t>
  </si>
  <si>
    <t>강남구 언주로 702(13층)</t>
  </si>
  <si>
    <t>IB_0011</t>
  </si>
  <si>
    <t>강남구 언주로 702(B3층-기계실)</t>
  </si>
  <si>
    <t>IB_0012</t>
  </si>
  <si>
    <t>강남구 언주로 702(B2층-전기실)</t>
  </si>
  <si>
    <t>IB_0032</t>
  </si>
  <si>
    <t>신당동 160-14,15,16 건물</t>
  </si>
  <si>
    <t>투자(토지)</t>
  </si>
  <si>
    <t>IL_0002</t>
  </si>
  <si>
    <t>IL_0003</t>
  </si>
  <si>
    <t>IL_0004</t>
  </si>
  <si>
    <t>IL_0005</t>
  </si>
  <si>
    <t>IL_0006</t>
  </si>
  <si>
    <t>IL_0007</t>
  </si>
  <si>
    <t>IL_0008</t>
  </si>
  <si>
    <t>IL_0009</t>
  </si>
  <si>
    <t>IL_0010</t>
  </si>
  <si>
    <t>IL_0011</t>
  </si>
  <si>
    <t>IL_0012</t>
  </si>
  <si>
    <t>IL_0015</t>
  </si>
  <si>
    <t>신당동 160-14, 160-15, 160-16</t>
  </si>
  <si>
    <t>L_0010</t>
  </si>
  <si>
    <t>임대인</t>
    <phoneticPr fontId="25" type="noConversion"/>
  </si>
  <si>
    <t>임대보증금</t>
    <phoneticPr fontId="25" type="noConversion"/>
  </si>
  <si>
    <t>주식회사 바나플에프엔비</t>
  </si>
  <si>
    <t>스테이영피부과의원</t>
  </si>
  <si>
    <t>㈜미니쉬테크놀로지 주식회사</t>
  </si>
  <si>
    <t>(주)엘엑스인베스트먼트</t>
  </si>
  <si>
    <t>자산대체증가</t>
    <phoneticPr fontId="25" type="noConversion"/>
  </si>
  <si>
    <t>자산대체감소</t>
    <phoneticPr fontId="25" type="noConversion"/>
  </si>
  <si>
    <t>자산대체증가</t>
  </si>
  <si>
    <t>자산대체감소</t>
  </si>
  <si>
    <t>퇴직급여부채 및 급여</t>
    <phoneticPr fontId="25" type="noConversion"/>
  </si>
  <si>
    <t>퇴직급여의 계정별 구성</t>
    <phoneticPr fontId="25" type="noConversion"/>
  </si>
  <si>
    <t>금액</t>
    <phoneticPr fontId="25" type="noConversion"/>
  </si>
  <si>
    <t>증감금액</t>
    <phoneticPr fontId="25" type="noConversion"/>
  </si>
  <si>
    <t>비율</t>
    <phoneticPr fontId="25" type="noConversion"/>
  </si>
  <si>
    <t>퇴직급여충당부채의 증감</t>
    <phoneticPr fontId="25" type="noConversion"/>
  </si>
  <si>
    <t>당반기&gt;</t>
    <phoneticPr fontId="25" type="noConversion"/>
  </si>
  <si>
    <t>구   분</t>
    <phoneticPr fontId="75" type="noConversion"/>
  </si>
  <si>
    <t>퇴직급여</t>
    <phoneticPr fontId="75" type="noConversion"/>
  </si>
  <si>
    <t>현금</t>
    <phoneticPr fontId="75" type="noConversion"/>
  </si>
  <si>
    <t>확정급여부채</t>
    <phoneticPr fontId="75" type="noConversion"/>
  </si>
  <si>
    <t>확정급여채무</t>
    <phoneticPr fontId="75" type="noConversion"/>
  </si>
  <si>
    <t>사외적립자산</t>
    <phoneticPr fontId="75" type="noConversion"/>
  </si>
  <si>
    <t>기타포괄손익</t>
    <phoneticPr fontId="75" type="noConversion"/>
  </si>
  <si>
    <t>차변</t>
    <phoneticPr fontId="75" type="noConversion"/>
  </si>
  <si>
    <t>대변</t>
    <phoneticPr fontId="75" type="noConversion"/>
  </si>
  <si>
    <t>2025년말</t>
    <phoneticPr fontId="76" type="noConversion"/>
  </si>
  <si>
    <t>근무원가</t>
  </si>
  <si>
    <t>실제수익</t>
  </si>
  <si>
    <t>기대오차(실제-기대)손실(이익)</t>
  </si>
  <si>
    <t>기여금</t>
  </si>
  <si>
    <t>퇴직급여지급</t>
  </si>
  <si>
    <t>인구통계적가정변동으로 인한손실(이익)</t>
  </si>
  <si>
    <t>재무적가정변동으로 인한 손실(이익)</t>
  </si>
  <si>
    <t>순액</t>
  </si>
  <si>
    <t>퇴직급여부채 분석적 검토 및 계리보고서 검토</t>
    <phoneticPr fontId="25" type="noConversion"/>
  </si>
  <si>
    <t>가정과 실제의 차이에 의한 손실(이익)</t>
    <phoneticPr fontId="25" type="noConversion"/>
  </si>
  <si>
    <t>▶ 증감구분</t>
    <phoneticPr fontId="25" type="noConversion"/>
  </si>
  <si>
    <t>증가</t>
    <phoneticPr fontId="25" type="noConversion"/>
  </si>
  <si>
    <t>감소</t>
    <phoneticPr fontId="25" type="noConversion"/>
  </si>
  <si>
    <t>계정명</t>
    <phoneticPr fontId="25" type="noConversion"/>
  </si>
  <si>
    <t>비용/불입</t>
    <phoneticPr fontId="25" type="noConversion"/>
  </si>
  <si>
    <t>이자수입</t>
    <phoneticPr fontId="25" type="noConversion"/>
  </si>
  <si>
    <t>재측정손익</t>
    <phoneticPr fontId="25" type="noConversion"/>
  </si>
  <si>
    <t>증가계</t>
    <phoneticPr fontId="25" type="noConversion"/>
  </si>
  <si>
    <t>퇴직금지급</t>
    <phoneticPr fontId="25" type="noConversion"/>
  </si>
  <si>
    <t>감소계</t>
    <phoneticPr fontId="25" type="noConversion"/>
  </si>
  <si>
    <t>증가 검증</t>
    <phoneticPr fontId="25" type="noConversion"/>
  </si>
  <si>
    <t>감소검증</t>
    <phoneticPr fontId="25" type="noConversion"/>
  </si>
  <si>
    <t>전반기</t>
    <phoneticPr fontId="25" type="noConversion"/>
  </si>
  <si>
    <t>당반기</t>
    <phoneticPr fontId="25" type="noConversion"/>
  </si>
  <si>
    <t>공실</t>
    <phoneticPr fontId="25" type="noConversion"/>
  </si>
  <si>
    <t>일부임대</t>
    <phoneticPr fontId="25" type="noConversion"/>
  </si>
  <si>
    <t>회계장부와 급여대장 차이 분석</t>
    <phoneticPr fontId="25" type="noConversion"/>
  </si>
  <si>
    <t>경상연구개발비대체</t>
    <phoneticPr fontId="25" type="noConversion"/>
  </si>
  <si>
    <t>차이2</t>
    <phoneticPr fontId="25" type="noConversion"/>
  </si>
  <si>
    <t>비용계상</t>
    <phoneticPr fontId="25" type="noConversion"/>
  </si>
  <si>
    <t>순액</t>
    <phoneticPr fontId="25" type="noConversion"/>
  </si>
  <si>
    <t>예를들어 1월 인센티브는 장부상 1월에 지급되나 지급은 익월에 되어 급여대장은 한 달 늦게 반영</t>
    <phoneticPr fontId="25" type="noConversion"/>
  </si>
  <si>
    <t>상품권지급액</t>
    <phoneticPr fontId="25" type="noConversion"/>
  </si>
  <si>
    <t>인센티브 1)</t>
    <phoneticPr fontId="25" type="noConversion"/>
  </si>
  <si>
    <t>1) 인센티브차이내역</t>
    <phoneticPr fontId="25" type="noConversion"/>
  </si>
  <si>
    <t>아산공장 설상여</t>
    <phoneticPr fontId="25" type="noConversion"/>
  </si>
  <si>
    <t>2) 상품권</t>
    <phoneticPr fontId="25" type="noConversion"/>
  </si>
  <si>
    <t>회사는 영업사원에게 영업실적에 따라 신세계상품권을 인센티브로 지급하고 있음</t>
    <phoneticPr fontId="25" type="noConversion"/>
  </si>
  <si>
    <t>이는 현물지급이여서 급여대장에는 포함되어 있지 아니함</t>
    <phoneticPr fontId="25" type="noConversion"/>
  </si>
  <si>
    <t>유형자산 분석적 검토</t>
    <phoneticPr fontId="25" type="noConversion"/>
  </si>
  <si>
    <t>급여대장지급</t>
    <phoneticPr fontId="25" type="noConversion"/>
  </si>
  <si>
    <t>1월 인센티브의 경우 1월 게상 금액 중 20,950,000원은 1월에 지급되었음</t>
  </si>
  <si>
    <t>투자부동산 매각예정자산대체</t>
    <phoneticPr fontId="25" type="noConversion"/>
  </si>
  <si>
    <t>개요</t>
    <phoneticPr fontId="25" type="noConversion"/>
  </si>
  <si>
    <t>회사는 당반기 중 신당동소재 투자부동산을 관계횟인 아센디오에 매각계약을 체결함</t>
    <phoneticPr fontId="25" type="noConversion"/>
  </si>
  <si>
    <t>계약체결일</t>
    <phoneticPr fontId="25" type="noConversion"/>
  </si>
  <si>
    <t>양수기준일</t>
    <phoneticPr fontId="25" type="noConversion"/>
  </si>
  <si>
    <t>등기예정일</t>
    <phoneticPr fontId="25" type="noConversion"/>
  </si>
  <si>
    <t>매매금액</t>
    <phoneticPr fontId="25" type="noConversion"/>
  </si>
  <si>
    <t>거래형태</t>
    <phoneticPr fontId="25" type="noConversion"/>
  </si>
  <si>
    <t>아센디오에 대한 현물출자</t>
    <phoneticPr fontId="25" type="noConversion"/>
  </si>
  <si>
    <t>외부평가기관</t>
    <phoneticPr fontId="25" type="noConversion"/>
  </si>
  <si>
    <t>성운회계법인</t>
    <phoneticPr fontId="25" type="noConversion"/>
  </si>
  <si>
    <t>외부평가기관의 의견</t>
    <phoneticPr fontId="25" type="noConversion"/>
  </si>
  <si>
    <t>적정</t>
    <phoneticPr fontId="25" type="noConversion"/>
  </si>
  <si>
    <t>감정평가기관</t>
    <phoneticPr fontId="25" type="noConversion"/>
  </si>
  <si>
    <t>미래새한감정평가법인</t>
    <phoneticPr fontId="25" type="noConversion"/>
  </si>
  <si>
    <t>소재지</t>
    <phoneticPr fontId="25" type="noConversion"/>
  </si>
  <si>
    <t>서울 중구 신당동 60-14,15,16</t>
    <phoneticPr fontId="25" type="noConversion"/>
  </si>
  <si>
    <t>면젹</t>
    <phoneticPr fontId="25" type="noConversion"/>
  </si>
  <si>
    <t>토지: 461.7, 건물: 1,959.12</t>
    <phoneticPr fontId="25" type="noConversion"/>
  </si>
  <si>
    <t>평가액</t>
    <phoneticPr fontId="25" type="noConversion"/>
  </si>
  <si>
    <t xml:space="preserve"> 토지</t>
    <phoneticPr fontId="25" type="noConversion"/>
  </si>
  <si>
    <t>공시지가 기준일에 의한 토지단가(원/m2)</t>
    <phoneticPr fontId="25" type="noConversion"/>
  </si>
  <si>
    <t>거래사례비교법에 의한 토지단가(원/m2)</t>
    <phoneticPr fontId="25" type="noConversion"/>
  </si>
  <si>
    <t>결정단가(원/m2)</t>
    <phoneticPr fontId="25" type="noConversion"/>
  </si>
  <si>
    <t>면적</t>
    <phoneticPr fontId="25" type="noConversion"/>
  </si>
  <si>
    <t>감정가액</t>
    <phoneticPr fontId="25" type="noConversion"/>
  </si>
  <si>
    <t xml:space="preserve"> 건물</t>
    <phoneticPr fontId="25" type="noConversion"/>
  </si>
  <si>
    <t>층별</t>
    <phoneticPr fontId="25" type="noConversion"/>
  </si>
  <si>
    <t>공부면적</t>
    <phoneticPr fontId="25" type="noConversion"/>
  </si>
  <si>
    <t>사정면적</t>
    <phoneticPr fontId="25" type="noConversion"/>
  </si>
  <si>
    <t>적용단가 1)</t>
    <phoneticPr fontId="25" type="noConversion"/>
  </si>
  <si>
    <t>지3층</t>
    <phoneticPr fontId="25" type="noConversion"/>
  </si>
  <si>
    <t>지2층</t>
    <phoneticPr fontId="25" type="noConversion"/>
  </si>
  <si>
    <t>지1층</t>
    <phoneticPr fontId="25" type="noConversion"/>
  </si>
  <si>
    <t>1층</t>
    <phoneticPr fontId="25" type="noConversion"/>
  </si>
  <si>
    <t>2층</t>
  </si>
  <si>
    <t>3층</t>
  </si>
  <si>
    <t>4층</t>
  </si>
  <si>
    <t>5층</t>
  </si>
  <si>
    <t>6층</t>
  </si>
  <si>
    <t>옥탑1층</t>
    <phoneticPr fontId="25" type="noConversion"/>
  </si>
  <si>
    <t>1) 적용단가는 재조달원가를 사용</t>
    <phoneticPr fontId="25" type="noConversion"/>
  </si>
  <si>
    <t>매각예정자산대체분개&gt;</t>
    <phoneticPr fontId="25" type="noConversion"/>
  </si>
  <si>
    <t>투자부동산_건물감가상각누계액</t>
    <phoneticPr fontId="25" type="noConversion"/>
  </si>
  <si>
    <t>투자부동산_건물손상차손누계액</t>
    <phoneticPr fontId="25" type="noConversion"/>
  </si>
  <si>
    <t>투자부동산_건물</t>
    <phoneticPr fontId="25" type="noConversion"/>
  </si>
  <si>
    <t>매갹예정자산 손상차손</t>
    <phoneticPr fontId="25" type="noConversion"/>
  </si>
  <si>
    <t>매각예정자산</t>
    <phoneticPr fontId="25" type="noConversion"/>
  </si>
  <si>
    <t>매각예정자산대체</t>
    <phoneticPr fontId="25" type="noConversion"/>
  </si>
  <si>
    <t>적격자산 분석</t>
    <phoneticPr fontId="79" type="noConversion"/>
  </si>
  <si>
    <r>
      <t>(1) 202</t>
    </r>
    <r>
      <rPr>
        <b/>
        <sz val="10"/>
        <color theme="1"/>
        <rFont val="맑은 고딕"/>
        <family val="3"/>
        <charset val="129"/>
      </rPr>
      <t>5</t>
    </r>
    <r>
      <rPr>
        <b/>
        <sz val="10"/>
        <color theme="1"/>
        <rFont val="나눔고딕"/>
        <family val="3"/>
        <charset val="129"/>
      </rPr>
      <t xml:space="preserve">년 </t>
    </r>
    <r>
      <rPr>
        <b/>
        <sz val="10"/>
        <color theme="1"/>
        <rFont val="맑은 고딕"/>
        <family val="3"/>
        <charset val="129"/>
      </rPr>
      <t>12</t>
    </r>
    <r>
      <rPr>
        <b/>
        <sz val="10"/>
        <color theme="1"/>
        <rFont val="나눔고딕"/>
        <family val="3"/>
        <charset val="129"/>
      </rPr>
      <t>월 3</t>
    </r>
    <r>
      <rPr>
        <b/>
        <sz val="10"/>
        <color theme="1"/>
        <rFont val="맑은 고딕"/>
        <family val="3"/>
        <charset val="129"/>
      </rPr>
      <t>1</t>
    </r>
    <r>
      <rPr>
        <b/>
        <sz val="10"/>
        <color theme="1"/>
        <rFont val="나눔고딕"/>
        <family val="3"/>
        <charset val="129"/>
      </rPr>
      <t>일 기준 현재 적격자산 현황</t>
    </r>
    <phoneticPr fontId="79" type="noConversion"/>
  </si>
  <si>
    <t>기준일</t>
    <phoneticPr fontId="79" type="noConversion"/>
  </si>
  <si>
    <t>구분 (본계정)</t>
    <phoneticPr fontId="79" type="noConversion"/>
  </si>
  <si>
    <r>
      <t xml:space="preserve">상당한기간 소요 
여부
</t>
    </r>
    <r>
      <rPr>
        <b/>
        <sz val="10"/>
        <color rgb="FFFFFF00"/>
        <rFont val="나눔고딕"/>
        <family val="3"/>
        <charset val="129"/>
      </rPr>
      <t>&lt;주1&gt;</t>
    </r>
    <phoneticPr fontId="79" type="noConversion"/>
  </si>
  <si>
    <r>
      <t xml:space="preserve">사용가능 여부
</t>
    </r>
    <r>
      <rPr>
        <b/>
        <sz val="10"/>
        <color rgb="FFFFFF00"/>
        <rFont val="나눔고딕"/>
        <family val="3"/>
        <charset val="129"/>
      </rPr>
      <t>&lt;주2&gt;</t>
    </r>
    <phoneticPr fontId="79" type="noConversion"/>
  </si>
  <si>
    <r>
      <t xml:space="preserve">공정가치 측정대상
</t>
    </r>
    <r>
      <rPr>
        <b/>
        <sz val="10"/>
        <color rgb="FFFFFF00"/>
        <rFont val="나눔고딕"/>
        <family val="3"/>
        <charset val="129"/>
      </rPr>
      <t>&lt;주3&gt;</t>
    </r>
    <phoneticPr fontId="79" type="noConversion"/>
  </si>
  <si>
    <t>적격자산</t>
    <phoneticPr fontId="79" type="noConversion"/>
  </si>
  <si>
    <t>투자부동산_토지</t>
    <phoneticPr fontId="79" type="noConversion"/>
  </si>
  <si>
    <t>Y</t>
    <phoneticPr fontId="79" type="noConversion"/>
  </si>
  <si>
    <t>N</t>
    <phoneticPr fontId="79" type="noConversion"/>
  </si>
  <si>
    <t>투자부동산 계</t>
    <phoneticPr fontId="79" type="noConversion"/>
  </si>
  <si>
    <t>&lt;주 1&gt; 상당한기간 소요</t>
    <phoneticPr fontId="79" type="noConversion"/>
  </si>
  <si>
    <t>K-IFRS 1023호 차입원가</t>
    <phoneticPr fontId="79" type="noConversion"/>
  </si>
  <si>
    <t>용어의 정의</t>
    <phoneticPr fontId="79" type="noConversion"/>
  </si>
  <si>
    <r>
      <t xml:space="preserve">- 적격자산: 의도된 용도로 사용(또는 판매) 가능하게 하는 데 </t>
    </r>
    <r>
      <rPr>
        <b/>
        <sz val="10"/>
        <color rgb="FFFF0000"/>
        <rFont val="나눔고딕"/>
        <family val="3"/>
        <charset val="129"/>
      </rPr>
      <t>상당한 기간을 필요</t>
    </r>
    <r>
      <rPr>
        <sz val="10"/>
        <rFont val="나눔고딕"/>
        <family val="3"/>
        <charset val="129"/>
      </rPr>
      <t>로 하는 자산</t>
    </r>
    <phoneticPr fontId="79" type="noConversion"/>
  </si>
  <si>
    <t>&lt;주 2&gt; 사용가능여부</t>
    <phoneticPr fontId="79" type="noConversion"/>
  </si>
  <si>
    <t>문단 24</t>
    <phoneticPr fontId="79" type="noConversion"/>
  </si>
  <si>
    <r>
      <t xml:space="preserve">적격자산의 건설활동을 여러 부분으로 나누어 완성하고, 남아있는 부분의 건설활동을 계속 진행하고 있더라도 이미 완성된 부분이 사용 가능하다면, 당해 부분을 의도된 용도로 사용(또는 판매) 가능하게 하는 데 필요한 </t>
    </r>
    <r>
      <rPr>
        <b/>
        <sz val="10"/>
        <color rgb="FFFF0000"/>
        <rFont val="나눔고딕"/>
        <family val="3"/>
        <charset val="129"/>
      </rPr>
      <t>대부분의 활동을 완료한 시점</t>
    </r>
    <r>
      <rPr>
        <sz val="10"/>
        <rFont val="나눔고딕"/>
        <family val="3"/>
        <charset val="129"/>
      </rPr>
      <t>에 차입원가의 자본화를 종료한다.</t>
    </r>
    <phoneticPr fontId="79" type="noConversion"/>
  </si>
  <si>
    <t>남아있는 부분의 건설활동이 계속 진행되고 있더라도 이미 완성된 부분이 사용 가능한 적격자산의 예로는 각각의 건물별로 사용 가능한 여러 동의 건물로 구성된 복합업무시설을 들 수 있다.</t>
  </si>
  <si>
    <r>
      <t xml:space="preserve">개별부분이 사용되기 위해 자산전체의 건설활동이 완료되어야 하는 적격자산의 예로는 제철소와 같이 </t>
    </r>
    <r>
      <rPr>
        <b/>
        <sz val="10"/>
        <color rgb="FFFF0000"/>
        <rFont val="나눔고딕"/>
        <family val="3"/>
        <charset val="129"/>
      </rPr>
      <t>동일한 장소에서 여러 생산부문별 공정이 순차적으로 이루어지는 여러 생산공정을 갖춘 산업설비</t>
    </r>
    <r>
      <rPr>
        <sz val="10"/>
        <rFont val="나눔고딕"/>
        <family val="3"/>
        <charset val="129"/>
      </rPr>
      <t>를 들 수 있다.</t>
    </r>
    <phoneticPr fontId="79" type="noConversion"/>
  </si>
  <si>
    <t>&lt;주 3&gt; 공정가치 즉정대상</t>
    <phoneticPr fontId="79" type="noConversion"/>
  </si>
  <si>
    <t>문단 BC4</t>
    <phoneticPr fontId="79" type="noConversion"/>
  </si>
  <si>
    <r>
      <t xml:space="preserve">IAS 23의 개정을 위해 제안된 공개초안에서는 </t>
    </r>
    <r>
      <rPr>
        <b/>
        <sz val="10"/>
        <color rgb="FFFF0000"/>
        <rFont val="나눔고딕"/>
        <family val="3"/>
        <charset val="129"/>
      </rPr>
      <t>공정가치로 측정되는 자산을 IAS 23의 적용범위에서 제외</t>
    </r>
    <r>
      <rPr>
        <sz val="10"/>
        <rFont val="나눔고딕"/>
        <family val="3"/>
        <charset val="129"/>
      </rPr>
      <t>할 것을 제안하였다. 일부 의견제출자는 이와 같은 자산을 적용범위에서 제외하는 것을 반대하였는데,</t>
    </r>
    <phoneticPr fontId="79" type="noConversion"/>
  </si>
  <si>
    <t>그 이유는 원가로 측정되는 적격자산에 대해서만 차입원가의 자본화가 가능하도록 제한하는 것으로 해석할 수 있기 때문이다. IASB는 공정가치로 측정되는 자산과 관련된 차입원가는 자본화를 요구하지 않는다는 결정을 확인하였다.</t>
    <phoneticPr fontId="79" type="noConversion"/>
  </si>
  <si>
    <t>이러한 자산의 측정은 건설 또는 생산기간 동안 발생하는 차입원가에 의하여 영향을 받지 않는다. 따라서 IAS 41의 결론도출근거 문단 B61과 B62에서 설명한 것처럼, 차입원가를 어떻게 회계처리할 것인지에 대한 요구사항은 불필요하다.</t>
    <phoneticPr fontId="79" type="noConversion"/>
  </si>
  <si>
    <t>하지만 IASB는 공정가치로 측정되는 자산에 대하여 IAS 23의 요구사항을 적용하지 않는다는 조항이 기업으로 하여금 그러한 자산을 공정가치로 측정하기 전에 차입원가를 자본화시켰을 경우 그 효과를 반영하여 손익항목을 표시하는 것까지 금지하지는 않는다는 데 주목하였다.</t>
    <phoneticPr fontId="79" type="noConversion"/>
  </si>
  <si>
    <t>건설중인자산_투자부동산</t>
    <phoneticPr fontId="79" type="noConversion"/>
  </si>
  <si>
    <t>계정과목명</t>
  </si>
  <si>
    <t>회계일자</t>
    <phoneticPr fontId="79" type="noConversion"/>
  </si>
  <si>
    <t>적요</t>
    <phoneticPr fontId="79" type="noConversion"/>
  </si>
  <si>
    <t>관리항목1</t>
    <phoneticPr fontId="79" type="noConversion"/>
  </si>
  <si>
    <t>차변</t>
    <phoneticPr fontId="79" type="noConversion"/>
  </si>
  <si>
    <t>대변</t>
    <phoneticPr fontId="79" type="noConversion"/>
  </si>
  <si>
    <t>잔액</t>
    <phoneticPr fontId="79" type="noConversion"/>
  </si>
  <si>
    <t>전기이월</t>
  </si>
  <si>
    <t>2023-05-23</t>
  </si>
  <si>
    <t>토지(부대비용) / 투자부동산(신당동)용도 변경에 따른 건축사 용역수수료 / 202305-경영기획팀-21</t>
  </si>
  <si>
    <t>[거래처코드]R06972 : (주)제이플러스건축사사무소 (492-87-00025)</t>
  </si>
  <si>
    <t>토지(철거비용) 투자부동산(신당동)용도 변경에 따른 철거비용 / 202305-경영기획팀-21</t>
  </si>
  <si>
    <t>[거래처코드]R06973 : 국대 (501-15-37697)</t>
  </si>
  <si>
    <t>2023-05-26</t>
  </si>
  <si>
    <t>경영기획팀 / 05.26. / 투자부동산(신당동)신축건물 설계용역 관련 계약(계약금) / 202305-경영기획팀-24</t>
  </si>
  <si>
    <t>[거래처코드]R06966 : 오이이아이 건축디자인스튜디오 (795-39-00898)</t>
  </si>
  <si>
    <t>2023-06-13</t>
  </si>
  <si>
    <t>토지(토지매입) 투자부동산(신당동160-14,신당동16-15 외)/202302-경영기획팀-19</t>
  </si>
  <si>
    <t>[거래처코드]P00027 : 우리은행 신사동점 (201-81-02819)</t>
  </si>
  <si>
    <t>토지(토지매입) 투자부동산(신당동160-14,160-15 외)/202302-경영기획팀-19</t>
  </si>
  <si>
    <t>토지(부대비용) / 투자부동산 매매계약에 따른 인지세 납부 / 202302-경영기획팀-20</t>
  </si>
  <si>
    <t>토지(건물매입) / 투자부동산 (신당동160-14,160-15외)/ 202302-경영기획팀-20</t>
  </si>
  <si>
    <t>토지(건물매입) / 투자부동산 매매계약에 따른 건물분(상가)부가세 불공 건 건설중인 자산 계정 처리 / 202302-경영기획팀-19</t>
  </si>
  <si>
    <t>[거래처코드]R06930 : 김영환 (346-11-00881)</t>
  </si>
  <si>
    <t>토지(부대비용) / 투자부동산 계약완료에 따른 부동산 중개수수료 지급(신당동 160-14) / 202306-경영기획팀-18</t>
  </si>
  <si>
    <t>[거래처코드]R06917 : (주)알파카부동산중개법인 (379-88-01636)</t>
  </si>
  <si>
    <t>토지(부대비용) / 투자부동산 계약완료에 따른 부동산 중개수수료 지급(신당동 160-15 외) / 202306-경영기획팀-18</t>
  </si>
  <si>
    <t>2023-06-14</t>
  </si>
  <si>
    <t>토지(부대비용) / 투자부동산(신당동 160-14) 매입 관련 법무사 수임료 / 202306-경영기획팀-19</t>
  </si>
  <si>
    <t>토지(부대비용) / 투자부동산(신당동 160-14) 매입 관련 취득세 / 202306-경영기획팀-19</t>
  </si>
  <si>
    <t>토지(부대비용) / 투자부동산(신당동 160-14) 매입 관련 교육세 / 202306-경영기획팀-19</t>
  </si>
  <si>
    <t>토지(부대비용) / 투자부동산(신당동 160-14) 매입 관련 농특세 / 202306-경영기획팀-19</t>
  </si>
  <si>
    <t>토지(부대비용) / 투자부동산(신당동 160-14) 매입 관련 등기수수료 및 제출지 / 202306-경영기획팀-19</t>
  </si>
  <si>
    <t>토지(부대비용) / 투자부동산(신당동 160-14) 매입 관련 제증명수수료 / 202306-경영기획팀-19</t>
  </si>
  <si>
    <t>토지(부대비용) / 투자부동산(신당동 160-14) 매입 관련 인지대 / 202306-경영기획팀-19</t>
  </si>
  <si>
    <t>토지(부대비용) / 투자부동산 (신당동 160-14) / 국민주택1종 채권 매도 시 처분손실/202306-경영기획팀-19</t>
  </si>
  <si>
    <t>토지(부대비용) / 투자부동산(신당동 160-15 외) 매입 관련 법무사 수임료 / 202306-경영기획팀-19</t>
  </si>
  <si>
    <t>토지(부대비용) / 투자부동산(신당동 160-15 외) 매입 관련 취득세 / 202306-경영기획팀-20</t>
  </si>
  <si>
    <t>토지(부대비용) / 투자부동산(신당동 160-15 외) 매입 관련 교육세 / 202306-경영기획팀-20</t>
  </si>
  <si>
    <t>토지(부대비용) / 투자부동산(신당동 160-15 외) 매입 관련 농특세 / 202306-경영기획팀-20</t>
  </si>
  <si>
    <t>토지(부대비용) / 투자부동산(신당동 160-15 외) 매입 관련 등기수수료 및 제출지 / 202306-경영기획팀-19</t>
  </si>
  <si>
    <t>토지(부대비용) / 투자부동산(신당동 160-15 외) 매입 관련 제증명수수료 / 202306-경영기획팀-19</t>
  </si>
  <si>
    <t>토지(부대비용) / 투자부동산(신당동 160-15 외) 매입 관련 인지대 / 202306-경영기획팀-19</t>
  </si>
  <si>
    <t>토지(부대비용) / 투자부동산(신당동 160-15 외) 매입 관련 건물표시변경 등록세 / 202306-경영기획팀-19</t>
  </si>
  <si>
    <t>토지(부대비용) / 투자부동산(신당동 160-15 외) 매입 관련 건물표시변경 제출지 / 202306-경영기획팀-19</t>
  </si>
  <si>
    <t>투자부동산 (신당동 160-15) / 국민주택1종 채권 매도 시 처분손실/202306-경영기획팀-19</t>
  </si>
  <si>
    <t>토지(철거비용) / 투자부동산 건물신축에 따른 기존 건물 철거 용역 계약(계약금) / 202306-경영기획팀-13</t>
  </si>
  <si>
    <t>[거래처코드]R06974 : (주)더나은건설 (751-81-01770)</t>
  </si>
  <si>
    <t>[거래처코드]R06976 : 법무사(정석) (214-02-34739)</t>
  </si>
  <si>
    <t>토지(부대비용) / 투자부동산(신당동 160-14) 매입 관련 법무사 수임료 Vat / 202306-경영기획팀-19</t>
  </si>
  <si>
    <t>[거래처코드]P00198 : 우리은행 수원금융센터 (135-85-16348)</t>
  </si>
  <si>
    <t>[거래처코드]P00199 : 신한은행 이태원 (106-85-00057)</t>
  </si>
  <si>
    <t>2023-06-30</t>
  </si>
  <si>
    <t>차입원가 자본화 계정 대체(06M/신한40억*4.97%*1/365)</t>
  </si>
  <si>
    <t>[거래처코드]P00190 : 신한은행 압구정역기업금융 (836-85-00425)</t>
  </si>
  <si>
    <t>토지(부대비용)/투자부동산(신당동 160-14 외)건물 신축 관련 지질검사 등 용역계약(계약금)/202306-경영기획팀-32</t>
  </si>
  <si>
    <t>[거래처코드]R06988 : (주)나은티에스아이 (114-86-24080)</t>
  </si>
  <si>
    <t>2023-07-12</t>
  </si>
  <si>
    <t>투자부동산 신당동(160-14 외)건물 신축 관련 지질검사 현황측량,지반조사 완료 비용 / 202306-경영기획팀-32</t>
  </si>
  <si>
    <t>2023-07-24</t>
  </si>
  <si>
    <t>투자부동산 신당동(160-14 외)건물 신축 공사 엠엔지종합건설 선수금 지급 건 / 202307-인사팀-36</t>
  </si>
  <si>
    <t>[거래처코드]R07001 : 주식회사 엠엔지종합건설 (175-87-00396)</t>
  </si>
  <si>
    <t>2023-07-31</t>
  </si>
  <si>
    <t>차입원가 자본화 계정 대체 (07M/신한40억*4.97%*12/365)</t>
  </si>
  <si>
    <t>차입원가 자본화 계정 대체 (07M/신한40억*4.97%*19/365)</t>
  </si>
  <si>
    <t>2023-08-31</t>
  </si>
  <si>
    <t>차입원가 자본화 계정 대체 (08M/신한40억*4.97%*12/365)</t>
  </si>
  <si>
    <t>차입원가 자본화 계정 대체 (08M/신한40억*4.97%*19/365)</t>
  </si>
  <si>
    <t>2023-09-18</t>
  </si>
  <si>
    <t>신당동 160-14,15,16 필지 사전조사 진행 건 / 202309-인사팀-47</t>
  </si>
  <si>
    <t>[거래처코드]R07069 : 주식회사 신영에스씨엠 (212-81-91777)</t>
  </si>
  <si>
    <t>2023-09-19</t>
  </si>
  <si>
    <t>신당동 160-14 필지 해체공사 감리 진행 건 / 202309-인사팀-45</t>
  </si>
  <si>
    <t>[거래처코드]R07066 : 에이디종합건축사사무소 (220-08-85268)</t>
  </si>
  <si>
    <t>신당동 160-15,16 필지 해체공사 감리 진행 건 / 202309-인사팀-44</t>
  </si>
  <si>
    <t>[거래처코드]R07065 : 건축사사무소moldproject (105-17-86785)</t>
  </si>
  <si>
    <t>2023-09-30</t>
  </si>
  <si>
    <t>차입원가 자본화 계정 대체 (09M/신한40억*4.97%*12/365)</t>
  </si>
  <si>
    <t>차입원가 자본화 계정 대체 (09M/신한40억*4.97%*18/365)</t>
  </si>
  <si>
    <t>2023-10-10</t>
  </si>
  <si>
    <t>신당동 (160-14,15,16)건물 신축에 따른 설계용역(중도금) / 202305-경영기획팀-24</t>
  </si>
  <si>
    <t>신당동 160-14,15,16 필지 건물 신축 설계 지적측량 수수료 지급 건 / 202305-경영기획팀-24</t>
  </si>
  <si>
    <t>2023-10-13</t>
  </si>
  <si>
    <t>투자부동산 신당동(160-14 외)건물 신축 관련 지질검사 지하안전평가 보고서 접수 비용 / 202306-경영기획팀-32</t>
  </si>
  <si>
    <t>2023-10-23</t>
  </si>
  <si>
    <t>건물(부대비용)/투자부동산 신당동(160-14 외2필지) 신축공사 관련 보상금 외/202310-인사팀-48</t>
  </si>
  <si>
    <t>[거래처코드]R07081 : 와니 (369-25-01158)</t>
  </si>
  <si>
    <t>2023-10-31</t>
  </si>
  <si>
    <t>차입원가 자본화 계정 대체 (10M/신한40억*4.97%*12/365)</t>
  </si>
  <si>
    <t>차입원가 자본화 계정 대체 (10M/신한40억*4.97%*19/365)</t>
  </si>
  <si>
    <t>2023-11-21</t>
  </si>
  <si>
    <t>투자부동산 신당동(160-14 외2필지) 건물 철거 1차 기성금 지급 건 / 202311-인사팀-53</t>
  </si>
  <si>
    <t>2023-11-28</t>
  </si>
  <si>
    <t>투자부동산 신당동(160-14 외2필지) 에너지절약수수료 (건물) / 202311-인사팀-78</t>
  </si>
  <si>
    <t>투자부동산 신당동(160-14 외2필지) 1종 국민주택채권매입 (건물) / 202311-인사팀-78</t>
  </si>
  <si>
    <t>투자부동산 신당동(160-14 외2필지) 신축허가 등록면허세 (건물) / 202311-인사팀-78</t>
  </si>
  <si>
    <t>2023-11-30</t>
  </si>
  <si>
    <t>차입원가 자본화 계정 대체 (11M/신한40억*4.97%*12/365)</t>
  </si>
  <si>
    <t>차입원가 자본화 계정 대체 (11M/신한40억*4.97%*18/365)</t>
  </si>
  <si>
    <t>2023-12-01</t>
  </si>
  <si>
    <t>토지(부대비용) / 신당동 건축물 건축허가 인허가보증보험(2023.11.29 ~ 2025.08.31) 선급금-&gt;투자부동산_건설중인자산</t>
  </si>
  <si>
    <t>[거래처코드]R05910 : 서울보증보험(주) (120-81-13002)</t>
  </si>
  <si>
    <t>2023-12-12</t>
  </si>
  <si>
    <t>토지(철거비용) / 투자부동산 신당동(160-14 외2필지) 건물 철거 잔금 지급 건 / 202312-인사팀-23</t>
  </si>
  <si>
    <t>2023-12-14</t>
  </si>
  <si>
    <t>토지(부대비용) / 신당동 160-14외2필지 정화조 등록면허세 납부 건 / 202312-인사팀-22</t>
  </si>
  <si>
    <t>[거래처코드]R06961 : 서울시중구청 (201-83-00251)</t>
  </si>
  <si>
    <t>2023-12-26</t>
  </si>
  <si>
    <t>토지(부대비용)/신당동 160-14외2필지 건물멸실등기 수수료  / 202312-인사팀-54</t>
  </si>
  <si>
    <t>[거래처코드]R07123 : 법무사사무소 한빛 (119-12-19499)</t>
  </si>
  <si>
    <t>토지(부대비용)/신당동 160-14외2필지 건물멸실등기 증지대 / 202312-인사팀-54</t>
  </si>
  <si>
    <t>토지(부대비용)/신당동 160-14외2필지 건물멸실등기 제증명대  / 202312-인사팀-54</t>
  </si>
  <si>
    <t>토지(부대비용)/신당동 160-14외2필지 건물멸실등기 면허세 / 202312-인사팀-54</t>
  </si>
  <si>
    <t>2023-12-27</t>
  </si>
  <si>
    <t>건물(감리비용) / 신당동 160-14외2 필지 신축공사 건축 감리 진행 건 / 202312-인사팀-55</t>
  </si>
  <si>
    <t>[거래처코드]R07119 : 건축사사무소 고광 (622-02-75590)</t>
  </si>
  <si>
    <t>건물(감리비용) / 신당동 160-14외2 필지 신축공사 구조 감리 진행 건 / 202312-인사팀-55</t>
  </si>
  <si>
    <t>[거래처코드]R07120 : 진구엔지니어링 (727-05-01453)</t>
  </si>
  <si>
    <t>토지(감리비용) / 신당동 160-14외2 필지 신축공사 토목 감리 진행 건 / 202312-인사팀-55</t>
  </si>
  <si>
    <t>건물(감리비용) / 신당동 160-14외2 필지 신축공사 소방 감리 진행 건 / 202312-인사팀-55</t>
  </si>
  <si>
    <t>[거래처코드]R07121 : 주식회사 신화제이비 (859-87-01299)</t>
  </si>
  <si>
    <t>2023-12-31</t>
  </si>
  <si>
    <t>차입원가 자본화 계정 대체 (12M/신한40억*4.97%*12/365)</t>
  </si>
  <si>
    <t>차입원가 자본화 계정 대체 (12M/신한40억*4.97%*18/365)</t>
  </si>
  <si>
    <t>2024-01-10</t>
  </si>
  <si>
    <t>신당동 160-14,15,16 필지 건물 신축 설계 도면 납품 완료 잔금 지급 건 / 202305-경영기획팀-24</t>
  </si>
  <si>
    <t>2024-01-31</t>
  </si>
  <si>
    <t>차입원가 자본화 계정 대체 (01M/신한40억*4.97%*12/366)</t>
  </si>
  <si>
    <t>차입원가 자본화 계정 대체 (01M/신한40억*4.97%*19/366)</t>
  </si>
  <si>
    <t>토지(토목비용) / 신당동 160-14외2필지 신축공사 토목 3차 및 잔금 / 202306-경영기획팀-32</t>
  </si>
  <si>
    <t>2024-02-01</t>
  </si>
  <si>
    <t>토지(문화재 표본조사) / 신당동 160-14외2필지 신축공사 문화재 표본조사 / 202401-인사팀-68</t>
  </si>
  <si>
    <t>[거래처코드]R07140 : 재단법인 국토문화재연구원 (239-82-00088)</t>
  </si>
  <si>
    <t>2024-02-15</t>
  </si>
  <si>
    <t>토지(문화재 표본조사) / 신당동 160-14외2필지 신축공사 문화재 표본조사 잔금 지급 건 / 202401-인사팀-68</t>
  </si>
  <si>
    <t>2024-02-29</t>
  </si>
  <si>
    <t>차입원가 자본화 계정 대체 (01M/신한40억*4.97%*17/366)</t>
  </si>
  <si>
    <t>2024-03-13</t>
  </si>
  <si>
    <t>투자부동산 신당동(160-14 외2필지)건물 신축 공사 엠엔지종합건설 1차기성금 지급 건 / 202403-인사팀-19</t>
  </si>
  <si>
    <t>2024-03-31</t>
  </si>
  <si>
    <t>2024-04-18</t>
  </si>
  <si>
    <t>투자부동산 신당동(160-14 외2필지)건물 지하 건축물해체 공사 진행 건 / 202404-인사팀-54</t>
  </si>
  <si>
    <t>[거래처코드]R07180 : 주식회사 뉴파스텔로 (584-87-01513)</t>
  </si>
  <si>
    <t>2024-04-20</t>
  </si>
  <si>
    <t>투자부동산 신당동(160-14 외2필지) 토목 계측 용역 1차 50% 금액 지급 건 / 202404-인사팀-55</t>
  </si>
  <si>
    <t>[거래처코드]R07179 : 주식회사 천상스마트물류단지개발 (168-86-02841)</t>
  </si>
  <si>
    <t>2024-04-25</t>
  </si>
  <si>
    <t>투자부동산 신당동(160-14 외2필지)건물 신축 공사 엠엔지종합건설 2차기성금 지급 건 / 20240404-인사팀-81</t>
  </si>
  <si>
    <t>2024-04-30</t>
  </si>
  <si>
    <t>차입원가 자본화 계정 대체 (04M/신한40억*4.97%*12/366)</t>
  </si>
  <si>
    <t>차입원가 자본화 계정 대체 (04M/신한40억*4.97%*18/366)</t>
  </si>
  <si>
    <t>2024-05-29</t>
  </si>
  <si>
    <t>투자부동산 신당동(160-14 외2필지)건물 신축 공사 엠엔지종합건설 3차기성금 지급 건 / 20240406-인사팀-10</t>
  </si>
  <si>
    <t>2024-05-31</t>
  </si>
  <si>
    <t>차입원가 자본화 계정 대체 (05M/신한40억*4.97%*12/366)</t>
  </si>
  <si>
    <t>차입원가 자본화 계정 대체 (05M/신한40억*4.97%*19/366)</t>
  </si>
  <si>
    <t>2024-06-25</t>
  </si>
  <si>
    <t>투자부동산 신당동(160-14 외2필지)설계 변경 추가 계약건 중 선급금 지급 건 / 202406-인사팀-70</t>
  </si>
  <si>
    <t>2024-06-26</t>
  </si>
  <si>
    <t>투자부동산 신당동(160-14 외2필지)건물 신축 공사 엠엔지종합건설 4차기성금 지급 건 / 20240406-인사팀-80</t>
  </si>
  <si>
    <t>2024-06-30</t>
  </si>
  <si>
    <t>차입원가 자본화 계정 대체 (06M/신한40억*4.97%*12/366)</t>
  </si>
  <si>
    <t>차입원가 자본화 계정 대체 (06M/신한40억*4.97%*18/366)</t>
  </si>
  <si>
    <t>2024-07-01</t>
  </si>
  <si>
    <t>투자부동산 신당동(160-14 외2필지)건물 신축 공사 토목 감리 잔금 지급 건 / 202407-인사팀-44</t>
  </si>
  <si>
    <t>2024-07-31</t>
  </si>
  <si>
    <t>차입원가 자본화 계정 대체 (07M/신한40억*4.97%*12/366)</t>
  </si>
  <si>
    <t>차입원가 자본화 계정 대체 (07M/신한40억*4.97%*19/366)</t>
  </si>
  <si>
    <t>2024-08-01</t>
  </si>
  <si>
    <t>투자부동산 신당동(160-14 외2필지)건물 신축 공사 엠엔지종합건설 5차기성금 지급 건 / 20240408-인사팀-21</t>
  </si>
  <si>
    <t>투자부동산 신당동(160-14 외2필지)건물 신축 공사 엠엔지종합건설 설계변경 추가공사 1차기성금 지급 건 / 20240408-인사팀-20</t>
  </si>
  <si>
    <t>2024-08-26</t>
  </si>
  <si>
    <t>투자 부동산 신당동 6차 기성금 및 건축 감리 위약금 지급 건 / 202408-인사팀-70</t>
  </si>
  <si>
    <t>2024-08-30</t>
  </si>
  <si>
    <t>투자부동산 신당동(160-14 외2필지)건물 신축 공사 토목 감리 7월,8월 연장금액 지급 건 / 202409-인사팀-41</t>
  </si>
  <si>
    <t>2024-08-31</t>
  </si>
  <si>
    <t>차입원가 자본화 계정 대체 (08M/신한40억*4.97%*12/366)</t>
  </si>
  <si>
    <t>차입원가 자본화 계정 대체 (08M/신한40억*4.97%*19/366)</t>
  </si>
  <si>
    <t>2024-09-04</t>
  </si>
  <si>
    <t>투자부동산 신당동(160-14 외2필지)건물 신축 공사 건축 감리 변경 계약금액 지급 건 / 202409-인사팀-2</t>
  </si>
  <si>
    <t>[거래처코드]R07241 : 주식회사포럼에이건축사사무소 (214-87-07428)</t>
  </si>
  <si>
    <t>2024-09-30</t>
  </si>
  <si>
    <t>차입원가 자본화 계정 대체 (09M/신한40억*4.97%*12/366)</t>
  </si>
  <si>
    <t>차입원가 자본화 계정 대체 (09M/신한40억*4.97%*18/366)</t>
  </si>
  <si>
    <t>투자부동산 신당동(160-14 외2필지)건물 신축 공사 토목 감리 9월 연장금액 지급 건 / 202410-인사팀-13</t>
  </si>
  <si>
    <t>차입원가 자본화 계정 대체(금리 변경으로 인한 조정)</t>
  </si>
  <si>
    <t>투자 부동산 신당동(160-14 외2필지)건물 신축공사 엠엔지종합건설 8차 기성금 지급 건 / 202410-인사팀-70</t>
  </si>
  <si>
    <t>투자 부동산 신당동(160-14 외2필지)건물 신축공사 엠엔지종합건설 7차 기성금 지급 건 / 202410-인사팀-71</t>
  </si>
  <si>
    <t>차입원가 자본화 계정 대체 (10M/신한40억*4.61%*12/366)</t>
  </si>
  <si>
    <t>차입원가 자본화 계정 대체 (10M/신한40억*4.61%*19/366)</t>
  </si>
  <si>
    <t>투자부동산 신당동(160-14 외2필지)건물 신축 공사 토목 감리 10월 연장금액 지급 건 / 202411-인사팀-12</t>
  </si>
  <si>
    <t>투자부동산 신당동(160-14 외2필지)건물 신축 공사 엠엔지종합건설 설계변경 추가공사 2차기성금 지급 건 / 202412-인사팀-27</t>
  </si>
  <si>
    <t>투자 부동산 신당동(160-14 외2필지)건물 신축공사 엠엔지종합건설 9차 기성금 지급 건 / 202412-인사팀-26</t>
  </si>
  <si>
    <t>차입원가 자본화 계정 대체 (11M/신한40억*4.61%*12/366)</t>
  </si>
  <si>
    <t>차입원가 자본화 계정 대체 (11M/신한40억*4.61%*18/366)</t>
  </si>
  <si>
    <t>투자부동산 신당동(160-14 외2필지)건물 신축 공사 토목 감리 11월 연장금액 지급 건 / 202412-인사팀-28</t>
  </si>
  <si>
    <t>투자부동산 신당동 건축감리 지하골조 완료 기성금 지급 건 / 202412-인사팀-34</t>
  </si>
  <si>
    <t>차입원가 자본화 계정 대체 (12M/신한40억*4.61%*12/366)</t>
  </si>
  <si>
    <t>차입원가 자본화 계정 대체 (12M/신한40억*4.61%*19/366)</t>
  </si>
  <si>
    <t>투자부동산 신당동(160-14 외2필지)건물 신축 공사 엠엔지종합건설 설계변경 추가공사 3차기성금 지급 건 / 202501-인사팀-14</t>
  </si>
  <si>
    <t>투자 부동산 신당동(160-14 외2필지)건물 신축공사 엠엔지종합건설 10차 기성금 지급 건 / 202501-인사팀-13</t>
  </si>
  <si>
    <t>투자부동산_건설중인자산</t>
    <phoneticPr fontId="79" type="noConversion"/>
  </si>
  <si>
    <t>투자부동산 신당동 냉난방기 계약금 지급 건 / 202412-인사팀-77</t>
  </si>
  <si>
    <t>[거래처코드]R07306 : (주)제트공조설계사무소 (814-86-02755)</t>
  </si>
  <si>
    <t>2025.1M 이자비용(1.1~1.12) 지급 (신한40억*4.61%*12/365)</t>
  </si>
  <si>
    <t>2025.1M 미지급이자(1.13~1.31) 계상(신한40억*4.61%*19/365)</t>
  </si>
  <si>
    <t>투자부동산 신당동 구조감리 완료 잔금 지급 건 / 202502-인사팀-35</t>
  </si>
  <si>
    <t>투자부동산 신당동 건축감리 지상골조 완료 기성금 지급 건 / 202502-인사팀-37</t>
  </si>
  <si>
    <t>투자 부동산 신당동 엠엔지종합건설 11차 기성금 각 하도급 전기공사 직불 건 / 202502-인사팀-54</t>
  </si>
  <si>
    <t>[거래처코드]R07326 : 단우건설(주) (671-81-02755)</t>
  </si>
  <si>
    <t>투자 부동산 신당동 엠엔지종합건설 11차 기성금 각 하도급 설비공사 직불 건 / 202502-인사팀-54</t>
  </si>
  <si>
    <t>[거래처코드]R07327 : (주)진성소방 (210-87-00554)</t>
  </si>
  <si>
    <t>투자 부동산 신당동 엠엔지종합건설 11차 기성금 각 하도급 주차타워 직불 건 / 202502-인사팀-54</t>
  </si>
  <si>
    <t>[거래처코드]R07328 : 센피온 (808-87-00346)</t>
  </si>
  <si>
    <t>투자 부동산 신당동 엠엔지종합건설 11차 기성금 각 하도급 현장소장 직불 건 / 202502-인사팀-54</t>
  </si>
  <si>
    <t>[거래처코드]R07329 : 이덕형(신당동공사소장) ()</t>
  </si>
  <si>
    <t>투자 부동산 신당동 엠엔지종합건설 11차 기성금 각 하도급 안전관리 급여 직불 건 / 202502-인사팀-54</t>
  </si>
  <si>
    <t>[거래처코드]R07330 : 장성수(신당동안전관리인) ()</t>
  </si>
  <si>
    <t>투자 부동산 신당동 엠엔지종합건설 11차 기성금 각 하도급 철물 및 안전용품 직불 건 / 202502-인사팀-54</t>
  </si>
  <si>
    <t>[거래처코드]R07331 : 신영종합건재 (226-28-19269)</t>
  </si>
  <si>
    <t>투자 부동산 신당동 엠엔지종합건설 11차 기성금 각 하도급 엘레베이터 직불 건 / 202502-인사팀-54</t>
  </si>
  <si>
    <t>[거래처코드]R07332 : 현대엘리베이터 (126-81-04267)</t>
  </si>
  <si>
    <t>투자 부동산 신당동 엠엔지종합건설 11차 기성금 각 하도급 조적미장방수타일 직불 건 / 202502-인사팀-54</t>
  </si>
  <si>
    <t>[거래처코드]R07333 : (주)대산건설 (312-88-00177)</t>
  </si>
  <si>
    <t>투자 부동산 신당동 엠엔지종합건설 11차 기성금 각 하도급 창호 공사 직불 건 / 202502-인사팀-54</t>
  </si>
  <si>
    <t>[거래처코드]R07334 : (주)광명테크 (626-81-00835)</t>
  </si>
  <si>
    <t>투자 부동산 신당동 엠엔지종합건설 11차 기성금 각 하도급 폐기물 직불 건 / 202502-인사팀-54</t>
  </si>
  <si>
    <t>[거래처코드]R07335 : 지구환경개발 (147-88-00476)</t>
  </si>
  <si>
    <t>투자 부동산 신당동 엠엔지종합건설 11차 기성금 각 하도급 부대토목,조경,잔여공사 직불 건 / 202502-인사팀-54</t>
  </si>
  <si>
    <t>[거래처코드]R07336 : 거산토건 (452-87-03553)</t>
  </si>
  <si>
    <t>투자부동산 신당동 냉난방기 중도금 지급 건 / 202502-인사팀-63</t>
  </si>
  <si>
    <t>2025.2M 이자비용(2.1~2.12) 지급 (신한40억*4.61%*12/365)</t>
  </si>
  <si>
    <t>2025.2M 미지급이자(2.13~2.28) 계상(신한40억*4.61%*16/365)</t>
  </si>
  <si>
    <t>신당동 160-14외2필지 급수공사비  / 202503-인사팀-50</t>
  </si>
  <si>
    <t>[거래처코드]R07350 : 중부수도사업소 ()</t>
  </si>
  <si>
    <t>신당동 160-14외2필지 급수공사비 원인자부담금 / 202503-인사팀-50</t>
  </si>
  <si>
    <t>신당동 160-14외2필지 전기시설부담금 지급 건 / 202503-인사팀-46</t>
  </si>
  <si>
    <t>[거래처코드]R01229 : 한국전력공사(통합) (120-82-00052)</t>
  </si>
  <si>
    <t>2025.3M 이자비용(3.1~3.12) 지급 (신한40억*4.61%*12/365)</t>
  </si>
  <si>
    <t>2025.3M 미지급이자(3.13~3.31) 계상(신한40억*4.61%*19/365)</t>
  </si>
  <si>
    <t>투자 부동산 신당동 엠엔지종합건설 12차 기성금 각 하도급 계단,옥상,베란다,난간대 직불 건 / 202505-인사팀-19</t>
  </si>
  <si>
    <t>[거래처코드]R07381 : 미성이앤씨 (107-81-33946)</t>
  </si>
  <si>
    <t>투자 부동산 신당동 엠엔지종합건설 12차 기성금 각 하도급 비계해체 반납 직불 건 / 202505-인사팀-19</t>
  </si>
  <si>
    <t>[거래처코드]R07382 : 아이비가설산업 (403-20-80725)</t>
  </si>
  <si>
    <t>투자 부동산 신당동 엠엔지종합건설 12차 기성금 각 하도급 철콘업체 식대 직불 건 / 202505-인사팀-19</t>
  </si>
  <si>
    <t>[거래처코드]R07383 : 신당소머리국밥 (306-37-31538)</t>
  </si>
  <si>
    <t>투자 부동산 신당동 엠엔지종합건설 12차 기성금 각 하도급 인력사무실 노무비 직불 건 / 202505-인사팀-19</t>
  </si>
  <si>
    <t>[거래처코드]R07384 : 성심인력 (522-86-01046)</t>
  </si>
  <si>
    <t>투자 부동산 신당동 엠엔지종합건설 12차 기성금 각 하도급 조적미장방수타일 직불 건 / 202505-인사팀-19</t>
  </si>
  <si>
    <t>투자 부동산 신당동 엠엔지종합건설 12차 기성금 각 하도급 임시 전력 공급 직불 건 / 202505-인사팀-19</t>
  </si>
  <si>
    <t>[거래처코드]R00687 : 한국전력공사 (224-82-02589)</t>
  </si>
  <si>
    <t>투자 부동산 신당동 엠엔지종합건설 12차 2회 기성금 각 하도급 조적미장방수타일 중간지급 직불 건 / 202505-인사팀-기안진행중</t>
  </si>
  <si>
    <t>[거래처코드]R07388 : 본원건축 (501-21-53719)</t>
  </si>
  <si>
    <t>투자 부동산 신당동 엠엔지종합건설 12차 2회 기성금 각 하도급 서정환 전무 선지급 직불 건 / 202505-인사팀-기안진행중</t>
  </si>
  <si>
    <t>투자 부동산 신당동 엠엔지종합건설 12차 2회 기성금 각 하도급 서정환 현장소장 이덕형 직불 건 / 202505-인사팀-기안진행중</t>
  </si>
  <si>
    <t>투자 부동산 신당동 12차 기성금 엠엔지 기성금 추후 지급 금액</t>
  </si>
  <si>
    <t>2025.3M 이자비용(4.1~4.12) 지급 (신한40억*4.61%*12/365)</t>
  </si>
  <si>
    <t>2025.4M 이자비용(4.13~4.30) 지급 (신한40억*4.61%*18/365)</t>
  </si>
  <si>
    <t>투자부동산 신당동 건축감리 사용승인 접수 완료 기성금 지급 건 / 202505-인사팀-61</t>
  </si>
  <si>
    <t>투자 부동산 신당동 엠엔지종합건설 12차8회 기성금 각 하도급 직불 신당소머리국밥 5월 식대 건 / 202506-인사팀-24</t>
  </si>
  <si>
    <t>2025.4M 이자비용(5.1~5.12) 지급 (신한40억*4.61%*12/365)</t>
  </si>
  <si>
    <t>2025.5M 이자비용(5.13~4.31) 지급 (신한40억*4.61%*19/365)</t>
  </si>
  <si>
    <t>투자 부동산 신당동 엠엔지종합건설 12차7회 기성금 각 하도급 직불 건 미성이앤씨 / 202506-인사팀-</t>
  </si>
  <si>
    <t>투자 부동산 신당동 엠엔지종합건설 12차4회 기성금 와니 직불 건 / 202505-인사팀-60</t>
  </si>
  <si>
    <t>투자 부동산 신당동 엠엔지종합건설 12차8회 기성금 각 하도급 직불 건 와니 서정환 전무 선지급 건 / 202506-인사팀-24</t>
  </si>
  <si>
    <t>투자 부동산 신당동 엠엔지종합건설 12차8회 기성금 각 하도급 직불 건 현대환경 / 202506-인사팀-24</t>
  </si>
  <si>
    <t>[거래처코드]R07401 : 현대환경 (230-18-00703)</t>
  </si>
  <si>
    <t>투자 부동산 신당동 엠엔지종합건설 12차8회 기성금 각 하도급 직불 건 와니 미적조장방수 건 / 202506-인사팀-24</t>
  </si>
  <si>
    <t>투자 부동산 신당동 엠엔지종합건설 12차9회 기성금 센피온 직불 건 / 202506-인사팀</t>
  </si>
  <si>
    <t>투자 부동산 신당동 엠엔지종합건설 12차10회 도장공사 업체 주당공사 기성금 직불 건 / 202506-인사팀</t>
  </si>
  <si>
    <t>[거래처코드]R07403 : 주당공상 (212-17-86327)</t>
  </si>
  <si>
    <t>투자 부동산 신당동 엠엔지종합건설 12차10회 샷시공사 업체 와니 기성금 직불 건 / 202506-인사팀</t>
  </si>
  <si>
    <t>투자 부동산 신당동 엠엔지종합건설 12차11회 기성금 건영큐비클 직불 건 / 202507-인사팀-9</t>
  </si>
  <si>
    <t>[거래처코드]R07393 : 건영큐비클 (129-18-64862)</t>
  </si>
  <si>
    <t>2025.6M 이자비용(6.01~6.12) 지급 (신한40억*4.61%*19/365)</t>
  </si>
  <si>
    <t>2025.6M 미지급이자(6.13~6.30) 계상(신한40억*4.61%*18/365)</t>
  </si>
  <si>
    <t>신당동 160-14외2필지 cctv 보안 요금 7월 / 202507-인사팀-53</t>
  </si>
  <si>
    <t>[거래처코드]R07447 : 에스케이쉴더스(주) 중부지점 (374-85-01590)</t>
  </si>
  <si>
    <t>투자 부동산 신당동 엠엔지종합건설 12차12회 기성금 건안 레미콘 직불 건 / 202507-인사팀-16</t>
  </si>
  <si>
    <t>[거래처코드]R07406 : 건안 (128-25-58351)</t>
  </si>
  <si>
    <t>투자 부동산 신당동 엠엔지종합건설 12차12회 기성금 와니 샷시 창호 직불 건 / 202507-인사팀-16</t>
  </si>
  <si>
    <t>투자 부동산 신당동 엠엔지종합건설 12차18회 기성금 현대환경 직불 건 /</t>
  </si>
  <si>
    <t>투자 부동산 신당동 엠엔지종합건설 12차14회 기성금 단우건설 직불 건 / 202507-인사팀-</t>
  </si>
  <si>
    <t>투자 부동산 신당동 엠엔지종합건설 12차14회 기성금 현장소장 신용욱 직불 건 / 202507-인사팀-</t>
  </si>
  <si>
    <t>[거래처코드]R07410 : 에스와이웍스 (245-09-01944)</t>
  </si>
  <si>
    <t>투자 부동산 신당동 엠엔지종합건설 12차13회 기성금 건안 레미콘 직불 건 / 202507-인사팀-</t>
  </si>
  <si>
    <t>투자 부동산 신당동 엠엔지종합건설 12차15회 기성금 백현스톤 석재 직불 건 / 202507-인사팀</t>
  </si>
  <si>
    <t>[거래처코드]R07412 : 백현 스톤 (536-11-02293)</t>
  </si>
  <si>
    <t>투자 부동산 신당동 엠엔지종합건설 12차14회 기성금 진성소방 직불 건 / 202507-인사팀-48</t>
  </si>
  <si>
    <t>투자 부동산 레미콘 루베 가격 조정 건 / 202507-인사팀-52</t>
  </si>
  <si>
    <t>착오정정</t>
  </si>
  <si>
    <t>[거래처코드]R07439 : 삼한건설기계 (107-19-24120)</t>
  </si>
  <si>
    <t>신당동 개인화물 지급 건 / 인사팀</t>
  </si>
  <si>
    <t>[거래처코드]R07441 : 개인화물(신당동) (113-41-00838)</t>
  </si>
  <si>
    <t>신당동 160-14외2필지 임시전력 공급 비용, 계약 당사로 변경하면 반제 진행 예정 / 202507-인사팀-78</t>
  </si>
  <si>
    <t>미납요급</t>
  </si>
  <si>
    <t>연체료</t>
  </si>
  <si>
    <t>전력기금</t>
  </si>
  <si>
    <t>v</t>
    <phoneticPr fontId="79" type="noConversion"/>
  </si>
  <si>
    <t>가산금</t>
  </si>
  <si>
    <t>원단위 절사</t>
  </si>
  <si>
    <t>투자 부동산 신당동 160-14외2필지 방화문 재시공 진행 건 / 202507-인사팀-</t>
  </si>
  <si>
    <t>[거래처코드]R07416 : 범한 (280-69-00675)</t>
  </si>
  <si>
    <t>2025.7M 이자비용 (신한40억) 차입원가 자본화 계정 대체</t>
  </si>
  <si>
    <t>투자 부동산 신당동 엠엔지종합건설 12차17회 기성금 주당공사 직불 건 /</t>
  </si>
  <si>
    <t>[거래처코드]R07403 : 주당공사  (212-17-86327)</t>
  </si>
  <si>
    <t>투자 부동산 신당동 엠엔지종합건설 12차17회 기성금 성심인력 직불 건 /</t>
  </si>
  <si>
    <t>투자 부동산 신당동 엠엔지종합건설 12차17회 기성금 신당소머리국밥 직불 건 /</t>
  </si>
  <si>
    <t>투자 부동산 신당동 엠엔지종합건설 12차19회 기성금 재원중기 폐기물 지게차 직불 건 / 202508-인사팀-28</t>
  </si>
  <si>
    <t>[거래처코드]R07430 : 재원중기 (107-12-67305)</t>
  </si>
  <si>
    <t>투자 부동산 신당동 엠엔지종합건설 12차19회 기성금 한성스톤 석재1차 공사 직불 건 / 202508-인사팀-</t>
  </si>
  <si>
    <t>[거래처코드]R07434 : 한성스톤 (756-18-01960)</t>
  </si>
  <si>
    <t>투자 부동산 신당동 엠엔지종합건설 12차19회 기성금 번영몰탈 직불 건 / 202508-인사팀-</t>
  </si>
  <si>
    <t>[거래처코드]R07429 : 번영몰탈 (102-36-12534)</t>
  </si>
  <si>
    <t>투자 부동산 신당동 엠엔지종합건설 12차19회 기성금 삼일이앤씨 폐콘운반 직불 건 / 202508-인사팀-</t>
  </si>
  <si>
    <t>[거래처코드]R07432 : 삼일이앤씨 (402-37-93808)</t>
  </si>
  <si>
    <t>투자 부동산 신당동 엠엔지종합건설 12차19회 기성금 진영건설기계 지계차 직불 건 / 202508-인사팀-</t>
  </si>
  <si>
    <t>[거래처코드]R07436 : 진영건설기계 (716-08-01283)</t>
  </si>
  <si>
    <t>투자 부동산 신당동 엠엔지종합건설 12차19회 기성금 진영건설기계2 지계차 직불 건 / 202508-인사팀-</t>
  </si>
  <si>
    <t>[거래처코드]R07411 : 진영건설기계 (107-66-79177)</t>
  </si>
  <si>
    <t>투자 부동산 신당동 엠엔지종합건설 12차19회 기성금 태흥건재 폐콘운반 직불 건 / 202508-인사팀-</t>
  </si>
  <si>
    <t>[거래처코드]R07431 : 태흥건재 (109-03-75231)</t>
  </si>
  <si>
    <t>투자 부동산 신당동 엠엔지종합건설 12차17회 기성금 사업소득 현장소장 지급 건 /</t>
  </si>
  <si>
    <t>투자 부동산 신당동 엠엔지종합건설 12차17회 기성금 사업소득 안전관리자 지급 건 /</t>
  </si>
  <si>
    <t>신당동 160-14외2필지 cctv 보안 요금 8월 / 202507-인사팀-53</t>
  </si>
  <si>
    <t>투자 부동산 신당동 엠엔지종합건설 12차19회 기성금 은혜종합건축 직불 건 / 202508-인사팀-</t>
  </si>
  <si>
    <t>[거래처코드]R07433 : 은혜종합건축 (217-05-47651)</t>
  </si>
  <si>
    <t>투자 부동산 신당동 엠엔지종합건설 12차19회 기성금 지구환경개발 폐기물 직불 건 / 202508-인사팀-</t>
  </si>
  <si>
    <t>투자 부동산 신당동 엠엔지종합건설 12차19회 기성금 와니 스카이장비 직불 건 / 202508-인사팀-</t>
  </si>
  <si>
    <t>투자 부동산 신당동 엠엔지종합건설 12차19회 기성금 화성중기 펌프카 직불 건 / 202508-인사팀-</t>
  </si>
  <si>
    <t>[거래처코드]R07435 : 화성중기 (220-07-55656)</t>
  </si>
  <si>
    <t>신당동 160-14,15,16 25.07.05 ~ 25.08.04 전기 요금 / 202508-인사팀-40</t>
  </si>
  <si>
    <t>투자 부동산 신당동 엠엔지종합건설 12차21회 이음 기성금 직불 건 / 202508-인사팀-65</t>
  </si>
  <si>
    <t>[거래처코드]R07456 : 이음 (884-03-01602)</t>
  </si>
  <si>
    <t>투자 부동산 신당동 엠엔지종합건설 12차21회 정도건설 기성금 직불 건 / 202508-인사팀-65</t>
  </si>
  <si>
    <t>[거래처코드]R07449 : 정도건설 (113-15-81244)</t>
  </si>
  <si>
    <t>투자 부동산 신당동 엠엔지종합건설 12차21회 메인텍 기성금 직불 건 / 202508-인사팀-65</t>
  </si>
  <si>
    <t>[거래처코드]R07454 : 메인텍 (761-13-00309)</t>
  </si>
  <si>
    <t>투자 부동산 신당동 엠엔지종합건설 12차21회 보소종합상사 기성금 직불 건 / 202508-인사팀-65</t>
  </si>
  <si>
    <t>[거래처코드]R07450 : 주식회사 보소종합상사 (614-88-00490)</t>
  </si>
  <si>
    <t>투자 부동산 신당동 엠엔지종합건설 12차21회 우신건기 기성금 직불 건 / 202508-인사팀-65</t>
  </si>
  <si>
    <t>[거래처코드]R07453 : 우신건기 (665-25-01527)</t>
  </si>
  <si>
    <t>투자 부동산 신당동 엠엔지종합건설 12차21회 태흥건재 기성금 직불 건 / 202508-인사팀-65</t>
  </si>
  <si>
    <t>신당동 160-14외2필지 전기 계약 당사로 변경 보증금 지급 / 202508-인사팀-40</t>
  </si>
  <si>
    <t>신당동 160-14,15,16 수도 요금 연체료 / 202508-인사팀-45</t>
  </si>
  <si>
    <t>신당동 160-14,15,16 수도 요금 7월 요금 / 202508-인사팀-45</t>
  </si>
  <si>
    <t>투자 부동산 신당동 엠엔지종합건설 12차20회 기성금 전기 사용전 검사 직불 건 / 202508-인사팀-</t>
  </si>
  <si>
    <t>[거래처코드]R07451 : 한국전기안전공사서울본부 (105-82-03856)</t>
  </si>
  <si>
    <t>투자 부동산 신당동 엠엔지종합건설 12차20회 기성금 범한 직불 건 / 202508-인사팀-</t>
  </si>
  <si>
    <t>투자 부동산 신당동 엠엔지종합건설 12차20회 기성금 현대환경 부대토목 직불 건 / 202508-인사팀-</t>
  </si>
  <si>
    <t>신당동 160-14외2필지 전기안전관리자 수수료 8월 비용 / 202507-인사팀-84</t>
  </si>
  <si>
    <t>[거래처코드]R07417 : 극동파워테크 (105-86-27351)</t>
  </si>
  <si>
    <t>투자 부동산 신당동 엠엔지종합건설 12차23회 9월 기성금 희망인력 / 202509-인사팀-</t>
  </si>
  <si>
    <t>[거래처코드]R07464 : 희망인력건설산업 주식회사 (511-88-00978)</t>
  </si>
  <si>
    <t>2025.8M 이자비용 (신한40억) 차입원가 자본화 계정 대체</t>
  </si>
  <si>
    <t>투자 부동산 신당동 엠엔지종합건설 12차22회 8월 기성금 재원중기 직불 건 / 202509-인사팀-</t>
  </si>
  <si>
    <t>투자 부동산 신당동 엠엔지종합건설 12차22회 8월 기성금 신당소머리국밥 07.23~08.31 직불 건 / 202509-인사팀-</t>
  </si>
  <si>
    <t>투자 부동산 신당동 160-14외2필지 전기시설부담금 환급금 공급가액 / 202503-인사팀-46, 202509-인사팀-2</t>
  </si>
  <si>
    <t>투자 부동산 신당동 160-14외2필지 전기시설부담금 환급금 환입 / 202503-인사팀-46, 202509-인사팀-2</t>
  </si>
  <si>
    <t>투자 부동산 신당동 엠엔지종합건설 12차22회 9월 기성금 범한 직불 건 / 202509-인사팀-</t>
  </si>
  <si>
    <t>투자 부동산 신당동 엠엔지종합건설 12차23회 9월 기성금 지구환경개발 직불 건 / 202509-인사팀-</t>
  </si>
  <si>
    <t>투자 부동산 신당동 엠엔지종합건설 12차23회 9월 기성금 에어론 직불 건 / 202509-인사팀-</t>
  </si>
  <si>
    <t>[거래처코드]R07471 : 에어론 (860-16-00631)</t>
  </si>
  <si>
    <t>투자 부동산 신당동 엠엔지종합건설 12차23회 9월 기성금 건영큐비클 직불 건 / 202509-인사팀-</t>
  </si>
  <si>
    <t>투자 부동산 신당동 안전관리계획서 지급 건  / 202503-인사팀-63-</t>
  </si>
  <si>
    <t>[거래처코드]R07470 : (주)빌딩닥터엔지니어링 (206-86-11303)</t>
  </si>
  <si>
    <t>투자 부동산 신당동 160-14외2필지 사용전검사 환급금 / 202508-인사팀-56</t>
  </si>
  <si>
    <t>투자 부동산 신당동 엠엔지종합건설 12차25회 기성금 센피온 직불 건 / 2025009-인사팀</t>
  </si>
  <si>
    <t>신당동 160-14,15,16 25.08.05 ~ 25.09.04 전기 요금 / 202508-인사팀-40</t>
  </si>
  <si>
    <t>투자 부동산 신당동 엠엔지종합건설 12차24회 기성금 사업소득 안전관리자 지급 건 / 202509-인사팀-</t>
  </si>
  <si>
    <t>[거래처코드]R07422 : 김창섭(신당동안전관리자) ()</t>
  </si>
  <si>
    <t>신당동 160-14외2필지 전기안전관리자 수수료 9월 비용 / 202507-인사팀-84</t>
  </si>
  <si>
    <t>투자 부동산 신당동 엠엔지종합건설 12차26회 기성금 에어론 직불 건 / 202509-인사팀</t>
  </si>
  <si>
    <t>투자 부동산 신당동 엠엔지종합건설 12차27회 기성금 범한 직불 건 / 202509-인사팀</t>
  </si>
  <si>
    <t>투자 부동산 신당동 엠엔지종합건설 12차27회 기성금 와니 직불 건 / 202509-인사팀</t>
  </si>
  <si>
    <t>투자 부동산 신당동 엠엔지종합건설 12차27회 기성금 희망인력 직불 건 / 202509-인사팀</t>
  </si>
  <si>
    <t>투자 부동산 신당동 엠엔지종합건설 12차28회 화니건설 기성금 직불 건 / 202510-인사팀-4</t>
  </si>
  <si>
    <t>[거래처코드]R07478 : 화니건설(주) (109-81-49196)</t>
  </si>
  <si>
    <t>투자 부동산 신당동 엠엔지종합건설 12차28회 범한 기성금 직불 건 / 202510-인사팀-4</t>
  </si>
  <si>
    <t>투자 부동산 신당동 엠엔지종합건설 12차28회 주당공사 기성금 직불 건 / 202510-인사팀-4</t>
  </si>
  <si>
    <t>투자 부동산 신당동 엠엔지종합건설 12차28회 현대환경 기성금 직불 건 / 202510-인사팀-4</t>
  </si>
  <si>
    <t>투자 부동산 신당동 엠엔지종합건설 12차28회 백현스톤 기성금 직불 건 / 202510-인사팀-4</t>
  </si>
  <si>
    <t>투자 부동산 신당동 엠엔지종합건설 12차28회 센피온 기성금 직불 건 / 202510-인사팀-4</t>
  </si>
  <si>
    <t>신당동 160-14외2필지 주차 출입 기기 설치 건 / 202509-인사팀-63</t>
  </si>
  <si>
    <t>[거래처코드]R07474 : 라움메이크 (712-39-00928)</t>
  </si>
  <si>
    <t>2025.9M 이자비용 (신한40억) 차입원가 자본화 계정 대체</t>
  </si>
  <si>
    <t>2025 9월 이자비용 (신한40억) 차입원가 자본화 계정 조정의 건</t>
  </si>
  <si>
    <t>투자 부동산 신당동 엠엔지종합건설 12차29회 범한 기성금 직불 건 / 202510-인사팀</t>
  </si>
  <si>
    <t>투자 부동산 신당동 엠엔지종합건설 12차32회 와니 기성금 직불 건 / 202511</t>
  </si>
  <si>
    <t>신당동 160-14,15,16 9월 전기 요금  / 202508-인사팀-40</t>
  </si>
  <si>
    <t>신당동 160-14,15,16 9월 전기 요금 임시전력 / 202508-인사팀-40</t>
  </si>
  <si>
    <t>신당동 160-14외2필지 전기안전관리자 수수료 10월 비용 / 202507-인사팀-84</t>
  </si>
  <si>
    <t>투자 부동산 신당동 엠엔지종합건설 12차29회 정인자동문 기성금 직불 건 / 202510-인사팀-34</t>
  </si>
  <si>
    <t>[거래처코드]R07487 : 정인 자동문 (466-14-00793)</t>
  </si>
  <si>
    <t>투자 부동산 신당동 건축감리 포럼에이건축사사무소 연장 금액 일부 지급 건 / 202510-인사팀-5</t>
  </si>
  <si>
    <t>신당동 자재구입(10/27)</t>
  </si>
  <si>
    <t>[거래처코드]R07495 : 만덕건재 (126-01-27195)</t>
  </si>
  <si>
    <t>2025.10 이자비용 (신한40억) 차입원가 자본화 계정 대체</t>
  </si>
  <si>
    <t>신당동 160-14,15,16 수도 요금 07.23 ~ 09.22 / 202510-인사팀-32</t>
  </si>
  <si>
    <t>투자 부동산 신당동 엠엔지종합건설 12차31회 신당소머리국밥 기성금 직불 건 / 202511-인사팀-17</t>
  </si>
  <si>
    <t>투자 부동산 신당동 엠엔지종합건설 12차31회 에어론 기성금 직불 건 / 202511-인사팀-17</t>
  </si>
  <si>
    <t>투자 부동산 신당동 엠엔지종합건설 12차31회 범한 기성금 직불 건 / 202511-인사팀-17</t>
  </si>
  <si>
    <t>투자 부동산 신당동 엠엔지종합건설 12차31회 유현이엔지 기성금 직불 건 / 202511-인사팀-17</t>
  </si>
  <si>
    <t>[거래처코드]R07486 : 유현이앤지 주식회사 (203-81-64465)</t>
  </si>
  <si>
    <t>당사 투자 부동산 신당동 160-14외2필지 방범 보안 공사 비용 지급 / 202507-인사팀-53</t>
  </si>
  <si>
    <t>[거래처코드]R06388 : 에스케이쉴더스논현지점(구:에이디티캡스논현지점) (840-85-01651)</t>
  </si>
  <si>
    <t>투자 부동산 신당동 엠엔지종합건설 12차33회 범한 기성금 직불 건 / 202511-인사팀-33</t>
  </si>
  <si>
    <t>신당동 160-14,15,16 10월 전기 요금  / 202508-인사팀-40</t>
  </si>
  <si>
    <t>신당동 160-14,15,16 10월 전기 요금 임시전력 / 202508-인사팀-40</t>
  </si>
  <si>
    <t>당사 투자 부동산 신당동 160-14외2필지 임시전력 보증금 환급 件/202511-인사팀-37</t>
  </si>
  <si>
    <t>신당동 160-14외2필지 전기안전관리자 수수료 1１월 비용 / 202507-인사팀-84</t>
  </si>
  <si>
    <t>투자 부동산 신당동 엠엔지종합건설 12차34회 범한 기성금 직불 건 / 202512-인사팀-20</t>
  </si>
  <si>
    <t>투자 부동산 신당동 엠엔지종합건설 12차34회 부민창호 기성금 직불 건 / 202512-인사팀-20</t>
  </si>
  <si>
    <t>[거래처코드]R07508 : 부민창호 (239-43-00696)</t>
  </si>
  <si>
    <t>투자부동산 신당동 냉난방기 잔금 지급 건 / 202512-인사팀-26</t>
  </si>
  <si>
    <t>투자 부동산 신당동 엠엔지종합건설 12차35회 현대환경 기성금 직불 건 / 202512-인사팀-</t>
  </si>
  <si>
    <t>신당동 106-14외2필지 저수조 청소 준공 필증 건 / 202511-인사팀-50신당동 106-14외2필지 저수조 청소 준공 필증 건 / 202511-인사팀-50</t>
  </si>
  <si>
    <t>[거래처코드]R07509 : 주식회사 새벽환경 (424-86-02789)</t>
  </si>
  <si>
    <t>2025.11 이자비용 (신한40억) 차입원가 자본화 계정 대체</t>
  </si>
  <si>
    <t>신당동 160-14외2필지 준공청소 대급 지급 건 / 202512-인사팀-12</t>
  </si>
  <si>
    <t>[거래처코드]R07510 : 클린스위퍼 (535-52-00878)</t>
  </si>
  <si>
    <t>투자 부동산 신당동 엠엔지종합건설 12차36회 기성금 단우건설 직불 건 / 인사팀</t>
  </si>
  <si>
    <t>신당동 160-14,15,16 11월 전기 요금  / 202508-인사팀-40</t>
  </si>
  <si>
    <t>신당동 160-14외2필지 전기안전관리자 수수료 12월 비용 / 202507-인사팀-84</t>
  </si>
  <si>
    <t>2025.12 이자비용 (신한40억) 차입원가 자본화 계정 대체</t>
  </si>
  <si>
    <t>신당동 160-14,15,16 수도 요금 09.23 ~ 11.22 / 202510-인사팀-32</t>
  </si>
  <si>
    <t>토지_투자부동산</t>
    <phoneticPr fontId="79" type="noConversion"/>
  </si>
  <si>
    <t>(2) 토지에 대한 자본화 여부</t>
    <phoneticPr fontId="79" type="noConversion"/>
  </si>
  <si>
    <t>차입원가 자본화대상이 되는 건설중인자산의 경우 신당동 토지, 건물 매입에 대한 지출액으로 차입원가 자본화여부에 대해 확인함</t>
    <phoneticPr fontId="79" type="noConversion"/>
  </si>
  <si>
    <t>문단 19</t>
    <phoneticPr fontId="79" type="noConversion"/>
  </si>
  <si>
    <t>적격자산을 의도된 용도로 사용(또는 판매) 가능하게 하는 데 필요한 활동은 당해 자산의 물리적인 제작뿐만 아니라 그 이전단계에서 이루어진 기술 및 관리상의 활동도 포함한다. 예를 들어, 물리적인 제작 전에 각종 인허가를 얻기 위한 활동 등을 들 수 있다.</t>
    <phoneticPr fontId="79" type="noConversion"/>
  </si>
  <si>
    <r>
      <t xml:space="preserve">그러나 자산의 상태에 변화를 가져오는 생산 또는 개발이 이루어지지 아니하는 상황에서 단지 당해 자산의 보유는 필요한 활동으로 보지 아니한다. 예를 들어, </t>
    </r>
    <r>
      <rPr>
        <b/>
        <sz val="10"/>
        <color rgb="FFFF0000"/>
        <rFont val="나눔고딕"/>
        <family val="3"/>
        <charset val="129"/>
      </rPr>
      <t>토지가 개발되고 있는 경우 개발과 관련된 활동이 진행되고 있는 기간 동안 발생한 차입원가는 자본화 대상에 해당</t>
    </r>
    <r>
      <rPr>
        <sz val="10"/>
        <rFont val="나눔고딕"/>
        <family val="3"/>
        <charset val="129"/>
      </rPr>
      <t>한다.</t>
    </r>
    <phoneticPr fontId="79" type="noConversion"/>
  </si>
  <si>
    <t xml:space="preserve"> 그러나 건설목적으로 취득한 토지를 별다른 개발활동 없이 보유하는 동안 발생한 차입원가는 자본화조건을 충족하지 못한다.</t>
    <phoneticPr fontId="79" type="noConversion"/>
  </si>
  <si>
    <t>판단근거_201809C_토지에 대한 차입원가(IFRS 해석위원회 논의)</t>
    <phoneticPr fontId="79" type="noConversion"/>
  </si>
  <si>
    <t>1) 질의사항</t>
    <phoneticPr fontId="79" type="noConversion"/>
  </si>
  <si>
    <t xml:space="preserve">토지에 대한 차입원가 자본화 종료시점 </t>
    <phoneticPr fontId="79" type="noConversion"/>
  </si>
  <si>
    <t>기업이 건물 건설을 시작하면 토지에 대한 지출(이하 ‘토지 지출’이라 한다)에서 생기는 차입원가의 자본화를 종료해야 하는지 아니면 건물이 건설되는 동안에도 토지 지출에서 생기는 차입원가를 계속 자본화해야 하는지를 질문</t>
    <phoneticPr fontId="79" type="noConversion"/>
  </si>
  <si>
    <t>2) 검토 및 결정</t>
    <phoneticPr fontId="79" type="noConversion"/>
  </si>
  <si>
    <t>a. 의도하는 토지의 용도를 고려한다. 토지와 건물은 소유자 점유(IAS 16 ‘유형자산’을 적용하여 유형자산으로 인식함), 임대수익이나 시세차익(IAS 40 ‘투자부동산’을 적용하여 투자부동산으로 인식함), 판매(IAS 2 ‘재고자산’을 적용하여 재고자산으로 인식함)에 사용된다.</t>
    <phoneticPr fontId="79" type="noConversion"/>
  </si>
  <si>
    <t xml:space="preserve">    토지의 의도된 용도는 단순히 토지에 건물을 건설하는 것이 아니라 이 세 가지 목적 가운데 하나로 사용하는 것이다.</t>
    <phoneticPr fontId="79" type="noConversion"/>
  </si>
  <si>
    <r>
      <t xml:space="preserve">b. IAS 23 문단 24를 적용하여, 건물 건설이 계속되는 동안에 토지를 기업이 의도하는 목적에 사용할 수 있는지를 고려한다. 건물 건설이 계속되는 동안에 토지를 기업이 의도하는 목적에 사용할 수 없다면, 기업은 </t>
    </r>
    <r>
      <rPr>
        <b/>
        <sz val="10"/>
        <color rgb="FFFF0000"/>
        <rFont val="나눔고딕"/>
        <family val="3"/>
        <charset val="129"/>
      </rPr>
      <t>토지 지출에 대한 차입원가 자본화 종료시점을 판단할 때 토지와 건물을 함께 고려</t>
    </r>
    <r>
      <rPr>
        <sz val="10"/>
        <rFont val="나눔고딕"/>
        <family val="3"/>
        <charset val="129"/>
      </rPr>
      <t>한다.</t>
    </r>
    <phoneticPr fontId="79" type="noConversion"/>
  </si>
  <si>
    <t xml:space="preserve">    이 경우, 토지와 건물 모두를 의도된 용도로 사용 또는 판매 가능하게 하는 데 필요한 대부분의 활동이 완료되기 전까지 그 토지는 의도된 용도로 사용 또는 판매 가능하지 않을 것이다. </t>
  </si>
  <si>
    <t>(3) 적격자산에 대한 연평균지출액 계산</t>
    <phoneticPr fontId="79" type="noConversion"/>
  </si>
  <si>
    <r>
      <t>- 2</t>
    </r>
    <r>
      <rPr>
        <sz val="10"/>
        <color theme="1"/>
        <rFont val="맑은 고딕"/>
        <family val="3"/>
        <charset val="129"/>
      </rPr>
      <t>5</t>
    </r>
    <r>
      <rPr>
        <sz val="10"/>
        <color theme="1"/>
        <rFont val="나눔고딕"/>
        <family val="3"/>
        <charset val="129"/>
      </rPr>
      <t>년 말 기준 적격자산의 정의를 충족하는 투자부동산_건설중인자산과 투자부동산_토지에 대해 연평균지출액을 계산하였음.</t>
    </r>
    <phoneticPr fontId="79" type="noConversion"/>
  </si>
  <si>
    <t>&lt;주1&gt; 투자부동산_건설중인자산</t>
    <phoneticPr fontId="79" type="noConversion"/>
  </si>
  <si>
    <t>차-대</t>
    <phoneticPr fontId="79" type="noConversion"/>
  </si>
  <si>
    <t>기간</t>
    <phoneticPr fontId="79" type="noConversion"/>
  </si>
  <si>
    <t>연평균지출액</t>
    <phoneticPr fontId="79" type="noConversion"/>
  </si>
  <si>
    <t>자본화</t>
  </si>
  <si>
    <t>자본화</t>
    <phoneticPr fontId="79" type="noConversion"/>
  </si>
  <si>
    <t>신당동 160-14외2필지 사용승인 서류 중 건축물관리계획서 작성 업체 지급 건 / 202601-인사팀-13</t>
  </si>
  <si>
    <t>[거래처코드]R07530 : 주식회사 건물닥터 (253-88-01260)</t>
  </si>
  <si>
    <t>투자 부동산 신당동 소방전기통신 감리 필증 완료 잔급 지급 건 / 202601-인사팀-30</t>
  </si>
  <si>
    <t>[거래처코드]R07121 : 주식회사 신화에이앤씨(구.신화제이비) (859-87-01299)</t>
  </si>
  <si>
    <t>투자 부동산 신당동 엠엔지종합건설 12차36회 나은티에스아이 기성금 직불 건 / 202601-인사팀-36</t>
  </si>
  <si>
    <t>투자 부동산 신당동 엠엔지종합건설 12차37회 범한 기성금 직불 건 / 202601-인사팀-57</t>
  </si>
  <si>
    <t>투자부동산 신당동(160-14 외2필지) 하수도원인자부담금 지급 건/ 202601-인사팀-</t>
  </si>
  <si>
    <t>신당동 160-14,15,16 12월 전기 요금  / 202508-인사팀-40</t>
  </si>
  <si>
    <t>신당동 160-14외2필지 전기안전관리자 수수료 01월 비용 / 202507-인사팀-84</t>
  </si>
  <si>
    <t>신당동 160-14외2필지 승강기 유지관리 01월 비용 / 202512-인사팀-65</t>
  </si>
  <si>
    <t>[거래처코드]R07538 : 현대엘리베이터(주) 강북지사 (402-85-36486)</t>
  </si>
  <si>
    <t>2026.01 이자비용 (신한40억) 차입원가 자본화 계정 대체</t>
  </si>
  <si>
    <t>신당동 160-14,15,16 수도 요금 11.23 ~ 01.22 / 202510-인사팀-32</t>
  </si>
  <si>
    <t>투자 부동산 신당동 엠엔지종합건설 12차38회 단우건설 기성금 직불 건 / 202601-인사팀-57</t>
  </si>
  <si>
    <t>투자 부동산 신당동 엠엔지종합건설 12차38회 유현이앤지 기성금 직불 건 / 202601-인사팀-57</t>
  </si>
  <si>
    <t>투자 부동산 신당동 엠엔지종합건설 12차39회 범한 기성금 직불 건 / 202602-인사팀-34</t>
  </si>
  <si>
    <t>신당동 160-14,15,16 2월 전기 요금  / 202508-인사팀-40</t>
  </si>
  <si>
    <t>신당동 160-14외2필지 승강기 유지관리 02월 비용 / 202512-인사팀-65</t>
  </si>
  <si>
    <t>신당동 160-14외2필지 전기안전관리자 수수료 02월 비용 / 202507-인사팀-84</t>
  </si>
  <si>
    <t>투자 부동산 신당동 엠엔지종합건설 12차40회 은혜종합건축 기성금 직불 건 / 202603-인사팀-4</t>
  </si>
  <si>
    <t>투자 부동산 신당동 엠엔지종합건설 12차40회 주당공사 기성금 직불 건 / 202603-인사팀-4</t>
  </si>
  <si>
    <t>투자 부동산 신당동 엠엔지종합건설 12차40회 화니건설 기성금 직불 건 / 202603-인사팀-4</t>
  </si>
  <si>
    <t>2026.02 이자비용 (신한40억) 차입원가 자본화 계정 대체</t>
  </si>
  <si>
    <t>신당동 160-14,15,16 3월 전기 요금  / 202508-인사팀-40</t>
  </si>
  <si>
    <t>신당동 160-14외2필지 승강기 유지관리 03월 비용 / 202512-인사팀-65</t>
  </si>
  <si>
    <t>신당동 160-14외2필지 전기안전관리자 수수료 03월 비용 / 202507-인사팀-84</t>
  </si>
  <si>
    <t>신당동 160-14,15,16 보존등기 법무사 수수료 / 202603-인사팀-40</t>
  </si>
  <si>
    <t>[거래처코드]R07070 : 담연법무사사무소 (214-15-24401)</t>
  </si>
  <si>
    <t>2026.03 이자비용 (신한40억) 차입원가 자본화 계정 대체</t>
  </si>
  <si>
    <t>신당동 160-14,15,16 취득세 납부 / 202603-인사팀-40, 202603-인사팀-47</t>
  </si>
  <si>
    <t>차기이월</t>
    <phoneticPr fontId="79" type="noConversion"/>
  </si>
  <si>
    <t>&lt;주2&gt; 투자부동산_토지</t>
    <phoneticPr fontId="79" type="noConversion"/>
  </si>
  <si>
    <t>투자부동산_건설중인자산 ↔ 토지 대체 / 신당동160-14,160-15외 / 소유권 이전 등기일 : 2023.06.14</t>
  </si>
  <si>
    <t>자본화대상 차입원가 분석</t>
    <phoneticPr fontId="79" type="noConversion"/>
  </si>
  <si>
    <r>
      <t>(1) 2</t>
    </r>
    <r>
      <rPr>
        <b/>
        <sz val="10"/>
        <color theme="1"/>
        <rFont val="맑은 고딕"/>
        <family val="3"/>
        <charset val="129"/>
      </rPr>
      <t>6</t>
    </r>
    <r>
      <rPr>
        <b/>
        <sz val="10"/>
        <color theme="1"/>
        <rFont val="나눔고딕"/>
        <family val="3"/>
        <charset val="129"/>
      </rPr>
      <t>년 1분기말 기준 현재 차입금 등 현황</t>
    </r>
    <phoneticPr fontId="79" type="noConversion"/>
  </si>
  <si>
    <t xml:space="preserve">기준일 </t>
    <phoneticPr fontId="79" type="noConversion"/>
  </si>
  <si>
    <t>차입명</t>
    <phoneticPr fontId="79" type="noConversion"/>
  </si>
  <si>
    <t>금융기관 명</t>
    <phoneticPr fontId="79" type="noConversion"/>
  </si>
  <si>
    <t>구분</t>
    <phoneticPr fontId="79" type="noConversion"/>
  </si>
  <si>
    <t>변경 전
금액</t>
    <phoneticPr fontId="79" type="noConversion"/>
  </si>
  <si>
    <t>변경 후
금액</t>
    <phoneticPr fontId="79" type="noConversion"/>
  </si>
  <si>
    <t>내역</t>
    <phoneticPr fontId="79" type="noConversion"/>
  </si>
  <si>
    <t xml:space="preserve">최초차입일 </t>
  </si>
  <si>
    <t>당초
만기일</t>
    <phoneticPr fontId="79" type="noConversion"/>
  </si>
  <si>
    <t>변경 전
이자율</t>
    <phoneticPr fontId="79" type="noConversion"/>
  </si>
  <si>
    <t>변경
만기일</t>
    <phoneticPr fontId="79" type="noConversion"/>
  </si>
  <si>
    <t>변경 후
이자율</t>
    <phoneticPr fontId="79" type="noConversion"/>
  </si>
  <si>
    <t>차입금 분류</t>
    <phoneticPr fontId="79" type="noConversion"/>
  </si>
  <si>
    <t>상환여부</t>
    <phoneticPr fontId="79" type="noConversion"/>
  </si>
  <si>
    <t>차입금</t>
    <phoneticPr fontId="79" type="noConversion"/>
  </si>
  <si>
    <t>신한은행</t>
    <phoneticPr fontId="79" type="noConversion"/>
  </si>
  <si>
    <t>일반자금</t>
    <phoneticPr fontId="79" type="noConversion"/>
  </si>
  <si>
    <t>운전자금</t>
    <phoneticPr fontId="79" type="noConversion"/>
  </si>
  <si>
    <t>Rollover 차입금</t>
  </si>
  <si>
    <t>유동성장기차입금</t>
    <phoneticPr fontId="79" type="noConversion"/>
  </si>
  <si>
    <t>부</t>
    <phoneticPr fontId="79" type="noConversion"/>
  </si>
  <si>
    <t>시설자금</t>
    <phoneticPr fontId="79" type="noConversion"/>
  </si>
  <si>
    <t>장기차입금</t>
    <phoneticPr fontId="79" type="noConversion"/>
  </si>
  <si>
    <t>기타</t>
    <phoneticPr fontId="79" type="noConversion"/>
  </si>
  <si>
    <t>전환사채 관련 이자</t>
  </si>
  <si>
    <t>-</t>
    <phoneticPr fontId="79" type="noConversion"/>
  </si>
  <si>
    <t>전환사채</t>
    <phoneticPr fontId="79" type="noConversion"/>
  </si>
  <si>
    <t>리스부채</t>
    <phoneticPr fontId="79" type="noConversion"/>
  </si>
  <si>
    <t>기타</t>
  </si>
  <si>
    <t>리스부채 관련 이자</t>
  </si>
  <si>
    <t>리스상각</t>
    <phoneticPr fontId="79" type="noConversion"/>
  </si>
  <si>
    <t>&lt;주 1&gt; 차입원가 해당여부</t>
    <phoneticPr fontId="79" type="noConversion"/>
  </si>
  <si>
    <t>용어의 정의_문단 5</t>
    <phoneticPr fontId="79" type="noConversion"/>
  </si>
  <si>
    <t>차입원가</t>
    <phoneticPr fontId="79" type="noConversion"/>
  </si>
  <si>
    <t>- 차입원가: 자금의 차입과 관련하여 발생하는 이자 및 기타 원가</t>
    <phoneticPr fontId="79" type="noConversion"/>
  </si>
  <si>
    <t>용어의 정의_문단 6</t>
    <phoneticPr fontId="79" type="noConversion"/>
  </si>
  <si>
    <t>차입원가는 다음과 같은 항목을 포함할 수 있다.</t>
    <phoneticPr fontId="79" type="noConversion"/>
  </si>
  <si>
    <r>
      <t xml:space="preserve">(1) 기업회계기준서 제1109호에서 기술한 </t>
    </r>
    <r>
      <rPr>
        <b/>
        <sz val="10"/>
        <color rgb="FFFF0000"/>
        <rFont val="나눔고딕"/>
        <family val="3"/>
        <charset val="129"/>
      </rPr>
      <t>유효이자율법을 사용하여 계산된 이자비용</t>
    </r>
    <phoneticPr fontId="79" type="noConversion"/>
  </si>
  <si>
    <r>
      <t xml:space="preserve">(2) 기업회계기준서 제1116호 ‘리스’에 따라 인식하는 </t>
    </r>
    <r>
      <rPr>
        <b/>
        <sz val="10"/>
        <color rgb="FFFF0000"/>
        <rFont val="나눔고딕"/>
        <family val="3"/>
        <charset val="129"/>
      </rPr>
      <t>리스부채 관련 이자</t>
    </r>
    <phoneticPr fontId="79" type="noConversion"/>
  </si>
  <si>
    <r>
      <t xml:space="preserve">(3) 외화차입금과 관련되는 </t>
    </r>
    <r>
      <rPr>
        <b/>
        <sz val="10"/>
        <color rgb="FFFF0000"/>
        <rFont val="나눔고딕"/>
        <family val="3"/>
        <charset val="129"/>
      </rPr>
      <t>외환차이 중 이자원가의 조정으로 볼 수 있는 부분</t>
    </r>
    <phoneticPr fontId="79" type="noConversion"/>
  </si>
  <si>
    <t>&lt;주 2&gt; 특정목적 차입여부</t>
    <phoneticPr fontId="79" type="noConversion"/>
  </si>
  <si>
    <t>문단 10</t>
    <phoneticPr fontId="79" type="noConversion"/>
  </si>
  <si>
    <r>
      <t xml:space="preserve">적격자산의 취득, 건설 또는 생산과 직접 관련된 차입원가는 </t>
    </r>
    <r>
      <rPr>
        <b/>
        <sz val="10"/>
        <color rgb="FFFF0000"/>
        <rFont val="나눔고딕"/>
        <family val="3"/>
        <charset val="129"/>
      </rPr>
      <t>당해 적격자산과 관련된 지출이 발생하지 아니하였다면 부담하지 않았을 차입원가</t>
    </r>
    <r>
      <rPr>
        <sz val="10"/>
        <rFont val="나눔고딕"/>
        <family val="3"/>
        <charset val="129"/>
      </rPr>
      <t>이다.</t>
    </r>
    <phoneticPr fontId="79" type="noConversion"/>
  </si>
  <si>
    <t>특정 적격자산을 획득하기 위한 목적으로 특정하여 자금을 차입하는 경우 당해 적격자산과 직접 관련된 차입원가는 쉽게 식별할 수 있다.</t>
    <phoneticPr fontId="79" type="noConversion"/>
  </si>
  <si>
    <t>문단 12</t>
    <phoneticPr fontId="79" type="noConversion"/>
  </si>
  <si>
    <t>적격자산을 취득하기 위한 목적으로 특정하여 차입한 자금에 한하여, 회계기간동안 그 차입금으로부터 실제 발생한 차입원가에서 당해 차입금의 일시적 운용에서 생긴 투자수익을 차감한 금액을 자본화가능차입원가로 결정한다.</t>
  </si>
  <si>
    <t>문단 13</t>
    <phoneticPr fontId="79" type="noConversion"/>
  </si>
  <si>
    <t>적격자산과 관련한 자금조달약정에 따라 차입금을 미리 조달하여 자금의 전부 또는 일부가 사용되기 전에 관련 차입원가가 발생할 수 있다. 이러한 경우 기업은 적격자산에 대한 지출이 이루어지기 전에 차입금을 일시적으로 운용할 수 있다.</t>
    <phoneticPr fontId="79" type="noConversion"/>
  </si>
  <si>
    <t>자본화가능차입원가는 회계기간 동안 발생한 차입원가에서 차입금의 일시적 운용으로부터 획득한 모든 투자수익을 차감하여 결정한다</t>
    <phoneticPr fontId="79" type="noConversion"/>
  </si>
  <si>
    <t>&lt;주 3&gt; 일반목적 차입여부</t>
    <phoneticPr fontId="79" type="noConversion"/>
  </si>
  <si>
    <t>문단 11</t>
    <phoneticPr fontId="79" type="noConversion"/>
  </si>
  <si>
    <t>개별 차입금과 적격자산 간의 직접 관련성을 식별하고, 적격자산과 관련된 지출이 발생하지 않았다면 부담하지 아니할 수 있었던 차입원가를 결정하기 어려울 수 있다.</t>
    <phoneticPr fontId="79" type="noConversion"/>
  </si>
  <si>
    <t>예를 들어, 자금조달이 본부에서 이루어지는 기업의 경우를 들 수 있다. 또한 연결실체 차원에서 다양한 금리의 자금을 차입한 후 연결실체 내 기업들에게 당해 자금을 다양한 방식으로 대여하는 경우에도 어려움이 있을 수 있다.</t>
    <phoneticPr fontId="79" type="noConversion"/>
  </si>
  <si>
    <r>
      <t xml:space="preserve">외화표시 또는 외화연계 차입금을 사용하거나 연결실체가 초인플레이션 발생국가에서 영업하는 경우 또는 심한 환율변동이 발생하는 경우에도 어려움이 발생할 수 있다. 결과적으로 </t>
    </r>
    <r>
      <rPr>
        <b/>
        <sz val="10"/>
        <color rgb="FFFF0000"/>
        <rFont val="나눔고딕"/>
        <family val="3"/>
        <charset val="129"/>
      </rPr>
      <t>적격자산의 취득과 직접 관련된 차입원가를 결정하기가 쉽지 않으며 판단이 요구</t>
    </r>
    <r>
      <rPr>
        <sz val="10"/>
        <rFont val="나눔고딕"/>
        <family val="3"/>
        <charset val="129"/>
      </rPr>
      <t>된다</t>
    </r>
    <phoneticPr fontId="79" type="noConversion"/>
  </si>
  <si>
    <t>문단 14</t>
    <phoneticPr fontId="79" type="noConversion"/>
  </si>
  <si>
    <t>일반적인 목적으로 자금을 차입하고 이를 적격자산의 취득을 위해 사용하는 경우에 한하여 당해 자산 관련 지출액에 자본화이자율을 적용하는 방식으로 자본화가능차입원가를 결정한다.</t>
    <phoneticPr fontId="79" type="noConversion"/>
  </si>
  <si>
    <r>
      <t xml:space="preserve">자본화이자율은 </t>
    </r>
    <r>
      <rPr>
        <b/>
        <sz val="10"/>
        <color rgb="FFFF0000"/>
        <rFont val="나눔고딕"/>
        <family val="3"/>
        <charset val="129"/>
      </rPr>
      <t>회계기간에 존재하는 기업의 모든 차입금에서 발생된 차입원가를 가중평균하여 산정</t>
    </r>
    <r>
      <rPr>
        <sz val="10"/>
        <rFont val="나눔고딕"/>
        <family val="3"/>
        <charset val="129"/>
      </rPr>
      <t>한다. 그러나 어떤 적격자산을 의도된 용도로 사용(또는 판매) 가능하게 하는 데 필요한 대부분의 활동이 완료되기 전까지는,</t>
    </r>
    <phoneticPr fontId="79" type="noConversion"/>
  </si>
  <si>
    <t>그 적격자산을 취득하기 위해 특정 목적으로 차입한 자금에서 생기는 차입원가는 위에서 기술된 자본화이자율 산정에서 제외한다. 회계기간 동안 자본화한 차입원가는 당해 기간 동안 실제 발생한 차입원가를 초과할 수 없다.</t>
    <phoneticPr fontId="79" type="noConversion"/>
  </si>
  <si>
    <t>문단 BC14A</t>
    <phoneticPr fontId="79" type="noConversion"/>
  </si>
  <si>
    <r>
      <t xml:space="preserve">일반적인 목적으로 차입한 자금인지 판단할 때, IAS 23 문단 14에서는 적격자산을 취득하기 위해 </t>
    </r>
    <r>
      <rPr>
        <b/>
        <sz val="10"/>
        <color rgb="FFFF0000"/>
        <rFont val="나눔고딕"/>
        <family val="3"/>
        <charset val="129"/>
      </rPr>
      <t>특정 목적으로 차입한 자금을 제외</t>
    </r>
    <r>
      <rPr>
        <sz val="10"/>
        <rFont val="나눔고딕"/>
        <family val="3"/>
        <charset val="129"/>
      </rPr>
      <t>하도록 요구하였다.</t>
    </r>
    <phoneticPr fontId="79" type="noConversion"/>
  </si>
  <si>
    <t>IASB는 적격자산을 의도된 용도로 사용(또는 판매) 가능하게 되었을 때, 그 적격자산을 취득하기 위해 특정 목적으로 차입한 자금을 일반적인 목적으로 차입한 자금에 포함해야 하는지에 대해 질의를 받았다.</t>
    <phoneticPr fontId="79" type="noConversion"/>
  </si>
  <si>
    <t>&lt;주 4&gt; 적격자산 관련여부</t>
    <phoneticPr fontId="79" type="noConversion"/>
  </si>
  <si>
    <t>문단 BC14C</t>
    <phoneticPr fontId="79" type="noConversion"/>
  </si>
  <si>
    <t>IASB는 문단 8에서 적격자산의 취득이나 건설 또는 생산과 직접 관련된 차입원가를 해당 자산 원가의 일부로 자본화하도록 요구하고 있다고 보았다.</t>
    <phoneticPr fontId="79" type="noConversion"/>
  </si>
  <si>
    <r>
      <t xml:space="preserve">문단 10에서는 </t>
    </r>
    <r>
      <rPr>
        <b/>
        <sz val="10"/>
        <color rgb="FFFF0000"/>
        <rFont val="나눔고딕"/>
        <family val="3"/>
        <charset val="129"/>
      </rPr>
      <t>적격자산과 관련된 지출이 발생하지 않는다면 부담하지 않았을 차입원가는 적격자산과 직접 관련이 있다</t>
    </r>
    <r>
      <rPr>
        <sz val="10"/>
        <rFont val="나눔고딕"/>
        <family val="3"/>
        <charset val="129"/>
      </rPr>
      <t>고 기술한다.즉, 적격자산과 관련된 지출이 발생하지 않았다면, 기업은 해당 차입금을 상환할 수 있었을 것이다.</t>
    </r>
    <phoneticPr fontId="79" type="noConversion"/>
  </si>
  <si>
    <r>
      <t xml:space="preserve">따라서 문단 14에서는 아직 의도된 용도로 사용(또는 판매) 가능하지 않은 </t>
    </r>
    <r>
      <rPr>
        <b/>
        <sz val="10"/>
        <color rgb="FFFF0000"/>
        <rFont val="나눔고딕"/>
        <family val="3"/>
        <charset val="129"/>
      </rPr>
      <t>적격자산을 취득하기 위해 특정 목적으로 차입한 자금을 제외</t>
    </r>
    <r>
      <rPr>
        <sz val="10"/>
        <rFont val="나눔고딕"/>
        <family val="3"/>
        <charset val="129"/>
      </rPr>
      <t xml:space="preserve">하고는 </t>
    </r>
    <r>
      <rPr>
        <b/>
        <sz val="10"/>
        <color rgb="FFFF0000"/>
        <rFont val="나눔고딕"/>
        <family val="3"/>
        <charset val="129"/>
      </rPr>
      <t>자본화이자율을 산정할 때 존재하는 기업의 모든 차입금을 포함</t>
    </r>
    <r>
      <rPr>
        <sz val="10"/>
        <rFont val="나눔고딕"/>
        <family val="3"/>
        <charset val="129"/>
      </rPr>
      <t>하도록 요구한다.</t>
    </r>
    <phoneticPr fontId="79" type="noConversion"/>
  </si>
  <si>
    <t>문단 BC14E</t>
    <phoneticPr fontId="79" type="noConversion"/>
  </si>
  <si>
    <r>
      <t xml:space="preserve">IAS 23 개정 공개초안에 대해 일부 의견제출자들은 </t>
    </r>
    <r>
      <rPr>
        <b/>
        <sz val="10"/>
        <color rgb="FFFF0000"/>
        <rFont val="나눔고딕"/>
        <family val="3"/>
        <charset val="129"/>
      </rPr>
      <t>적격자산 외의 자산을 취득하기 위해 특정 목적으로 차입한 자금이 일반적인 목적으로 차입한 자금의 일부에 포함</t>
    </r>
    <r>
      <rPr>
        <sz val="10"/>
        <rFont val="나눔고딕"/>
        <family val="3"/>
        <charset val="129"/>
      </rPr>
      <t>된다는 것을 명확히 해달라고 요청하였다.</t>
    </r>
    <phoneticPr fontId="79" type="noConversion"/>
  </si>
  <si>
    <r>
      <t xml:space="preserve">문단 14를 개정하여 </t>
    </r>
    <r>
      <rPr>
        <b/>
        <sz val="10"/>
        <color rgb="FFFF0000"/>
        <rFont val="나눔고딕"/>
        <family val="3"/>
        <charset val="129"/>
      </rPr>
      <t>‘모든’ 차입금</t>
    </r>
    <r>
      <rPr>
        <sz val="10"/>
        <rFont val="나눔고딕"/>
        <family val="3"/>
        <charset val="129"/>
      </rPr>
      <t>을 명시함에 따라 이 점을 명확히 하였다.</t>
    </r>
    <phoneticPr fontId="79" type="noConversion"/>
  </si>
  <si>
    <t>O</t>
    <phoneticPr fontId="79" type="noConversion"/>
  </si>
  <si>
    <t>X</t>
    <phoneticPr fontId="79" type="noConversion"/>
  </si>
  <si>
    <t>토지</t>
    <phoneticPr fontId="79" type="noConversion"/>
  </si>
  <si>
    <t>건물</t>
    <phoneticPr fontId="79" type="noConversion"/>
  </si>
  <si>
    <t>구축물</t>
    <phoneticPr fontId="79" type="noConversion"/>
  </si>
  <si>
    <t>기계장치</t>
    <phoneticPr fontId="79" type="noConversion"/>
  </si>
  <si>
    <t>차량운반구</t>
    <phoneticPr fontId="79" type="noConversion"/>
  </si>
  <si>
    <t>기타(토지 포함)</t>
    <phoneticPr fontId="79" type="noConversion"/>
  </si>
  <si>
    <t>차입원가 자본화 Schedule</t>
    <phoneticPr fontId="79" type="noConversion"/>
  </si>
  <si>
    <t>시작일</t>
    <phoneticPr fontId="79" type="noConversion"/>
  </si>
  <si>
    <t>31일기준</t>
    <phoneticPr fontId="79" type="noConversion"/>
  </si>
  <si>
    <t>이자비용</t>
    <phoneticPr fontId="79" type="noConversion"/>
  </si>
  <si>
    <t>차입일수</t>
    <phoneticPr fontId="79" type="noConversion"/>
  </si>
  <si>
    <t>연평균차입금</t>
    <phoneticPr fontId="79" type="noConversion"/>
  </si>
  <si>
    <t>가중평균
차입이자율</t>
    <phoneticPr fontId="79" type="noConversion"/>
  </si>
  <si>
    <t>a</t>
    <phoneticPr fontId="79" type="noConversion"/>
  </si>
  <si>
    <t>b</t>
    <phoneticPr fontId="79" type="noConversion"/>
  </si>
  <si>
    <t>C</t>
    <phoneticPr fontId="79" type="noConversion"/>
  </si>
  <si>
    <t>d</t>
    <phoneticPr fontId="79" type="noConversion"/>
  </si>
  <si>
    <t>e</t>
    <phoneticPr fontId="79" type="noConversion"/>
  </si>
  <si>
    <t>&lt;주1&gt;</t>
    <phoneticPr fontId="79" type="noConversion"/>
  </si>
  <si>
    <t>f</t>
    <phoneticPr fontId="79" type="noConversion"/>
  </si>
  <si>
    <t>&lt;주2&gt;</t>
    <phoneticPr fontId="79" type="noConversion"/>
  </si>
  <si>
    <t>일자</t>
    <phoneticPr fontId="79" type="noConversion"/>
  </si>
  <si>
    <t>기초</t>
    <phoneticPr fontId="79" type="noConversion"/>
  </si>
  <si>
    <t>전환</t>
    <phoneticPr fontId="79" type="noConversion"/>
  </si>
  <si>
    <t>발행</t>
    <phoneticPr fontId="79" type="noConversion"/>
  </si>
  <si>
    <t>평가</t>
    <phoneticPr fontId="79" type="noConversion"/>
  </si>
  <si>
    <t>상각</t>
    <phoneticPr fontId="79" type="noConversion"/>
  </si>
  <si>
    <t>일수</t>
    <phoneticPr fontId="79" type="noConversion"/>
  </si>
  <si>
    <t>적수</t>
    <phoneticPr fontId="79" type="noConversion"/>
  </si>
  <si>
    <t>연평균</t>
    <phoneticPr fontId="79" type="noConversion"/>
  </si>
  <si>
    <t>신규</t>
    <phoneticPr fontId="79" type="noConversion"/>
  </si>
  <si>
    <t>상환</t>
    <phoneticPr fontId="79" type="noConversion"/>
  </si>
  <si>
    <t>1) 특정차입금</t>
    <phoneticPr fontId="79" type="noConversion"/>
  </si>
  <si>
    <t>신한은행 시설자금(투자부동산)</t>
    <phoneticPr fontId="79" type="noConversion"/>
  </si>
  <si>
    <t>특정차입금</t>
    <phoneticPr fontId="79" type="noConversion"/>
  </si>
  <si>
    <t>2) 일반차입금</t>
    <phoneticPr fontId="79" type="noConversion"/>
  </si>
  <si>
    <t>일반차입금</t>
    <phoneticPr fontId="79" type="noConversion"/>
  </si>
  <si>
    <t>자본화대상이자비용</t>
    <phoneticPr fontId="79" type="noConversion"/>
  </si>
  <si>
    <t>실제지출총액(한도)</t>
    <phoneticPr fontId="79" type="noConversion"/>
  </si>
  <si>
    <t>자본화대상</t>
    <phoneticPr fontId="79" type="noConversion"/>
  </si>
  <si>
    <t>차입원가 자본화</t>
    <phoneticPr fontId="79" type="noConversion"/>
  </si>
  <si>
    <t>조정 기표 금액</t>
    <phoneticPr fontId="79" type="noConversion"/>
  </si>
  <si>
    <t>유형자산처분손익&gt;</t>
    <phoneticPr fontId="25" type="noConversion"/>
  </si>
  <si>
    <t>`</t>
    <phoneticPr fontId="25" type="noConversion"/>
  </si>
  <si>
    <t>차량운반구</t>
    <phoneticPr fontId="25" type="noConversion"/>
  </si>
  <si>
    <t>건설중인자산</t>
    <phoneticPr fontId="25" type="noConversion"/>
  </si>
  <si>
    <t>차량운반구로</t>
    <phoneticPr fontId="25" type="noConversion"/>
  </si>
  <si>
    <t>무형자산으로</t>
    <phoneticPr fontId="25" type="noConversion"/>
  </si>
  <si>
    <t>전표일자</t>
    <phoneticPr fontId="25" type="noConversion"/>
  </si>
  <si>
    <t>자산명</t>
    <phoneticPr fontId="25" type="noConversion"/>
  </si>
  <si>
    <t>취득원가</t>
    <phoneticPr fontId="25" type="noConversion"/>
  </si>
  <si>
    <t>감누액</t>
    <phoneticPr fontId="25" type="noConversion"/>
  </si>
  <si>
    <t>장부금액</t>
    <phoneticPr fontId="25" type="noConversion"/>
  </si>
  <si>
    <t>처분대가</t>
    <phoneticPr fontId="25" type="noConversion"/>
  </si>
  <si>
    <t>처분손익</t>
    <phoneticPr fontId="25" type="noConversion"/>
  </si>
  <si>
    <t>5t화물차 물류파트-41</t>
    <phoneticPr fontId="25" type="noConversion"/>
  </si>
  <si>
    <t>유형자산처분이익</t>
    <phoneticPr fontId="25" type="noConversion"/>
  </si>
  <si>
    <t>유형자산처분손실</t>
    <phoneticPr fontId="25" type="noConversion"/>
  </si>
  <si>
    <t>*1</t>
    <phoneticPr fontId="25" type="noConversion"/>
  </si>
  <si>
    <t>4월 일반선수금의 증가는 5,6회차 전환사채 매각대금 7,070,439,848원의 영향임</t>
    <phoneticPr fontId="25" type="noConversion"/>
  </si>
  <si>
    <t>*2</t>
    <phoneticPr fontId="25" type="noConversion"/>
  </si>
  <si>
    <t>3월 일반선수금의 증가는 6회차 매각대금 665,446,043원으로 인한 영향임</t>
    <phoneticPr fontId="25" type="noConversion"/>
  </si>
  <si>
    <t>*3</t>
  </si>
  <si>
    <t>*3</t>
    <phoneticPr fontId="25" type="noConversion"/>
  </si>
  <si>
    <t>5월 일반선수금의 증가는 미니쉬 임대보증금 432,000,000원으로 인힌 영향임</t>
    <phoneticPr fontId="25" type="noConversion"/>
  </si>
  <si>
    <t>미지급금(거래처) 4월 증가 원인은 인콘 골프회원권 양수2,981,000천원으로 인한 영향</t>
    <phoneticPr fontId="25" type="noConversion"/>
  </si>
  <si>
    <t>Per Book</t>
    <phoneticPr fontId="25" type="noConversion"/>
  </si>
  <si>
    <t>Differ</t>
    <phoneticPr fontId="25" type="noConversion"/>
  </si>
  <si>
    <t>비고</t>
    <phoneticPr fontId="25" type="noConversion"/>
  </si>
  <si>
    <t>사용권자산 처분이익</t>
    <phoneticPr fontId="25" type="noConversion"/>
  </si>
  <si>
    <t>사용권자산 처분손실</t>
    <phoneticPr fontId="25" type="noConversion"/>
  </si>
  <si>
    <t>퇴직연금지급액계</t>
    <phoneticPr fontId="25" type="noConversion"/>
  </si>
  <si>
    <t>퇴충감소액</t>
  </si>
  <si>
    <t>회사부담액</t>
  </si>
  <si>
    <t>전기말 퇴사후 당기초에 퇴직연금지급</t>
    <phoneticPr fontId="25" type="noConversion"/>
  </si>
  <si>
    <t>당반기말 퇴사후 퇴직연금 미지급</t>
    <phoneticPr fontId="25" type="noConversion"/>
  </si>
  <si>
    <t xml:space="preserve"> 225028 di팀_김성용/2021.04.05-2026.06.19(퇴직연금 지급액: 19,495,754원)</t>
  </si>
  <si>
    <t xml:space="preserve"> 225028 포장파트_김종일/2021.05.10-2026.06.30(퇴직연금 지급액 : 25,310,978원)</t>
  </si>
  <si>
    <t xml:space="preserve"> 225028 물류파트_신갑영／입사일1989.04.27_기산일1997.10.01－2026.06.30(퇴직연금 지급액 : 162,685,745원）</t>
  </si>
  <si>
    <t xml:space="preserve"> 225028 물류파트_구재연／입사일1983.02.21_기산일1997.11.01－2026.06.30（퇴직연금 지급액 : 174,420,857원)/202607-인사팀-24</t>
  </si>
  <si>
    <t xml:space="preserve"> 225028 마케팅개발본부_이성우/2025.03.10－2026.06.30（퇴직연금지급액 : 9,713,985원）202607-인사팀-24</t>
  </si>
  <si>
    <t>당반기말 미지급금(사원) 계상내역&gt;</t>
    <phoneticPr fontId="25" type="noConversion"/>
  </si>
  <si>
    <t>적요</t>
    <phoneticPr fontId="25" type="noConversion"/>
  </si>
  <si>
    <t>국민연금전환금 지급액</t>
    <phoneticPr fontId="25" type="noConversion"/>
  </si>
  <si>
    <t>국민연금 전환금 지급액</t>
    <phoneticPr fontId="25" type="noConversion"/>
  </si>
  <si>
    <t>이광우</t>
    <phoneticPr fontId="25" type="noConversion"/>
  </si>
  <si>
    <t>완료</t>
  </si>
  <si>
    <t>조서No.  4610</t>
    <phoneticPr fontId="25" type="noConversion"/>
  </si>
  <si>
    <t>조서No.  4620</t>
    <phoneticPr fontId="25" type="noConversion"/>
  </si>
  <si>
    <t>해당없음</t>
  </si>
  <si>
    <t>조서No.  4630</t>
    <phoneticPr fontId="25" type="noConversion"/>
  </si>
  <si>
    <t>4600_투자부동산</t>
    <phoneticPr fontId="25" type="noConversion"/>
  </si>
  <si>
    <t>4600_투자부동산명세</t>
    <phoneticPr fontId="25" type="noConversion"/>
  </si>
  <si>
    <t>4600-매각예정자산대체</t>
    <phoneticPr fontId="25" type="noConversion"/>
  </si>
  <si>
    <t>4600-투자부동산_회계처리</t>
    <phoneticPr fontId="25" type="noConversion"/>
  </si>
  <si>
    <t>4600-투자부동산</t>
    <phoneticPr fontId="25" type="noConversion"/>
  </si>
  <si>
    <t>유형자산에서 대체된 금액은 신규로 임대계약이 체결된 토지.건물로 임대차계약서 확인</t>
    <phoneticPr fontId="25" type="noConversion"/>
  </si>
  <si>
    <t>신당동 감가상각비 조정</t>
    <phoneticPr fontId="25" type="noConversion"/>
  </si>
  <si>
    <t>사업단위 : 경남제약 주식회사</t>
    <phoneticPr fontId="75" type="noConversion"/>
  </si>
  <si>
    <t xml:space="preserve">단위 : 원 </t>
    <phoneticPr fontId="75" type="noConversion"/>
  </si>
  <si>
    <t>No.</t>
    <phoneticPr fontId="75" type="noConversion"/>
  </si>
  <si>
    <t>구분</t>
    <phoneticPr fontId="75" type="noConversion"/>
  </si>
  <si>
    <t>사업장</t>
    <phoneticPr fontId="75" type="noConversion"/>
  </si>
  <si>
    <t>경 비
부 문</t>
    <phoneticPr fontId="75" type="noConversion"/>
  </si>
  <si>
    <t>자산
코드</t>
    <phoneticPr fontId="75" type="noConversion"/>
  </si>
  <si>
    <t>자   산   명</t>
    <phoneticPr fontId="75" type="noConversion"/>
  </si>
  <si>
    <t>단위</t>
    <phoneticPr fontId="75" type="noConversion"/>
  </si>
  <si>
    <t>수량</t>
    <phoneticPr fontId="75" type="noConversion"/>
  </si>
  <si>
    <t>취득일</t>
    <phoneticPr fontId="75" type="noConversion"/>
  </si>
  <si>
    <t>내용
연수</t>
    <phoneticPr fontId="75" type="noConversion"/>
  </si>
  <si>
    <t>취     득     가     액</t>
    <phoneticPr fontId="75" type="noConversion"/>
  </si>
  <si>
    <t>증가 및 대체가액</t>
    <phoneticPr fontId="75" type="noConversion"/>
  </si>
  <si>
    <t>처분가액</t>
    <phoneticPr fontId="75" type="noConversion"/>
  </si>
  <si>
    <t>합   계</t>
    <phoneticPr fontId="75" type="noConversion"/>
  </si>
  <si>
    <t>감   가   상   각   누   계   액</t>
    <phoneticPr fontId="75" type="noConversion"/>
  </si>
  <si>
    <t>손상누계</t>
    <phoneticPr fontId="75" type="noConversion"/>
  </si>
  <si>
    <t>잔존가액</t>
    <phoneticPr fontId="75" type="noConversion"/>
  </si>
  <si>
    <t>기초가액</t>
    <phoneticPr fontId="75" type="noConversion"/>
  </si>
  <si>
    <t>당기 취득액</t>
    <phoneticPr fontId="75" type="noConversion"/>
  </si>
  <si>
    <t>소   계</t>
    <phoneticPr fontId="75" type="noConversion"/>
  </si>
  <si>
    <t>전  기
누계액</t>
    <phoneticPr fontId="75" type="noConversion"/>
  </si>
  <si>
    <t>당기 감가상각액</t>
    <phoneticPr fontId="75" type="noConversion"/>
  </si>
  <si>
    <t>대체가액</t>
    <phoneticPr fontId="75" type="noConversion"/>
  </si>
  <si>
    <t>IFRS기준 검증</t>
    <phoneticPr fontId="75" type="noConversion"/>
  </si>
  <si>
    <t>01월</t>
    <phoneticPr fontId="75" type="noConversion"/>
  </si>
  <si>
    <t>02월</t>
  </si>
  <si>
    <t>03월</t>
  </si>
  <si>
    <t>04월</t>
  </si>
  <si>
    <t>05월</t>
  </si>
  <si>
    <t>06월</t>
  </si>
  <si>
    <t>07월</t>
  </si>
  <si>
    <t>08월</t>
  </si>
  <si>
    <t>09월</t>
  </si>
  <si>
    <t>단순상각</t>
    <phoneticPr fontId="75" type="noConversion"/>
  </si>
  <si>
    <t>월상각액</t>
    <phoneticPr fontId="75" type="noConversion"/>
  </si>
  <si>
    <t>ERP</t>
    <phoneticPr fontId="75" type="noConversion"/>
  </si>
  <si>
    <t>차이</t>
    <phoneticPr fontId="75" type="noConversion"/>
  </si>
  <si>
    <t>투자부동산(건물)</t>
  </si>
  <si>
    <t>부동산</t>
    <phoneticPr fontId="75" type="noConversion"/>
  </si>
  <si>
    <t>임대</t>
    <phoneticPr fontId="75" type="noConversion"/>
  </si>
  <si>
    <t>㎡</t>
  </si>
  <si>
    <t>계</t>
    <phoneticPr fontId="75" type="noConversion"/>
  </si>
  <si>
    <t>투자부동산 조정기표_ 손상 후 잔액</t>
    <phoneticPr fontId="75" type="noConversion"/>
  </si>
  <si>
    <t>차액</t>
    <phoneticPr fontId="75" type="noConversion"/>
  </si>
  <si>
    <t>(차)</t>
    <phoneticPr fontId="75" type="noConversion"/>
  </si>
  <si>
    <t>감가상각비(판관)</t>
    <phoneticPr fontId="75" type="noConversion"/>
  </si>
  <si>
    <t>(대)</t>
    <phoneticPr fontId="75" type="noConversion"/>
  </si>
  <si>
    <t>투자부동산 
감가상각누계액</t>
    <phoneticPr fontId="75" type="noConversion"/>
  </si>
  <si>
    <t>아산</t>
    <phoneticPr fontId="75" type="noConversion"/>
  </si>
  <si>
    <t xml:space="preserve"> : 매각</t>
    <phoneticPr fontId="75" type="noConversion"/>
  </si>
  <si>
    <t xml:space="preserve"> : 누계차감</t>
    <phoneticPr fontId="75" type="noConversion"/>
  </si>
  <si>
    <t>의령</t>
    <phoneticPr fontId="75" type="noConversion"/>
  </si>
  <si>
    <t>집계표 data</t>
    <phoneticPr fontId="75" type="noConversion"/>
  </si>
  <si>
    <t>아산</t>
  </si>
  <si>
    <t>제조</t>
  </si>
  <si>
    <t>의령</t>
  </si>
  <si>
    <t>연구</t>
  </si>
  <si>
    <t>제천</t>
  </si>
  <si>
    <t>4600-투자부동산_감가상각비</t>
    <phoneticPr fontId="25" type="noConversion"/>
  </si>
  <si>
    <t>4600-주석</t>
    <phoneticPr fontId="25" type="noConversion"/>
  </si>
  <si>
    <t>(단위: 원)</t>
    <phoneticPr fontId="106" type="noConversion"/>
  </si>
  <si>
    <t>당반기</t>
  </si>
  <si>
    <t>전반기</t>
  </si>
  <si>
    <t>처분</t>
  </si>
  <si>
    <t>손상</t>
    <phoneticPr fontId="106" type="noConversion"/>
  </si>
  <si>
    <t>기타(*1)</t>
    <phoneticPr fontId="106" type="noConversion"/>
  </si>
  <si>
    <t>반기말(*2)</t>
    <phoneticPr fontId="106" type="noConversion"/>
  </si>
  <si>
    <t>(1) 당반기와 전반기 중 투자부동산의 변동내역은 다음과 같습니다.</t>
  </si>
  <si>
    <t>투자부동산_건물상각비</t>
    <phoneticPr fontId="25" type="noConversion"/>
  </si>
  <si>
    <t>매각예정자산으로</t>
    <phoneticPr fontId="25" type="noConversion"/>
  </si>
  <si>
    <t>손상차손</t>
    <phoneticPr fontId="25" type="noConversion"/>
  </si>
  <si>
    <t>순증감</t>
    <phoneticPr fontId="25" type="noConversion"/>
  </si>
  <si>
    <t>신당동 감가비</t>
    <phoneticPr fontId="25" type="noConversion"/>
  </si>
  <si>
    <t>임대매출</t>
    <phoneticPr fontId="106" type="noConversion"/>
  </si>
  <si>
    <t>(2) 당반기 및 전반기 중 투자부동산과 관련하여 손익으로 인식한 내역은 다음과 같습니다.</t>
    <phoneticPr fontId="106" type="noConversion"/>
  </si>
  <si>
    <t>당반기와 전반기 중 유형자산의 변동내역은 다음과 같습니다.</t>
  </si>
  <si>
    <t>(*1) 무형자산으로 대체된 금액 등으로 구성되어 있습니다.</t>
    <phoneticPr fontId="106" type="noConversion"/>
  </si>
  <si>
    <t>(*2) 당반기말 현재 토지 및 건물이 은행차입금에 대한 담보로 제공되어 있습니다.(주석 16 참조)</t>
    <phoneticPr fontId="106" type="noConversion"/>
  </si>
  <si>
    <t>구  분</t>
  </si>
  <si>
    <t>비품</t>
    <phoneticPr fontId="112" type="noConversion"/>
  </si>
  <si>
    <t>시설장치</t>
    <phoneticPr fontId="112" type="noConversion"/>
  </si>
  <si>
    <t>사용권자산</t>
    <phoneticPr fontId="106" type="noConversion"/>
  </si>
  <si>
    <t>소계</t>
    <phoneticPr fontId="106" type="noConversion"/>
  </si>
  <si>
    <t>취득원가:</t>
  </si>
  <si>
    <t>기초</t>
    <phoneticPr fontId="113" type="noConversion"/>
  </si>
  <si>
    <t>취득</t>
    <phoneticPr fontId="113" type="noConversion"/>
  </si>
  <si>
    <t>대체증감</t>
    <phoneticPr fontId="113" type="noConversion"/>
  </si>
  <si>
    <t>처분</t>
    <phoneticPr fontId="106" type="noConversion"/>
  </si>
  <si>
    <t>기말</t>
    <phoneticPr fontId="113" type="noConversion"/>
  </si>
  <si>
    <t>감가상각누계액:</t>
    <phoneticPr fontId="113" type="noConversion"/>
  </si>
  <si>
    <t>처분으로 인한 제거</t>
    <phoneticPr fontId="106" type="noConversion"/>
  </si>
  <si>
    <t>감가상각비</t>
    <phoneticPr fontId="113" type="noConversion"/>
  </si>
  <si>
    <t>손상차손누계액:</t>
    <phoneticPr fontId="113" type="noConversion"/>
  </si>
  <si>
    <t>장부금액</t>
  </si>
  <si>
    <t>건물감누액</t>
    <phoneticPr fontId="25" type="noConversion"/>
  </si>
  <si>
    <t>대변증가액</t>
    <phoneticPr fontId="25" type="noConversion"/>
  </si>
  <si>
    <t>1~3월 감누액 대체액</t>
    <phoneticPr fontId="25" type="noConversion"/>
  </si>
  <si>
    <t>투자부동산 대체액</t>
    <phoneticPr fontId="25" type="noConversion"/>
  </si>
  <si>
    <t>당반기와 전반기 중 무형자산의 변동내역은 다음과 같습니다.</t>
  </si>
  <si>
    <t>상각</t>
    <phoneticPr fontId="106" type="noConversion"/>
  </si>
  <si>
    <t>반기말</t>
  </si>
  <si>
    <t>무형자산</t>
    <phoneticPr fontId="25" type="noConversion"/>
  </si>
  <si>
    <t>특허권</t>
    <phoneticPr fontId="75" type="noConversion"/>
  </si>
  <si>
    <t>취득원가:</t>
    <phoneticPr fontId="113" type="noConversion"/>
  </si>
  <si>
    <t xml:space="preserve"> - </t>
  </si>
  <si>
    <t xml:space="preserve"> 225013 골프 회원권 인지세/202604-재무팀-36</t>
  </si>
  <si>
    <t>R00892</t>
  </si>
  <si>
    <t>사단법인금융결제원</t>
  </si>
  <si>
    <t xml:space="preserve"> 225013 골프회원권 취득세 / 202604-재무팀-36</t>
  </si>
  <si>
    <t>R07587</t>
  </si>
  <si>
    <t>연수구청장</t>
  </si>
  <si>
    <t>R07585</t>
  </si>
  <si>
    <t>20260417A0005</t>
  </si>
  <si>
    <t xml:space="preserve"> 225013 골프회원권 취득_잭니클라우스/202604-재무팀-36</t>
    <phoneticPr fontId="25" type="noConversion"/>
  </si>
  <si>
    <t>A0053</t>
  </si>
  <si>
    <t>20260331A0053</t>
  </si>
  <si>
    <t>A0049</t>
  </si>
  <si>
    <t xml:space="preserve"> 225013 2026년04월 기타의무형자산 계상</t>
  </si>
  <si>
    <t>20260430A0049</t>
  </si>
  <si>
    <t>A0050</t>
  </si>
  <si>
    <t>20260430A0050</t>
  </si>
  <si>
    <t>A0016</t>
  </si>
  <si>
    <t xml:space="preserve"> 225013 2026년05월 기타의무형자산 계상</t>
  </si>
  <si>
    <t>20260531A0016</t>
  </si>
  <si>
    <t>A0017</t>
  </si>
  <si>
    <t>20260531A0017</t>
  </si>
  <si>
    <t>A0020</t>
  </si>
  <si>
    <t xml:space="preserve"> 225013 2026년06월 기타의무형자산 계상</t>
  </si>
  <si>
    <t>20260630A0020</t>
  </si>
  <si>
    <t>A0021</t>
  </si>
  <si>
    <t>20260630A0021</t>
  </si>
  <si>
    <t>A0043</t>
  </si>
  <si>
    <t xml:space="preserve"> 225013 2026년 06월 손상 감가상각비 조정</t>
  </si>
  <si>
    <t>20260630A0043</t>
  </si>
  <si>
    <t>주석</t>
    <phoneticPr fontId="25" type="noConversion"/>
  </si>
  <si>
    <t>(2) 당반기말과 전반기말 현재 순확정급여부채(자산) 금액은 다음과 같습니다.</t>
  </si>
  <si>
    <t>(단위: 원)</t>
  </si>
  <si>
    <t>구 분</t>
  </si>
  <si>
    <t>당반기말</t>
  </si>
  <si>
    <t>전기말</t>
  </si>
  <si>
    <t>확정급여채무 현재가치</t>
  </si>
  <si>
    <t>사외적립자산 공정가치(*1)</t>
    <phoneticPr fontId="106" type="noConversion"/>
  </si>
  <si>
    <t>순확정급여부채(자산)</t>
    <phoneticPr fontId="106" type="noConversion"/>
  </si>
  <si>
    <t>(3) 당반기와 전반기 중 순확정급여부채(자산)의 변동내역은 다음과 같습니다.</t>
  </si>
  <si>
    <t>① 당반기</t>
    <phoneticPr fontId="106" type="noConversion"/>
  </si>
  <si>
    <t>확정급여채무
현재가치</t>
    <phoneticPr fontId="106" type="noConversion"/>
  </si>
  <si>
    <t>사외적립자산</t>
    <phoneticPr fontId="106" type="noConversion"/>
  </si>
  <si>
    <t>합계</t>
    <phoneticPr fontId="106" type="noConversion"/>
  </si>
  <si>
    <t>기초 확정급여채무의 현재가치</t>
  </si>
  <si>
    <t>당기근무원가</t>
    <phoneticPr fontId="106" type="noConversion"/>
  </si>
  <si>
    <t>과거근무원가</t>
    <phoneticPr fontId="106" type="noConversion"/>
  </si>
  <si>
    <t>이자비용(이자수익)</t>
    <phoneticPr fontId="106" type="noConversion"/>
  </si>
  <si>
    <t>사용자기여금</t>
  </si>
  <si>
    <t>퇴직금의 지급</t>
  </si>
  <si>
    <t>관계사전출입</t>
    <phoneticPr fontId="106" type="noConversion"/>
  </si>
  <si>
    <t>확정급여채무의 재측정요소</t>
  </si>
  <si>
    <t>인구통계적가정의 변동에 의한 보험수리적 손실(이익)</t>
    <phoneticPr fontId="106" type="noConversion"/>
  </si>
  <si>
    <t>재무적가정의 변동에 의한 보험수리적 손실(이익)</t>
    <phoneticPr fontId="106" type="noConversion"/>
  </si>
  <si>
    <t>가정과 실제의 차이에 의한 보험수리적 손실(이익)</t>
    <phoneticPr fontId="106" type="noConversion"/>
  </si>
  <si>
    <t>사외적립자산의 재측정요소</t>
    <phoneticPr fontId="106" type="noConversion"/>
  </si>
  <si>
    <t>(4) 당반기말 및 전기말 현재 사외적립자산의 공정가치 구성요소는 다음과 같습니다.</t>
  </si>
  <si>
    <t>전기말</t>
    <phoneticPr fontId="106" type="noConversion"/>
  </si>
  <si>
    <t>예금상품</t>
    <phoneticPr fontId="106" type="noConversion"/>
  </si>
  <si>
    <t>(5) 당반기와 전반기 중 기타장기종업원급여의 변동내역은 다음과 같습니다.</t>
  </si>
  <si>
    <t>기초</t>
    <phoneticPr fontId="106" type="noConversion"/>
  </si>
  <si>
    <t>설정</t>
    <phoneticPr fontId="106" type="noConversion"/>
  </si>
  <si>
    <t>지급</t>
    <phoneticPr fontId="106" type="noConversion"/>
  </si>
  <si>
    <t>2026_1Q 기타장기종업원급여</t>
  </si>
  <si>
    <t>2026_2Q 기타장기종업원급여</t>
  </si>
  <si>
    <t>(1) 당반기와 전반기 중 사용권자산의 변동내역은 다음과 같습니다.</t>
  </si>
  <si>
    <t>기타</t>
    <phoneticPr fontId="106" type="noConversion"/>
  </si>
  <si>
    <t>(*1) 사용권자산은 재무상태표상 유형자산에 포함되어 있습니다.</t>
    <phoneticPr fontId="106" type="noConversion"/>
  </si>
  <si>
    <t>(2) 당반기말 및 전기말 현재 리스부채의 내역은 다음과 같습니다.</t>
  </si>
  <si>
    <t>할인전 리스부채</t>
    <phoneticPr fontId="106" type="noConversion"/>
  </si>
  <si>
    <t>할인후 리스부채</t>
    <phoneticPr fontId="106" type="noConversion"/>
  </si>
  <si>
    <t>유동</t>
    <phoneticPr fontId="106" type="noConversion"/>
  </si>
  <si>
    <t>비유동</t>
    <phoneticPr fontId="106" type="noConversion"/>
  </si>
  <si>
    <t>유형자산산_건물</t>
    <phoneticPr fontId="25" type="noConversion"/>
  </si>
  <si>
    <t>유형자산산_구축물</t>
    <phoneticPr fontId="25" type="noConversion"/>
  </si>
  <si>
    <t>유형자산산_차량운반구</t>
    <phoneticPr fontId="25" type="noConversion"/>
  </si>
  <si>
    <t>유형자산산_비품</t>
    <phoneticPr fontId="25" type="noConversion"/>
  </si>
  <si>
    <t>유형자산산_시설장치</t>
    <phoneticPr fontId="25" type="noConversion"/>
  </si>
  <si>
    <t>유형자산산_사용권자산</t>
    <phoneticPr fontId="25" type="noConversion"/>
  </si>
  <si>
    <t>당반기 감가상각비</t>
    <phoneticPr fontId="25" type="noConversion"/>
  </si>
  <si>
    <t>판관비_감가상각비</t>
    <phoneticPr fontId="25" type="noConversion"/>
  </si>
  <si>
    <t>판관비_경상연구개발비</t>
    <phoneticPr fontId="25" type="noConversion"/>
  </si>
  <si>
    <t>전반기 감가상각비</t>
    <phoneticPr fontId="25" type="noConversion"/>
  </si>
  <si>
    <t>유형자산산_기계장치</t>
    <phoneticPr fontId="25" type="noConversion"/>
  </si>
  <si>
    <t>투자부동산건물의 감가비 증가는 9층과 11층 임대에 따른 증가금액과 신당동건물의 완공에 따른 증가로 판단됨</t>
    <phoneticPr fontId="25" type="noConversion"/>
  </si>
  <si>
    <t>국민연금전환금</t>
    <phoneticPr fontId="25" type="noConversion"/>
  </si>
  <si>
    <t>퇴직급규정</t>
    <phoneticPr fontId="25" type="noConversion"/>
  </si>
  <si>
    <t>무형자산_주석</t>
    <phoneticPr fontId="25" type="noConversion"/>
  </si>
  <si>
    <t>유형자산상각비</t>
    <phoneticPr fontId="25" type="noConversion"/>
  </si>
  <si>
    <t>투자부동산상각비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</si>
</sst>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76" formatCode="#,##0;\(#,##0\);&quot;-&quot;"/>
    <numFmt numFmtId="177" formatCode="0.0%"/>
    <numFmt numFmtId="178" formatCode="0_);[Red]\(0\)"/>
    <numFmt numFmtId="179" formatCode="#,##0_);[Red]\(#,##0\)"/>
    <numFmt numFmtId="180" formatCode="yyyy\.mm\.dd"/>
    <numFmt numFmtId="181" formatCode="yyyy\-mm\-dd\ h:mm:ss"/>
    <numFmt numFmtId="182" formatCode="yyyy\-mm\-dd\ hh:mm:ss"/>
    <numFmt numFmtId="183" formatCode="_(* #,##0_);_(* \(#,##0\);_(* &quot;-&quot;_);_(@_)"/>
    <numFmt numFmtId="184" formatCode="_-* #,##0_-;\-* #,##0_-;_-* &quot;-&quot;??_-;_-@_-"/>
    <numFmt numFmtId="185" formatCode="#,##0_ ;[Red]\-#,##0\ "/>
    <numFmt numFmtId="186" formatCode="yy/mm/dd"/>
    <numFmt numFmtId="187" formatCode="yyyy&quot;년 &quot;mm&quot;월&quot;\ dd&quot;일 현재&quot;"/>
    <numFmt numFmtId="188" formatCode="#,##0.00_ ;[Red]\-#,##0.00\ "/>
    <numFmt numFmtId="189" formatCode="#,##0&quot; 년&quot;_ ;[Red]\-#,##0\ &quot;년&quot;"/>
    <numFmt numFmtId="190" formatCode="#,##0_ "/>
    <numFmt numFmtId="191" formatCode="_-* #,##0.00_-;\-* #,##0.00_-;_-* &quot;-&quot;_-;_-@_-"/>
    <numFmt numFmtId="192" formatCode="#,##0\ ;\(#,##0\)"/>
  </numFmts>
  <fonts count="12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i/>
      <sz val="11"/>
      <color rgb="FFBDD7EE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1F1F1F"/>
      <name val="맑은 고딕"/>
      <family val="3"/>
      <charset val="129"/>
    </font>
    <font>
      <sz val="10"/>
      <color rgb="FF0070C0"/>
      <name val="맑은 고딕"/>
      <family val="3"/>
      <charset val="129"/>
    </font>
    <font>
      <sz val="9"/>
      <color rgb="FF1F1F1F"/>
      <name val="맑은 고딕"/>
      <family val="3"/>
      <charset val="129"/>
    </font>
    <font>
      <sz val="10"/>
      <color rgb="FF1F1F1F"/>
      <name val="맑은 고딕"/>
      <family val="3"/>
      <charset val="129"/>
    </font>
    <font>
      <i/>
      <sz val="8"/>
      <color rgb="FF80808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i/>
      <sz val="12"/>
      <color rgb="FFFFFFFF"/>
      <name val="맑은 고딕"/>
      <family val="3"/>
      <charset val="129"/>
    </font>
    <font>
      <sz val="10"/>
      <color rgb="FFFFFFFF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u/>
      <sz val="10"/>
      <color rgb="FF0070C0"/>
      <name val="맑은 고딕"/>
      <family val="3"/>
      <charset val="129"/>
    </font>
    <font>
      <i/>
      <sz val="10"/>
      <color rgb="FFBDD7EE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b/>
      <sz val="11"/>
      <color rgb="FF1F1F1F"/>
      <name val="맑은 고딕"/>
      <family val="3"/>
      <charset val="129"/>
    </font>
    <font>
      <b/>
      <sz val="12"/>
      <color rgb="FF0070C0"/>
      <name val="맑은 고딕"/>
      <family val="3"/>
      <charset val="129"/>
    </font>
    <font>
      <b/>
      <sz val="10"/>
      <color rgb="FF2E75B6"/>
      <name val="맑은 고딕"/>
      <family val="3"/>
      <charset val="129"/>
    </font>
    <font>
      <b/>
      <sz val="9"/>
      <color rgb="FF7030A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i/>
      <sz val="11"/>
      <color rgb="FFBDD7EE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rgb="FF1F1F1F"/>
      <name val="맑은 고딕"/>
      <family val="3"/>
      <charset val="129"/>
    </font>
    <font>
      <sz val="10"/>
      <color rgb="FF0070C0"/>
      <name val="맑은 고딕"/>
      <family val="3"/>
      <charset val="129"/>
    </font>
    <font>
      <sz val="9"/>
      <color rgb="FF1F1F1F"/>
      <name val="맑은 고딕"/>
      <family val="3"/>
      <charset val="129"/>
    </font>
    <font>
      <sz val="10"/>
      <color rgb="FF1F1F1F"/>
      <name val="맑은 고딕"/>
      <family val="3"/>
      <charset val="129"/>
    </font>
    <font>
      <b/>
      <sz val="10"/>
      <color rgb="FF2E75B6"/>
      <name val="맑은 고딕"/>
      <family val="3"/>
      <charset val="129"/>
    </font>
    <font>
      <b/>
      <sz val="9"/>
      <color rgb="FF7030A0"/>
      <name val="맑은 고딕"/>
      <family val="3"/>
      <charset val="129"/>
    </font>
    <font>
      <i/>
      <sz val="8"/>
      <color rgb="FF808080"/>
      <name val="맑은 고딕"/>
      <family val="3"/>
      <charset val="129"/>
    </font>
    <font>
      <b/>
      <sz val="11"/>
      <color rgb="FF1F1F1F"/>
      <name val="맑은 고딕"/>
      <family val="3"/>
      <charset val="129"/>
    </font>
    <font>
      <b/>
      <sz val="12"/>
      <color rgb="FF0070C0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b/>
      <sz val="9"/>
      <color rgb="FF0070C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name val="Arial"/>
      <family val="2"/>
    </font>
    <font>
      <b/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8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b/>
      <sz val="9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1F1F1F"/>
      <name val="맑은 고딕"/>
      <family val="3"/>
      <charset val="129"/>
    </font>
    <font>
      <sz val="9"/>
      <name val="맑은 고딕"/>
      <family val="3"/>
      <charset val="129"/>
    </font>
    <font>
      <sz val="9"/>
      <color rgb="FF0070C0"/>
      <name val="맑은 고딕"/>
      <family val="3"/>
      <charset val="129"/>
    </font>
    <font>
      <b/>
      <sz val="9"/>
      <color rgb="FF2E75B6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sz val="9"/>
      <color theme="0"/>
      <name val="맑은 고딕"/>
      <family val="3"/>
      <charset val="129"/>
      <scheme val="minor"/>
    </font>
    <font>
      <b/>
      <sz val="9"/>
      <color rgb="FF303030"/>
      <name val="맑은 고딕"/>
      <family val="3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sz val="9"/>
      <name val="맑은 고딕"/>
      <family val="2"/>
      <scheme val="minor"/>
    </font>
    <font>
      <sz val="9"/>
      <name val="맑은 고딕"/>
      <family val="3"/>
      <charset val="129"/>
      <scheme val="minor"/>
    </font>
    <font>
      <sz val="10"/>
      <name val="바탕체"/>
      <family val="1"/>
      <charset val="129"/>
    </font>
    <font>
      <sz val="8"/>
      <name val="맑은 고딕"/>
      <family val="2"/>
      <charset val="129"/>
      <scheme val="minor"/>
    </font>
    <font>
      <sz val="8"/>
      <name val="바탕체"/>
      <family val="1"/>
      <charset val="129"/>
    </font>
    <font>
      <sz val="11"/>
      <name val="돋움"/>
      <family val="3"/>
      <charset val="129"/>
    </font>
    <font>
      <b/>
      <sz val="10"/>
      <color rgb="FFFFFF00"/>
      <name val="나눔고딕"/>
      <family val="3"/>
      <charset val="129"/>
    </font>
    <font>
      <sz val="8"/>
      <name val="맑은 고딕"/>
      <family val="2"/>
      <charset val="129"/>
    </font>
    <font>
      <sz val="10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0" tint="-0.249977111117893"/>
      <name val="나눔고딕"/>
      <family val="3"/>
      <charset val="129"/>
    </font>
    <font>
      <b/>
      <sz val="10"/>
      <color theme="0"/>
      <name val="나눔고딕"/>
      <family val="3"/>
      <charset val="129"/>
    </font>
    <font>
      <b/>
      <sz val="10"/>
      <color theme="0"/>
      <name val="맑은 고딕"/>
      <family val="3"/>
      <charset val="129"/>
    </font>
    <font>
      <i/>
      <sz val="10"/>
      <color theme="1"/>
      <name val="나눔고딕"/>
      <family val="3"/>
      <charset val="129"/>
    </font>
    <font>
      <sz val="10"/>
      <name val="나눔고딕"/>
      <family val="3"/>
      <charset val="129"/>
    </font>
    <font>
      <b/>
      <sz val="10"/>
      <color rgb="FFFF0000"/>
      <name val="나눔고딕"/>
      <family val="3"/>
      <charset val="129"/>
    </font>
    <font>
      <b/>
      <sz val="10"/>
      <name val="나눔고딕"/>
      <family val="3"/>
      <charset val="129"/>
    </font>
    <font>
      <sz val="10"/>
      <name val="MS Sans Serif"/>
    </font>
    <font>
      <b/>
      <sz val="10"/>
      <color theme="0" tint="-0.34998626667073579"/>
      <name val="나눔고딕"/>
      <family val="3"/>
      <charset val="129"/>
    </font>
    <font>
      <sz val="10"/>
      <color theme="0"/>
      <name val="나눔고딕"/>
      <family val="3"/>
      <charset val="129"/>
    </font>
    <font>
      <sz val="10"/>
      <color theme="1"/>
      <name val="맑은 고딕"/>
      <family val="2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0"/>
      <name val="맑은 고딕"/>
      <family val="2"/>
      <scheme val="minor"/>
    </font>
    <font>
      <sz val="11"/>
      <name val="맑은 고딕"/>
      <family val="2"/>
      <scheme val="minor"/>
    </font>
    <font>
      <b/>
      <u/>
      <sz val="20"/>
      <color theme="1"/>
      <name val="돋움"/>
      <family val="3"/>
      <charset val="129"/>
    </font>
    <font>
      <b/>
      <sz val="20"/>
      <color theme="1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color theme="0"/>
      <name val="돋움"/>
      <family val="3"/>
      <charset val="129"/>
    </font>
    <font>
      <sz val="9"/>
      <color theme="1"/>
      <name val="돋움"/>
      <family val="3"/>
      <charset val="129"/>
    </font>
    <font>
      <sz val="9"/>
      <name val="돋움"/>
      <family val="3"/>
      <charset val="129"/>
    </font>
    <font>
      <sz val="9"/>
      <color theme="0"/>
      <name val="돋움"/>
      <family val="3"/>
      <charset val="129"/>
    </font>
    <font>
      <b/>
      <sz val="9"/>
      <name val="돋움"/>
      <family val="3"/>
      <charset val="129"/>
    </font>
    <font>
      <sz val="8"/>
      <name val="굴림체"/>
      <family val="2"/>
      <charset val="129"/>
    </font>
    <font>
      <sz val="9"/>
      <color rgb="FF00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8"/>
      <color theme="1"/>
      <name val="굴림체"/>
      <family val="2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rgb="FF7030A0"/>
      <name val="맑은 고딕"/>
      <family val="3"/>
      <charset val="129"/>
      <scheme val="major"/>
    </font>
    <font>
      <sz val="9"/>
      <color theme="0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theme="1"/>
      <name val="맑은 고딕"/>
      <family val="2"/>
    </font>
    <font>
      <sz val="9"/>
      <color theme="1"/>
      <name val="맑은 고딕"/>
      <family val="3"/>
      <charset val="129"/>
    </font>
    <font>
      <b/>
      <sz val="9"/>
      <name val="맑은 고딕"/>
      <family val="3"/>
      <charset val="129"/>
      <scheme val="major"/>
    </font>
    <font>
      <b/>
      <sz val="9"/>
      <color indexed="8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</fonts>
  <fills count="3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FFF9C4"/>
      </patternFill>
    </fill>
    <fill>
      <patternFill patternType="solid">
        <fgColor rgb="FFEBF5FB"/>
      </patternFill>
    </fill>
    <fill>
      <patternFill patternType="solid">
        <fgColor rgb="FFF3E5FF"/>
      </patternFill>
    </fill>
    <fill>
      <patternFill patternType="solid">
        <fgColor rgb="FFF8F8F8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3E5FF"/>
      </patternFill>
    </fill>
    <fill>
      <patternFill patternType="solid">
        <fgColor rgb="FFF8F8F8"/>
      </patternFill>
    </fill>
    <fill>
      <patternFill patternType="solid">
        <fgColor rgb="FFEBF5FB"/>
      </patternFill>
    </fill>
    <fill>
      <patternFill patternType="solid">
        <fgColor rgb="FFFFFDE7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theme="0" tint="-4.9989318521683403E-2"/>
        <bgColor indexed="64"/>
      </patternFill>
    </fill>
  </fills>
  <borders count="139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FFB900"/>
      </top>
      <bottom style="thin">
        <color rgb="FFFFB90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FFB900"/>
      </left>
      <right style="medium">
        <color rgb="FFFFB900"/>
      </right>
      <top style="medium">
        <color rgb="FFFFB900"/>
      </top>
      <bottom style="medium">
        <color rgb="FFFFB900"/>
      </bottom>
      <diagonal/>
    </border>
    <border>
      <left/>
      <right/>
      <top style="medium">
        <color rgb="FFFFB900"/>
      </top>
      <bottom style="medium">
        <color rgb="FFFFB900"/>
      </bottom>
      <diagonal/>
    </border>
    <border>
      <left/>
      <right style="medium">
        <color rgb="FFFFB900"/>
      </right>
      <top style="medium">
        <color rgb="FFFFB900"/>
      </top>
      <bottom style="medium">
        <color rgb="FFFFB90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/>
      <top style="medium">
        <color rgb="FF1F3864"/>
      </top>
      <bottom style="thin">
        <color rgb="FFB0B0B0"/>
      </bottom>
      <diagonal/>
    </border>
    <border>
      <left/>
      <right style="thin">
        <color rgb="FFB0B0B0"/>
      </right>
      <top style="medium">
        <color rgb="FF1F3864"/>
      </top>
      <bottom style="thin">
        <color rgb="FFB0B0B0"/>
      </bottom>
      <diagonal/>
    </border>
    <border>
      <left/>
      <right/>
      <top/>
      <bottom style="thin">
        <color rgb="FFFFB9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B0B0B0"/>
      </left>
      <right style="thin">
        <color rgb="FFB0B0B0"/>
      </right>
      <top style="medium">
        <color rgb="FF1F3864"/>
      </top>
      <bottom style="thin">
        <color rgb="FFB0B0B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FFB9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1F38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0" tint="-0.14996795556505021"/>
      </right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/>
      <diagonal/>
    </border>
    <border>
      <left style="thin">
        <color theme="0" tint="-0.14996795556505021"/>
      </left>
      <right style="thin">
        <color auto="1"/>
      </right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indexed="64"/>
      </right>
      <top style="thin">
        <color rgb="FF000000"/>
      </top>
      <bottom style="thin">
        <color rgb="FF808080"/>
      </bottom>
      <diagonal/>
    </border>
    <border>
      <left style="thin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rgb="FF808080"/>
      </right>
      <top style="thin">
        <color rgb="FF808080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indexed="64"/>
      </bottom>
      <diagonal/>
    </border>
    <border>
      <left style="thin">
        <color rgb="FF808080"/>
      </left>
      <right style="thin">
        <color indexed="64"/>
      </right>
      <top style="thin">
        <color rgb="FF80808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indexed="64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indexed="64"/>
      </right>
      <top style="thin">
        <color rgb="FF80808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7">
    <xf numFmtId="0" fontId="0" fillId="0" borderId="0"/>
    <xf numFmtId="41" fontId="43" fillId="0" borderId="0">
      <alignment vertical="center"/>
    </xf>
    <xf numFmtId="0" fontId="44" fillId="0" borderId="0">
      <alignment vertical="center"/>
    </xf>
    <xf numFmtId="0" fontId="50" fillId="0" borderId="0"/>
    <xf numFmtId="0" fontId="3" fillId="0" borderId="0">
      <alignment vertical="center"/>
    </xf>
    <xf numFmtId="9" fontId="43" fillId="0" borderId="0" applyFont="0" applyFill="0" applyBorder="0" applyAlignment="0" applyProtection="0">
      <alignment vertical="center"/>
    </xf>
    <xf numFmtId="0" fontId="74" fillId="0" borderId="0"/>
    <xf numFmtId="183" fontId="77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90" fillId="0" borderId="0"/>
    <xf numFmtId="0" fontId="97" fillId="0" borderId="0"/>
    <xf numFmtId="0" fontId="77" fillId="0" borderId="0">
      <alignment vertical="center"/>
    </xf>
    <xf numFmtId="41" fontId="1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10">
    <xf numFmtId="0" fontId="0" fillId="0" borderId="0" xfId="0"/>
    <xf numFmtId="0" fontId="0" fillId="2" borderId="1" xfId="0" applyFill="1" applyBorder="1"/>
    <xf numFmtId="0" fontId="5" fillId="2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7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 inden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 indent="1"/>
    </xf>
    <xf numFmtId="0" fontId="0" fillId="7" borderId="1" xfId="0" applyFill="1" applyBorder="1"/>
    <xf numFmtId="0" fontId="17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left" vertical="center" inden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indent="1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1"/>
    </xf>
    <xf numFmtId="0" fontId="9" fillId="6" borderId="2" xfId="0" applyFont="1" applyFill="1" applyBorder="1" applyAlignment="1">
      <alignment horizontal="center" vertical="center"/>
    </xf>
    <xf numFmtId="176" fontId="9" fillId="6" borderId="2" xfId="0" applyNumberFormat="1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left" vertical="center" indent="1"/>
    </xf>
    <xf numFmtId="176" fontId="0" fillId="5" borderId="1" xfId="0" applyNumberFormat="1" applyFill="1" applyBorder="1" applyAlignment="1">
      <alignment horizontal="right" vertical="center"/>
    </xf>
    <xf numFmtId="177" fontId="0" fillId="5" borderId="1" xfId="0" applyNumberForma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2" fillId="10" borderId="6" xfId="0" applyFont="1" applyFill="1" applyBorder="1" applyAlignment="1">
      <alignment horizontal="center" vertical="center"/>
    </xf>
    <xf numFmtId="0" fontId="0" fillId="3" borderId="1" xfId="0" applyFill="1" applyBorder="1"/>
    <xf numFmtId="0" fontId="23" fillId="4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3" xfId="0" applyBorder="1"/>
    <xf numFmtId="0" fontId="30" fillId="14" borderId="7" xfId="0" applyFont="1" applyFill="1" applyBorder="1" applyAlignment="1">
      <alignment horizontal="center" vertical="center"/>
    </xf>
    <xf numFmtId="0" fontId="0" fillId="15" borderId="7" xfId="0" applyFill="1" applyBorder="1"/>
    <xf numFmtId="0" fontId="0" fillId="14" borderId="7" xfId="0" applyFill="1" applyBorder="1"/>
    <xf numFmtId="0" fontId="30" fillId="13" borderId="7" xfId="0" applyFont="1" applyFill="1" applyBorder="1" applyAlignment="1">
      <alignment horizontal="center" vertical="center"/>
    </xf>
    <xf numFmtId="0" fontId="32" fillId="16" borderId="7" xfId="0" applyFont="1" applyFill="1" applyBorder="1" applyAlignment="1">
      <alignment horizontal="left" vertical="center" indent="1"/>
    </xf>
    <xf numFmtId="176" fontId="33" fillId="15" borderId="7" xfId="0" applyNumberFormat="1" applyFont="1" applyFill="1" applyBorder="1" applyAlignment="1">
      <alignment horizontal="right" vertical="center"/>
    </xf>
    <xf numFmtId="0" fontId="34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 wrapText="1" indent="1"/>
    </xf>
    <xf numFmtId="0" fontId="32" fillId="17" borderId="8" xfId="0" applyFont="1" applyFill="1" applyBorder="1" applyAlignment="1">
      <alignment horizontal="center" vertical="center"/>
    </xf>
    <xf numFmtId="176" fontId="32" fillId="17" borderId="8" xfId="0" applyNumberFormat="1" applyFont="1" applyFill="1" applyBorder="1" applyAlignment="1">
      <alignment horizontal="right" vertical="center"/>
    </xf>
    <xf numFmtId="0" fontId="35" fillId="15" borderId="7" xfId="0" applyFont="1" applyFill="1" applyBorder="1" applyAlignment="1">
      <alignment horizontal="left" vertical="center" indent="1"/>
    </xf>
    <xf numFmtId="0" fontId="36" fillId="16" borderId="7" xfId="0" applyFont="1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20" borderId="7" xfId="0" applyFill="1" applyBorder="1" applyAlignment="1">
      <alignment horizontal="center" vertical="center"/>
    </xf>
    <xf numFmtId="0" fontId="39" fillId="16" borderId="7" xfId="0" applyFont="1" applyFill="1" applyBorder="1" applyAlignment="1">
      <alignment horizontal="center" vertical="center"/>
    </xf>
    <xf numFmtId="0" fontId="31" fillId="15" borderId="7" xfId="0" applyFont="1" applyFill="1" applyBorder="1" applyAlignment="1">
      <alignment horizontal="center" vertical="center"/>
    </xf>
    <xf numFmtId="176" fontId="45" fillId="5" borderId="1" xfId="0" applyNumberFormat="1" applyFont="1" applyFill="1" applyBorder="1" applyAlignment="1">
      <alignment horizontal="right" vertical="center"/>
    </xf>
    <xf numFmtId="14" fontId="22" fillId="10" borderId="6" xfId="0" applyNumberFormat="1" applyFont="1" applyFill="1" applyBorder="1" applyAlignment="1">
      <alignment horizontal="center" vertical="center"/>
    </xf>
    <xf numFmtId="0" fontId="46" fillId="0" borderId="19" xfId="2" applyFont="1" applyBorder="1" applyAlignment="1">
      <alignment horizontal="center" vertical="center"/>
    </xf>
    <xf numFmtId="0" fontId="44" fillId="0" borderId="0" xfId="2">
      <alignment vertical="center"/>
    </xf>
    <xf numFmtId="0" fontId="47" fillId="24" borderId="19" xfId="2" applyFont="1" applyFill="1" applyBorder="1" applyAlignment="1">
      <alignment horizontal="left" vertical="center" shrinkToFit="1"/>
    </xf>
    <xf numFmtId="0" fontId="46" fillId="0" borderId="19" xfId="2" applyFont="1" applyBorder="1">
      <alignment vertical="center"/>
    </xf>
    <xf numFmtId="0" fontId="47" fillId="24" borderId="19" xfId="2" applyFont="1" applyFill="1" applyBorder="1" applyAlignment="1">
      <alignment horizontal="left" vertical="center"/>
    </xf>
    <xf numFmtId="0" fontId="48" fillId="0" borderId="19" xfId="2" applyFont="1" applyBorder="1">
      <alignment vertical="center"/>
    </xf>
    <xf numFmtId="0" fontId="46" fillId="0" borderId="0" xfId="2" applyFont="1">
      <alignment vertical="center"/>
    </xf>
    <xf numFmtId="0" fontId="11" fillId="0" borderId="7" xfId="0" applyFont="1" applyBorder="1" applyAlignment="1">
      <alignment horizontal="center" vertical="center"/>
    </xf>
    <xf numFmtId="0" fontId="49" fillId="0" borderId="19" xfId="0" applyFont="1" applyBorder="1" applyAlignment="1">
      <alignment horizontal="center" vertical="top"/>
    </xf>
    <xf numFmtId="41" fontId="49" fillId="0" borderId="19" xfId="1" applyFont="1" applyBorder="1" applyAlignment="1">
      <alignment horizontal="center" vertical="top"/>
    </xf>
    <xf numFmtId="41" fontId="0" fillId="0" borderId="0" xfId="1" applyFont="1" applyAlignment="1"/>
    <xf numFmtId="0" fontId="8" fillId="13" borderId="7" xfId="0" applyFont="1" applyFill="1" applyBorder="1" applyAlignment="1">
      <alignment horizontal="center" vertical="center"/>
    </xf>
    <xf numFmtId="0" fontId="9" fillId="16" borderId="7" xfId="0" applyFont="1" applyFill="1" applyBorder="1" applyAlignment="1">
      <alignment horizontal="left" vertical="center" indent="1"/>
    </xf>
    <xf numFmtId="176" fontId="10" fillId="15" borderId="7" xfId="0" applyNumberFormat="1" applyFont="1" applyFill="1" applyBorder="1" applyAlignment="1">
      <alignment horizontal="right" vertical="center"/>
    </xf>
    <xf numFmtId="177" fontId="45" fillId="5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8" fontId="25" fillId="0" borderId="0" xfId="3" applyNumberFormat="1" applyFont="1" applyAlignment="1">
      <alignment horizontal="left" vertical="center"/>
    </xf>
    <xf numFmtId="0" fontId="25" fillId="0" borderId="0" xfId="3" applyFont="1" applyAlignment="1">
      <alignment vertical="center"/>
    </xf>
    <xf numFmtId="0" fontId="25" fillId="0" borderId="20" xfId="3" applyFont="1" applyBorder="1" applyAlignment="1">
      <alignment vertical="center"/>
    </xf>
    <xf numFmtId="0" fontId="51" fillId="0" borderId="0" xfId="3" applyFont="1" applyAlignment="1">
      <alignment horizontal="right" vertical="center"/>
    </xf>
    <xf numFmtId="0" fontId="52" fillId="24" borderId="0" xfId="4" applyFont="1" applyFill="1">
      <alignment vertical="center"/>
    </xf>
    <xf numFmtId="0" fontId="52" fillId="0" borderId="0" xfId="4" applyFont="1">
      <alignment vertical="center"/>
    </xf>
    <xf numFmtId="0" fontId="52" fillId="25" borderId="0" xfId="4" applyFont="1" applyFill="1">
      <alignment vertical="center"/>
    </xf>
    <xf numFmtId="178" fontId="25" fillId="0" borderId="21" xfId="3" applyNumberFormat="1" applyFont="1" applyBorder="1" applyAlignment="1">
      <alignment horizontal="center" vertical="center"/>
    </xf>
    <xf numFmtId="0" fontId="25" fillId="0" borderId="21" xfId="3" applyFont="1" applyBorder="1" applyAlignment="1">
      <alignment horizontal="center" vertical="center"/>
    </xf>
    <xf numFmtId="0" fontId="25" fillId="0" borderId="21" xfId="3" applyFont="1" applyBorder="1" applyAlignment="1">
      <alignment horizontal="right" vertical="center"/>
    </xf>
    <xf numFmtId="178" fontId="51" fillId="0" borderId="20" xfId="3" applyNumberFormat="1" applyFont="1" applyBorder="1" applyAlignment="1">
      <alignment horizontal="center" vertical="center"/>
    </xf>
    <xf numFmtId="14" fontId="51" fillId="0" borderId="20" xfId="3" applyNumberFormat="1" applyFont="1" applyBorder="1" applyAlignment="1">
      <alignment horizontal="center" vertical="center"/>
    </xf>
    <xf numFmtId="178" fontId="51" fillId="0" borderId="20" xfId="3" applyNumberFormat="1" applyFont="1" applyBorder="1" applyAlignment="1">
      <alignment horizontal="right" vertical="center"/>
    </xf>
    <xf numFmtId="178" fontId="51" fillId="0" borderId="20" xfId="3" quotePrefix="1" applyNumberFormat="1" applyFont="1" applyBorder="1" applyAlignment="1">
      <alignment horizontal="right" vertical="center"/>
    </xf>
    <xf numFmtId="0" fontId="51" fillId="0" borderId="0" xfId="4" applyFont="1">
      <alignment vertical="center"/>
    </xf>
    <xf numFmtId="0" fontId="25" fillId="0" borderId="0" xfId="4" applyFont="1">
      <alignment vertical="center"/>
    </xf>
    <xf numFmtId="0" fontId="25" fillId="24" borderId="0" xfId="4" applyFont="1" applyFill="1">
      <alignment vertical="center"/>
    </xf>
    <xf numFmtId="0" fontId="25" fillId="25" borderId="0" xfId="4" applyFont="1" applyFill="1">
      <alignment vertical="center"/>
    </xf>
    <xf numFmtId="0" fontId="51" fillId="26" borderId="19" xfId="4" applyFont="1" applyFill="1" applyBorder="1" applyAlignment="1">
      <alignment horizontal="center" vertical="center"/>
    </xf>
    <xf numFmtId="0" fontId="25" fillId="0" borderId="19" xfId="4" applyFont="1" applyBorder="1" applyAlignment="1">
      <alignment horizontal="center" vertical="center"/>
    </xf>
    <xf numFmtId="0" fontId="25" fillId="0" borderId="0" xfId="4" applyFont="1" applyAlignment="1">
      <alignment horizontal="center" vertical="center"/>
    </xf>
    <xf numFmtId="0" fontId="25" fillId="24" borderId="19" xfId="4" applyFont="1" applyFill="1" applyBorder="1" applyAlignment="1">
      <alignment horizontal="left" vertical="center"/>
    </xf>
    <xf numFmtId="0" fontId="25" fillId="24" borderId="19" xfId="4" applyFont="1" applyFill="1" applyBorder="1" applyAlignment="1">
      <alignment horizontal="center" vertical="center"/>
    </xf>
    <xf numFmtId="0" fontId="25" fillId="0" borderId="19" xfId="4" applyFont="1" applyBorder="1">
      <alignment vertical="center"/>
    </xf>
    <xf numFmtId="0" fontId="53" fillId="24" borderId="19" xfId="4" applyFont="1" applyFill="1" applyBorder="1" applyAlignment="1">
      <alignment horizontal="left" vertical="center" shrinkToFit="1"/>
    </xf>
    <xf numFmtId="0" fontId="51" fillId="24" borderId="19" xfId="4" applyFont="1" applyFill="1" applyBorder="1" applyAlignment="1">
      <alignment horizontal="center" vertical="center"/>
    </xf>
    <xf numFmtId="3" fontId="51" fillId="24" borderId="19" xfId="4" applyNumberFormat="1" applyFont="1" applyFill="1" applyBorder="1" applyAlignment="1">
      <alignment horizontal="right" vertical="center" wrapText="1"/>
    </xf>
    <xf numFmtId="179" fontId="51" fillId="24" borderId="19" xfId="4" applyNumberFormat="1" applyFont="1" applyFill="1" applyBorder="1" applyAlignment="1">
      <alignment horizontal="right" vertical="center" wrapText="1"/>
    </xf>
    <xf numFmtId="0" fontId="51" fillId="24" borderId="0" xfId="4" applyFont="1" applyFill="1">
      <alignment vertical="center"/>
    </xf>
    <xf numFmtId="0" fontId="51" fillId="24" borderId="19" xfId="4" applyFont="1" applyFill="1" applyBorder="1">
      <alignment vertical="center"/>
    </xf>
    <xf numFmtId="0" fontId="51" fillId="25" borderId="0" xfId="4" applyFont="1" applyFill="1">
      <alignment vertical="center"/>
    </xf>
    <xf numFmtId="0" fontId="54" fillId="24" borderId="19" xfId="4" applyFont="1" applyFill="1" applyBorder="1" applyAlignment="1">
      <alignment horizontal="left" vertical="center" shrinkToFit="1"/>
    </xf>
    <xf numFmtId="3" fontId="25" fillId="24" borderId="19" xfId="4" applyNumberFormat="1" applyFont="1" applyFill="1" applyBorder="1" applyAlignment="1">
      <alignment horizontal="right" vertical="center" wrapText="1"/>
    </xf>
    <xf numFmtId="179" fontId="25" fillId="24" borderId="19" xfId="4" applyNumberFormat="1" applyFont="1" applyFill="1" applyBorder="1" applyAlignment="1">
      <alignment horizontal="right" vertical="center" wrapText="1"/>
    </xf>
    <xf numFmtId="0" fontId="51" fillId="0" borderId="19" xfId="4" applyFont="1" applyBorder="1">
      <alignment vertical="center"/>
    </xf>
    <xf numFmtId="0" fontId="54" fillId="24" borderId="19" xfId="4" applyFont="1" applyFill="1" applyBorder="1" applyAlignment="1">
      <alignment horizontal="left" vertical="center"/>
    </xf>
    <xf numFmtId="0" fontId="51" fillId="24" borderId="19" xfId="4" applyFont="1" applyFill="1" applyBorder="1" applyAlignment="1">
      <alignment horizontal="right" vertical="center" wrapText="1"/>
    </xf>
    <xf numFmtId="0" fontId="25" fillId="24" borderId="22" xfId="4" applyFont="1" applyFill="1" applyBorder="1" applyAlignment="1">
      <alignment horizontal="center" vertical="center"/>
    </xf>
    <xf numFmtId="0" fontId="51" fillId="24" borderId="22" xfId="4" applyFont="1" applyFill="1" applyBorder="1" applyAlignment="1">
      <alignment horizontal="right" vertical="center" wrapText="1"/>
    </xf>
    <xf numFmtId="0" fontId="25" fillId="24" borderId="23" xfId="4" applyFont="1" applyFill="1" applyBorder="1">
      <alignment vertical="center"/>
    </xf>
    <xf numFmtId="0" fontId="55" fillId="0" borderId="19" xfId="4" applyFont="1" applyBorder="1">
      <alignment vertical="center"/>
    </xf>
    <xf numFmtId="0" fontId="25" fillId="24" borderId="19" xfId="4" applyFont="1" applyFill="1" applyBorder="1" applyAlignment="1">
      <alignment horizontal="right" vertical="center" wrapText="1"/>
    </xf>
    <xf numFmtId="0" fontId="25" fillId="24" borderId="19" xfId="4" applyFont="1" applyFill="1" applyBorder="1">
      <alignment vertical="center"/>
    </xf>
    <xf numFmtId="0" fontId="56" fillId="3" borderId="1" xfId="0" applyFont="1" applyFill="1" applyBorder="1"/>
    <xf numFmtId="0" fontId="56" fillId="14" borderId="7" xfId="0" applyFont="1" applyFill="1" applyBorder="1"/>
    <xf numFmtId="0" fontId="57" fillId="0" borderId="3" xfId="0" applyFont="1" applyBorder="1"/>
    <xf numFmtId="0" fontId="58" fillId="0" borderId="0" xfId="0" applyFont="1" applyAlignment="1">
      <alignment horizontal="center" vertical="center"/>
    </xf>
    <xf numFmtId="0" fontId="12" fillId="15" borderId="7" xfId="0" applyFont="1" applyFill="1" applyBorder="1" applyAlignment="1">
      <alignment horizontal="left" vertical="center" indent="1"/>
    </xf>
    <xf numFmtId="176" fontId="57" fillId="15" borderId="7" xfId="0" applyNumberFormat="1" applyFont="1" applyFill="1" applyBorder="1" applyAlignment="1">
      <alignment horizontal="right" vertical="center"/>
    </xf>
    <xf numFmtId="177" fontId="57" fillId="15" borderId="7" xfId="0" applyNumberFormat="1" applyFont="1" applyFill="1" applyBorder="1" applyAlignment="1">
      <alignment horizontal="center" vertical="center"/>
    </xf>
    <xf numFmtId="0" fontId="57" fillId="15" borderId="7" xfId="0" applyFont="1" applyFill="1" applyBorder="1"/>
    <xf numFmtId="0" fontId="59" fillId="0" borderId="0" xfId="0" applyFont="1" applyAlignment="1">
      <alignment horizontal="center"/>
    </xf>
    <xf numFmtId="0" fontId="22" fillId="21" borderId="13" xfId="0" applyFont="1" applyFill="1" applyBorder="1" applyAlignment="1">
      <alignment horizontal="center" vertical="center"/>
    </xf>
    <xf numFmtId="176" fontId="60" fillId="15" borderId="7" xfId="0" applyNumberFormat="1" applyFont="1" applyFill="1" applyBorder="1" applyAlignment="1">
      <alignment horizontal="right" vertical="center"/>
    </xf>
    <xf numFmtId="176" fontId="60" fillId="5" borderId="1" xfId="0" applyNumberFormat="1" applyFont="1" applyFill="1" applyBorder="1" applyAlignment="1">
      <alignment horizontal="right" vertical="center"/>
    </xf>
    <xf numFmtId="0" fontId="11" fillId="15" borderId="7" xfId="0" applyFont="1" applyFill="1" applyBorder="1" applyAlignment="1">
      <alignment horizontal="left" vertical="center" indent="1"/>
    </xf>
    <xf numFmtId="176" fontId="61" fillId="15" borderId="7" xfId="0" applyNumberFormat="1" applyFont="1" applyFill="1" applyBorder="1" applyAlignment="1">
      <alignment horizontal="right" vertical="center"/>
    </xf>
    <xf numFmtId="177" fontId="61" fillId="15" borderId="7" xfId="0" applyNumberFormat="1" applyFont="1" applyFill="1" applyBorder="1" applyAlignment="1">
      <alignment horizontal="center" vertical="center"/>
    </xf>
    <xf numFmtId="0" fontId="61" fillId="15" borderId="7" xfId="0" applyFont="1" applyFill="1" applyBorder="1"/>
    <xf numFmtId="14" fontId="40" fillId="21" borderId="13" xfId="0" applyNumberFormat="1" applyFont="1" applyFill="1" applyBorder="1" applyAlignment="1">
      <alignment horizontal="center" vertical="center"/>
    </xf>
    <xf numFmtId="176" fontId="45" fillId="15" borderId="7" xfId="0" applyNumberFormat="1" applyFont="1" applyFill="1" applyBorder="1" applyAlignment="1">
      <alignment horizontal="right" vertical="center"/>
    </xf>
    <xf numFmtId="177" fontId="45" fillId="15" borderId="7" xfId="0" applyNumberFormat="1" applyFont="1" applyFill="1" applyBorder="1" applyAlignment="1">
      <alignment horizontal="center" vertical="center"/>
    </xf>
    <xf numFmtId="0" fontId="45" fillId="5" borderId="1" xfId="0" applyFont="1" applyFill="1" applyBorder="1"/>
    <xf numFmtId="0" fontId="8" fillId="13" borderId="26" xfId="0" applyFont="1" applyFill="1" applyBorder="1" applyAlignment="1">
      <alignment horizontal="center" vertical="center"/>
    </xf>
    <xf numFmtId="0" fontId="8" fillId="13" borderId="27" xfId="0" applyFont="1" applyFill="1" applyBorder="1" applyAlignment="1">
      <alignment horizontal="center" vertical="center"/>
    </xf>
    <xf numFmtId="41" fontId="43" fillId="0" borderId="0" xfId="1">
      <alignment vertical="center"/>
    </xf>
    <xf numFmtId="0" fontId="8" fillId="2" borderId="0" xfId="0" applyFont="1" applyFill="1" applyAlignment="1">
      <alignment horizontal="center" vertical="center"/>
    </xf>
    <xf numFmtId="0" fontId="56" fillId="2" borderId="0" xfId="0" applyFont="1" applyFill="1" applyAlignment="1">
      <alignment horizontal="center"/>
    </xf>
    <xf numFmtId="0" fontId="62" fillId="0" borderId="33" xfId="0" applyFont="1" applyBorder="1" applyAlignment="1">
      <alignment horizontal="center" vertical="center" wrapText="1"/>
    </xf>
    <xf numFmtId="0" fontId="62" fillId="0" borderId="34" xfId="0" applyFont="1" applyBorder="1" applyAlignment="1">
      <alignment horizontal="center" vertical="top" wrapText="1"/>
    </xf>
    <xf numFmtId="0" fontId="62" fillId="0" borderId="35" xfId="0" applyFont="1" applyBorder="1" applyAlignment="1">
      <alignment horizontal="center" vertical="center" wrapText="1"/>
    </xf>
    <xf numFmtId="0" fontId="62" fillId="0" borderId="36" xfId="0" applyFont="1" applyBorder="1" applyAlignment="1">
      <alignment horizontal="center" vertical="top" wrapText="1"/>
    </xf>
    <xf numFmtId="0" fontId="62" fillId="27" borderId="31" xfId="0" applyFont="1" applyFill="1" applyBorder="1" applyAlignment="1">
      <alignment horizontal="center" vertical="center" wrapText="1"/>
    </xf>
    <xf numFmtId="0" fontId="61" fillId="27" borderId="32" xfId="0" applyFont="1" applyFill="1" applyBorder="1" applyAlignment="1">
      <alignment horizontal="center"/>
    </xf>
    <xf numFmtId="0" fontId="61" fillId="0" borderId="0" xfId="0" applyFont="1"/>
    <xf numFmtId="0" fontId="61" fillId="0" borderId="10" xfId="0" applyFont="1" applyBorder="1"/>
    <xf numFmtId="0" fontId="61" fillId="0" borderId="9" xfId="0" applyFont="1" applyBorder="1"/>
    <xf numFmtId="0" fontId="0" fillId="0" borderId="0" xfId="0" applyAlignment="1">
      <alignment horizontal="center"/>
    </xf>
    <xf numFmtId="0" fontId="63" fillId="0" borderId="23" xfId="0" applyFont="1" applyBorder="1"/>
    <xf numFmtId="181" fontId="61" fillId="0" borderId="0" xfId="0" applyNumberFormat="1" applyFont="1"/>
    <xf numFmtId="41" fontId="61" fillId="0" borderId="0" xfId="1" applyFont="1">
      <alignment vertical="center"/>
    </xf>
    <xf numFmtId="41" fontId="61" fillId="0" borderId="38" xfId="1" applyFont="1" applyBorder="1">
      <alignment vertical="center"/>
    </xf>
    <xf numFmtId="0" fontId="61" fillId="0" borderId="23" xfId="0" applyFont="1" applyBorder="1" applyAlignment="1">
      <alignment horizontal="center"/>
    </xf>
    <xf numFmtId="182" fontId="61" fillId="0" borderId="0" xfId="0" applyNumberFormat="1" applyFont="1"/>
    <xf numFmtId="41" fontId="61" fillId="0" borderId="38" xfId="0" applyNumberFormat="1" applyFont="1" applyBorder="1"/>
    <xf numFmtId="0" fontId="63" fillId="0" borderId="23" xfId="0" applyFont="1" applyBorder="1" applyAlignment="1">
      <alignment horizontal="center"/>
    </xf>
    <xf numFmtId="0" fontId="61" fillId="0" borderId="0" xfId="0" applyFont="1" applyAlignment="1">
      <alignment horizontal="center"/>
    </xf>
    <xf numFmtId="41" fontId="63" fillId="0" borderId="23" xfId="1" applyFont="1" applyBorder="1" applyAlignment="1">
      <alignment horizontal="center" vertical="center"/>
    </xf>
    <xf numFmtId="0" fontId="58" fillId="0" borderId="23" xfId="0" applyFont="1" applyBorder="1" applyAlignment="1">
      <alignment horizontal="center" vertical="top"/>
    </xf>
    <xf numFmtId="0" fontId="64" fillId="4" borderId="1" xfId="0" applyFont="1" applyFill="1" applyBorder="1" applyAlignment="1">
      <alignment horizontal="left" vertical="center" indent="1"/>
    </xf>
    <xf numFmtId="176" fontId="65" fillId="5" borderId="1" xfId="0" applyNumberFormat="1" applyFont="1" applyFill="1" applyBorder="1" applyAlignment="1">
      <alignment horizontal="right" vertical="center"/>
    </xf>
    <xf numFmtId="0" fontId="61" fillId="0" borderId="1" xfId="0" applyFont="1" applyBorder="1" applyAlignment="1">
      <alignment horizontal="left" vertical="center" wrapText="1" indent="1"/>
    </xf>
    <xf numFmtId="0" fontId="64" fillId="4" borderId="7" xfId="0" applyFont="1" applyFill="1" applyBorder="1" applyAlignment="1">
      <alignment horizontal="left" vertical="center" indent="1"/>
    </xf>
    <xf numFmtId="176" fontId="65" fillId="5" borderId="7" xfId="0" applyNumberFormat="1" applyFont="1" applyFill="1" applyBorder="1" applyAlignment="1">
      <alignment horizontal="right" vertical="center"/>
    </xf>
    <xf numFmtId="0" fontId="61" fillId="0" borderId="7" xfId="0" applyFont="1" applyBorder="1" applyAlignment="1">
      <alignment horizontal="left" vertical="center" wrapText="1" indent="1"/>
    </xf>
    <xf numFmtId="0" fontId="61" fillId="0" borderId="3" xfId="0" applyFont="1" applyBorder="1"/>
    <xf numFmtId="0" fontId="64" fillId="6" borderId="2" xfId="0" applyFont="1" applyFill="1" applyBorder="1" applyAlignment="1">
      <alignment horizontal="center" vertical="center"/>
    </xf>
    <xf numFmtId="176" fontId="64" fillId="6" borderId="2" xfId="0" applyNumberFormat="1" applyFont="1" applyFill="1" applyBorder="1" applyAlignment="1">
      <alignment horizontal="right" vertical="center"/>
    </xf>
    <xf numFmtId="0" fontId="8" fillId="14" borderId="7" xfId="0" applyFont="1" applyFill="1" applyBorder="1" applyAlignment="1">
      <alignment horizontal="center" vertical="center"/>
    </xf>
    <xf numFmtId="0" fontId="64" fillId="16" borderId="7" xfId="0" applyFont="1" applyFill="1" applyBorder="1" applyAlignment="1">
      <alignment horizontal="left" vertical="center" indent="1"/>
    </xf>
    <xf numFmtId="176" fontId="66" fillId="15" borderId="7" xfId="0" applyNumberFormat="1" applyFont="1" applyFill="1" applyBorder="1" applyAlignment="1">
      <alignment horizontal="right" vertical="center"/>
    </xf>
    <xf numFmtId="0" fontId="64" fillId="16" borderId="0" xfId="0" applyFont="1" applyFill="1" applyAlignment="1">
      <alignment horizontal="left" vertical="center" indent="1"/>
    </xf>
    <xf numFmtId="176" fontId="66" fillId="15" borderId="0" xfId="0" applyNumberFormat="1" applyFont="1" applyFill="1" applyAlignment="1">
      <alignment horizontal="right" vertical="center"/>
    </xf>
    <xf numFmtId="0" fontId="61" fillId="0" borderId="0" xfId="0" applyFont="1" applyAlignment="1">
      <alignment horizontal="left" vertical="center" wrapText="1" indent="1"/>
    </xf>
    <xf numFmtId="0" fontId="11" fillId="5" borderId="1" xfId="0" applyFont="1" applyFill="1" applyBorder="1" applyAlignment="1">
      <alignment horizontal="left" vertical="center" indent="1"/>
    </xf>
    <xf numFmtId="176" fontId="61" fillId="5" borderId="1" xfId="0" applyNumberFormat="1" applyFont="1" applyFill="1" applyBorder="1" applyAlignment="1">
      <alignment horizontal="right" vertical="center"/>
    </xf>
    <xf numFmtId="177" fontId="61" fillId="5" borderId="1" xfId="0" applyNumberFormat="1" applyFont="1" applyFill="1" applyBorder="1" applyAlignment="1">
      <alignment horizontal="center" vertical="center"/>
    </xf>
    <xf numFmtId="0" fontId="61" fillId="5" borderId="1" xfId="0" applyFont="1" applyFill="1" applyBorder="1"/>
    <xf numFmtId="0" fontId="61" fillId="0" borderId="4" xfId="0" applyFont="1" applyBorder="1"/>
    <xf numFmtId="0" fontId="61" fillId="0" borderId="5" xfId="0" applyFont="1" applyBorder="1"/>
    <xf numFmtId="41" fontId="61" fillId="0" borderId="0" xfId="1" applyFont="1" applyAlignment="1"/>
    <xf numFmtId="0" fontId="67" fillId="4" borderId="1" xfId="0" applyFont="1" applyFill="1" applyBorder="1" applyAlignment="1">
      <alignment horizontal="center" vertical="center"/>
    </xf>
    <xf numFmtId="0" fontId="61" fillId="7" borderId="1" xfId="0" applyFont="1" applyFill="1" applyBorder="1" applyAlignment="1">
      <alignment horizontal="center" vertical="center"/>
    </xf>
    <xf numFmtId="0" fontId="61" fillId="12" borderId="1" xfId="0" applyFont="1" applyFill="1" applyBorder="1" applyAlignment="1">
      <alignment horizontal="center" vertical="center"/>
    </xf>
    <xf numFmtId="0" fontId="57" fillId="0" borderId="0" xfId="0" applyFont="1"/>
    <xf numFmtId="0" fontId="61" fillId="28" borderId="0" xfId="0" applyFont="1" applyFill="1"/>
    <xf numFmtId="0" fontId="63" fillId="28" borderId="23" xfId="0" applyFont="1" applyFill="1" applyBorder="1"/>
    <xf numFmtId="0" fontId="69" fillId="14" borderId="7" xfId="0" applyFont="1" applyFill="1" applyBorder="1"/>
    <xf numFmtId="176" fontId="65" fillId="15" borderId="7" xfId="0" applyNumberFormat="1" applyFont="1" applyFill="1" applyBorder="1" applyAlignment="1">
      <alignment horizontal="right" vertical="center"/>
    </xf>
    <xf numFmtId="0" fontId="64" fillId="17" borderId="8" xfId="0" applyFont="1" applyFill="1" applyBorder="1" applyAlignment="1">
      <alignment horizontal="center" vertical="center"/>
    </xf>
    <xf numFmtId="176" fontId="64" fillId="17" borderId="8" xfId="0" applyNumberFormat="1" applyFont="1" applyFill="1" applyBorder="1" applyAlignment="1">
      <alignment horizontal="right" vertical="center"/>
    </xf>
    <xf numFmtId="0" fontId="64" fillId="0" borderId="0" xfId="0" applyFont="1" applyAlignment="1">
      <alignment horizontal="center" vertical="center"/>
    </xf>
    <xf numFmtId="176" fontId="64" fillId="0" borderId="0" xfId="0" applyNumberFormat="1" applyFont="1" applyAlignment="1">
      <alignment horizontal="right" vertical="center"/>
    </xf>
    <xf numFmtId="0" fontId="64" fillId="0" borderId="7" xfId="0" applyFont="1" applyBorder="1" applyAlignment="1">
      <alignment horizontal="left" vertical="center" indent="1"/>
    </xf>
    <xf numFmtId="176" fontId="66" fillId="15" borderId="9" xfId="0" applyNumberFormat="1" applyFont="1" applyFill="1" applyBorder="1" applyAlignment="1">
      <alignment horizontal="right" vertical="center"/>
    </xf>
    <xf numFmtId="176" fontId="66" fillId="15" borderId="10" xfId="0" applyNumberFormat="1" applyFont="1" applyFill="1" applyBorder="1" applyAlignment="1">
      <alignment horizontal="right" vertical="center"/>
    </xf>
    <xf numFmtId="180" fontId="8" fillId="14" borderId="7" xfId="0" applyNumberFormat="1" applyFont="1" applyFill="1" applyBorder="1" applyAlignment="1">
      <alignment vertical="center"/>
    </xf>
    <xf numFmtId="0" fontId="11" fillId="15" borderId="0" xfId="0" applyFont="1" applyFill="1" applyAlignment="1">
      <alignment horizontal="left" vertical="center" indent="1"/>
    </xf>
    <xf numFmtId="176" fontId="61" fillId="15" borderId="0" xfId="0" applyNumberFormat="1" applyFont="1" applyFill="1" applyAlignment="1">
      <alignment horizontal="right" vertical="center"/>
    </xf>
    <xf numFmtId="0" fontId="61" fillId="15" borderId="0" xfId="0" applyFont="1" applyFill="1"/>
    <xf numFmtId="0" fontId="67" fillId="16" borderId="7" xfId="0" applyFont="1" applyFill="1" applyBorder="1" applyAlignment="1">
      <alignment horizontal="center" vertical="center"/>
    </xf>
    <xf numFmtId="0" fontId="61" fillId="18" borderId="7" xfId="0" applyFont="1" applyFill="1" applyBorder="1" applyAlignment="1">
      <alignment horizontal="center" vertical="center"/>
    </xf>
    <xf numFmtId="0" fontId="61" fillId="20" borderId="7" xfId="0" applyFont="1" applyFill="1" applyBorder="1" applyAlignment="1">
      <alignment horizontal="center" vertical="center"/>
    </xf>
    <xf numFmtId="41" fontId="61" fillId="0" borderId="39" xfId="1" applyFont="1" applyBorder="1">
      <alignment vertical="center"/>
    </xf>
    <xf numFmtId="41" fontId="57" fillId="0" borderId="38" xfId="0" applyNumberFormat="1" applyFont="1" applyBorder="1"/>
    <xf numFmtId="0" fontId="61" fillId="29" borderId="3" xfId="0" applyFont="1" applyFill="1" applyBorder="1" applyAlignment="1">
      <alignment horizontal="center"/>
    </xf>
    <xf numFmtId="0" fontId="11" fillId="29" borderId="0" xfId="0" applyFont="1" applyFill="1" applyAlignment="1">
      <alignment horizontal="left" vertical="center" indent="1"/>
    </xf>
    <xf numFmtId="41" fontId="57" fillId="0" borderId="0" xfId="1" applyFont="1">
      <alignment vertical="center"/>
    </xf>
    <xf numFmtId="41" fontId="57" fillId="0" borderId="39" xfId="1" applyFont="1" applyBorder="1">
      <alignment vertical="center"/>
    </xf>
    <xf numFmtId="0" fontId="11" fillId="29" borderId="0" xfId="0" applyFont="1" applyFill="1" applyAlignment="1">
      <alignment horizontal="center" vertical="center"/>
    </xf>
    <xf numFmtId="0" fontId="64" fillId="29" borderId="0" xfId="0" applyFont="1" applyFill="1" applyAlignment="1">
      <alignment horizontal="left" vertical="center" indent="1"/>
    </xf>
    <xf numFmtId="0" fontId="61" fillId="0" borderId="40" xfId="0" applyFont="1" applyBorder="1"/>
    <xf numFmtId="0" fontId="61" fillId="0" borderId="38" xfId="0" applyFont="1" applyBorder="1"/>
    <xf numFmtId="0" fontId="61" fillId="26" borderId="0" xfId="0" applyFont="1" applyFill="1" applyAlignment="1">
      <alignment horizontal="center"/>
    </xf>
    <xf numFmtId="41" fontId="57" fillId="0" borderId="38" xfId="1" applyFont="1" applyBorder="1">
      <alignment vertical="center"/>
    </xf>
    <xf numFmtId="0" fontId="57" fillId="0" borderId="0" xfId="0" applyFont="1" applyAlignment="1">
      <alignment horizontal="center"/>
    </xf>
    <xf numFmtId="0" fontId="57" fillId="0" borderId="23" xfId="0" applyFont="1" applyBorder="1" applyAlignment="1">
      <alignment horizontal="center"/>
    </xf>
    <xf numFmtId="41" fontId="57" fillId="0" borderId="0" xfId="0" applyNumberFormat="1" applyFont="1"/>
    <xf numFmtId="41" fontId="57" fillId="0" borderId="23" xfId="1" applyFont="1" applyBorder="1" applyAlignment="1">
      <alignment horizontal="center" vertical="center"/>
    </xf>
    <xf numFmtId="41" fontId="57" fillId="0" borderId="41" xfId="1" applyFont="1" applyBorder="1" applyAlignment="1">
      <alignment horizontal="center" vertical="center"/>
    </xf>
    <xf numFmtId="41" fontId="57" fillId="0" borderId="42" xfId="1" applyFont="1" applyBorder="1" applyAlignment="1">
      <alignment horizontal="center" vertical="center"/>
    </xf>
    <xf numFmtId="41" fontId="57" fillId="0" borderId="43" xfId="1" applyFont="1" applyBorder="1" applyAlignment="1">
      <alignment horizontal="center" vertical="center"/>
    </xf>
    <xf numFmtId="41" fontId="57" fillId="0" borderId="44" xfId="1" applyFont="1" applyBorder="1">
      <alignment vertical="center"/>
    </xf>
    <xf numFmtId="41" fontId="57" fillId="0" borderId="45" xfId="1" applyFont="1" applyBorder="1">
      <alignment vertical="center"/>
    </xf>
    <xf numFmtId="0" fontId="0" fillId="0" borderId="46" xfId="0" applyBorder="1"/>
    <xf numFmtId="41" fontId="57" fillId="0" borderId="39" xfId="0" applyNumberFormat="1" applyFont="1" applyBorder="1"/>
    <xf numFmtId="41" fontId="57" fillId="0" borderId="47" xfId="0" applyNumberFormat="1" applyFont="1" applyBorder="1"/>
    <xf numFmtId="182" fontId="57" fillId="0" borderId="0" xfId="0" applyNumberFormat="1" applyFont="1"/>
    <xf numFmtId="0" fontId="58" fillId="0" borderId="19" xfId="0" applyFont="1" applyBorder="1" applyAlignment="1">
      <alignment horizontal="center" vertical="top"/>
    </xf>
    <xf numFmtId="41" fontId="63" fillId="0" borderId="19" xfId="1" applyFont="1" applyBorder="1" applyAlignment="1">
      <alignment horizontal="center" vertical="center"/>
    </xf>
    <xf numFmtId="41" fontId="57" fillId="30" borderId="45" xfId="1" applyFont="1" applyFill="1" applyBorder="1">
      <alignment vertical="center"/>
    </xf>
    <xf numFmtId="0" fontId="61" fillId="0" borderId="30" xfId="0" applyFont="1" applyBorder="1"/>
    <xf numFmtId="0" fontId="57" fillId="28" borderId="23" xfId="0" applyFont="1" applyFill="1" applyBorder="1" applyAlignment="1">
      <alignment horizontal="center"/>
    </xf>
    <xf numFmtId="0" fontId="57" fillId="28" borderId="0" xfId="0" applyFont="1" applyFill="1" applyAlignment="1">
      <alignment horizontal="center"/>
    </xf>
    <xf numFmtId="176" fontId="61" fillId="0" borderId="0" xfId="0" applyNumberFormat="1" applyFont="1"/>
    <xf numFmtId="0" fontId="70" fillId="0" borderId="0" xfId="0" applyFont="1" applyAlignment="1">
      <alignment horizontal="left" vertical="center" indent="1"/>
    </xf>
    <xf numFmtId="0" fontId="63" fillId="0" borderId="48" xfId="0" applyFont="1" applyBorder="1" applyAlignment="1">
      <alignment vertical="center" wrapText="1"/>
    </xf>
    <xf numFmtId="0" fontId="61" fillId="0" borderId="49" xfId="0" applyFont="1" applyBorder="1" applyAlignment="1">
      <alignment vertical="center" wrapText="1"/>
    </xf>
    <xf numFmtId="0" fontId="61" fillId="0" borderId="50" xfId="0" applyFont="1" applyBorder="1" applyAlignment="1">
      <alignment vertical="center" wrapText="1"/>
    </xf>
    <xf numFmtId="0" fontId="61" fillId="0" borderId="51" xfId="0" applyFont="1" applyBorder="1" applyAlignment="1">
      <alignment vertical="center" wrapText="1"/>
    </xf>
    <xf numFmtId="0" fontId="61" fillId="0" borderId="48" xfId="0" applyFont="1" applyBorder="1" applyAlignment="1">
      <alignment vertical="center" wrapText="1"/>
    </xf>
    <xf numFmtId="0" fontId="9" fillId="4" borderId="7" xfId="0" applyFont="1" applyFill="1" applyBorder="1" applyAlignment="1">
      <alignment horizontal="left" vertical="center" indent="1"/>
    </xf>
    <xf numFmtId="176" fontId="60" fillId="5" borderId="7" xfId="0" applyNumberFormat="1" applyFont="1" applyFill="1" applyBorder="1" applyAlignment="1">
      <alignment horizontal="right" vertical="center"/>
    </xf>
    <xf numFmtId="0" fontId="72" fillId="0" borderId="19" xfId="0" applyFont="1" applyBorder="1" applyAlignment="1">
      <alignment horizontal="center"/>
    </xf>
    <xf numFmtId="41" fontId="73" fillId="0" borderId="19" xfId="1" applyFont="1" applyBorder="1" applyAlignment="1">
      <alignment horizontal="center"/>
    </xf>
    <xf numFmtId="0" fontId="61" fillId="18" borderId="52" xfId="4" applyFont="1" applyFill="1" applyBorder="1" applyAlignment="1"/>
    <xf numFmtId="3" fontId="61" fillId="18" borderId="52" xfId="4" applyNumberFormat="1" applyFont="1" applyFill="1" applyBorder="1" applyAlignment="1"/>
    <xf numFmtId="3" fontId="61" fillId="18" borderId="53" xfId="4" applyNumberFormat="1" applyFont="1" applyFill="1" applyBorder="1" applyAlignment="1"/>
    <xf numFmtId="0" fontId="61" fillId="0" borderId="19" xfId="0" applyFont="1" applyBorder="1"/>
    <xf numFmtId="0" fontId="61" fillId="18" borderId="54" xfId="4" applyFont="1" applyFill="1" applyBorder="1" applyAlignment="1"/>
    <xf numFmtId="3" fontId="61" fillId="18" borderId="54" xfId="4" applyNumberFormat="1" applyFont="1" applyFill="1" applyBorder="1" applyAlignment="1"/>
    <xf numFmtId="3" fontId="61" fillId="18" borderId="55" xfId="4" applyNumberFormat="1" applyFont="1" applyFill="1" applyBorder="1" applyAlignment="1"/>
    <xf numFmtId="3" fontId="61" fillId="0" borderId="19" xfId="0" applyNumberFormat="1" applyFont="1" applyBorder="1"/>
    <xf numFmtId="3" fontId="61" fillId="0" borderId="56" xfId="0" applyNumberFormat="1" applyFont="1" applyBorder="1"/>
    <xf numFmtId="41" fontId="73" fillId="0" borderId="56" xfId="1" applyFont="1" applyBorder="1" applyAlignment="1">
      <alignment horizontal="center"/>
    </xf>
    <xf numFmtId="3" fontId="61" fillId="18" borderId="19" xfId="4" applyNumberFormat="1" applyFont="1" applyFill="1" applyBorder="1" applyAlignment="1"/>
    <xf numFmtId="41" fontId="61" fillId="0" borderId="19" xfId="1" applyFont="1" applyBorder="1" applyAlignment="1"/>
    <xf numFmtId="3" fontId="61" fillId="28" borderId="19" xfId="4" applyNumberFormat="1" applyFont="1" applyFill="1" applyBorder="1" applyAlignment="1"/>
    <xf numFmtId="0" fontId="73" fillId="0" borderId="19" xfId="0" applyFont="1" applyBorder="1" applyAlignment="1">
      <alignment horizontal="center"/>
    </xf>
    <xf numFmtId="0" fontId="61" fillId="18" borderId="19" xfId="4" applyFont="1" applyFill="1" applyBorder="1" applyAlignment="1"/>
    <xf numFmtId="0" fontId="73" fillId="27" borderId="19" xfId="6" applyFont="1" applyFill="1" applyBorder="1" applyAlignment="1">
      <alignment horizontal="centerContinuous" vertical="center"/>
    </xf>
    <xf numFmtId="0" fontId="73" fillId="27" borderId="19" xfId="6" applyFont="1" applyFill="1" applyBorder="1" applyAlignment="1">
      <alignment horizontal="centerContinuous" vertical="center" wrapText="1"/>
    </xf>
    <xf numFmtId="0" fontId="73" fillId="27" borderId="19" xfId="6" applyFont="1" applyFill="1" applyBorder="1" applyAlignment="1">
      <alignment horizontal="center" vertical="center"/>
    </xf>
    <xf numFmtId="0" fontId="73" fillId="0" borderId="19" xfId="6" applyFont="1" applyBorder="1" applyAlignment="1">
      <alignment vertical="center"/>
    </xf>
    <xf numFmtId="183" fontId="73" fillId="0" borderId="19" xfId="7" applyFont="1" applyFill="1" applyBorder="1" applyAlignment="1">
      <alignment vertical="center"/>
    </xf>
    <xf numFmtId="0" fontId="73" fillId="27" borderId="19" xfId="6" applyFont="1" applyFill="1" applyBorder="1" applyAlignment="1">
      <alignment vertical="center"/>
    </xf>
    <xf numFmtId="183" fontId="73" fillId="27" borderId="19" xfId="7" applyFont="1" applyFill="1" applyBorder="1" applyAlignment="1">
      <alignment vertical="center"/>
    </xf>
    <xf numFmtId="183" fontId="73" fillId="0" borderId="19" xfId="6" applyNumberFormat="1" applyFont="1" applyBorder="1" applyAlignment="1">
      <alignment vertical="center"/>
    </xf>
    <xf numFmtId="183" fontId="73" fillId="27" borderId="19" xfId="6" applyNumberFormat="1" applyFont="1" applyFill="1" applyBorder="1" applyAlignment="1">
      <alignment vertical="center"/>
    </xf>
    <xf numFmtId="10" fontId="61" fillId="0" borderId="0" xfId="5" applyNumberFormat="1" applyFont="1" applyAlignment="1"/>
    <xf numFmtId="41" fontId="0" fillId="0" borderId="0" xfId="0" applyNumberFormat="1"/>
    <xf numFmtId="0" fontId="57" fillId="0" borderId="40" xfId="0" applyFont="1" applyBorder="1"/>
    <xf numFmtId="41" fontId="61" fillId="0" borderId="30" xfId="1" applyFont="1" applyBorder="1" applyAlignment="1"/>
    <xf numFmtId="41" fontId="61" fillId="0" borderId="40" xfId="1" applyFont="1" applyBorder="1" applyAlignment="1"/>
    <xf numFmtId="41" fontId="61" fillId="0" borderId="38" xfId="1" applyFont="1" applyBorder="1" applyAlignment="1"/>
    <xf numFmtId="41" fontId="61" fillId="0" borderId="3" xfId="0" applyNumberFormat="1" applyFont="1" applyBorder="1"/>
    <xf numFmtId="41" fontId="61" fillId="0" borderId="0" xfId="0" applyNumberFormat="1" applyFont="1"/>
    <xf numFmtId="0" fontId="61" fillId="0" borderId="3" xfId="0" applyFont="1" applyBorder="1" applyAlignment="1">
      <alignment horizontal="center"/>
    </xf>
    <xf numFmtId="177" fontId="57" fillId="0" borderId="0" xfId="5" applyNumberFormat="1" applyFont="1" applyAlignment="1"/>
    <xf numFmtId="10" fontId="61" fillId="0" borderId="38" xfId="0" applyNumberFormat="1" applyFont="1" applyBorder="1"/>
    <xf numFmtId="177" fontId="57" fillId="0" borderId="38" xfId="5" applyNumberFormat="1" applyFont="1" applyBorder="1" applyAlignment="1"/>
    <xf numFmtId="0" fontId="57" fillId="27" borderId="0" xfId="0" applyFont="1" applyFill="1"/>
    <xf numFmtId="41" fontId="57" fillId="27" borderId="0" xfId="0" applyNumberFormat="1" applyFont="1" applyFill="1"/>
    <xf numFmtId="0" fontId="57" fillId="27" borderId="23" xfId="0" applyFont="1" applyFill="1" applyBorder="1" applyAlignment="1">
      <alignment horizontal="center"/>
    </xf>
    <xf numFmtId="0" fontId="57" fillId="0" borderId="0" xfId="0" applyFont="1" applyAlignment="1">
      <alignment horizontal="left"/>
    </xf>
    <xf numFmtId="31" fontId="61" fillId="0" borderId="0" xfId="0" applyNumberFormat="1" applyFont="1" applyAlignment="1">
      <alignment horizontal="center"/>
    </xf>
    <xf numFmtId="41" fontId="61" fillId="0" borderId="0" xfId="8" applyFont="1" applyAlignment="1">
      <alignment horizontal="center"/>
    </xf>
    <xf numFmtId="0" fontId="61" fillId="0" borderId="56" xfId="0" applyFont="1" applyBorder="1" applyAlignment="1">
      <alignment horizontal="center"/>
    </xf>
    <xf numFmtId="0" fontId="61" fillId="0" borderId="23" xfId="0" applyFont="1" applyBorder="1"/>
    <xf numFmtId="0" fontId="61" fillId="0" borderId="61" xfId="0" applyFont="1" applyBorder="1"/>
    <xf numFmtId="41" fontId="61" fillId="0" borderId="62" xfId="8" applyFont="1" applyBorder="1" applyAlignment="1"/>
    <xf numFmtId="41" fontId="61" fillId="0" borderId="22" xfId="8" applyFont="1" applyBorder="1" applyAlignment="1"/>
    <xf numFmtId="0" fontId="61" fillId="0" borderId="22" xfId="0" applyFont="1" applyBorder="1"/>
    <xf numFmtId="41" fontId="61" fillId="0" borderId="63" xfId="0" applyNumberFormat="1" applyFont="1" applyBorder="1"/>
    <xf numFmtId="41" fontId="61" fillId="0" borderId="0" xfId="8" applyFont="1" applyAlignment="1"/>
    <xf numFmtId="0" fontId="61" fillId="0" borderId="64" xfId="0" applyFont="1" applyBorder="1" applyAlignment="1">
      <alignment horizontal="center"/>
    </xf>
    <xf numFmtId="41" fontId="61" fillId="0" borderId="23" xfId="8" applyFont="1" applyBorder="1" applyAlignment="1"/>
    <xf numFmtId="41" fontId="61" fillId="0" borderId="61" xfId="8" applyFont="1" applyBorder="1" applyAlignment="1"/>
    <xf numFmtId="3" fontId="61" fillId="0" borderId="0" xfId="0" applyNumberFormat="1" applyFont="1"/>
    <xf numFmtId="0" fontId="78" fillId="31" borderId="0" xfId="2" applyFont="1" applyFill="1">
      <alignment vertical="center"/>
    </xf>
    <xf numFmtId="0" fontId="80" fillId="31" borderId="0" xfId="2" applyFont="1" applyFill="1">
      <alignment vertical="center"/>
    </xf>
    <xf numFmtId="41" fontId="80" fillId="31" borderId="0" xfId="9" applyFont="1" applyFill="1">
      <alignment vertical="center"/>
    </xf>
    <xf numFmtId="0" fontId="81" fillId="0" borderId="0" xfId="2" applyFont="1">
      <alignment vertical="center"/>
    </xf>
    <xf numFmtId="0" fontId="80" fillId="0" borderId="0" xfId="2" applyFont="1">
      <alignment vertical="center"/>
    </xf>
    <xf numFmtId="41" fontId="80" fillId="0" borderId="0" xfId="9" applyFont="1">
      <alignment vertical="center"/>
    </xf>
    <xf numFmtId="0" fontId="83" fillId="0" borderId="0" xfId="2" applyFont="1" applyAlignment="1">
      <alignment horizontal="left" vertical="center"/>
    </xf>
    <xf numFmtId="14" fontId="83" fillId="0" borderId="0" xfId="2" applyNumberFormat="1" applyFont="1">
      <alignment vertical="center"/>
    </xf>
    <xf numFmtId="0" fontId="84" fillId="31" borderId="66" xfId="2" applyFont="1" applyFill="1" applyBorder="1" applyAlignment="1">
      <alignment horizontal="center" vertical="center" wrapText="1"/>
    </xf>
    <xf numFmtId="14" fontId="85" fillId="31" borderId="67" xfId="2" applyNumberFormat="1" applyFont="1" applyFill="1" applyBorder="1" applyAlignment="1">
      <alignment horizontal="center" vertical="center" wrapText="1"/>
    </xf>
    <xf numFmtId="14" fontId="84" fillId="31" borderId="67" xfId="2" applyNumberFormat="1" applyFont="1" applyFill="1" applyBorder="1" applyAlignment="1">
      <alignment horizontal="center" vertical="center" wrapText="1"/>
    </xf>
    <xf numFmtId="41" fontId="84" fillId="31" borderId="67" xfId="9" applyFont="1" applyFill="1" applyBorder="1" applyAlignment="1">
      <alignment horizontal="center" vertical="center" wrapText="1"/>
    </xf>
    <xf numFmtId="14" fontId="84" fillId="31" borderId="68" xfId="2" applyNumberFormat="1" applyFont="1" applyFill="1" applyBorder="1" applyAlignment="1">
      <alignment horizontal="center" vertical="center"/>
    </xf>
    <xf numFmtId="0" fontId="80" fillId="27" borderId="69" xfId="2" applyFont="1" applyFill="1" applyBorder="1" applyAlignment="1">
      <alignment horizontal="left" vertical="center"/>
    </xf>
    <xf numFmtId="41" fontId="80" fillId="27" borderId="70" xfId="9" applyFont="1" applyFill="1" applyBorder="1">
      <alignment vertical="center"/>
    </xf>
    <xf numFmtId="41" fontId="80" fillId="27" borderId="71" xfId="9" applyFont="1" applyFill="1" applyBorder="1">
      <alignment vertical="center"/>
    </xf>
    <xf numFmtId="41" fontId="86" fillId="27" borderId="72" xfId="9" applyFont="1" applyFill="1" applyBorder="1">
      <alignment vertical="center"/>
    </xf>
    <xf numFmtId="0" fontId="81" fillId="0" borderId="73" xfId="2" applyFont="1" applyBorder="1">
      <alignment vertical="center"/>
    </xf>
    <xf numFmtId="41" fontId="81" fillId="0" borderId="74" xfId="9" applyFont="1" applyBorder="1">
      <alignment vertical="center"/>
    </xf>
    <xf numFmtId="41" fontId="81" fillId="0" borderId="75" xfId="2" applyNumberFormat="1" applyFont="1" applyBorder="1">
      <alignment vertical="center"/>
    </xf>
    <xf numFmtId="0" fontId="81" fillId="32" borderId="0" xfId="10" applyFont="1" applyFill="1">
      <alignment vertical="center"/>
    </xf>
    <xf numFmtId="0" fontId="80" fillId="32" borderId="0" xfId="10" applyFont="1" applyFill="1">
      <alignment vertical="center"/>
    </xf>
    <xf numFmtId="41" fontId="80" fillId="32" borderId="0" xfId="9" applyFont="1" applyFill="1">
      <alignment vertical="center"/>
    </xf>
    <xf numFmtId="179" fontId="80" fillId="32" borderId="0" xfId="10" applyNumberFormat="1" applyFont="1" applyFill="1">
      <alignment vertical="center"/>
    </xf>
    <xf numFmtId="0" fontId="81" fillId="0" borderId="76" xfId="2" applyFont="1" applyBorder="1">
      <alignment vertical="center"/>
    </xf>
    <xf numFmtId="0" fontId="80" fillId="0" borderId="21" xfId="2" applyFont="1" applyBorder="1">
      <alignment vertical="center"/>
    </xf>
    <xf numFmtId="41" fontId="80" fillId="0" borderId="21" xfId="9" applyFont="1" applyBorder="1">
      <alignment vertical="center"/>
    </xf>
    <xf numFmtId="0" fontId="80" fillId="0" borderId="77" xfId="2" applyFont="1" applyBorder="1">
      <alignment vertical="center"/>
    </xf>
    <xf numFmtId="0" fontId="87" fillId="0" borderId="44" xfId="2" applyFont="1" applyBorder="1">
      <alignment vertical="center"/>
    </xf>
    <xf numFmtId="0" fontId="80" fillId="0" borderId="45" xfId="2" applyFont="1" applyBorder="1">
      <alignment vertical="center"/>
    </xf>
    <xf numFmtId="0" fontId="87" fillId="0" borderId="46" xfId="2" quotePrefix="1" applyFont="1" applyBorder="1">
      <alignment vertical="center"/>
    </xf>
    <xf numFmtId="0" fontId="80" fillId="0" borderId="20" xfId="2" applyFont="1" applyBorder="1">
      <alignment vertical="center"/>
    </xf>
    <xf numFmtId="41" fontId="80" fillId="0" borderId="20" xfId="9" applyFont="1" applyBorder="1">
      <alignment vertical="center"/>
    </xf>
    <xf numFmtId="0" fontId="80" fillId="0" borderId="78" xfId="2" applyFont="1" applyBorder="1">
      <alignment vertical="center"/>
    </xf>
    <xf numFmtId="0" fontId="87" fillId="0" borderId="0" xfId="2" quotePrefix="1" applyFont="1">
      <alignment vertical="center"/>
    </xf>
    <xf numFmtId="0" fontId="80" fillId="0" borderId="44" xfId="2" applyFont="1" applyBorder="1">
      <alignment vertical="center"/>
    </xf>
    <xf numFmtId="3" fontId="80" fillId="0" borderId="0" xfId="2" applyNumberFormat="1" applyFont="1">
      <alignment vertical="center"/>
    </xf>
    <xf numFmtId="0" fontId="81" fillId="27" borderId="19" xfId="10" applyFont="1" applyFill="1" applyBorder="1" applyAlignment="1">
      <alignment horizontal="center" vertical="center"/>
    </xf>
    <xf numFmtId="41" fontId="81" fillId="27" borderId="19" xfId="9" applyFont="1" applyFill="1" applyBorder="1" applyAlignment="1">
      <alignment horizontal="center" vertical="center"/>
    </xf>
    <xf numFmtId="41" fontId="80" fillId="0" borderId="19" xfId="9" applyFont="1" applyFill="1" applyBorder="1" applyAlignment="1">
      <alignment horizontal="center" vertical="center"/>
    </xf>
    <xf numFmtId="14" fontId="80" fillId="0" borderId="19" xfId="9" applyNumberFormat="1" applyFont="1" applyFill="1" applyBorder="1" applyAlignment="1">
      <alignment horizontal="center" vertical="center"/>
    </xf>
    <xf numFmtId="0" fontId="80" fillId="0" borderId="19" xfId="10" applyFont="1" applyBorder="1">
      <alignment vertical="center"/>
    </xf>
    <xf numFmtId="14" fontId="80" fillId="0" borderId="19" xfId="10" applyNumberFormat="1" applyFont="1" applyBorder="1" applyAlignment="1">
      <alignment horizontal="left" vertical="center"/>
    </xf>
    <xf numFmtId="14" fontId="80" fillId="0" borderId="19" xfId="10" applyNumberFormat="1" applyFont="1" applyBorder="1">
      <alignment vertical="center"/>
    </xf>
    <xf numFmtId="41" fontId="80" fillId="0" borderId="19" xfId="9" applyFont="1" applyBorder="1">
      <alignment vertical="center"/>
    </xf>
    <xf numFmtId="3" fontId="80" fillId="0" borderId="19" xfId="10" applyNumberFormat="1" applyFont="1" applyBorder="1">
      <alignment vertical="center"/>
    </xf>
    <xf numFmtId="3" fontId="80" fillId="0" borderId="19" xfId="11" applyNumberFormat="1" applyFont="1" applyFill="1" applyBorder="1">
      <alignment vertical="center"/>
    </xf>
    <xf numFmtId="41" fontId="80" fillId="0" borderId="0" xfId="2" applyNumberFormat="1" applyFont="1">
      <alignment vertical="center"/>
    </xf>
    <xf numFmtId="0" fontId="80" fillId="0" borderId="0" xfId="10" applyFont="1">
      <alignment vertical="center"/>
    </xf>
    <xf numFmtId="14" fontId="80" fillId="0" borderId="0" xfId="10" applyNumberFormat="1" applyFont="1">
      <alignment vertical="center"/>
    </xf>
    <xf numFmtId="41" fontId="80" fillId="0" borderId="0" xfId="9" applyFont="1" applyBorder="1">
      <alignment vertical="center"/>
    </xf>
    <xf numFmtId="3" fontId="80" fillId="0" borderId="0" xfId="10" applyNumberFormat="1" applyFont="1">
      <alignment vertical="center"/>
    </xf>
    <xf numFmtId="3" fontId="80" fillId="0" borderId="0" xfId="11" applyNumberFormat="1" applyFont="1" applyFill="1" applyBorder="1">
      <alignment vertical="center"/>
    </xf>
    <xf numFmtId="41" fontId="80" fillId="0" borderId="0" xfId="11" applyFont="1" applyFill="1" applyBorder="1">
      <alignment vertical="center"/>
    </xf>
    <xf numFmtId="41" fontId="46" fillId="0" borderId="0" xfId="11" applyFont="1" applyFill="1" applyBorder="1">
      <alignment vertical="center"/>
    </xf>
    <xf numFmtId="0" fontId="89" fillId="0" borderId="44" xfId="2" applyFont="1" applyBorder="1">
      <alignment vertical="center"/>
    </xf>
    <xf numFmtId="0" fontId="80" fillId="0" borderId="0" xfId="2" quotePrefix="1" applyFont="1">
      <alignment vertical="center"/>
    </xf>
    <xf numFmtId="0" fontId="83" fillId="0" borderId="0" xfId="2" applyFont="1">
      <alignment vertical="center"/>
    </xf>
    <xf numFmtId="14" fontId="80" fillId="0" borderId="19" xfId="9" applyNumberFormat="1" applyFont="1" applyBorder="1" applyAlignment="1">
      <alignment horizontal="left" vertical="center"/>
    </xf>
    <xf numFmtId="41" fontId="80" fillId="0" borderId="19" xfId="9" applyFont="1" applyFill="1" applyBorder="1">
      <alignment vertical="center"/>
    </xf>
    <xf numFmtId="41" fontId="80" fillId="0" borderId="19" xfId="11" applyFont="1" applyFill="1" applyBorder="1">
      <alignment vertical="center"/>
    </xf>
    <xf numFmtId="43" fontId="80" fillId="0" borderId="19" xfId="9" applyNumberFormat="1" applyFont="1" applyFill="1" applyBorder="1" applyAlignment="1">
      <alignment horizontal="center" vertical="center"/>
    </xf>
    <xf numFmtId="0" fontId="90" fillId="0" borderId="19" xfId="12" applyBorder="1"/>
    <xf numFmtId="14" fontId="80" fillId="0" borderId="0" xfId="10" applyNumberFormat="1" applyFont="1" applyAlignment="1">
      <alignment horizontal="left" vertical="center"/>
    </xf>
    <xf numFmtId="43" fontId="80" fillId="0" borderId="0" xfId="9" applyNumberFormat="1" applyFont="1" applyFill="1" applyBorder="1" applyAlignment="1">
      <alignment horizontal="center" vertical="center"/>
    </xf>
    <xf numFmtId="0" fontId="81" fillId="0" borderId="0" xfId="2" applyFont="1" applyAlignment="1">
      <alignment horizontal="center" vertical="center"/>
    </xf>
    <xf numFmtId="41" fontId="81" fillId="0" borderId="0" xfId="2" applyNumberFormat="1" applyFont="1">
      <alignment vertical="center"/>
    </xf>
    <xf numFmtId="0" fontId="81" fillId="33" borderId="0" xfId="2" applyFont="1" applyFill="1" applyAlignment="1">
      <alignment horizontal="center" vertical="center"/>
    </xf>
    <xf numFmtId="41" fontId="81" fillId="33" borderId="0" xfId="9" applyFont="1" applyFill="1">
      <alignment vertical="center"/>
    </xf>
    <xf numFmtId="41" fontId="81" fillId="33" borderId="0" xfId="2" applyNumberFormat="1" applyFont="1" applyFill="1">
      <alignment vertical="center"/>
    </xf>
    <xf numFmtId="41" fontId="80" fillId="0" borderId="0" xfId="9" applyFont="1" applyFill="1">
      <alignment vertical="center"/>
    </xf>
    <xf numFmtId="0" fontId="78" fillId="31" borderId="22" xfId="2" applyFont="1" applyFill="1" applyBorder="1">
      <alignment vertical="center"/>
    </xf>
    <xf numFmtId="0" fontId="80" fillId="31" borderId="22" xfId="10" applyFont="1" applyFill="1" applyBorder="1">
      <alignment vertical="center"/>
    </xf>
    <xf numFmtId="41" fontId="80" fillId="31" borderId="22" xfId="9" applyFont="1" applyFill="1" applyBorder="1">
      <alignment vertical="center"/>
    </xf>
    <xf numFmtId="14" fontId="80" fillId="31" borderId="22" xfId="10" applyNumberFormat="1" applyFont="1" applyFill="1" applyBorder="1">
      <alignment vertical="center"/>
    </xf>
    <xf numFmtId="10" fontId="80" fillId="31" borderId="22" xfId="10" applyNumberFormat="1" applyFont="1" applyFill="1" applyBorder="1">
      <alignment vertical="center"/>
    </xf>
    <xf numFmtId="14" fontId="80" fillId="32" borderId="0" xfId="10" applyNumberFormat="1" applyFont="1" applyFill="1">
      <alignment vertical="center"/>
    </xf>
    <xf numFmtId="10" fontId="80" fillId="32" borderId="0" xfId="10" applyNumberFormat="1" applyFont="1" applyFill="1">
      <alignment vertical="center"/>
    </xf>
    <xf numFmtId="179" fontId="80" fillId="0" borderId="0" xfId="10" applyNumberFormat="1" applyFont="1">
      <alignment vertical="center"/>
    </xf>
    <xf numFmtId="0" fontId="91" fillId="32" borderId="0" xfId="10" applyFont="1" applyFill="1">
      <alignment vertical="center"/>
    </xf>
    <xf numFmtId="14" fontId="91" fillId="32" borderId="0" xfId="10" applyNumberFormat="1" applyFont="1" applyFill="1">
      <alignment vertical="center"/>
    </xf>
    <xf numFmtId="0" fontId="84" fillId="31" borderId="66" xfId="10" applyFont="1" applyFill="1" applyBorder="1" applyAlignment="1">
      <alignment horizontal="center" vertical="center"/>
    </xf>
    <xf numFmtId="0" fontId="84" fillId="31" borderId="67" xfId="10" applyFont="1" applyFill="1" applyBorder="1" applyAlignment="1">
      <alignment horizontal="center" vertical="center"/>
    </xf>
    <xf numFmtId="14" fontId="84" fillId="31" borderId="67" xfId="10" applyNumberFormat="1" applyFont="1" applyFill="1" applyBorder="1" applyAlignment="1">
      <alignment horizontal="center" vertical="center"/>
    </xf>
    <xf numFmtId="14" fontId="84" fillId="31" borderId="67" xfId="10" applyNumberFormat="1" applyFont="1" applyFill="1" applyBorder="1" applyAlignment="1">
      <alignment horizontal="center" vertical="center" wrapText="1"/>
    </xf>
    <xf numFmtId="10" fontId="84" fillId="31" borderId="67" xfId="10" applyNumberFormat="1" applyFont="1" applyFill="1" applyBorder="1" applyAlignment="1">
      <alignment horizontal="center" vertical="center" wrapText="1"/>
    </xf>
    <xf numFmtId="0" fontId="84" fillId="31" borderId="67" xfId="10" applyFont="1" applyFill="1" applyBorder="1" applyAlignment="1">
      <alignment horizontal="center" vertical="center" wrapText="1"/>
    </xf>
    <xf numFmtId="0" fontId="80" fillId="32" borderId="79" xfId="10" applyFont="1" applyFill="1" applyBorder="1">
      <alignment vertical="center"/>
    </xf>
    <xf numFmtId="0" fontId="80" fillId="32" borderId="70" xfId="10" applyFont="1" applyFill="1" applyBorder="1">
      <alignment vertical="center"/>
    </xf>
    <xf numFmtId="0" fontId="80" fillId="32" borderId="71" xfId="10" applyFont="1" applyFill="1" applyBorder="1">
      <alignment vertical="center"/>
    </xf>
    <xf numFmtId="41" fontId="80" fillId="32" borderId="71" xfId="9" applyFont="1" applyFill="1" applyBorder="1">
      <alignment vertical="center"/>
    </xf>
    <xf numFmtId="14" fontId="80" fillId="32" borderId="70" xfId="10" applyNumberFormat="1" applyFont="1" applyFill="1" applyBorder="1">
      <alignment vertical="center"/>
    </xf>
    <xf numFmtId="10" fontId="80" fillId="32" borderId="70" xfId="10" applyNumberFormat="1" applyFont="1" applyFill="1" applyBorder="1">
      <alignment vertical="center"/>
    </xf>
    <xf numFmtId="179" fontId="86" fillId="32" borderId="0" xfId="10" applyNumberFormat="1" applyFont="1" applyFill="1">
      <alignment vertical="center"/>
    </xf>
    <xf numFmtId="0" fontId="80" fillId="33" borderId="79" xfId="10" applyFont="1" applyFill="1" applyBorder="1">
      <alignment vertical="center"/>
    </xf>
    <xf numFmtId="0" fontId="80" fillId="33" borderId="70" xfId="10" applyFont="1" applyFill="1" applyBorder="1">
      <alignment vertical="center"/>
    </xf>
    <xf numFmtId="0" fontId="80" fillId="33" borderId="71" xfId="10" applyFont="1" applyFill="1" applyBorder="1">
      <alignment vertical="center"/>
    </xf>
    <xf numFmtId="41" fontId="80" fillId="33" borderId="71" xfId="9" applyFont="1" applyFill="1" applyBorder="1">
      <alignment vertical="center"/>
    </xf>
    <xf numFmtId="14" fontId="80" fillId="33" borderId="71" xfId="10" applyNumberFormat="1" applyFont="1" applyFill="1" applyBorder="1">
      <alignment vertical="center"/>
    </xf>
    <xf numFmtId="14" fontId="46" fillId="33" borderId="71" xfId="10" applyNumberFormat="1" applyFont="1" applyFill="1" applyBorder="1">
      <alignment vertical="center"/>
    </xf>
    <xf numFmtId="10" fontId="80" fillId="33" borderId="71" xfId="10" applyNumberFormat="1" applyFont="1" applyFill="1" applyBorder="1">
      <alignment vertical="center"/>
    </xf>
    <xf numFmtId="14" fontId="46" fillId="32" borderId="71" xfId="10" applyNumberFormat="1" applyFont="1" applyFill="1" applyBorder="1">
      <alignment vertical="center"/>
    </xf>
    <xf numFmtId="14" fontId="80" fillId="32" borderId="71" xfId="10" applyNumberFormat="1" applyFont="1" applyFill="1" applyBorder="1">
      <alignment vertical="center"/>
    </xf>
    <xf numFmtId="10" fontId="80" fillId="32" borderId="71" xfId="10" applyNumberFormat="1" applyFont="1" applyFill="1" applyBorder="1">
      <alignment vertical="center"/>
    </xf>
    <xf numFmtId="0" fontId="80" fillId="0" borderId="80" xfId="10" applyFont="1" applyBorder="1">
      <alignment vertical="center"/>
    </xf>
    <xf numFmtId="0" fontId="80" fillId="0" borderId="81" xfId="10" applyFont="1" applyBorder="1">
      <alignment vertical="center"/>
    </xf>
    <xf numFmtId="41" fontId="80" fillId="0" borderId="81" xfId="9" applyFont="1" applyFill="1" applyBorder="1">
      <alignment vertical="center"/>
    </xf>
    <xf numFmtId="14" fontId="80" fillId="0" borderId="81" xfId="10" applyNumberFormat="1" applyFont="1" applyBorder="1">
      <alignment vertical="center"/>
    </xf>
    <xf numFmtId="10" fontId="80" fillId="0" borderId="81" xfId="10" applyNumberFormat="1" applyFont="1" applyBorder="1">
      <alignment vertical="center"/>
    </xf>
    <xf numFmtId="0" fontId="80" fillId="0" borderId="71" xfId="10" applyFont="1" applyBorder="1">
      <alignment vertical="center"/>
    </xf>
    <xf numFmtId="0" fontId="80" fillId="32" borderId="80" xfId="10" applyFont="1" applyFill="1" applyBorder="1">
      <alignment vertical="center"/>
    </xf>
    <xf numFmtId="0" fontId="80" fillId="32" borderId="81" xfId="10" applyFont="1" applyFill="1" applyBorder="1">
      <alignment vertical="center"/>
    </xf>
    <xf numFmtId="41" fontId="80" fillId="32" borderId="81" xfId="9" applyFont="1" applyFill="1" applyBorder="1">
      <alignment vertical="center"/>
    </xf>
    <xf numFmtId="41" fontId="80" fillId="32" borderId="0" xfId="10" applyNumberFormat="1" applyFont="1" applyFill="1">
      <alignment vertical="center"/>
    </xf>
    <xf numFmtId="0" fontId="86" fillId="32" borderId="0" xfId="10" applyFont="1" applyFill="1">
      <alignment vertical="center"/>
    </xf>
    <xf numFmtId="0" fontId="92" fillId="32" borderId="0" xfId="10" applyFont="1" applyFill="1">
      <alignment vertical="center"/>
    </xf>
    <xf numFmtId="0" fontId="80" fillId="25" borderId="0" xfId="2" applyFont="1" applyFill="1">
      <alignment vertical="center"/>
    </xf>
    <xf numFmtId="0" fontId="93" fillId="32" borderId="0" xfId="10" applyFont="1" applyFill="1">
      <alignment vertical="center"/>
    </xf>
    <xf numFmtId="41" fontId="93" fillId="32" borderId="0" xfId="9" applyFont="1" applyFill="1">
      <alignment vertical="center"/>
    </xf>
    <xf numFmtId="14" fontId="93" fillId="32" borderId="0" xfId="10" applyNumberFormat="1" applyFont="1" applyFill="1">
      <alignment vertical="center"/>
    </xf>
    <xf numFmtId="41" fontId="80" fillId="32" borderId="70" xfId="9" applyFont="1" applyFill="1" applyBorder="1">
      <alignment vertical="center"/>
    </xf>
    <xf numFmtId="10" fontId="80" fillId="32" borderId="71" xfId="9" applyNumberFormat="1" applyFont="1" applyFill="1" applyBorder="1">
      <alignment vertical="center"/>
    </xf>
    <xf numFmtId="14" fontId="94" fillId="32" borderId="0" xfId="10" applyNumberFormat="1" applyFont="1" applyFill="1" applyAlignment="1">
      <alignment horizontal="center" vertical="center"/>
    </xf>
    <xf numFmtId="41" fontId="93" fillId="32" borderId="0" xfId="10" applyNumberFormat="1" applyFont="1" applyFill="1">
      <alignment vertical="center"/>
    </xf>
    <xf numFmtId="0" fontId="93" fillId="33" borderId="0" xfId="10" applyFont="1" applyFill="1">
      <alignment vertical="center"/>
    </xf>
    <xf numFmtId="41" fontId="80" fillId="33" borderId="70" xfId="9" applyFont="1" applyFill="1" applyBorder="1">
      <alignment vertical="center"/>
    </xf>
    <xf numFmtId="10" fontId="80" fillId="33" borderId="71" xfId="9" applyNumberFormat="1" applyFont="1" applyFill="1" applyBorder="1">
      <alignment vertical="center"/>
    </xf>
    <xf numFmtId="14" fontId="94" fillId="33" borderId="0" xfId="10" applyNumberFormat="1" applyFont="1" applyFill="1" applyAlignment="1">
      <alignment horizontal="center" vertical="center"/>
    </xf>
    <xf numFmtId="14" fontId="93" fillId="33" borderId="0" xfId="10" applyNumberFormat="1" applyFont="1" applyFill="1">
      <alignment vertical="center"/>
    </xf>
    <xf numFmtId="41" fontId="93" fillId="33" borderId="0" xfId="10" applyNumberFormat="1" applyFont="1" applyFill="1">
      <alignment vertical="center"/>
    </xf>
    <xf numFmtId="41" fontId="93" fillId="33" borderId="0" xfId="9" applyFont="1" applyFill="1">
      <alignment vertical="center"/>
    </xf>
    <xf numFmtId="10" fontId="80" fillId="0" borderId="81" xfId="9" applyNumberFormat="1" applyFont="1" applyFill="1" applyBorder="1">
      <alignment vertical="center"/>
    </xf>
    <xf numFmtId="0" fontId="93" fillId="32" borderId="0" xfId="10" applyFont="1" applyFill="1" applyAlignment="1">
      <alignment horizontal="left" vertical="center"/>
    </xf>
    <xf numFmtId="0" fontId="80" fillId="32" borderId="81" xfId="10" applyFont="1" applyFill="1" applyBorder="1" applyAlignment="1">
      <alignment horizontal="right" vertical="center"/>
    </xf>
    <xf numFmtId="10" fontId="80" fillId="32" borderId="81" xfId="10" applyNumberFormat="1" applyFont="1" applyFill="1" applyBorder="1">
      <alignment vertical="center"/>
    </xf>
    <xf numFmtId="41" fontId="81" fillId="0" borderId="85" xfId="9" applyFont="1" applyFill="1" applyBorder="1">
      <alignment vertical="center"/>
    </xf>
    <xf numFmtId="0" fontId="81" fillId="0" borderId="85" xfId="10" applyFont="1" applyBorder="1" applyAlignment="1">
      <alignment horizontal="right" vertical="center"/>
    </xf>
    <xf numFmtId="10" fontId="81" fillId="0" borderId="85" xfId="10" applyNumberFormat="1" applyFont="1" applyBorder="1">
      <alignment vertical="center"/>
    </xf>
    <xf numFmtId="0" fontId="95" fillId="32" borderId="0" xfId="10" applyFont="1" applyFill="1" applyAlignment="1">
      <alignment horizontal="right" vertical="center"/>
    </xf>
    <xf numFmtId="0" fontId="93" fillId="32" borderId="0" xfId="10" applyFont="1" applyFill="1" applyAlignment="1">
      <alignment horizontal="center" vertical="center"/>
    </xf>
    <xf numFmtId="0" fontId="93" fillId="32" borderId="0" xfId="10" applyFont="1" applyFill="1" applyAlignment="1">
      <alignment horizontal="right" vertical="center"/>
    </xf>
    <xf numFmtId="0" fontId="93" fillId="32" borderId="22" xfId="10" applyFont="1" applyFill="1" applyBorder="1" applyAlignment="1">
      <alignment horizontal="center" vertical="center"/>
    </xf>
    <xf numFmtId="14" fontId="93" fillId="32" borderId="0" xfId="10" applyNumberFormat="1" applyFont="1" applyFill="1" applyAlignment="1">
      <alignment horizontal="right" vertical="center"/>
    </xf>
    <xf numFmtId="184" fontId="93" fillId="32" borderId="0" xfId="9" applyNumberFormat="1" applyFont="1" applyFill="1">
      <alignment vertical="center"/>
    </xf>
    <xf numFmtId="41" fontId="93" fillId="32" borderId="0" xfId="9" applyFont="1" applyFill="1" applyBorder="1">
      <alignment vertical="center"/>
    </xf>
    <xf numFmtId="41" fontId="93" fillId="32" borderId="22" xfId="9" applyFont="1" applyFill="1" applyBorder="1">
      <alignment vertical="center"/>
    </xf>
    <xf numFmtId="184" fontId="93" fillId="32" borderId="22" xfId="9" applyNumberFormat="1" applyFont="1" applyFill="1" applyBorder="1">
      <alignment vertical="center"/>
    </xf>
    <xf numFmtId="14" fontId="93" fillId="32" borderId="60" xfId="10" applyNumberFormat="1" applyFont="1" applyFill="1" applyBorder="1" applyAlignment="1">
      <alignment horizontal="right" vertical="center"/>
    </xf>
    <xf numFmtId="41" fontId="95" fillId="32" borderId="0" xfId="9" applyFont="1" applyFill="1" applyBorder="1">
      <alignment vertical="center"/>
    </xf>
    <xf numFmtId="41" fontId="93" fillId="32" borderId="60" xfId="9" applyFont="1" applyFill="1" applyBorder="1">
      <alignment vertical="center"/>
    </xf>
    <xf numFmtId="14" fontId="93" fillId="32" borderId="22" xfId="10" applyNumberFormat="1" applyFont="1" applyFill="1" applyBorder="1">
      <alignment vertical="center"/>
    </xf>
    <xf numFmtId="41" fontId="95" fillId="32" borderId="0" xfId="10" applyNumberFormat="1" applyFont="1" applyFill="1">
      <alignment vertical="center"/>
    </xf>
    <xf numFmtId="0" fontId="95" fillId="32" borderId="76" xfId="10" applyFont="1" applyFill="1" applyBorder="1">
      <alignment vertical="center"/>
    </xf>
    <xf numFmtId="0" fontId="93" fillId="32" borderId="21" xfId="10" applyFont="1" applyFill="1" applyBorder="1">
      <alignment vertical="center"/>
    </xf>
    <xf numFmtId="0" fontId="93" fillId="32" borderId="77" xfId="10" applyFont="1" applyFill="1" applyBorder="1">
      <alignment vertical="center"/>
    </xf>
    <xf numFmtId="0" fontId="95" fillId="27" borderId="44" xfId="10" applyFont="1" applyFill="1" applyBorder="1">
      <alignment vertical="center"/>
    </xf>
    <xf numFmtId="0" fontId="95" fillId="27" borderId="0" xfId="10" applyFont="1" applyFill="1">
      <alignment vertical="center"/>
    </xf>
    <xf numFmtId="0" fontId="95" fillId="27" borderId="45" xfId="10" applyFont="1" applyFill="1" applyBorder="1">
      <alignment vertical="center"/>
    </xf>
    <xf numFmtId="0" fontId="93" fillId="32" borderId="44" xfId="10" applyFont="1" applyFill="1" applyBorder="1">
      <alignment vertical="center"/>
    </xf>
    <xf numFmtId="0" fontId="93" fillId="32" borderId="45" xfId="10" applyFont="1" applyFill="1" applyBorder="1">
      <alignment vertical="center"/>
    </xf>
    <xf numFmtId="0" fontId="95" fillId="32" borderId="86" xfId="10" applyFont="1" applyFill="1" applyBorder="1">
      <alignment vertical="center"/>
    </xf>
    <xf numFmtId="0" fontId="95" fillId="32" borderId="22" xfId="10" applyFont="1" applyFill="1" applyBorder="1">
      <alignment vertical="center"/>
    </xf>
    <xf numFmtId="0" fontId="95" fillId="32" borderId="87" xfId="10" applyFont="1" applyFill="1" applyBorder="1">
      <alignment vertical="center"/>
    </xf>
    <xf numFmtId="41" fontId="93" fillId="32" borderId="45" xfId="10" applyNumberFormat="1" applyFont="1" applyFill="1" applyBorder="1">
      <alignment vertical="center"/>
    </xf>
    <xf numFmtId="41" fontId="93" fillId="32" borderId="45" xfId="9" applyFont="1" applyFill="1" applyBorder="1">
      <alignment vertical="center"/>
    </xf>
    <xf numFmtId="184" fontId="93" fillId="32" borderId="0" xfId="10" applyNumberFormat="1" applyFont="1" applyFill="1">
      <alignment vertical="center"/>
    </xf>
    <xf numFmtId="0" fontId="95" fillId="32" borderId="88" xfId="10" applyFont="1" applyFill="1" applyBorder="1">
      <alignment vertical="center"/>
    </xf>
    <xf numFmtId="41" fontId="95" fillId="28" borderId="39" xfId="10" applyNumberFormat="1" applyFont="1" applyFill="1" applyBorder="1">
      <alignment vertical="center"/>
    </xf>
    <xf numFmtId="0" fontId="93" fillId="32" borderId="20" xfId="10" applyFont="1" applyFill="1" applyBorder="1">
      <alignment vertical="center"/>
    </xf>
    <xf numFmtId="0" fontId="93" fillId="32" borderId="78" xfId="10" applyFont="1" applyFill="1" applyBorder="1">
      <alignment vertical="center"/>
    </xf>
    <xf numFmtId="41" fontId="95" fillId="27" borderId="0" xfId="10" applyNumberFormat="1" applyFont="1" applyFill="1">
      <alignment vertical="center"/>
    </xf>
    <xf numFmtId="0" fontId="95" fillId="32" borderId="0" xfId="10" applyFont="1" applyFill="1">
      <alignment vertical="center"/>
    </xf>
    <xf numFmtId="0" fontId="96" fillId="24" borderId="0" xfId="0" applyFont="1" applyFill="1"/>
    <xf numFmtId="0" fontId="69" fillId="24" borderId="0" xfId="0" applyFont="1" applyFill="1"/>
    <xf numFmtId="0" fontId="61" fillId="0" borderId="64" xfId="0" applyFont="1" applyBorder="1"/>
    <xf numFmtId="41" fontId="57" fillId="0" borderId="65" xfId="1" applyFont="1" applyBorder="1">
      <alignment vertical="center"/>
    </xf>
    <xf numFmtId="0" fontId="61" fillId="0" borderId="56" xfId="0" applyFont="1" applyBorder="1"/>
    <xf numFmtId="41" fontId="57" fillId="0" borderId="23" xfId="1" applyFont="1" applyBorder="1">
      <alignment vertical="center"/>
    </xf>
    <xf numFmtId="41" fontId="57" fillId="0" borderId="61" xfId="1" applyFont="1" applyBorder="1">
      <alignment vertical="center"/>
    </xf>
    <xf numFmtId="41" fontId="57" fillId="0" borderId="64" xfId="1" applyFont="1" applyBorder="1">
      <alignment vertical="center"/>
    </xf>
    <xf numFmtId="41" fontId="57" fillId="0" borderId="56" xfId="1" applyFont="1" applyBorder="1">
      <alignment vertical="center"/>
    </xf>
    <xf numFmtId="0" fontId="69" fillId="0" borderId="0" xfId="0" applyFont="1"/>
    <xf numFmtId="0" fontId="57" fillId="0" borderId="23" xfId="0" applyFont="1" applyBorder="1"/>
    <xf numFmtId="0" fontId="0" fillId="0" borderId="9" xfId="0" applyBorder="1"/>
    <xf numFmtId="0" fontId="0" fillId="0" borderId="10" xfId="0" applyBorder="1"/>
    <xf numFmtId="0" fontId="98" fillId="0" borderId="0" xfId="13" applyFont="1" applyAlignment="1">
      <alignment horizontal="center" vertical="center"/>
    </xf>
    <xf numFmtId="185" fontId="99" fillId="0" borderId="0" xfId="13" applyNumberFormat="1" applyFont="1" applyAlignment="1">
      <alignment vertical="center"/>
    </xf>
    <xf numFmtId="0" fontId="99" fillId="0" borderId="0" xfId="13" applyFont="1" applyAlignment="1">
      <alignment vertical="center"/>
    </xf>
    <xf numFmtId="0" fontId="100" fillId="0" borderId="0" xfId="13" applyFont="1" applyAlignment="1">
      <alignment vertical="center"/>
    </xf>
    <xf numFmtId="186" fontId="100" fillId="0" borderId="0" xfId="13" applyNumberFormat="1" applyFont="1" applyAlignment="1">
      <alignment vertical="center"/>
    </xf>
    <xf numFmtId="185" fontId="100" fillId="0" borderId="0" xfId="13" applyNumberFormat="1" applyFont="1" applyAlignment="1">
      <alignment vertical="center"/>
    </xf>
    <xf numFmtId="185" fontId="100" fillId="0" borderId="0" xfId="13" applyNumberFormat="1" applyFont="1" applyAlignment="1">
      <alignment horizontal="right" vertical="center"/>
    </xf>
    <xf numFmtId="0" fontId="101" fillId="0" borderId="0" xfId="13" applyFont="1" applyAlignment="1">
      <alignment horizontal="center" vertical="center" wrapText="1"/>
    </xf>
    <xf numFmtId="0" fontId="101" fillId="31" borderId="94" xfId="13" applyFont="1" applyFill="1" applyBorder="1" applyAlignment="1">
      <alignment horizontal="center" vertical="center"/>
    </xf>
    <xf numFmtId="185" fontId="100" fillId="0" borderId="0" xfId="13" applyNumberFormat="1" applyFont="1" applyAlignment="1">
      <alignment horizontal="center" vertical="center"/>
    </xf>
    <xf numFmtId="0" fontId="100" fillId="28" borderId="0" xfId="13" applyFont="1" applyFill="1" applyAlignment="1">
      <alignment vertical="center"/>
    </xf>
    <xf numFmtId="0" fontId="100" fillId="0" borderId="99" xfId="13" applyFont="1" applyBorder="1" applyAlignment="1">
      <alignment horizontal="center" vertical="center"/>
    </xf>
    <xf numFmtId="0" fontId="102" fillId="0" borderId="94" xfId="13" applyFont="1" applyBorder="1" applyAlignment="1">
      <alignment horizontal="center" vertical="center"/>
    </xf>
    <xf numFmtId="0" fontId="102" fillId="34" borderId="100" xfId="13" applyFont="1" applyFill="1" applyBorder="1" applyAlignment="1">
      <alignment horizontal="center" vertical="center"/>
    </xf>
    <xf numFmtId="0" fontId="102" fillId="0" borderId="100" xfId="13" applyFont="1" applyBorder="1" applyAlignment="1">
      <alignment vertical="center"/>
    </xf>
    <xf numFmtId="0" fontId="103" fillId="0" borderId="94" xfId="13" applyFont="1" applyBorder="1" applyAlignment="1">
      <alignment horizontal="center" vertical="center"/>
    </xf>
    <xf numFmtId="188" fontId="103" fillId="0" borderId="100" xfId="13" applyNumberFormat="1" applyFont="1" applyBorder="1" applyAlignment="1">
      <alignment vertical="center"/>
    </xf>
    <xf numFmtId="186" fontId="102" fillId="0" borderId="94" xfId="13" applyNumberFormat="1" applyFont="1" applyBorder="1" applyAlignment="1">
      <alignment horizontal="center" vertical="center"/>
    </xf>
    <xf numFmtId="189" fontId="102" fillId="0" borderId="94" xfId="13" applyNumberFormat="1" applyFont="1" applyBorder="1" applyAlignment="1">
      <alignment vertical="center"/>
    </xf>
    <xf numFmtId="185" fontId="103" fillId="0" borderId="100" xfId="13" applyNumberFormat="1" applyFont="1" applyBorder="1" applyAlignment="1">
      <alignment vertical="center"/>
    </xf>
    <xf numFmtId="185" fontId="103" fillId="0" borderId="94" xfId="13" applyNumberFormat="1" applyFont="1" applyBorder="1" applyAlignment="1">
      <alignment vertical="center"/>
    </xf>
    <xf numFmtId="185" fontId="102" fillId="0" borderId="94" xfId="13" applyNumberFormat="1" applyFont="1" applyBorder="1" applyAlignment="1">
      <alignment vertical="center"/>
    </xf>
    <xf numFmtId="185" fontId="102" fillId="0" borderId="100" xfId="13" applyNumberFormat="1" applyFont="1" applyBorder="1" applyAlignment="1">
      <alignment vertical="center"/>
    </xf>
    <xf numFmtId="185" fontId="103" fillId="0" borderId="96" xfId="13" applyNumberFormat="1" applyFont="1" applyBorder="1" applyAlignment="1">
      <alignment vertical="center"/>
    </xf>
    <xf numFmtId="185" fontId="102" fillId="0" borderId="0" xfId="13" applyNumberFormat="1" applyFont="1" applyAlignment="1">
      <alignment vertical="center"/>
    </xf>
    <xf numFmtId="185" fontId="103" fillId="0" borderId="0" xfId="13" applyNumberFormat="1" applyFont="1" applyAlignment="1">
      <alignment vertical="center"/>
    </xf>
    <xf numFmtId="3" fontId="102" fillId="28" borderId="0" xfId="13" applyNumberFormat="1" applyFont="1" applyFill="1" applyAlignment="1">
      <alignment vertical="center"/>
    </xf>
    <xf numFmtId="3" fontId="103" fillId="0" borderId="0" xfId="13" applyNumberFormat="1" applyFont="1" applyAlignment="1">
      <alignment vertical="center"/>
    </xf>
    <xf numFmtId="0" fontId="103" fillId="0" borderId="0" xfId="13" applyFont="1" applyAlignment="1">
      <alignment vertical="center"/>
    </xf>
    <xf numFmtId="185" fontId="104" fillId="31" borderId="102" xfId="13" applyNumberFormat="1" applyFont="1" applyFill="1" applyBorder="1" applyAlignment="1">
      <alignment vertical="center"/>
    </xf>
    <xf numFmtId="185" fontId="104" fillId="31" borderId="103" xfId="13" applyNumberFormat="1" applyFont="1" applyFill="1" applyBorder="1" applyAlignment="1">
      <alignment vertical="center"/>
    </xf>
    <xf numFmtId="185" fontId="104" fillId="0" borderId="0" xfId="13" applyNumberFormat="1" applyFont="1" applyAlignment="1">
      <alignment vertical="center"/>
    </xf>
    <xf numFmtId="185" fontId="102" fillId="34" borderId="0" xfId="13" applyNumberFormat="1" applyFont="1" applyFill="1" applyAlignment="1">
      <alignment horizontal="center" vertical="center"/>
    </xf>
    <xf numFmtId="0" fontId="102" fillId="0" borderId="0" xfId="13" applyFont="1" applyAlignment="1">
      <alignment vertical="center"/>
    </xf>
    <xf numFmtId="0" fontId="104" fillId="0" borderId="0" xfId="13" applyFont="1" applyAlignment="1">
      <alignment horizontal="center" vertical="center"/>
    </xf>
    <xf numFmtId="185" fontId="102" fillId="0" borderId="0" xfId="13" applyNumberFormat="1" applyFont="1" applyAlignment="1">
      <alignment horizontal="center" vertical="center"/>
    </xf>
    <xf numFmtId="186" fontId="102" fillId="0" borderId="0" xfId="13" applyNumberFormat="1" applyFont="1" applyAlignment="1">
      <alignment vertical="center"/>
    </xf>
    <xf numFmtId="189" fontId="102" fillId="0" borderId="0" xfId="13" applyNumberFormat="1" applyFont="1" applyAlignment="1">
      <alignment vertical="center"/>
    </xf>
    <xf numFmtId="185" fontId="105" fillId="27" borderId="100" xfId="13" applyNumberFormat="1" applyFont="1" applyFill="1" applyBorder="1" applyAlignment="1">
      <alignment vertical="center"/>
    </xf>
    <xf numFmtId="185" fontId="103" fillId="0" borderId="107" xfId="13" applyNumberFormat="1" applyFont="1" applyBorder="1" applyAlignment="1">
      <alignment vertical="center"/>
    </xf>
    <xf numFmtId="185" fontId="102" fillId="0" borderId="0" xfId="13" applyNumberFormat="1" applyFont="1" applyAlignment="1">
      <alignment horizontal="right" vertical="center"/>
    </xf>
    <xf numFmtId="185" fontId="102" fillId="0" borderId="0" xfId="13" applyNumberFormat="1" applyFont="1" applyAlignment="1">
      <alignment vertical="center" wrapText="1"/>
    </xf>
    <xf numFmtId="0" fontId="102" fillId="0" borderId="0" xfId="13" applyFont="1" applyAlignment="1">
      <alignment horizontal="right" vertical="center"/>
    </xf>
    <xf numFmtId="0" fontId="102" fillId="0" borderId="0" xfId="13" applyFont="1" applyAlignment="1">
      <alignment horizontal="left" vertical="center"/>
    </xf>
    <xf numFmtId="14" fontId="102" fillId="0" borderId="0" xfId="13" applyNumberFormat="1" applyFont="1" applyAlignment="1">
      <alignment vertical="center"/>
    </xf>
    <xf numFmtId="0" fontId="102" fillId="0" borderId="0" xfId="13" applyFont="1" applyAlignment="1">
      <alignment horizontal="center" vertical="center"/>
    </xf>
    <xf numFmtId="186" fontId="102" fillId="0" borderId="0" xfId="13" applyNumberFormat="1" applyFont="1" applyAlignment="1">
      <alignment horizontal="center" vertical="center"/>
    </xf>
    <xf numFmtId="190" fontId="102" fillId="0" borderId="0" xfId="13" applyNumberFormat="1" applyFont="1" applyAlignment="1">
      <alignment horizontal="right" vertical="center"/>
    </xf>
    <xf numFmtId="0" fontId="100" fillId="36" borderId="0" xfId="13" applyFont="1" applyFill="1" applyAlignment="1">
      <alignment vertical="center"/>
    </xf>
    <xf numFmtId="0" fontId="102" fillId="36" borderId="0" xfId="13" applyFont="1" applyFill="1" applyAlignment="1">
      <alignment vertical="center"/>
    </xf>
    <xf numFmtId="186" fontId="102" fillId="36" borderId="0" xfId="13" applyNumberFormat="1" applyFont="1" applyFill="1" applyAlignment="1">
      <alignment vertical="center"/>
    </xf>
    <xf numFmtId="189" fontId="102" fillId="36" borderId="0" xfId="13" applyNumberFormat="1" applyFont="1" applyFill="1" applyAlignment="1">
      <alignment vertical="center"/>
    </xf>
    <xf numFmtId="185" fontId="102" fillId="36" borderId="0" xfId="13" applyNumberFormat="1" applyFont="1" applyFill="1" applyAlignment="1">
      <alignment vertical="center"/>
    </xf>
    <xf numFmtId="186" fontId="102" fillId="28" borderId="0" xfId="13" applyNumberFormat="1" applyFont="1" applyFill="1" applyAlignment="1">
      <alignment vertical="center"/>
    </xf>
    <xf numFmtId="189" fontId="102" fillId="28" borderId="0" xfId="13" applyNumberFormat="1" applyFont="1" applyFill="1" applyAlignment="1">
      <alignment vertical="center"/>
    </xf>
    <xf numFmtId="41" fontId="61" fillId="27" borderId="0" xfId="0" applyNumberFormat="1" applyFont="1" applyFill="1"/>
    <xf numFmtId="41" fontId="61" fillId="0" borderId="40" xfId="0" applyNumberFormat="1" applyFont="1" applyBorder="1"/>
    <xf numFmtId="0" fontId="107" fillId="37" borderId="31" xfId="0" applyFont="1" applyFill="1" applyBorder="1" applyAlignment="1">
      <alignment horizontal="center" vertical="center" wrapText="1"/>
    </xf>
    <xf numFmtId="0" fontId="107" fillId="37" borderId="110" xfId="0" applyFont="1" applyFill="1" applyBorder="1" applyAlignment="1">
      <alignment horizontal="center" vertical="center" wrapText="1"/>
    </xf>
    <xf numFmtId="0" fontId="107" fillId="37" borderId="111" xfId="0" applyFont="1" applyFill="1" applyBorder="1" applyAlignment="1">
      <alignment horizontal="center" vertical="center" wrapText="1"/>
    </xf>
    <xf numFmtId="0" fontId="107" fillId="0" borderId="33" xfId="0" applyFont="1" applyBorder="1" applyAlignment="1">
      <alignment vertical="center" wrapText="1"/>
    </xf>
    <xf numFmtId="179" fontId="107" fillId="0" borderId="112" xfId="1" applyNumberFormat="1" applyFont="1" applyBorder="1" applyAlignment="1">
      <alignment horizontal="right" vertical="top"/>
    </xf>
    <xf numFmtId="0" fontId="107" fillId="0" borderId="35" xfId="0" applyFont="1" applyBorder="1" applyAlignment="1">
      <alignment vertical="center" wrapText="1"/>
    </xf>
    <xf numFmtId="41" fontId="61" fillId="28" borderId="0" xfId="0" applyNumberFormat="1" applyFont="1" applyFill="1"/>
    <xf numFmtId="0" fontId="108" fillId="0" borderId="0" xfId="0" applyFont="1" applyAlignment="1">
      <alignment vertical="center"/>
    </xf>
    <xf numFmtId="0" fontId="107" fillId="37" borderId="19" xfId="0" applyFont="1" applyFill="1" applyBorder="1" applyAlignment="1">
      <alignment horizontal="center" vertical="center" wrapText="1"/>
    </xf>
    <xf numFmtId="0" fontId="107" fillId="0" borderId="19" xfId="0" applyFont="1" applyBorder="1" applyAlignment="1">
      <alignment vertical="center" wrapText="1"/>
    </xf>
    <xf numFmtId="41" fontId="107" fillId="0" borderId="19" xfId="1" applyFont="1" applyBorder="1" applyAlignment="1">
      <alignment horizontal="right" vertical="top"/>
    </xf>
    <xf numFmtId="38" fontId="107" fillId="0" borderId="19" xfId="0" applyNumberFormat="1" applyFont="1" applyBorder="1" applyAlignment="1">
      <alignment horizontal="right" vertical="top"/>
    </xf>
    <xf numFmtId="0" fontId="109" fillId="0" borderId="0" xfId="0" applyFont="1" applyAlignment="1">
      <alignment vertical="center"/>
    </xf>
    <xf numFmtId="0" fontId="110" fillId="37" borderId="116" xfId="0" applyFont="1" applyFill="1" applyBorder="1" applyAlignment="1">
      <alignment horizontal="center" vertical="center" wrapText="1"/>
    </xf>
    <xf numFmtId="0" fontId="110" fillId="37" borderId="110" xfId="0" applyFont="1" applyFill="1" applyBorder="1" applyAlignment="1">
      <alignment horizontal="center" vertical="center" wrapText="1"/>
    </xf>
    <xf numFmtId="0" fontId="110" fillId="37" borderId="117" xfId="0" applyFont="1" applyFill="1" applyBorder="1" applyAlignment="1">
      <alignment horizontal="center" vertical="center" wrapText="1"/>
    </xf>
    <xf numFmtId="0" fontId="110" fillId="0" borderId="118" xfId="0" applyFont="1" applyBorder="1" applyAlignment="1">
      <alignment vertical="center" wrapText="1"/>
    </xf>
    <xf numFmtId="3" fontId="110" fillId="0" borderId="112" xfId="0" applyNumberFormat="1" applyFont="1" applyBorder="1" applyAlignment="1">
      <alignment horizontal="right" vertical="top" wrapText="1"/>
    </xf>
    <xf numFmtId="0" fontId="110" fillId="0" borderId="119" xfId="0" applyFont="1" applyBorder="1" applyAlignment="1">
      <alignment vertical="center" wrapText="1"/>
    </xf>
    <xf numFmtId="179" fontId="114" fillId="0" borderId="124" xfId="15" applyNumberFormat="1" applyFont="1" applyFill="1" applyBorder="1" applyAlignment="1">
      <alignment vertical="center" shrinkToFit="1"/>
    </xf>
    <xf numFmtId="179" fontId="114" fillId="0" borderId="94" xfId="15" applyNumberFormat="1" applyFont="1" applyFill="1" applyBorder="1" applyAlignment="1">
      <alignment vertical="center" shrinkToFit="1"/>
    </xf>
    <xf numFmtId="179" fontId="114" fillId="0" borderId="106" xfId="15" applyNumberFormat="1" applyFont="1" applyFill="1" applyBorder="1" applyAlignment="1">
      <alignment vertical="center" shrinkToFit="1"/>
    </xf>
    <xf numFmtId="179" fontId="115" fillId="0" borderId="94" xfId="15" applyNumberFormat="1" applyFont="1" applyFill="1" applyBorder="1" applyAlignment="1">
      <alignment vertical="center" shrinkToFit="1"/>
    </xf>
    <xf numFmtId="179" fontId="114" fillId="28" borderId="94" xfId="15" applyNumberFormat="1" applyFont="1" applyFill="1" applyBorder="1" applyAlignment="1">
      <alignment vertical="center" shrinkToFit="1"/>
    </xf>
    <xf numFmtId="179" fontId="108" fillId="0" borderId="94" xfId="15" applyNumberFormat="1" applyFont="1" applyFill="1" applyBorder="1" applyAlignment="1">
      <alignment vertical="center" shrinkToFit="1"/>
    </xf>
    <xf numFmtId="179" fontId="116" fillId="0" borderId="94" xfId="15" applyNumberFormat="1" applyFont="1" applyFill="1" applyBorder="1" applyAlignment="1">
      <alignment vertical="center" shrinkToFit="1"/>
    </xf>
    <xf numFmtId="179" fontId="117" fillId="31" borderId="101" xfId="15" applyNumberFormat="1" applyFont="1" applyFill="1" applyBorder="1" applyAlignment="1">
      <alignment vertical="center" shrinkToFit="1"/>
    </xf>
    <xf numFmtId="179" fontId="117" fillId="31" borderId="102" xfId="15" applyNumberFormat="1" applyFont="1" applyFill="1" applyBorder="1" applyAlignment="1">
      <alignment vertical="center" shrinkToFit="1"/>
    </xf>
    <xf numFmtId="179" fontId="0" fillId="0" borderId="0" xfId="0" applyNumberFormat="1"/>
    <xf numFmtId="176" fontId="61" fillId="0" borderId="1" xfId="0" applyNumberFormat="1" applyFont="1" applyBorder="1" applyAlignment="1">
      <alignment horizontal="right" vertical="center"/>
    </xf>
    <xf numFmtId="179" fontId="61" fillId="0" borderId="0" xfId="0" applyNumberFormat="1" applyFont="1"/>
    <xf numFmtId="179" fontId="61" fillId="0" borderId="0" xfId="0" quotePrefix="1" applyNumberFormat="1" applyFont="1"/>
    <xf numFmtId="0" fontId="110" fillId="37" borderId="31" xfId="0" applyFont="1" applyFill="1" applyBorder="1" applyAlignment="1">
      <alignment horizontal="center" vertical="center" wrapText="1"/>
    </xf>
    <xf numFmtId="0" fontId="110" fillId="37" borderId="111" xfId="0" applyFont="1" applyFill="1" applyBorder="1" applyAlignment="1">
      <alignment horizontal="center" vertical="center" wrapText="1"/>
    </xf>
    <xf numFmtId="0" fontId="110" fillId="0" borderId="33" xfId="0" applyFont="1" applyBorder="1" applyAlignment="1">
      <alignment vertical="center" wrapText="1"/>
    </xf>
    <xf numFmtId="179" fontId="110" fillId="0" borderId="112" xfId="0" applyNumberFormat="1" applyFont="1" applyBorder="1" applyAlignment="1">
      <alignment horizontal="right" vertical="top"/>
    </xf>
    <xf numFmtId="179" fontId="110" fillId="0" borderId="134" xfId="0" applyNumberFormat="1" applyFont="1" applyBorder="1" applyAlignment="1">
      <alignment horizontal="right" vertical="top"/>
    </xf>
    <xf numFmtId="179" fontId="110" fillId="28" borderId="112" xfId="0" applyNumberFormat="1" applyFont="1" applyFill="1" applyBorder="1" applyAlignment="1">
      <alignment horizontal="right" vertical="top"/>
    </xf>
    <xf numFmtId="0" fontId="110" fillId="0" borderId="135" xfId="0" applyFont="1" applyBorder="1" applyAlignment="1">
      <alignment vertical="center" wrapText="1"/>
    </xf>
    <xf numFmtId="179" fontId="110" fillId="0" borderId="136" xfId="0" applyNumberFormat="1" applyFont="1" applyBorder="1" applyAlignment="1">
      <alignment horizontal="right" vertical="top"/>
    </xf>
    <xf numFmtId="179" fontId="110" fillId="0" borderId="137" xfId="0" applyNumberFormat="1" applyFont="1" applyBorder="1" applyAlignment="1">
      <alignment horizontal="right" vertical="top"/>
    </xf>
    <xf numFmtId="179" fontId="110" fillId="0" borderId="120" xfId="0" applyNumberFormat="1" applyFont="1" applyBorder="1" applyAlignment="1">
      <alignment horizontal="right" vertical="top"/>
    </xf>
    <xf numFmtId="0" fontId="110" fillId="0" borderId="0" xfId="0" applyFont="1" applyAlignment="1">
      <alignment vertical="center"/>
    </xf>
    <xf numFmtId="3" fontId="110" fillId="0" borderId="34" xfId="0" applyNumberFormat="1" applyFont="1" applyBorder="1" applyAlignment="1">
      <alignment horizontal="right" vertical="top" wrapText="1"/>
    </xf>
    <xf numFmtId="183" fontId="57" fillId="28" borderId="0" xfId="0" applyNumberFormat="1" applyFont="1" applyFill="1"/>
    <xf numFmtId="0" fontId="0" fillId="13" borderId="30" xfId="0" applyFill="1" applyBorder="1"/>
    <xf numFmtId="0" fontId="0" fillId="0" borderId="30" xfId="0" applyBorder="1"/>
    <xf numFmtId="0" fontId="26" fillId="13" borderId="30" xfId="0" applyFont="1" applyFill="1" applyBorder="1" applyAlignment="1">
      <alignment horizontal="left" vertical="center" indent="1"/>
    </xf>
    <xf numFmtId="0" fontId="27" fillId="13" borderId="30" xfId="0" applyFont="1" applyFill="1" applyBorder="1" applyAlignment="1">
      <alignment horizontal="right" vertical="center"/>
    </xf>
    <xf numFmtId="0" fontId="28" fillId="13" borderId="30" xfId="0" applyFont="1" applyFill="1" applyBorder="1" applyAlignment="1">
      <alignment horizontal="center" vertical="center"/>
    </xf>
    <xf numFmtId="0" fontId="7" fillId="13" borderId="30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0" borderId="10" xfId="0" applyBorder="1"/>
    <xf numFmtId="0" fontId="35" fillId="18" borderId="7" xfId="0" applyFont="1" applyFill="1" applyBorder="1" applyAlignment="1">
      <alignment horizontal="left" vertical="center" indent="1"/>
    </xf>
    <xf numFmtId="0" fontId="0" fillId="0" borderId="9" xfId="0" applyBorder="1"/>
    <xf numFmtId="0" fontId="6" fillId="2" borderId="30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left" vertical="center" indent="1"/>
    </xf>
    <xf numFmtId="0" fontId="0" fillId="0" borderId="3" xfId="0" applyBorder="1"/>
    <xf numFmtId="0" fontId="20" fillId="8" borderId="7" xfId="0" applyFont="1" applyFill="1" applyBorder="1" applyAlignment="1">
      <alignment horizontal="left" vertical="center" wrapText="1" indent="1"/>
    </xf>
    <xf numFmtId="0" fontId="32" fillId="23" borderId="14" xfId="0" applyFont="1" applyFill="1" applyBorder="1" applyAlignment="1">
      <alignment horizontal="left" vertical="center" indent="1"/>
    </xf>
    <xf numFmtId="0" fontId="0" fillId="0" borderId="15" xfId="0" applyBorder="1"/>
    <xf numFmtId="0" fontId="0" fillId="0" borderId="16" xfId="0" applyBorder="1"/>
    <xf numFmtId="0" fontId="41" fillId="22" borderId="7" xfId="0" applyFont="1" applyFill="1" applyBorder="1" applyAlignment="1">
      <alignment horizontal="left" vertical="center" wrapText="1" indent="1"/>
    </xf>
    <xf numFmtId="0" fontId="0" fillId="2" borderId="30" xfId="0" applyFill="1" applyBorder="1"/>
    <xf numFmtId="14" fontId="40" fillId="21" borderId="13" xfId="0" applyNumberFormat="1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16" fillId="3" borderId="30" xfId="0" applyFont="1" applyFill="1" applyBorder="1" applyAlignment="1">
      <alignment horizontal="right" vertical="center"/>
    </xf>
    <xf numFmtId="0" fontId="14" fillId="2" borderId="30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left" vertical="center" wrapText="1" indent="1"/>
    </xf>
    <xf numFmtId="0" fontId="15" fillId="3" borderId="30" xfId="0" applyFont="1" applyFill="1" applyBorder="1" applyAlignment="1">
      <alignment horizontal="center" vertical="center"/>
    </xf>
    <xf numFmtId="0" fontId="24" fillId="19" borderId="7" xfId="0" applyFont="1" applyFill="1" applyBorder="1" applyAlignment="1">
      <alignment horizontal="center" vertical="center"/>
    </xf>
    <xf numFmtId="0" fontId="61" fillId="0" borderId="10" xfId="0" applyFont="1" applyBorder="1"/>
    <xf numFmtId="0" fontId="61" fillId="18" borderId="7" xfId="0" applyFont="1" applyFill="1" applyBorder="1" applyAlignment="1">
      <alignment horizontal="left" vertical="center" wrapText="1" indent="1"/>
    </xf>
    <xf numFmtId="0" fontId="68" fillId="0" borderId="30" xfId="0" applyFont="1" applyBorder="1" applyAlignment="1">
      <alignment horizontal="left" vertical="center" indent="1"/>
    </xf>
    <xf numFmtId="0" fontId="61" fillId="0" borderId="30" xfId="0" applyFont="1" applyBorder="1"/>
    <xf numFmtId="0" fontId="61" fillId="18" borderId="7" xfId="0" applyFont="1" applyFill="1" applyBorder="1"/>
    <xf numFmtId="0" fontId="61" fillId="0" borderId="9" xfId="0" applyFont="1" applyBorder="1"/>
    <xf numFmtId="0" fontId="61" fillId="20" borderId="7" xfId="0" applyFont="1" applyFill="1" applyBorder="1" applyAlignment="1">
      <alignment horizontal="left" vertical="center" wrapText="1" indent="1"/>
    </xf>
    <xf numFmtId="0" fontId="11" fillId="18" borderId="7" xfId="0" applyFont="1" applyFill="1" applyBorder="1" applyAlignment="1">
      <alignment horizontal="left" vertical="top" wrapText="1" indent="1"/>
    </xf>
    <xf numFmtId="0" fontId="11" fillId="20" borderId="7" xfId="0" applyFont="1" applyFill="1" applyBorder="1" applyAlignment="1">
      <alignment horizontal="left" vertical="top" wrapText="1" indent="1"/>
    </xf>
    <xf numFmtId="0" fontId="42" fillId="15" borderId="7" xfId="0" applyFont="1" applyFill="1" applyBorder="1" applyAlignment="1">
      <alignment horizontal="center" vertical="center"/>
    </xf>
    <xf numFmtId="0" fontId="61" fillId="15" borderId="7" xfId="0" applyFont="1" applyFill="1" applyBorder="1"/>
    <xf numFmtId="0" fontId="30" fillId="14" borderId="7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14" fontId="42" fillId="15" borderId="7" xfId="0" applyNumberFormat="1" applyFont="1" applyFill="1" applyBorder="1" applyAlignment="1">
      <alignment horizontal="center" vertical="center"/>
    </xf>
    <xf numFmtId="0" fontId="0" fillId="15" borderId="7" xfId="0" applyFill="1" applyBorder="1"/>
    <xf numFmtId="180" fontId="8" fillId="14" borderId="7" xfId="0" applyNumberFormat="1" applyFont="1" applyFill="1" applyBorder="1" applyAlignment="1">
      <alignment horizontal="center" vertical="center"/>
    </xf>
    <xf numFmtId="0" fontId="8" fillId="14" borderId="8" xfId="0" applyFont="1" applyFill="1" applyBorder="1" applyAlignment="1">
      <alignment horizontal="left" vertical="center" indent="1"/>
    </xf>
    <xf numFmtId="0" fontId="61" fillId="0" borderId="11" xfId="0" applyFont="1" applyBorder="1"/>
    <xf numFmtId="0" fontId="61" fillId="0" borderId="12" xfId="0" applyFont="1" applyBorder="1"/>
    <xf numFmtId="0" fontId="8" fillId="13" borderId="24" xfId="0" applyFont="1" applyFill="1" applyBorder="1" applyAlignment="1">
      <alignment horizontal="center" vertical="center"/>
    </xf>
    <xf numFmtId="0" fontId="61" fillId="0" borderId="25" xfId="0" applyFont="1" applyBorder="1"/>
    <xf numFmtId="0" fontId="8" fillId="13" borderId="7" xfId="0" applyFont="1" applyFill="1" applyBorder="1" applyAlignment="1">
      <alignment horizontal="center" vertical="center"/>
    </xf>
    <xf numFmtId="0" fontId="61" fillId="0" borderId="27" xfId="0" applyFont="1" applyBorder="1"/>
    <xf numFmtId="0" fontId="61" fillId="13" borderId="7" xfId="0" applyFont="1" applyFill="1" applyBorder="1"/>
    <xf numFmtId="14" fontId="0" fillId="0" borderId="9" xfId="0" applyNumberFormat="1" applyBorder="1"/>
    <xf numFmtId="14" fontId="0" fillId="0" borderId="10" xfId="0" applyNumberFormat="1" applyBorder="1"/>
    <xf numFmtId="0" fontId="61" fillId="0" borderId="26" xfId="0" applyFont="1" applyBorder="1"/>
    <xf numFmtId="0" fontId="29" fillId="13" borderId="30" xfId="0" applyFont="1" applyFill="1" applyBorder="1" applyAlignment="1">
      <alignment horizontal="center" vertical="center"/>
    </xf>
    <xf numFmtId="0" fontId="8" fillId="13" borderId="8" xfId="0" applyFont="1" applyFill="1" applyBorder="1" applyAlignment="1">
      <alignment horizontal="left" vertical="center" indent="1"/>
    </xf>
    <xf numFmtId="0" fontId="63" fillId="0" borderId="49" xfId="0" applyFont="1" applyBorder="1" applyAlignment="1">
      <alignment vertical="center" wrapText="1"/>
    </xf>
    <xf numFmtId="0" fontId="63" fillId="0" borderId="50" xfId="0" applyFont="1" applyBorder="1" applyAlignment="1">
      <alignment vertical="center" wrapText="1"/>
    </xf>
    <xf numFmtId="0" fontId="63" fillId="0" borderId="51" xfId="0" applyFont="1" applyBorder="1" applyAlignment="1">
      <alignment vertical="center" wrapText="1"/>
    </xf>
    <xf numFmtId="0" fontId="4" fillId="13" borderId="30" xfId="0" applyFont="1" applyFill="1" applyBorder="1" applyAlignment="1">
      <alignment horizontal="left" vertical="center" indent="1"/>
    </xf>
    <xf numFmtId="0" fontId="6" fillId="13" borderId="30" xfId="0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horizontal="right" vertical="center"/>
    </xf>
    <xf numFmtId="0" fontId="61" fillId="0" borderId="0" xfId="0" applyFont="1" applyAlignment="1">
      <alignment horizontal="center"/>
    </xf>
    <xf numFmtId="41" fontId="61" fillId="0" borderId="0" xfId="8" applyFont="1" applyBorder="1" applyAlignment="1">
      <alignment horizontal="center"/>
    </xf>
    <xf numFmtId="41" fontId="61" fillId="0" borderId="65" xfId="8" applyFont="1" applyBorder="1" applyAlignment="1">
      <alignment horizontal="center"/>
    </xf>
    <xf numFmtId="190" fontId="102" fillId="35" borderId="56" xfId="13" applyNumberFormat="1" applyFont="1" applyFill="1" applyBorder="1" applyAlignment="1">
      <alignment horizontal="right" vertical="center"/>
    </xf>
    <xf numFmtId="190" fontId="102" fillId="35" borderId="61" xfId="13" applyNumberFormat="1" applyFont="1" applyFill="1" applyBorder="1" applyAlignment="1">
      <alignment horizontal="right" vertical="center"/>
    </xf>
    <xf numFmtId="0" fontId="101" fillId="31" borderId="94" xfId="13" applyFont="1" applyFill="1" applyBorder="1" applyAlignment="1">
      <alignment horizontal="center" vertical="center"/>
    </xf>
    <xf numFmtId="0" fontId="100" fillId="27" borderId="104" xfId="13" applyFont="1" applyFill="1" applyBorder="1" applyAlignment="1">
      <alignment horizontal="center" vertical="center"/>
    </xf>
    <xf numFmtId="0" fontId="100" fillId="27" borderId="105" xfId="13" applyFont="1" applyFill="1" applyBorder="1" applyAlignment="1">
      <alignment horizontal="center" vertical="center"/>
    </xf>
    <xf numFmtId="0" fontId="100" fillId="27" borderId="106" xfId="13" applyFont="1" applyFill="1" applyBorder="1" applyAlignment="1">
      <alignment horizontal="center" vertical="center"/>
    </xf>
    <xf numFmtId="0" fontId="104" fillId="31" borderId="101" xfId="13" applyFont="1" applyFill="1" applyBorder="1" applyAlignment="1">
      <alignment horizontal="center" vertical="center"/>
    </xf>
    <xf numFmtId="0" fontId="104" fillId="31" borderId="102" xfId="13" applyFont="1" applyFill="1" applyBorder="1" applyAlignment="1">
      <alignment horizontal="center" vertical="center"/>
    </xf>
    <xf numFmtId="0" fontId="101" fillId="31" borderId="90" xfId="13" applyFont="1" applyFill="1" applyBorder="1" applyAlignment="1">
      <alignment horizontal="center" vertical="center"/>
    </xf>
    <xf numFmtId="0" fontId="101" fillId="31" borderId="90" xfId="13" applyFont="1" applyFill="1" applyBorder="1" applyAlignment="1">
      <alignment horizontal="center" vertical="center" wrapText="1"/>
    </xf>
    <xf numFmtId="0" fontId="101" fillId="31" borderId="91" xfId="13" applyFont="1" applyFill="1" applyBorder="1" applyAlignment="1">
      <alignment horizontal="center" vertical="center"/>
    </xf>
    <xf numFmtId="0" fontId="101" fillId="31" borderId="95" xfId="13" applyFont="1" applyFill="1" applyBorder="1" applyAlignment="1">
      <alignment horizontal="center" vertical="center"/>
    </xf>
    <xf numFmtId="0" fontId="101" fillId="31" borderId="98" xfId="13" applyFont="1" applyFill="1" applyBorder="1" applyAlignment="1">
      <alignment horizontal="center" vertical="center"/>
    </xf>
    <xf numFmtId="0" fontId="101" fillId="31" borderId="92" xfId="13" applyFont="1" applyFill="1" applyBorder="1" applyAlignment="1">
      <alignment horizontal="center" vertical="center" wrapText="1"/>
    </xf>
    <xf numFmtId="0" fontId="101" fillId="31" borderId="96" xfId="13" applyFont="1" applyFill="1" applyBorder="1" applyAlignment="1">
      <alignment horizontal="center" vertical="center" wrapText="1"/>
    </xf>
    <xf numFmtId="0" fontId="101" fillId="31" borderId="94" xfId="13" applyFont="1" applyFill="1" applyBorder="1" applyAlignment="1">
      <alignment horizontal="center" vertical="center" wrapText="1"/>
    </xf>
    <xf numFmtId="0" fontId="101" fillId="31" borderId="89" xfId="13" applyFont="1" applyFill="1" applyBorder="1" applyAlignment="1">
      <alignment horizontal="center" vertical="center"/>
    </xf>
    <xf numFmtId="0" fontId="101" fillId="31" borderId="93" xfId="13" applyFont="1" applyFill="1" applyBorder="1" applyAlignment="1">
      <alignment horizontal="center" vertical="center"/>
    </xf>
    <xf numFmtId="0" fontId="101" fillId="31" borderId="97" xfId="13" applyFont="1" applyFill="1" applyBorder="1" applyAlignment="1">
      <alignment horizontal="center" vertical="center"/>
    </xf>
    <xf numFmtId="0" fontId="98" fillId="0" borderId="0" xfId="13" applyFont="1" applyAlignment="1">
      <alignment horizontal="center" vertical="center"/>
    </xf>
    <xf numFmtId="187" fontId="100" fillId="0" borderId="22" xfId="13" applyNumberFormat="1" applyFont="1" applyBorder="1" applyAlignment="1">
      <alignment horizontal="center" vertical="center"/>
    </xf>
    <xf numFmtId="0" fontId="80" fillId="32" borderId="82" xfId="10" applyFont="1" applyFill="1" applyBorder="1" applyAlignment="1">
      <alignment horizontal="center" vertical="center"/>
    </xf>
    <xf numFmtId="0" fontId="80" fillId="32" borderId="83" xfId="10" applyFont="1" applyFill="1" applyBorder="1" applyAlignment="1">
      <alignment horizontal="center" vertical="center"/>
    </xf>
    <xf numFmtId="0" fontId="80" fillId="32" borderId="84" xfId="10" applyFont="1" applyFill="1" applyBorder="1" applyAlignment="1">
      <alignment horizontal="center" vertical="center"/>
    </xf>
    <xf numFmtId="0" fontId="107" fillId="37" borderId="53" xfId="0" applyFont="1" applyFill="1" applyBorder="1" applyAlignment="1">
      <alignment horizontal="right" vertical="center" wrapText="1"/>
    </xf>
    <xf numFmtId="0" fontId="107" fillId="37" borderId="108" xfId="0" applyFont="1" applyFill="1" applyBorder="1" applyAlignment="1">
      <alignment horizontal="right" vertical="center" wrapText="1"/>
    </xf>
    <xf numFmtId="0" fontId="107" fillId="37" borderId="109" xfId="0" applyFont="1" applyFill="1" applyBorder="1" applyAlignment="1">
      <alignment horizontal="right" vertical="center" wrapText="1"/>
    </xf>
    <xf numFmtId="0" fontId="61" fillId="7" borderId="7" xfId="0" applyFont="1" applyFill="1" applyBorder="1"/>
    <xf numFmtId="0" fontId="61" fillId="7" borderId="7" xfId="0" applyFont="1" applyFill="1" applyBorder="1" applyAlignment="1">
      <alignment horizontal="left" vertical="center" wrapText="1" indent="1"/>
    </xf>
    <xf numFmtId="0" fontId="61" fillId="12" borderId="7" xfId="0" applyFont="1" applyFill="1" applyBorder="1" applyAlignment="1">
      <alignment horizontal="left" vertical="center" wrapText="1" indent="1"/>
    </xf>
    <xf numFmtId="0" fontId="24" fillId="11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left" vertical="center" indent="1"/>
    </xf>
    <xf numFmtId="0" fontId="11" fillId="12" borderId="7" xfId="0" applyFont="1" applyFill="1" applyBorder="1" applyAlignment="1">
      <alignment horizontal="left" vertical="top" wrapText="1" indent="1"/>
    </xf>
    <xf numFmtId="0" fontId="11" fillId="7" borderId="7" xfId="0" applyFont="1" applyFill="1" applyBorder="1" applyAlignment="1">
      <alignment horizontal="left" vertical="top" wrapText="1" indent="1"/>
    </xf>
    <xf numFmtId="0" fontId="8" fillId="3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center" indent="1"/>
    </xf>
    <xf numFmtId="0" fontId="56" fillId="2" borderId="37" xfId="0" applyFont="1" applyFill="1" applyBorder="1" applyAlignment="1">
      <alignment horizontal="center"/>
    </xf>
    <xf numFmtId="0" fontId="61" fillId="0" borderId="28" xfId="0" applyFont="1" applyBorder="1"/>
    <xf numFmtId="0" fontId="61" fillId="0" borderId="29" xfId="0" applyFont="1" applyBorder="1"/>
    <xf numFmtId="0" fontId="61" fillId="5" borderId="7" xfId="0" applyFont="1" applyFill="1" applyBorder="1"/>
    <xf numFmtId="180" fontId="8" fillId="3" borderId="7" xfId="0" applyNumberFormat="1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left" vertical="center" indent="1"/>
    </xf>
    <xf numFmtId="0" fontId="61" fillId="2" borderId="7" xfId="0" applyFont="1" applyFill="1" applyBorder="1"/>
    <xf numFmtId="0" fontId="0" fillId="5" borderId="7" xfId="0" applyFill="1" applyBorder="1"/>
    <xf numFmtId="0" fontId="31" fillId="15" borderId="7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right" vertical="center"/>
    </xf>
    <xf numFmtId="0" fontId="110" fillId="37" borderId="113" xfId="0" applyFont="1" applyFill="1" applyBorder="1" applyAlignment="1">
      <alignment horizontal="right" vertical="center" wrapText="1"/>
    </xf>
    <xf numFmtId="0" fontId="110" fillId="37" borderId="114" xfId="0" applyFont="1" applyFill="1" applyBorder="1" applyAlignment="1">
      <alignment horizontal="right" vertical="center" wrapText="1"/>
    </xf>
    <xf numFmtId="0" fontId="110" fillId="37" borderId="115" xfId="0" applyFont="1" applyFill="1" applyBorder="1" applyAlignment="1">
      <alignment horizontal="right" vertical="center" wrapText="1"/>
    </xf>
    <xf numFmtId="0" fontId="0" fillId="7" borderId="7" xfId="0" applyFill="1" applyBorder="1"/>
    <xf numFmtId="0" fontId="0" fillId="12" borderId="7" xfId="0" applyFill="1" applyBorder="1" applyAlignment="1">
      <alignment horizontal="left" vertical="center" wrapText="1" indent="1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left" vertical="center" indent="1"/>
    </xf>
    <xf numFmtId="0" fontId="0" fillId="0" borderId="11" xfId="0" applyBorder="1"/>
    <xf numFmtId="0" fontId="0" fillId="0" borderId="12" xfId="0" applyBorder="1"/>
    <xf numFmtId="14" fontId="31" fillId="15" borderId="7" xfId="0" applyNumberFormat="1" applyFont="1" applyFill="1" applyBorder="1" applyAlignment="1">
      <alignment horizontal="center" vertical="center"/>
    </xf>
    <xf numFmtId="0" fontId="0" fillId="7" borderId="7" xfId="0" applyFill="1" applyBorder="1" applyAlignment="1">
      <alignment horizontal="left" vertical="center" wrapText="1" indent="1"/>
    </xf>
    <xf numFmtId="0" fontId="13" fillId="0" borderId="30" xfId="0" applyFont="1" applyBorder="1" applyAlignment="1">
      <alignment horizontal="left" vertical="center" indent="1"/>
    </xf>
    <xf numFmtId="0" fontId="0" fillId="2" borderId="7" xfId="0" applyFill="1" applyBorder="1"/>
    <xf numFmtId="180" fontId="5" fillId="3" borderId="7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 indent="1"/>
    </xf>
    <xf numFmtId="0" fontId="110" fillId="37" borderId="53" xfId="0" applyFont="1" applyFill="1" applyBorder="1" applyAlignment="1">
      <alignment horizontal="right" vertical="center" wrapText="1"/>
    </xf>
    <xf numFmtId="0" fontId="110" fillId="37" borderId="108" xfId="0" applyFont="1" applyFill="1" applyBorder="1" applyAlignment="1">
      <alignment horizontal="right" vertical="center" wrapText="1"/>
    </xf>
    <xf numFmtId="0" fontId="110" fillId="37" borderId="109" xfId="0" applyFont="1" applyFill="1" applyBorder="1" applyAlignment="1">
      <alignment horizontal="right" vertical="center" wrapText="1"/>
    </xf>
    <xf numFmtId="0" fontId="45" fillId="5" borderId="7" xfId="0" applyFont="1" applyFill="1" applyBorder="1"/>
    <xf numFmtId="0" fontId="34" fillId="20" borderId="7" xfId="0" applyFont="1" applyFill="1" applyBorder="1" applyAlignment="1">
      <alignment horizontal="left" vertical="top" wrapText="1" indent="1"/>
    </xf>
    <xf numFmtId="0" fontId="57" fillId="15" borderId="7" xfId="0" applyFont="1" applyFill="1" applyBorder="1"/>
    <xf numFmtId="0" fontId="37" fillId="19" borderId="7" xfId="0" applyFont="1" applyFill="1" applyBorder="1" applyAlignment="1">
      <alignment horizontal="center" vertical="center"/>
    </xf>
    <xf numFmtId="0" fontId="34" fillId="18" borderId="7" xfId="0" applyFont="1" applyFill="1" applyBorder="1" applyAlignment="1">
      <alignment horizontal="left" vertical="top" wrapText="1" indent="1"/>
    </xf>
    <xf numFmtId="0" fontId="27" fillId="14" borderId="8" xfId="0" applyFont="1" applyFill="1" applyBorder="1" applyAlignment="1">
      <alignment horizontal="left" vertical="center" indent="1"/>
    </xf>
    <xf numFmtId="0" fontId="0" fillId="13" borderId="7" xfId="0" applyFill="1" applyBorder="1"/>
    <xf numFmtId="0" fontId="0" fillId="18" borderId="7" xfId="0" applyFill="1" applyBorder="1" applyAlignment="1">
      <alignment horizontal="left" vertical="center" wrapText="1" indent="1"/>
    </xf>
    <xf numFmtId="0" fontId="0" fillId="18" borderId="7" xfId="0" applyFill="1" applyBorder="1"/>
    <xf numFmtId="0" fontId="27" fillId="14" borderId="7" xfId="0" applyFont="1" applyFill="1" applyBorder="1" applyAlignment="1">
      <alignment horizontal="center" vertical="center"/>
    </xf>
    <xf numFmtId="0" fontId="0" fillId="20" borderId="7" xfId="0" applyFill="1" applyBorder="1" applyAlignment="1">
      <alignment horizontal="left" vertical="center" wrapText="1" indent="1"/>
    </xf>
    <xf numFmtId="0" fontId="38" fillId="0" borderId="30" xfId="0" applyFont="1" applyBorder="1" applyAlignment="1">
      <alignment horizontal="left" vertical="center" indent="1"/>
    </xf>
    <xf numFmtId="0" fontId="27" fillId="13" borderId="8" xfId="0" applyFont="1" applyFill="1" applyBorder="1" applyAlignment="1">
      <alignment horizontal="left" vertical="center" indent="1"/>
    </xf>
    <xf numFmtId="180" fontId="27" fillId="14" borderId="7" xfId="0" applyNumberFormat="1" applyFont="1" applyFill="1" applyBorder="1" applyAlignment="1">
      <alignment horizontal="center" vertical="center"/>
    </xf>
    <xf numFmtId="0" fontId="57" fillId="0" borderId="59" xfId="0" applyFont="1" applyBorder="1" applyAlignment="1">
      <alignment horizontal="center"/>
    </xf>
    <xf numFmtId="0" fontId="5" fillId="14" borderId="8" xfId="0" applyFont="1" applyFill="1" applyBorder="1" applyAlignment="1">
      <alignment horizontal="left" vertical="center" indent="1"/>
    </xf>
    <xf numFmtId="0" fontId="73" fillId="27" borderId="57" xfId="6" applyFont="1" applyFill="1" applyBorder="1" applyAlignment="1">
      <alignment horizontal="center" vertical="center"/>
    </xf>
    <xf numFmtId="0" fontId="73" fillId="27" borderId="58" xfId="6" applyFont="1" applyFill="1" applyBorder="1" applyAlignment="1">
      <alignment vertical="center"/>
    </xf>
    <xf numFmtId="0" fontId="57" fillId="0" borderId="60" xfId="0" applyFont="1" applyBorder="1" applyAlignment="1">
      <alignment horizontal="center"/>
    </xf>
    <xf numFmtId="0" fontId="57" fillId="0" borderId="22" xfId="0" applyFont="1" applyBorder="1" applyAlignment="1">
      <alignment horizontal="center"/>
    </xf>
    <xf numFmtId="0" fontId="61" fillId="0" borderId="23" xfId="0" applyFont="1" applyBorder="1" applyAlignment="1">
      <alignment horizontal="center"/>
    </xf>
    <xf numFmtId="0" fontId="57" fillId="0" borderId="23" xfId="0" applyFont="1" applyBorder="1" applyAlignment="1">
      <alignment horizontal="center"/>
    </xf>
    <xf numFmtId="0" fontId="121" fillId="0" borderId="19" xfId="2" applyFont="1" applyBorder="1" applyAlignment="1"/>
    <xf numFmtId="0" fontId="121" fillId="0" borderId="19" xfId="2" applyFont="1" applyBorder="1" applyAlignment="1">
      <alignment horizontal="center"/>
    </xf>
    <xf numFmtId="0" fontId="122" fillId="0" borderId="19" xfId="2" applyFont="1" applyBorder="1" applyAlignment="1">
      <alignment horizontal="center"/>
    </xf>
    <xf numFmtId="0" fontId="122" fillId="0" borderId="138" xfId="2" applyFont="1" applyFill="1" applyBorder="1" applyAlignment="1">
      <alignment horizontal="center"/>
    </xf>
    <xf numFmtId="41" fontId="122" fillId="0" borderId="19" xfId="2" applyNumberFormat="1" applyFont="1" applyBorder="1" applyAlignment="1"/>
    <xf numFmtId="0" fontId="73" fillId="0" borderId="0" xfId="6" applyFont="1" applyFill="1" applyBorder="1" applyAlignment="1">
      <alignment vertical="center"/>
    </xf>
    <xf numFmtId="183" fontId="61" fillId="0" borderId="0" xfId="0" applyNumberFormat="1" applyFont="1"/>
    <xf numFmtId="179" fontId="107" fillId="0" borderId="112" xfId="15" applyNumberFormat="1" applyFont="1" applyBorder="1" applyAlignment="1">
      <alignment vertical="top" wrapText="1"/>
    </xf>
    <xf numFmtId="179" fontId="107" fillId="0" borderId="34" xfId="0" applyNumberFormat="1" applyFont="1" applyBorder="1" applyAlignment="1">
      <alignment vertical="top" wrapText="1"/>
    </xf>
    <xf numFmtId="41" fontId="107" fillId="0" borderId="112" xfId="15" applyFont="1" applyBorder="1" applyAlignment="1">
      <alignment vertical="top" wrapText="1"/>
    </xf>
    <xf numFmtId="41" fontId="107" fillId="0" borderId="34" xfId="15" applyFont="1" applyBorder="1" applyAlignment="1">
      <alignment vertical="top" wrapText="1"/>
    </xf>
    <xf numFmtId="179" fontId="107" fillId="0" borderId="127" xfId="15" applyNumberFormat="1" applyFont="1" applyBorder="1" applyAlignment="1">
      <alignment vertical="top" wrapText="1"/>
    </xf>
    <xf numFmtId="179" fontId="107" fillId="0" borderId="127" xfId="0" applyNumberFormat="1" applyFont="1" applyBorder="1" applyAlignment="1">
      <alignment vertical="top" wrapText="1"/>
    </xf>
    <xf numFmtId="41" fontId="123" fillId="0" borderId="0" xfId="15" applyFont="1" applyFill="1" applyAlignment="1">
      <alignment horizontal="center" vertical="center"/>
    </xf>
    <xf numFmtId="0" fontId="117" fillId="31" borderId="122" xfId="14" applyFont="1" applyFill="1" applyBorder="1" applyAlignment="1">
      <alignment horizontal="center" vertical="center" wrapText="1"/>
    </xf>
    <xf numFmtId="191" fontId="117" fillId="31" borderId="128" xfId="15" applyNumberFormat="1" applyFont="1" applyFill="1" applyBorder="1" applyAlignment="1">
      <alignment horizontal="center" vertical="center" wrapText="1"/>
    </xf>
    <xf numFmtId="191" fontId="117" fillId="31" borderId="92" xfId="15" applyNumberFormat="1" applyFont="1" applyFill="1" applyBorder="1" applyAlignment="1">
      <alignment horizontal="center" vertical="center" wrapText="1"/>
    </xf>
    <xf numFmtId="0" fontId="123" fillId="0" borderId="104" xfId="14" applyFont="1" applyBorder="1">
      <alignment vertical="center"/>
    </xf>
    <xf numFmtId="191" fontId="108" fillId="0" borderId="129" xfId="15" applyNumberFormat="1" applyFont="1" applyFill="1" applyBorder="1" applyAlignment="1">
      <alignment vertical="center" shrinkToFit="1"/>
    </xf>
    <xf numFmtId="191" fontId="108" fillId="0" borderId="96" xfId="15" applyNumberFormat="1" applyFont="1" applyFill="1" applyBorder="1" applyAlignment="1">
      <alignment vertical="center" shrinkToFit="1"/>
    </xf>
    <xf numFmtId="0" fontId="108" fillId="0" borderId="104" xfId="14" applyFont="1" applyBorder="1">
      <alignment vertical="center"/>
    </xf>
    <xf numFmtId="179" fontId="114" fillId="0" borderId="96" xfId="15" applyNumberFormat="1" applyFont="1" applyFill="1" applyBorder="1" applyAlignment="1">
      <alignment vertical="center" shrinkToFit="1"/>
    </xf>
    <xf numFmtId="0" fontId="108" fillId="0" borderId="125" xfId="14" applyFont="1" applyBorder="1">
      <alignment vertical="center"/>
    </xf>
    <xf numFmtId="179" fontId="114" fillId="0" borderId="129" xfId="15" applyNumberFormat="1" applyFont="1" applyFill="1" applyBorder="1" applyAlignment="1">
      <alignment vertical="center" shrinkToFit="1"/>
    </xf>
    <xf numFmtId="179" fontId="108" fillId="0" borderId="96" xfId="15" applyNumberFormat="1" applyFont="1" applyFill="1" applyBorder="1" applyAlignment="1">
      <alignment vertical="center" shrinkToFit="1"/>
    </xf>
    <xf numFmtId="192" fontId="124" fillId="0" borderId="104" xfId="16" applyNumberFormat="1" applyFont="1" applyFill="1" applyBorder="1">
      <alignment vertical="center"/>
    </xf>
    <xf numFmtId="0" fontId="117" fillId="31" borderId="126" xfId="14" applyFont="1" applyFill="1" applyBorder="1">
      <alignment vertical="center"/>
    </xf>
    <xf numFmtId="179" fontId="117" fillId="31" borderId="130" xfId="15" applyNumberFormat="1" applyFont="1" applyFill="1" applyBorder="1" applyAlignment="1">
      <alignment vertical="center" shrinkToFit="1"/>
    </xf>
    <xf numFmtId="179" fontId="117" fillId="31" borderId="103" xfId="15" applyNumberFormat="1" applyFont="1" applyFill="1" applyBorder="1" applyAlignment="1">
      <alignment vertical="center" shrinkToFit="1"/>
    </xf>
    <xf numFmtId="0" fontId="125" fillId="38" borderId="131" xfId="0" applyFont="1" applyFill="1" applyBorder="1" applyAlignment="1">
      <alignment horizontal="right" vertical="center"/>
    </xf>
    <xf numFmtId="0" fontId="125" fillId="38" borderId="132" xfId="0" applyFont="1" applyFill="1" applyBorder="1" applyAlignment="1">
      <alignment horizontal="right" vertical="center"/>
    </xf>
    <xf numFmtId="0" fontId="125" fillId="38" borderId="133" xfId="0" applyFont="1" applyFill="1" applyBorder="1" applyAlignment="1">
      <alignment horizontal="right" vertical="center"/>
    </xf>
    <xf numFmtId="0" fontId="125" fillId="38" borderId="33" xfId="0" applyFont="1" applyFill="1" applyBorder="1" applyAlignment="1">
      <alignment horizontal="center" vertical="center"/>
    </xf>
    <xf numFmtId="0" fontId="125" fillId="38" borderId="112" xfId="0" applyFont="1" applyFill="1" applyBorder="1" applyAlignment="1">
      <alignment horizontal="center" vertical="center"/>
    </xf>
    <xf numFmtId="0" fontId="125" fillId="38" borderId="34" xfId="0" applyFont="1" applyFill="1" applyBorder="1" applyAlignment="1">
      <alignment horizontal="center" vertical="center"/>
    </xf>
    <xf numFmtId="0" fontId="107" fillId="0" borderId="33" xfId="0" applyFont="1" applyBorder="1" applyAlignment="1">
      <alignment horizontal="left" vertical="top"/>
    </xf>
    <xf numFmtId="38" fontId="107" fillId="0" borderId="34" xfId="0" applyNumberFormat="1" applyFont="1" applyBorder="1" applyAlignment="1">
      <alignment horizontal="right" vertical="top"/>
    </xf>
    <xf numFmtId="179" fontId="107" fillId="0" borderId="112" xfId="0" applyNumberFormat="1" applyFont="1" applyBorder="1" applyAlignment="1">
      <alignment vertical="top"/>
    </xf>
    <xf numFmtId="0" fontId="107" fillId="0" borderId="35" xfId="0" applyFont="1" applyBorder="1" applyAlignment="1">
      <alignment horizontal="left" vertical="center"/>
    </xf>
    <xf numFmtId="38" fontId="107" fillId="0" borderId="127" xfId="0" applyNumberFormat="1" applyFont="1" applyBorder="1" applyAlignment="1">
      <alignment horizontal="right" vertical="top"/>
    </xf>
    <xf numFmtId="0" fontId="125" fillId="38" borderId="56" xfId="0" applyFont="1" applyFill="1" applyBorder="1" applyAlignment="1">
      <alignment horizontal="right" vertical="center"/>
    </xf>
    <xf numFmtId="0" fontId="125" fillId="38" borderId="23" xfId="0" applyFont="1" applyFill="1" applyBorder="1" applyAlignment="1">
      <alignment horizontal="right" vertical="center"/>
    </xf>
    <xf numFmtId="0" fontId="125" fillId="38" borderId="61" xfId="0" applyFont="1" applyFill="1" applyBorder="1" applyAlignment="1">
      <alignment horizontal="right" vertical="center"/>
    </xf>
    <xf numFmtId="0" fontId="125" fillId="38" borderId="19" xfId="0" applyFont="1" applyFill="1" applyBorder="1" applyAlignment="1">
      <alignment horizontal="center" vertical="center"/>
    </xf>
    <xf numFmtId="0" fontId="125" fillId="38" borderId="19" xfId="0" applyFont="1" applyFill="1" applyBorder="1" applyAlignment="1">
      <alignment horizontal="center" vertical="center" wrapText="1"/>
    </xf>
    <xf numFmtId="0" fontId="125" fillId="38" borderId="19" xfId="0" applyFont="1" applyFill="1" applyBorder="1" applyAlignment="1">
      <alignment horizontal="center" vertical="center"/>
    </xf>
    <xf numFmtId="0" fontId="107" fillId="0" borderId="19" xfId="0" applyFont="1" applyBorder="1" applyAlignment="1">
      <alignment horizontal="left" vertical="top"/>
    </xf>
    <xf numFmtId="179" fontId="107" fillId="0" borderId="19" xfId="0" applyNumberFormat="1" applyFont="1" applyBorder="1" applyAlignment="1">
      <alignment horizontal="right" vertical="top"/>
    </xf>
    <xf numFmtId="0" fontId="107" fillId="0" borderId="19" xfId="0" applyFont="1" applyBorder="1" applyAlignment="1">
      <alignment horizontal="center" vertical="top"/>
    </xf>
    <xf numFmtId="0" fontId="107" fillId="0" borderId="19" xfId="0" applyFont="1" applyBorder="1" applyAlignment="1">
      <alignment horizontal="center" vertical="center"/>
    </xf>
    <xf numFmtId="0" fontId="108" fillId="0" borderId="19" xfId="0" applyFont="1" applyBorder="1" applyAlignment="1">
      <alignment vertical="center"/>
    </xf>
    <xf numFmtId="0" fontId="108" fillId="0" borderId="19" xfId="0" applyFont="1" applyBorder="1" applyAlignment="1">
      <alignment vertical="center" wrapText="1"/>
    </xf>
    <xf numFmtId="0" fontId="108" fillId="0" borderId="19" xfId="0" applyFont="1" applyBorder="1" applyAlignment="1">
      <alignment horizontal="center" vertical="center"/>
    </xf>
    <xf numFmtId="41" fontId="126" fillId="0" borderId="0" xfId="15" applyFont="1" applyFill="1" applyAlignment="1">
      <alignment horizontal="center" vertical="center"/>
    </xf>
    <xf numFmtId="179" fontId="108" fillId="0" borderId="0" xfId="0" applyNumberFormat="1" applyFont="1" applyAlignment="1">
      <alignment vertical="center"/>
    </xf>
    <xf numFmtId="38" fontId="107" fillId="0" borderId="112" xfId="0" applyNumberFormat="1" applyFont="1" applyBorder="1" applyAlignment="1">
      <alignment horizontal="right" vertical="center"/>
    </xf>
    <xf numFmtId="0" fontId="107" fillId="0" borderId="33" xfId="0" applyFont="1" applyBorder="1" applyAlignment="1">
      <alignment horizontal="left" vertical="center"/>
    </xf>
    <xf numFmtId="0" fontId="61" fillId="0" borderId="0" xfId="0" applyFont="1" applyFill="1" applyBorder="1"/>
    <xf numFmtId="0" fontId="107" fillId="37" borderId="113" xfId="0" applyFont="1" applyFill="1" applyBorder="1" applyAlignment="1">
      <alignment horizontal="right" vertical="center" wrapText="1"/>
    </xf>
    <xf numFmtId="0" fontId="107" fillId="37" borderId="114" xfId="0" applyFont="1" applyFill="1" applyBorder="1" applyAlignment="1">
      <alignment horizontal="right" vertical="center" wrapText="1"/>
    </xf>
    <xf numFmtId="0" fontId="107" fillId="37" borderId="115" xfId="0" applyFont="1" applyFill="1" applyBorder="1" applyAlignment="1">
      <alignment horizontal="right" vertical="center" wrapText="1"/>
    </xf>
    <xf numFmtId="0" fontId="107" fillId="37" borderId="116" xfId="0" applyFont="1" applyFill="1" applyBorder="1" applyAlignment="1">
      <alignment horizontal="center" vertical="center" wrapText="1"/>
    </xf>
    <xf numFmtId="0" fontId="107" fillId="37" borderId="117" xfId="0" applyFont="1" applyFill="1" applyBorder="1" applyAlignment="1">
      <alignment horizontal="center" vertical="center" wrapText="1"/>
    </xf>
    <xf numFmtId="0" fontId="107" fillId="0" borderId="118" xfId="0" applyFont="1" applyBorder="1" applyAlignment="1">
      <alignment vertical="center" wrapText="1"/>
    </xf>
    <xf numFmtId="3" fontId="107" fillId="0" borderId="112" xfId="0" applyNumberFormat="1" applyFont="1" applyBorder="1" applyAlignment="1">
      <alignment horizontal="right" vertical="top" wrapText="1"/>
    </xf>
    <xf numFmtId="3" fontId="108" fillId="0" borderId="0" xfId="0" applyNumberFormat="1" applyFont="1" applyAlignment="1">
      <alignment vertical="center"/>
    </xf>
    <xf numFmtId="41" fontId="108" fillId="0" borderId="0" xfId="0" applyNumberFormat="1" applyFont="1" applyAlignment="1">
      <alignment vertical="center"/>
    </xf>
    <xf numFmtId="0" fontId="107" fillId="0" borderId="119" xfId="0" applyFont="1" applyBorder="1" applyAlignment="1">
      <alignment vertical="center" wrapText="1"/>
    </xf>
    <xf numFmtId="3" fontId="107" fillId="0" borderId="120" xfId="0" applyNumberFormat="1" applyFont="1" applyBorder="1" applyAlignment="1">
      <alignment horizontal="right" vertical="top" wrapText="1"/>
    </xf>
    <xf numFmtId="3" fontId="107" fillId="0" borderId="121" xfId="0" applyNumberFormat="1" applyFont="1" applyBorder="1" applyAlignment="1">
      <alignment horizontal="right" vertical="top" wrapText="1"/>
    </xf>
    <xf numFmtId="0" fontId="107" fillId="0" borderId="0" xfId="0" applyFont="1" applyAlignment="1">
      <alignment vertical="center" wrapText="1"/>
    </xf>
    <xf numFmtId="41" fontId="123" fillId="0" borderId="0" xfId="1" applyFont="1" applyAlignment="1">
      <alignment horizontal="center" vertical="center"/>
    </xf>
    <xf numFmtId="0" fontId="108" fillId="24" borderId="0" xfId="0" applyFont="1" applyFill="1" applyAlignment="1">
      <alignment vertical="center"/>
    </xf>
    <xf numFmtId="191" fontId="117" fillId="31" borderId="123" xfId="15" applyNumberFormat="1" applyFont="1" applyFill="1" applyBorder="1" applyAlignment="1">
      <alignment horizontal="center" vertical="center" wrapText="1"/>
    </xf>
    <xf numFmtId="191" fontId="117" fillId="31" borderId="90" xfId="15" applyNumberFormat="1" applyFont="1" applyFill="1" applyBorder="1" applyAlignment="1">
      <alignment horizontal="center" vertical="center" wrapText="1"/>
    </xf>
    <xf numFmtId="191" fontId="108" fillId="0" borderId="124" xfId="15" applyNumberFormat="1" applyFont="1" applyFill="1" applyBorder="1" applyAlignment="1">
      <alignment vertical="center" shrinkToFit="1"/>
    </xf>
    <xf numFmtId="191" fontId="108" fillId="0" borderId="94" xfId="15" applyNumberFormat="1" applyFont="1" applyFill="1" applyBorder="1" applyAlignment="1">
      <alignment vertical="center" shrinkToFit="1"/>
    </xf>
  </cellXfs>
  <cellStyles count="17">
    <cellStyle name="백분율" xfId="5" builtinId="5"/>
    <cellStyle name="쉼표 [0]" xfId="1" builtinId="6"/>
    <cellStyle name="쉼표 [0] 12 2" xfId="16" xr:uid="{8638453F-2F43-4C89-BE68-62097EC4FD00}"/>
    <cellStyle name="쉼표 [0] 2" xfId="8" xr:uid="{C7B58E65-7FED-43FB-B36E-4387831F1CBB}"/>
    <cellStyle name="쉼표 [0] 2 2" xfId="9" xr:uid="{C7F1C096-6250-4EB7-83D2-51D8D4704D87}"/>
    <cellStyle name="쉼표 [0] 2 2 2" xfId="11" xr:uid="{9123B1C0-BBF3-4413-BF95-7249889CB962}"/>
    <cellStyle name="쉼표 [0] 2 2 3" xfId="7" xr:uid="{0741AEE0-C3B4-448F-96E3-8BD1EFB20A7A}"/>
    <cellStyle name="쉼표 [0] 3 3" xfId="15" xr:uid="{F91C1CD0-9FDC-4CE3-8BC1-EC92639483E4}"/>
    <cellStyle name="표준" xfId="0" builtinId="0"/>
    <cellStyle name="표준 12" xfId="12" xr:uid="{465AC4EC-24A0-4B70-90EC-F9B50EFC4D45}"/>
    <cellStyle name="표준 2" xfId="2" xr:uid="{00000000-0005-0000-0000-000002000000}"/>
    <cellStyle name="표준 2 2" xfId="10" xr:uid="{AB591C46-DCD4-4627-8620-5AF45E0762F8}"/>
    <cellStyle name="표준 2 45" xfId="14" xr:uid="{18C47D36-0AEB-45B0-BD7D-D874F406E22A}"/>
    <cellStyle name="표준 3" xfId="4" xr:uid="{00000000-0005-0000-0000-000004000000}"/>
    <cellStyle name="표준 4" xfId="13" xr:uid="{AB50E89A-8E0A-4456-9639-316ACF44877D}"/>
    <cellStyle name="표준 4 5" xfId="6" xr:uid="{7200522C-DA69-4976-9ADD-437A09145B5F}"/>
    <cellStyle name="표준_Sheet1" xfId="3" xr:uid="{00000000-0005-0000-0000-000003000000}"/>
  </cellStyles>
  <dxfs count="24">
    <dxf>
      <font>
        <b/>
        <i/>
        <color rgb="FF00B0F0"/>
      </font>
    </dxf>
    <dxf>
      <fill>
        <patternFill>
          <bgColor rgb="FFFFC000"/>
        </patternFill>
      </fill>
    </dxf>
    <dxf>
      <font>
        <b/>
        <i/>
        <color rgb="FF00B0F0"/>
      </font>
    </dxf>
    <dxf>
      <fill>
        <patternFill>
          <bgColor rgb="FFFFC000"/>
        </patternFill>
      </fill>
    </dxf>
    <dxf>
      <font>
        <b/>
        <i/>
        <color rgb="FF00B0F0"/>
      </font>
    </dxf>
    <dxf>
      <fill>
        <patternFill>
          <bgColor rgb="FFFFC000"/>
        </patternFill>
      </fill>
    </dxf>
    <dxf>
      <font>
        <b/>
        <i/>
        <color rgb="FF00B0F0"/>
      </font>
    </dxf>
    <dxf>
      <fill>
        <patternFill>
          <bgColor rgb="FFFFC000"/>
        </patternFill>
      </fill>
    </dxf>
    <dxf>
      <font>
        <b/>
        <i/>
        <color rgb="FF00B0F0"/>
      </font>
    </dxf>
    <dxf>
      <fill>
        <patternFill>
          <bgColor rgb="FFFFC000"/>
        </patternFill>
      </fill>
    </dxf>
    <dxf>
      <font>
        <b/>
        <i/>
        <color rgb="FF00B0F0"/>
      </font>
    </dxf>
    <dxf>
      <fill>
        <patternFill>
          <bgColor rgb="FFFFC000"/>
        </patternFill>
      </fill>
    </dxf>
    <dxf>
      <font>
        <b/>
        <i/>
        <color rgb="FF00B0F0"/>
      </font>
    </dxf>
    <dxf>
      <fill>
        <patternFill>
          <bgColor rgb="FFFFC000"/>
        </patternFill>
      </fill>
    </dxf>
    <dxf>
      <font>
        <b/>
        <i/>
        <color rgb="FF00B0F0"/>
      </font>
    </dxf>
    <dxf>
      <fill>
        <patternFill>
          <bgColor rgb="FFFFC000"/>
        </patternFill>
      </fill>
    </dxf>
    <dxf>
      <font>
        <b/>
        <i/>
        <color rgb="FF00B0F0"/>
      </font>
    </dxf>
    <dxf>
      <fill>
        <patternFill>
          <bgColor rgb="FFFFC000"/>
        </patternFill>
      </fill>
    </dxf>
    <dxf>
      <font>
        <b/>
        <i/>
        <color rgb="FF00B0F0"/>
      </font>
    </dxf>
    <dxf>
      <fill>
        <patternFill>
          <bgColor rgb="FFFFC000"/>
        </patternFill>
      </fill>
    </dxf>
    <dxf>
      <font>
        <b/>
        <i/>
        <color rgb="FF00B0F0"/>
      </font>
    </dxf>
    <dxf>
      <fill>
        <patternFill>
          <bgColor rgb="FFFFC000"/>
        </patternFill>
      </fill>
    </dxf>
    <dxf>
      <font>
        <b/>
        <i/>
        <color rgb="FF00B0F0"/>
      </font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73</xdr:row>
      <xdr:rowOff>0</xdr:rowOff>
    </xdr:from>
    <xdr:to>
      <xdr:col>4</xdr:col>
      <xdr:colOff>378157</xdr:colOff>
      <xdr:row>111</xdr:row>
      <xdr:rowOff>38544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30850"/>
          <a:ext cx="6439231" cy="863644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18</xdr:row>
      <xdr:rowOff>1</xdr:rowOff>
    </xdr:from>
    <xdr:to>
      <xdr:col>16</xdr:col>
      <xdr:colOff>153989</xdr:colOff>
      <xdr:row>53</xdr:row>
      <xdr:rowOff>1589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D4DF64-9AA8-4697-3792-C61ECA9E6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9850" y="3581401"/>
          <a:ext cx="6102350" cy="6762750"/>
        </a:xfrm>
        <a:prstGeom prst="rect">
          <a:avLst/>
        </a:prstGeom>
      </xdr:spPr>
    </xdr:pic>
    <xdr:clientData/>
  </xdr:twoCellAnchor>
  <xdr:twoCellAnchor editAs="oneCell">
    <xdr:from>
      <xdr:col>18</xdr:col>
      <xdr:colOff>1</xdr:colOff>
      <xdr:row>19</xdr:row>
      <xdr:rowOff>1</xdr:rowOff>
    </xdr:from>
    <xdr:to>
      <xdr:col>27</xdr:col>
      <xdr:colOff>190501</xdr:colOff>
      <xdr:row>53</xdr:row>
      <xdr:rowOff>176219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BB6A0C7-E3BC-38F6-8B96-031B6FB09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34251" y="3765551"/>
          <a:ext cx="6134100" cy="6756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>
      <selection activeCell="C13" sqref="C13"/>
    </sheetView>
  </sheetViews>
  <sheetFormatPr defaultRowHeight="17" x14ac:dyDescent="0.45"/>
  <cols>
    <col min="1" max="1" width="4" style="28" customWidth="1"/>
    <col min="2" max="2" width="22" style="28" customWidth="1"/>
    <col min="3" max="3" width="28" style="28" customWidth="1"/>
    <col min="4" max="5" width="20" style="28" customWidth="1"/>
  </cols>
  <sheetData>
    <row r="1" spans="1:5" ht="8" customHeight="1" x14ac:dyDescent="0.45"/>
    <row r="2" spans="1:5" ht="36" customHeight="1" x14ac:dyDescent="0.45">
      <c r="A2" s="590" t="s">
        <v>0</v>
      </c>
      <c r="B2" s="580"/>
      <c r="C2" s="580"/>
      <c r="D2" s="580"/>
      <c r="E2" s="580"/>
    </row>
    <row r="3" spans="1:5" ht="22" customHeight="1" x14ac:dyDescent="0.45">
      <c r="A3" s="585" t="s">
        <v>1</v>
      </c>
      <c r="B3" s="580"/>
      <c r="C3" s="580"/>
      <c r="D3" s="580"/>
      <c r="E3" s="580"/>
    </row>
    <row r="4" spans="1:5" ht="10" customHeight="1" x14ac:dyDescent="0.45">
      <c r="A4" s="598"/>
      <c r="B4" s="580"/>
      <c r="C4" s="580"/>
      <c r="D4" s="580"/>
      <c r="E4" s="580"/>
    </row>
    <row r="5" spans="1:5" ht="24" customHeight="1" x14ac:dyDescent="0.45">
      <c r="A5" s="591" t="s">
        <v>2</v>
      </c>
      <c r="B5" s="592"/>
      <c r="C5" s="592"/>
      <c r="D5" s="592"/>
      <c r="E5" s="592"/>
    </row>
    <row r="6" spans="1:5" ht="10" customHeight="1" x14ac:dyDescent="0.45"/>
    <row r="7" spans="1:5" ht="24" customHeight="1" x14ac:dyDescent="0.45">
      <c r="A7" s="1"/>
      <c r="B7" s="2" t="s">
        <v>3</v>
      </c>
      <c r="C7" s="2" t="s">
        <v>4</v>
      </c>
      <c r="D7" s="586" t="s">
        <v>5</v>
      </c>
      <c r="E7" s="587"/>
    </row>
    <row r="8" spans="1:5" ht="30" customHeight="1" x14ac:dyDescent="0.45">
      <c r="A8" s="3"/>
      <c r="B8" s="23" t="s">
        <v>6</v>
      </c>
      <c r="C8" s="24" t="s">
        <v>7</v>
      </c>
      <c r="D8" s="593" t="s">
        <v>8</v>
      </c>
      <c r="E8" s="587"/>
    </row>
    <row r="9" spans="1:5" ht="30" customHeight="1" x14ac:dyDescent="0.45">
      <c r="A9" s="3"/>
      <c r="B9" s="23" t="s">
        <v>9</v>
      </c>
      <c r="C9" s="46">
        <v>46023</v>
      </c>
      <c r="D9" s="593" t="s">
        <v>10</v>
      </c>
      <c r="E9" s="587"/>
    </row>
    <row r="10" spans="1:5" ht="30" customHeight="1" x14ac:dyDescent="0.45">
      <c r="A10" s="3"/>
      <c r="B10" s="23" t="s">
        <v>11</v>
      </c>
      <c r="C10" s="46">
        <v>46203</v>
      </c>
      <c r="D10" s="593" t="s">
        <v>12</v>
      </c>
      <c r="E10" s="587"/>
    </row>
    <row r="11" spans="1:5" ht="30" customHeight="1" x14ac:dyDescent="0.45">
      <c r="A11" s="30"/>
      <c r="B11" s="43" t="s">
        <v>13</v>
      </c>
      <c r="C11" s="115" t="s">
        <v>14</v>
      </c>
      <c r="D11" s="597" t="s">
        <v>15</v>
      </c>
      <c r="E11" s="587"/>
    </row>
    <row r="12" spans="1:5" ht="30" customHeight="1" x14ac:dyDescent="0.45">
      <c r="A12" s="30"/>
      <c r="B12" s="43" t="s">
        <v>16</v>
      </c>
      <c r="C12" s="122">
        <v>46227</v>
      </c>
      <c r="D12" s="597" t="s">
        <v>17</v>
      </c>
      <c r="E12" s="587"/>
    </row>
    <row r="13" spans="1:5" ht="30" customHeight="1" x14ac:dyDescent="0.45">
      <c r="A13" s="30"/>
      <c r="B13" s="475"/>
      <c r="C13" s="475" t="s">
        <v>2163</v>
      </c>
      <c r="D13" s="475"/>
      <c r="E13" s="476"/>
    </row>
    <row r="14" spans="1:5" ht="30" customHeight="1" x14ac:dyDescent="0.45">
      <c r="A14" s="30"/>
      <c r="B14" s="43" t="s">
        <v>18</v>
      </c>
      <c r="C14" s="599">
        <v>46227</v>
      </c>
      <c r="D14" s="600"/>
      <c r="E14" s="601"/>
    </row>
    <row r="15" spans="1:5" ht="22" customHeight="1" x14ac:dyDescent="0.45">
      <c r="C15" s="592"/>
      <c r="D15" s="592"/>
      <c r="E15" s="592"/>
    </row>
    <row r="16" spans="1:5" ht="22" customHeight="1" x14ac:dyDescent="0.45">
      <c r="C16" s="592"/>
      <c r="D16" s="592"/>
      <c r="E16" s="592"/>
    </row>
    <row r="17" spans="1:5" ht="24" customHeight="1" x14ac:dyDescent="0.45">
      <c r="A17" s="594" t="s">
        <v>19</v>
      </c>
      <c r="B17" s="595"/>
      <c r="C17" s="595"/>
      <c r="D17" s="595"/>
      <c r="E17" s="596"/>
    </row>
    <row r="18" spans="1:5" ht="22" customHeight="1" x14ac:dyDescent="0.45">
      <c r="A18" s="30"/>
      <c r="B18" s="44" t="s">
        <v>20</v>
      </c>
      <c r="C18" s="588" t="s">
        <v>21</v>
      </c>
      <c r="D18" s="589"/>
      <c r="E18" s="587"/>
    </row>
    <row r="19" spans="1:5" ht="22" customHeight="1" x14ac:dyDescent="0.45">
      <c r="A19" s="30"/>
      <c r="B19" s="44" t="s">
        <v>22</v>
      </c>
      <c r="C19" s="588" t="s">
        <v>23</v>
      </c>
      <c r="D19" s="589"/>
      <c r="E19" s="587"/>
    </row>
    <row r="20" spans="1:5" ht="22" customHeight="1" x14ac:dyDescent="0.45">
      <c r="A20" s="30"/>
      <c r="B20" s="44" t="s">
        <v>24</v>
      </c>
      <c r="C20" s="588" t="s">
        <v>25</v>
      </c>
      <c r="D20" s="589"/>
      <c r="E20" s="587"/>
    </row>
    <row r="21" spans="1:5" ht="22" customHeight="1" x14ac:dyDescent="0.45">
      <c r="A21" s="30"/>
      <c r="B21" s="44" t="s">
        <v>26</v>
      </c>
      <c r="C21" s="588" t="s">
        <v>27</v>
      </c>
      <c r="D21" s="589"/>
      <c r="E21" s="587"/>
    </row>
    <row r="22" spans="1:5" ht="22" customHeight="1" x14ac:dyDescent="0.45">
      <c r="A22" s="30"/>
      <c r="B22" s="44" t="s">
        <v>28</v>
      </c>
      <c r="C22" s="588" t="s">
        <v>29</v>
      </c>
      <c r="D22" s="589"/>
      <c r="E22" s="587"/>
    </row>
    <row r="23" spans="1:5" ht="22" customHeight="1" x14ac:dyDescent="0.45">
      <c r="A23" s="30"/>
      <c r="B23" s="44" t="s">
        <v>30</v>
      </c>
      <c r="C23" s="588" t="s">
        <v>31</v>
      </c>
      <c r="D23" s="589"/>
      <c r="E23" s="587"/>
    </row>
    <row r="24" spans="1:5" ht="22" customHeight="1" x14ac:dyDescent="0.45">
      <c r="A24" s="30"/>
      <c r="B24" s="44" t="s">
        <v>32</v>
      </c>
      <c r="C24" s="588" t="s">
        <v>33</v>
      </c>
      <c r="D24" s="589"/>
      <c r="E24" s="587"/>
    </row>
  </sheetData>
  <mergeCells count="21">
    <mergeCell ref="C24:E24"/>
    <mergeCell ref="D8:E8"/>
    <mergeCell ref="A4:E4"/>
    <mergeCell ref="C14:E14"/>
    <mergeCell ref="C20:E20"/>
    <mergeCell ref="C23:E23"/>
    <mergeCell ref="C22:E22"/>
    <mergeCell ref="C21:E21"/>
    <mergeCell ref="A3:E3"/>
    <mergeCell ref="D7:E7"/>
    <mergeCell ref="C19:E19"/>
    <mergeCell ref="A2:E2"/>
    <mergeCell ref="C18:E18"/>
    <mergeCell ref="A5:E5"/>
    <mergeCell ref="D9:E9"/>
    <mergeCell ref="A17:E17"/>
    <mergeCell ref="C15:E15"/>
    <mergeCell ref="D12:E12"/>
    <mergeCell ref="C16:E16"/>
    <mergeCell ref="D10:E10"/>
    <mergeCell ref="D11:E11"/>
  </mergeCells>
  <phoneticPr fontId="2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workbookViewId="0"/>
  </sheetViews>
  <sheetFormatPr defaultRowHeight="17" x14ac:dyDescent="0.45"/>
  <cols>
    <col min="1" max="1" width="5" style="28" customWidth="1"/>
    <col min="2" max="2" width="8" style="28" customWidth="1"/>
    <col min="3" max="3" width="28" style="28" customWidth="1"/>
    <col min="4" max="4" width="12" style="28" customWidth="1"/>
    <col min="5" max="5" width="35" style="28" customWidth="1"/>
  </cols>
  <sheetData>
    <row r="1" spans="1:5" ht="8" customHeight="1" x14ac:dyDescent="0.45"/>
    <row r="2" spans="1:5" ht="30" customHeight="1" x14ac:dyDescent="0.45">
      <c r="A2" s="603" t="str">
        <f>기본사항!C8</f>
        <v>주식회사 경남제약</v>
      </c>
      <c r="B2" s="580"/>
      <c r="C2" s="580"/>
      <c r="D2" s="580"/>
      <c r="E2" s="580"/>
    </row>
    <row r="3" spans="1:5" ht="25" customHeight="1" x14ac:dyDescent="0.45">
      <c r="A3" s="605" t="s">
        <v>34</v>
      </c>
      <c r="B3" s="580"/>
      <c r="C3" s="580"/>
      <c r="D3" s="580"/>
      <c r="E3" s="580"/>
    </row>
    <row r="4" spans="1:5" ht="18" customHeight="1" x14ac:dyDescent="0.45">
      <c r="A4" s="602" t="s">
        <v>35</v>
      </c>
      <c r="B4" s="580"/>
      <c r="C4" s="580"/>
      <c r="D4" s="580"/>
      <c r="E4" s="580"/>
    </row>
    <row r="5" spans="1:5" ht="8" customHeight="1" x14ac:dyDescent="0.45">
      <c r="A5" s="598"/>
      <c r="B5" s="580"/>
      <c r="C5" s="580"/>
      <c r="D5" s="580"/>
      <c r="E5" s="580"/>
    </row>
    <row r="6" spans="1:5" ht="22" customHeight="1" x14ac:dyDescent="0.45">
      <c r="A6" s="1"/>
      <c r="B6" s="2" t="s">
        <v>36</v>
      </c>
      <c r="C6" s="2" t="s">
        <v>37</v>
      </c>
      <c r="D6" s="2" t="s">
        <v>38</v>
      </c>
      <c r="E6" s="2" t="s">
        <v>39</v>
      </c>
    </row>
    <row r="7" spans="1:5" ht="22" customHeight="1" x14ac:dyDescent="0.45">
      <c r="A7" s="3"/>
      <c r="B7" s="4" t="s">
        <v>40</v>
      </c>
      <c r="C7" s="5" t="str">
        <f>HYPERLINK("#현예금!A1","현금및현금성자산")</f>
        <v>현금및현금성자산</v>
      </c>
      <c r="D7" s="6"/>
      <c r="E7" s="7"/>
    </row>
    <row r="8" spans="1:5" ht="22" customHeight="1" x14ac:dyDescent="0.45">
      <c r="A8" s="8"/>
      <c r="B8" s="9" t="s">
        <v>41</v>
      </c>
      <c r="C8" s="10" t="str">
        <f>HYPERLINK("#매출채권!A1","매출채권")</f>
        <v>매출채권</v>
      </c>
      <c r="D8" s="11"/>
      <c r="E8" s="12"/>
    </row>
    <row r="9" spans="1:5" ht="22" customHeight="1" x14ac:dyDescent="0.45">
      <c r="A9" s="3"/>
      <c r="B9" s="4" t="s">
        <v>42</v>
      </c>
      <c r="C9" s="5" t="str">
        <f>HYPERLINK("#재고자산!A1","재고자산")</f>
        <v>재고자산</v>
      </c>
      <c r="D9" s="6"/>
      <c r="E9" s="7"/>
    </row>
    <row r="10" spans="1:5" ht="22" customHeight="1" x14ac:dyDescent="0.45">
      <c r="A10" s="8"/>
      <c r="B10" s="9" t="s">
        <v>43</v>
      </c>
      <c r="C10" s="10" t="str">
        <f>HYPERLINK("#유형자산!A1","유형자산")</f>
        <v>유형자산</v>
      </c>
      <c r="D10" s="11"/>
      <c r="E10" s="12"/>
    </row>
    <row r="11" spans="1:5" ht="22" customHeight="1" x14ac:dyDescent="0.45">
      <c r="A11" s="3"/>
      <c r="B11" s="4" t="s">
        <v>44</v>
      </c>
      <c r="C11" s="5" t="str">
        <f>HYPERLINK("#장단기차입금!A1","장단기차입금")</f>
        <v>장단기차입금</v>
      </c>
      <c r="D11" s="6"/>
      <c r="E11" s="7"/>
    </row>
    <row r="12" spans="1:5" ht="22" customHeight="1" x14ac:dyDescent="0.45">
      <c r="A12" s="8"/>
      <c r="B12" s="9" t="s">
        <v>45</v>
      </c>
      <c r="C12" s="10" t="str">
        <f>HYPERLINK("#매출!A1","매출")</f>
        <v>매출</v>
      </c>
      <c r="D12" s="11"/>
      <c r="E12" s="12"/>
    </row>
    <row r="13" spans="1:5" ht="22" customHeight="1" x14ac:dyDescent="0.45">
      <c r="A13" s="3"/>
      <c r="B13" s="4" t="s">
        <v>46</v>
      </c>
      <c r="C13" s="5" t="str">
        <f>HYPERLINK("#판관비!A1","판매비및관리비")</f>
        <v>판매비및관리비</v>
      </c>
      <c r="D13" s="6"/>
      <c r="E13" s="7"/>
    </row>
    <row r="14" spans="1:5" ht="18" customHeight="1" x14ac:dyDescent="0.45"/>
    <row r="15" spans="1:5" ht="18" customHeight="1" x14ac:dyDescent="0.45"/>
    <row r="16" spans="1:5" ht="30" customHeight="1" x14ac:dyDescent="0.45">
      <c r="A16" s="604" t="s">
        <v>47</v>
      </c>
      <c r="B16" s="592"/>
      <c r="C16" s="592"/>
      <c r="D16" s="592"/>
      <c r="E16" s="592"/>
    </row>
    <row r="17" ht="18" customHeight="1" x14ac:dyDescent="0.45"/>
    <row r="18" ht="18" customHeight="1" x14ac:dyDescent="0.45"/>
    <row r="19" ht="18" customHeight="1" x14ac:dyDescent="0.45"/>
    <row r="20" ht="18" customHeight="1" x14ac:dyDescent="0.45"/>
    <row r="21" ht="18" customHeight="1" x14ac:dyDescent="0.45"/>
    <row r="22" ht="18" customHeight="1" x14ac:dyDescent="0.45"/>
    <row r="23" ht="18" customHeight="1" x14ac:dyDescent="0.45"/>
    <row r="24" ht="18" customHeight="1" x14ac:dyDescent="0.45"/>
    <row r="25" ht="18" customHeight="1" x14ac:dyDescent="0.45"/>
    <row r="26" ht="18" customHeight="1" x14ac:dyDescent="0.45"/>
    <row r="27" ht="18" customHeight="1" x14ac:dyDescent="0.45"/>
    <row r="28" ht="18" customHeight="1" x14ac:dyDescent="0.45"/>
    <row r="29" ht="18" customHeight="1" x14ac:dyDescent="0.45"/>
    <row r="30" ht="18" customHeight="1" x14ac:dyDescent="0.45"/>
    <row r="31" ht="18" customHeight="1" x14ac:dyDescent="0.45"/>
    <row r="32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</sheetData>
  <mergeCells count="5">
    <mergeCell ref="A4:E4"/>
    <mergeCell ref="A2:E2"/>
    <mergeCell ref="A16:E16"/>
    <mergeCell ref="A5:E5"/>
    <mergeCell ref="A3:E3"/>
  </mergeCells>
  <phoneticPr fontId="2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7"/>
  <sheetViews>
    <sheetView workbookViewId="0">
      <selection activeCell="L19" sqref="L19"/>
    </sheetView>
  </sheetViews>
  <sheetFormatPr defaultRowHeight="17" x14ac:dyDescent="0.45"/>
  <cols>
    <col min="1" max="1" width="30.58203125" style="53" customWidth="1"/>
    <col min="2" max="2" width="15.58203125" style="53" customWidth="1"/>
    <col min="3" max="3" width="8.6640625" style="48" customWidth="1"/>
    <col min="4" max="16384" width="8.6640625" style="48"/>
  </cols>
  <sheetData>
    <row r="1" spans="1:2" x14ac:dyDescent="0.45">
      <c r="A1" s="47" t="s">
        <v>37</v>
      </c>
      <c r="B1" s="47" t="s">
        <v>38</v>
      </c>
    </row>
    <row r="2" spans="1:2" x14ac:dyDescent="0.45">
      <c r="A2" s="49" t="s">
        <v>48</v>
      </c>
      <c r="B2" s="50"/>
    </row>
    <row r="3" spans="1:2" x14ac:dyDescent="0.45">
      <c r="A3" s="49" t="s">
        <v>49</v>
      </c>
      <c r="B3" s="50" t="s">
        <v>50</v>
      </c>
    </row>
    <row r="4" spans="1:2" x14ac:dyDescent="0.45">
      <c r="A4" s="49" t="s">
        <v>51</v>
      </c>
      <c r="B4" s="50" t="s">
        <v>50</v>
      </c>
    </row>
    <row r="5" spans="1:2" x14ac:dyDescent="0.45">
      <c r="A5" s="49" t="s">
        <v>52</v>
      </c>
      <c r="B5" s="50" t="s">
        <v>53</v>
      </c>
    </row>
    <row r="6" spans="1:2" x14ac:dyDescent="0.45">
      <c r="A6" s="49" t="s">
        <v>54</v>
      </c>
      <c r="B6" s="50" t="s">
        <v>53</v>
      </c>
    </row>
    <row r="7" spans="1:2" x14ac:dyDescent="0.45">
      <c r="A7" s="49" t="s">
        <v>55</v>
      </c>
      <c r="B7" s="50" t="s">
        <v>53</v>
      </c>
    </row>
    <row r="8" spans="1:2" x14ac:dyDescent="0.45">
      <c r="A8" s="49" t="s">
        <v>56</v>
      </c>
      <c r="B8" s="50" t="s">
        <v>57</v>
      </c>
    </row>
    <row r="9" spans="1:2" x14ac:dyDescent="0.45">
      <c r="A9" s="49" t="s">
        <v>58</v>
      </c>
      <c r="B9" s="50" t="s">
        <v>53</v>
      </c>
    </row>
    <row r="10" spans="1:2" x14ac:dyDescent="0.45">
      <c r="A10" s="49" t="s">
        <v>59</v>
      </c>
      <c r="B10" s="50" t="s">
        <v>53</v>
      </c>
    </row>
    <row r="11" spans="1:2" x14ac:dyDescent="0.45">
      <c r="A11" s="49" t="s">
        <v>60</v>
      </c>
      <c r="B11" s="50" t="s">
        <v>53</v>
      </c>
    </row>
    <row r="12" spans="1:2" x14ac:dyDescent="0.45">
      <c r="A12" s="49" t="s">
        <v>61</v>
      </c>
      <c r="B12" s="50" t="s">
        <v>57</v>
      </c>
    </row>
    <row r="13" spans="1:2" x14ac:dyDescent="0.45">
      <c r="A13" s="49" t="s">
        <v>62</v>
      </c>
      <c r="B13" s="50" t="s">
        <v>53</v>
      </c>
    </row>
    <row r="14" spans="1:2" x14ac:dyDescent="0.45">
      <c r="A14" s="49" t="s">
        <v>63</v>
      </c>
      <c r="B14" s="50" t="s">
        <v>57</v>
      </c>
    </row>
    <row r="15" spans="1:2" x14ac:dyDescent="0.45">
      <c r="A15" s="49" t="s">
        <v>64</v>
      </c>
      <c r="B15" s="50" t="s">
        <v>53</v>
      </c>
    </row>
    <row r="16" spans="1:2" x14ac:dyDescent="0.45">
      <c r="A16" s="49" t="s">
        <v>65</v>
      </c>
      <c r="B16" s="50" t="s">
        <v>57</v>
      </c>
    </row>
    <row r="17" spans="1:2" x14ac:dyDescent="0.45">
      <c r="A17" s="49" t="s">
        <v>66</v>
      </c>
      <c r="B17" s="50" t="s">
        <v>50</v>
      </c>
    </row>
    <row r="18" spans="1:2" x14ac:dyDescent="0.45">
      <c r="A18" s="49" t="s">
        <v>67</v>
      </c>
      <c r="B18" s="50" t="s">
        <v>68</v>
      </c>
    </row>
    <row r="19" spans="1:2" x14ac:dyDescent="0.45">
      <c r="A19" s="49" t="s">
        <v>69</v>
      </c>
      <c r="B19" s="50" t="s">
        <v>68</v>
      </c>
    </row>
    <row r="20" spans="1:2" x14ac:dyDescent="0.45">
      <c r="A20" s="49" t="s">
        <v>70</v>
      </c>
      <c r="B20" s="50" t="s">
        <v>68</v>
      </c>
    </row>
    <row r="21" spans="1:2" x14ac:dyDescent="0.45">
      <c r="A21" s="49" t="s">
        <v>71</v>
      </c>
      <c r="B21" s="50" t="s">
        <v>50</v>
      </c>
    </row>
    <row r="22" spans="1:2" x14ac:dyDescent="0.45">
      <c r="A22" s="49" t="s">
        <v>72</v>
      </c>
      <c r="B22" s="50" t="s">
        <v>50</v>
      </c>
    </row>
    <row r="23" spans="1:2" x14ac:dyDescent="0.45">
      <c r="A23" s="49" t="s">
        <v>73</v>
      </c>
      <c r="B23" s="50" t="s">
        <v>50</v>
      </c>
    </row>
    <row r="24" spans="1:2" x14ac:dyDescent="0.45">
      <c r="A24" s="51" t="s">
        <v>74</v>
      </c>
      <c r="B24" s="50" t="s">
        <v>50</v>
      </c>
    </row>
    <row r="25" spans="1:2" x14ac:dyDescent="0.45">
      <c r="A25" s="49" t="s">
        <v>75</v>
      </c>
      <c r="B25" s="50" t="s">
        <v>57</v>
      </c>
    </row>
    <row r="26" spans="1:2" x14ac:dyDescent="0.45">
      <c r="A26" s="49" t="s">
        <v>76</v>
      </c>
      <c r="B26" s="50"/>
    </row>
    <row r="27" spans="1:2" x14ac:dyDescent="0.45">
      <c r="A27" s="49" t="s">
        <v>77</v>
      </c>
      <c r="B27" s="50"/>
    </row>
    <row r="28" spans="1:2" x14ac:dyDescent="0.45">
      <c r="A28" s="49" t="s">
        <v>78</v>
      </c>
      <c r="B28" s="50" t="s">
        <v>53</v>
      </c>
    </row>
    <row r="29" spans="1:2" x14ac:dyDescent="0.45">
      <c r="A29" s="49" t="s">
        <v>79</v>
      </c>
      <c r="B29" s="50" t="s">
        <v>57</v>
      </c>
    </row>
    <row r="30" spans="1:2" x14ac:dyDescent="0.45">
      <c r="A30" s="49" t="s">
        <v>80</v>
      </c>
      <c r="B30" s="50" t="s">
        <v>57</v>
      </c>
    </row>
    <row r="31" spans="1:2" x14ac:dyDescent="0.45">
      <c r="A31" s="49" t="s">
        <v>81</v>
      </c>
      <c r="B31" s="50" t="s">
        <v>57</v>
      </c>
    </row>
    <row r="32" spans="1:2" x14ac:dyDescent="0.45">
      <c r="A32" s="49" t="s">
        <v>82</v>
      </c>
      <c r="B32" s="50" t="s">
        <v>50</v>
      </c>
    </row>
    <row r="33" spans="1:2" x14ac:dyDescent="0.45">
      <c r="A33" s="49" t="s">
        <v>83</v>
      </c>
      <c r="B33" s="50" t="s">
        <v>53</v>
      </c>
    </row>
    <row r="34" spans="1:2" x14ac:dyDescent="0.45">
      <c r="A34" s="49" t="s">
        <v>84</v>
      </c>
      <c r="B34" s="50" t="s">
        <v>53</v>
      </c>
    </row>
    <row r="35" spans="1:2" x14ac:dyDescent="0.45">
      <c r="A35" s="49" t="s">
        <v>85</v>
      </c>
      <c r="B35" s="50" t="s">
        <v>53</v>
      </c>
    </row>
    <row r="36" spans="1:2" x14ac:dyDescent="0.45">
      <c r="A36" s="49" t="s">
        <v>86</v>
      </c>
      <c r="B36" s="50" t="s">
        <v>68</v>
      </c>
    </row>
    <row r="37" spans="1:2" x14ac:dyDescent="0.45">
      <c r="A37" s="49" t="s">
        <v>87</v>
      </c>
      <c r="B37" s="50" t="s">
        <v>50</v>
      </c>
    </row>
    <row r="38" spans="1:2" x14ac:dyDescent="0.45">
      <c r="A38" s="49" t="s">
        <v>88</v>
      </c>
      <c r="B38" s="50" t="s">
        <v>50</v>
      </c>
    </row>
    <row r="39" spans="1:2" x14ac:dyDescent="0.45">
      <c r="A39" s="49" t="s">
        <v>89</v>
      </c>
      <c r="B39" s="50" t="s">
        <v>50</v>
      </c>
    </row>
    <row r="40" spans="1:2" x14ac:dyDescent="0.45">
      <c r="A40" s="49" t="s">
        <v>90</v>
      </c>
      <c r="B40" s="50" t="s">
        <v>50</v>
      </c>
    </row>
    <row r="41" spans="1:2" x14ac:dyDescent="0.45">
      <c r="A41" s="49" t="s">
        <v>91</v>
      </c>
      <c r="B41" s="50" t="s">
        <v>50</v>
      </c>
    </row>
    <row r="42" spans="1:2" x14ac:dyDescent="0.45">
      <c r="A42" s="49" t="s">
        <v>92</v>
      </c>
      <c r="B42" s="50" t="s">
        <v>50</v>
      </c>
    </row>
    <row r="43" spans="1:2" x14ac:dyDescent="0.45">
      <c r="A43" s="49" t="s">
        <v>93</v>
      </c>
      <c r="B43" s="50" t="s">
        <v>53</v>
      </c>
    </row>
    <row r="44" spans="1:2" x14ac:dyDescent="0.45">
      <c r="A44" s="49" t="s">
        <v>94</v>
      </c>
      <c r="B44" s="50"/>
    </row>
    <row r="45" spans="1:2" x14ac:dyDescent="0.45">
      <c r="A45" s="49" t="s">
        <v>95</v>
      </c>
      <c r="B45" s="50" t="s">
        <v>53</v>
      </c>
    </row>
    <row r="46" spans="1:2" x14ac:dyDescent="0.45">
      <c r="A46" s="49" t="s">
        <v>96</v>
      </c>
      <c r="B46" s="50" t="s">
        <v>53</v>
      </c>
    </row>
    <row r="47" spans="1:2" x14ac:dyDescent="0.45">
      <c r="A47" s="49" t="s">
        <v>97</v>
      </c>
      <c r="B47" s="50" t="s">
        <v>53</v>
      </c>
    </row>
    <row r="48" spans="1:2" x14ac:dyDescent="0.45">
      <c r="A48" s="49" t="s">
        <v>98</v>
      </c>
      <c r="B48" s="50" t="s">
        <v>53</v>
      </c>
    </row>
    <row r="49" spans="1:2" x14ac:dyDescent="0.45">
      <c r="A49" s="49" t="s">
        <v>99</v>
      </c>
      <c r="B49" s="50" t="s">
        <v>53</v>
      </c>
    </row>
    <row r="50" spans="1:2" x14ac:dyDescent="0.45">
      <c r="A50" s="49" t="s">
        <v>100</v>
      </c>
      <c r="B50" s="50" t="s">
        <v>53</v>
      </c>
    </row>
    <row r="51" spans="1:2" x14ac:dyDescent="0.45">
      <c r="A51" s="49" t="s">
        <v>101</v>
      </c>
      <c r="B51" s="50"/>
    </row>
    <row r="52" spans="1:2" x14ac:dyDescent="0.45">
      <c r="A52" s="49" t="s">
        <v>102</v>
      </c>
      <c r="B52" s="50"/>
    </row>
    <row r="53" spans="1:2" x14ac:dyDescent="0.45">
      <c r="A53" s="49" t="s">
        <v>103</v>
      </c>
      <c r="B53" s="50"/>
    </row>
    <row r="54" spans="1:2" x14ac:dyDescent="0.45">
      <c r="A54" s="49" t="s">
        <v>104</v>
      </c>
      <c r="B54" s="50"/>
    </row>
    <row r="55" spans="1:2" x14ac:dyDescent="0.45">
      <c r="A55" s="49" t="s">
        <v>105</v>
      </c>
      <c r="B55" s="50"/>
    </row>
    <row r="56" spans="1:2" x14ac:dyDescent="0.45">
      <c r="A56" s="49" t="s">
        <v>106</v>
      </c>
      <c r="B56" s="50"/>
    </row>
    <row r="57" spans="1:2" x14ac:dyDescent="0.45">
      <c r="A57" s="52" t="s">
        <v>107</v>
      </c>
      <c r="B57" s="50"/>
    </row>
    <row r="58" spans="1:2" x14ac:dyDescent="0.45">
      <c r="A58" s="52" t="s">
        <v>108</v>
      </c>
      <c r="B58" s="50" t="s">
        <v>68</v>
      </c>
    </row>
    <row r="59" spans="1:2" x14ac:dyDescent="0.45">
      <c r="A59" s="52" t="s">
        <v>109</v>
      </c>
      <c r="B59" s="50" t="s">
        <v>68</v>
      </c>
    </row>
    <row r="60" spans="1:2" x14ac:dyDescent="0.45">
      <c r="A60" s="52" t="s">
        <v>110</v>
      </c>
      <c r="B60" s="50" t="s">
        <v>68</v>
      </c>
    </row>
    <row r="61" spans="1:2" x14ac:dyDescent="0.45">
      <c r="A61" s="52" t="s">
        <v>111</v>
      </c>
      <c r="B61" s="50" t="s">
        <v>68</v>
      </c>
    </row>
    <row r="62" spans="1:2" x14ac:dyDescent="0.45">
      <c r="A62" s="52" t="s">
        <v>112</v>
      </c>
      <c r="B62" s="50" t="s">
        <v>68</v>
      </c>
    </row>
    <row r="63" spans="1:2" x14ac:dyDescent="0.45">
      <c r="A63" s="52" t="s">
        <v>113</v>
      </c>
      <c r="B63" s="50" t="s">
        <v>68</v>
      </c>
    </row>
    <row r="64" spans="1:2" x14ac:dyDescent="0.45">
      <c r="A64" s="52" t="s">
        <v>114</v>
      </c>
      <c r="B64" s="50" t="s">
        <v>68</v>
      </c>
    </row>
    <row r="65" spans="1:2" x14ac:dyDescent="0.45">
      <c r="A65" s="52" t="s">
        <v>115</v>
      </c>
      <c r="B65" s="50" t="s">
        <v>68</v>
      </c>
    </row>
    <row r="66" spans="1:2" x14ac:dyDescent="0.45">
      <c r="A66" s="52" t="s">
        <v>116</v>
      </c>
      <c r="B66" s="50" t="s">
        <v>68</v>
      </c>
    </row>
    <row r="67" spans="1:2" x14ac:dyDescent="0.45">
      <c r="A67" s="52" t="s">
        <v>117</v>
      </c>
      <c r="B67" s="50" t="s">
        <v>68</v>
      </c>
    </row>
    <row r="68" spans="1:2" x14ac:dyDescent="0.45">
      <c r="A68" s="52" t="s">
        <v>118</v>
      </c>
      <c r="B68" s="50" t="s">
        <v>68</v>
      </c>
    </row>
    <row r="69" spans="1:2" x14ac:dyDescent="0.45">
      <c r="A69" s="52" t="s">
        <v>119</v>
      </c>
      <c r="B69" s="50" t="s">
        <v>68</v>
      </c>
    </row>
    <row r="70" spans="1:2" x14ac:dyDescent="0.45">
      <c r="A70" s="52" t="s">
        <v>120</v>
      </c>
      <c r="B70" s="50" t="s">
        <v>68</v>
      </c>
    </row>
    <row r="71" spans="1:2" x14ac:dyDescent="0.45">
      <c r="A71" s="52" t="s">
        <v>121</v>
      </c>
      <c r="B71" s="50" t="s">
        <v>68</v>
      </c>
    </row>
    <row r="72" spans="1:2" x14ac:dyDescent="0.45">
      <c r="A72" s="52" t="s">
        <v>122</v>
      </c>
      <c r="B72" s="50" t="s">
        <v>68</v>
      </c>
    </row>
    <row r="73" spans="1:2" x14ac:dyDescent="0.45">
      <c r="A73" s="52" t="s">
        <v>123</v>
      </c>
      <c r="B73" s="50" t="s">
        <v>68</v>
      </c>
    </row>
    <row r="74" spans="1:2" x14ac:dyDescent="0.45">
      <c r="A74" s="52" t="s">
        <v>124</v>
      </c>
      <c r="B74" s="50" t="s">
        <v>68</v>
      </c>
    </row>
    <row r="75" spans="1:2" x14ac:dyDescent="0.45">
      <c r="A75" s="52" t="s">
        <v>125</v>
      </c>
      <c r="B75" s="50" t="s">
        <v>68</v>
      </c>
    </row>
    <row r="76" spans="1:2" x14ac:dyDescent="0.45">
      <c r="A76" s="52" t="s">
        <v>126</v>
      </c>
      <c r="B76" s="50" t="s">
        <v>68</v>
      </c>
    </row>
    <row r="77" spans="1:2" x14ac:dyDescent="0.45">
      <c r="A77" s="52" t="s">
        <v>127</v>
      </c>
      <c r="B77" s="50" t="s">
        <v>68</v>
      </c>
    </row>
    <row r="78" spans="1:2" x14ac:dyDescent="0.45">
      <c r="A78" s="52" t="s">
        <v>128</v>
      </c>
      <c r="B78" s="50" t="s">
        <v>68</v>
      </c>
    </row>
    <row r="79" spans="1:2" x14ac:dyDescent="0.45">
      <c r="A79" s="52" t="s">
        <v>129</v>
      </c>
      <c r="B79" s="50" t="s">
        <v>68</v>
      </c>
    </row>
    <row r="80" spans="1:2" x14ac:dyDescent="0.45">
      <c r="A80" s="52" t="s">
        <v>130</v>
      </c>
      <c r="B80" s="50" t="s">
        <v>50</v>
      </c>
    </row>
    <row r="81" spans="1:2" x14ac:dyDescent="0.45">
      <c r="A81" s="52" t="s">
        <v>131</v>
      </c>
      <c r="B81" s="50" t="s">
        <v>57</v>
      </c>
    </row>
    <row r="82" spans="1:2" x14ac:dyDescent="0.45">
      <c r="A82" s="52" t="s">
        <v>132</v>
      </c>
      <c r="B82" s="50" t="s">
        <v>68</v>
      </c>
    </row>
    <row r="83" spans="1:2" x14ac:dyDescent="0.45">
      <c r="A83" s="52" t="s">
        <v>133</v>
      </c>
      <c r="B83" s="50" t="s">
        <v>68</v>
      </c>
    </row>
    <row r="84" spans="1:2" x14ac:dyDescent="0.45">
      <c r="A84" s="52" t="s">
        <v>134</v>
      </c>
      <c r="B84" s="50"/>
    </row>
    <row r="85" spans="1:2" x14ac:dyDescent="0.45">
      <c r="A85" s="52" t="s">
        <v>135</v>
      </c>
      <c r="B85" s="50"/>
    </row>
    <row r="86" spans="1:2" x14ac:dyDescent="0.45">
      <c r="A86" s="52" t="s">
        <v>136</v>
      </c>
      <c r="B86" s="50"/>
    </row>
    <row r="87" spans="1:2" x14ac:dyDescent="0.45">
      <c r="A87" s="52" t="s">
        <v>137</v>
      </c>
      <c r="B87" s="50"/>
    </row>
    <row r="88" spans="1:2" x14ac:dyDescent="0.45">
      <c r="A88" s="52" t="s">
        <v>138</v>
      </c>
      <c r="B88" s="50"/>
    </row>
    <row r="89" spans="1:2" x14ac:dyDescent="0.45">
      <c r="A89" s="52" t="s">
        <v>139</v>
      </c>
      <c r="B89" s="50"/>
    </row>
    <row r="90" spans="1:2" x14ac:dyDescent="0.45">
      <c r="A90" s="52" t="s">
        <v>140</v>
      </c>
      <c r="B90" s="50"/>
    </row>
    <row r="91" spans="1:2" x14ac:dyDescent="0.45">
      <c r="A91" s="52" t="s">
        <v>141</v>
      </c>
      <c r="B91" s="50"/>
    </row>
    <row r="92" spans="1:2" x14ac:dyDescent="0.45">
      <c r="A92" s="52" t="s">
        <v>142</v>
      </c>
      <c r="B92" s="50"/>
    </row>
    <row r="93" spans="1:2" x14ac:dyDescent="0.45">
      <c r="A93" s="52" t="s">
        <v>143</v>
      </c>
      <c r="B93" s="50"/>
    </row>
    <row r="94" spans="1:2" x14ac:dyDescent="0.45">
      <c r="A94" s="52" t="s">
        <v>144</v>
      </c>
      <c r="B94" s="50"/>
    </row>
    <row r="95" spans="1:2" x14ac:dyDescent="0.45">
      <c r="A95" s="52" t="s">
        <v>145</v>
      </c>
      <c r="B95" s="50"/>
    </row>
    <row r="96" spans="1:2" x14ac:dyDescent="0.45">
      <c r="A96" s="52" t="s">
        <v>146</v>
      </c>
      <c r="B96" s="50"/>
    </row>
    <row r="97" spans="1:2" x14ac:dyDescent="0.45">
      <c r="A97" s="52" t="s">
        <v>147</v>
      </c>
      <c r="B97" s="50"/>
    </row>
    <row r="98" spans="1:2" x14ac:dyDescent="0.45">
      <c r="A98" s="52" t="s">
        <v>148</v>
      </c>
      <c r="B98" s="50"/>
    </row>
    <row r="99" spans="1:2" x14ac:dyDescent="0.45">
      <c r="A99" s="52" t="s">
        <v>149</v>
      </c>
      <c r="B99" s="50"/>
    </row>
    <row r="100" spans="1:2" x14ac:dyDescent="0.45">
      <c r="A100" s="52" t="s">
        <v>150</v>
      </c>
      <c r="B100" s="50"/>
    </row>
    <row r="101" spans="1:2" x14ac:dyDescent="0.45">
      <c r="A101" s="52" t="s">
        <v>151</v>
      </c>
      <c r="B101" s="50"/>
    </row>
    <row r="102" spans="1:2" x14ac:dyDescent="0.45">
      <c r="A102" s="52" t="s">
        <v>152</v>
      </c>
      <c r="B102" s="50"/>
    </row>
    <row r="103" spans="1:2" x14ac:dyDescent="0.45">
      <c r="A103" s="52" t="s">
        <v>153</v>
      </c>
      <c r="B103" s="50"/>
    </row>
    <row r="104" spans="1:2" x14ac:dyDescent="0.45">
      <c r="A104" s="52" t="s">
        <v>154</v>
      </c>
      <c r="B104" s="50"/>
    </row>
    <row r="105" spans="1:2" x14ac:dyDescent="0.45">
      <c r="A105" s="52" t="s">
        <v>155</v>
      </c>
      <c r="B105" s="50"/>
    </row>
    <row r="106" spans="1:2" x14ac:dyDescent="0.45">
      <c r="A106" s="52" t="s">
        <v>156</v>
      </c>
      <c r="B106" s="50"/>
    </row>
    <row r="107" spans="1:2" x14ac:dyDescent="0.45">
      <c r="A107" s="52" t="s">
        <v>157</v>
      </c>
      <c r="B107" s="50"/>
    </row>
    <row r="108" spans="1:2" x14ac:dyDescent="0.45">
      <c r="A108" s="52" t="s">
        <v>158</v>
      </c>
      <c r="B108" s="50"/>
    </row>
    <row r="109" spans="1:2" x14ac:dyDescent="0.45">
      <c r="A109" s="52" t="s">
        <v>159</v>
      </c>
      <c r="B109" s="50"/>
    </row>
    <row r="110" spans="1:2" x14ac:dyDescent="0.45">
      <c r="A110" s="52" t="s">
        <v>160</v>
      </c>
      <c r="B110" s="50"/>
    </row>
    <row r="111" spans="1:2" x14ac:dyDescent="0.45">
      <c r="A111" s="52" t="s">
        <v>161</v>
      </c>
      <c r="B111" s="50"/>
    </row>
    <row r="112" spans="1:2" x14ac:dyDescent="0.45">
      <c r="A112" s="52" t="s">
        <v>162</v>
      </c>
      <c r="B112" s="50"/>
    </row>
    <row r="113" spans="1:2" x14ac:dyDescent="0.45">
      <c r="A113" s="52" t="s">
        <v>163</v>
      </c>
      <c r="B113" s="50"/>
    </row>
    <row r="114" spans="1:2" x14ac:dyDescent="0.45">
      <c r="A114" s="52" t="s">
        <v>164</v>
      </c>
      <c r="B114" s="50"/>
    </row>
    <row r="115" spans="1:2" x14ac:dyDescent="0.45">
      <c r="A115" s="52" t="s">
        <v>165</v>
      </c>
      <c r="B115" s="50"/>
    </row>
    <row r="116" spans="1:2" x14ac:dyDescent="0.45">
      <c r="A116" s="52" t="s">
        <v>166</v>
      </c>
      <c r="B116" s="50"/>
    </row>
    <row r="117" spans="1:2" x14ac:dyDescent="0.45">
      <c r="A117" s="52" t="s">
        <v>167</v>
      </c>
      <c r="B117" s="50"/>
    </row>
    <row r="118" spans="1:2" x14ac:dyDescent="0.45">
      <c r="A118" s="52" t="s">
        <v>168</v>
      </c>
      <c r="B118" s="50"/>
    </row>
    <row r="119" spans="1:2" x14ac:dyDescent="0.45">
      <c r="A119" s="52" t="s">
        <v>169</v>
      </c>
      <c r="B119" s="50"/>
    </row>
    <row r="120" spans="1:2" x14ac:dyDescent="0.45">
      <c r="A120" s="52" t="s">
        <v>170</v>
      </c>
      <c r="B120" s="50"/>
    </row>
    <row r="121" spans="1:2" x14ac:dyDescent="0.45">
      <c r="A121" s="52" t="s">
        <v>171</v>
      </c>
      <c r="B121" s="50"/>
    </row>
    <row r="122" spans="1:2" x14ac:dyDescent="0.45">
      <c r="A122" s="52" t="s">
        <v>172</v>
      </c>
      <c r="B122" s="50"/>
    </row>
    <row r="123" spans="1:2" x14ac:dyDescent="0.45">
      <c r="A123" s="52" t="s">
        <v>173</v>
      </c>
      <c r="B123" s="50"/>
    </row>
    <row r="124" spans="1:2" x14ac:dyDescent="0.45">
      <c r="A124" s="52" t="s">
        <v>174</v>
      </c>
      <c r="B124" s="50"/>
    </row>
    <row r="125" spans="1:2" x14ac:dyDescent="0.45">
      <c r="A125" s="52" t="s">
        <v>175</v>
      </c>
      <c r="B125" s="50"/>
    </row>
    <row r="126" spans="1:2" x14ac:dyDescent="0.45">
      <c r="A126" s="52" t="s">
        <v>176</v>
      </c>
      <c r="B126" s="50"/>
    </row>
    <row r="127" spans="1:2" x14ac:dyDescent="0.45">
      <c r="A127" s="52" t="s">
        <v>177</v>
      </c>
      <c r="B127" s="50"/>
    </row>
    <row r="128" spans="1:2" x14ac:dyDescent="0.45">
      <c r="A128" s="52" t="s">
        <v>178</v>
      </c>
      <c r="B128" s="50"/>
    </row>
    <row r="129" spans="1:2" x14ac:dyDescent="0.45">
      <c r="A129" s="52" t="s">
        <v>179</v>
      </c>
      <c r="B129" s="50"/>
    </row>
    <row r="130" spans="1:2" x14ac:dyDescent="0.45">
      <c r="A130" s="52" t="s">
        <v>180</v>
      </c>
      <c r="B130" s="50"/>
    </row>
    <row r="131" spans="1:2" x14ac:dyDescent="0.45">
      <c r="A131" s="52" t="s">
        <v>181</v>
      </c>
      <c r="B131" s="50"/>
    </row>
    <row r="132" spans="1:2" x14ac:dyDescent="0.45">
      <c r="A132" s="52" t="s">
        <v>182</v>
      </c>
      <c r="B132" s="50"/>
    </row>
    <row r="133" spans="1:2" x14ac:dyDescent="0.45">
      <c r="A133" s="52" t="s">
        <v>183</v>
      </c>
      <c r="B133" s="50" t="s">
        <v>50</v>
      </c>
    </row>
    <row r="134" spans="1:2" x14ac:dyDescent="0.45">
      <c r="A134" s="52" t="s">
        <v>184</v>
      </c>
      <c r="B134" s="50"/>
    </row>
    <row r="135" spans="1:2" x14ac:dyDescent="0.45">
      <c r="A135" s="52" t="s">
        <v>185</v>
      </c>
      <c r="B135" s="50"/>
    </row>
    <row r="136" spans="1:2" x14ac:dyDescent="0.45">
      <c r="A136" s="52" t="s">
        <v>186</v>
      </c>
      <c r="B136" s="50"/>
    </row>
    <row r="137" spans="1:2" x14ac:dyDescent="0.45">
      <c r="A137" s="52" t="s">
        <v>187</v>
      </c>
      <c r="B137" s="50"/>
    </row>
    <row r="138" spans="1:2" x14ac:dyDescent="0.45">
      <c r="A138" s="52" t="s">
        <v>188</v>
      </c>
      <c r="B138" s="50"/>
    </row>
    <row r="139" spans="1:2" x14ac:dyDescent="0.45">
      <c r="A139" s="52" t="s">
        <v>189</v>
      </c>
      <c r="B139" s="50"/>
    </row>
    <row r="140" spans="1:2" x14ac:dyDescent="0.45">
      <c r="A140" s="52" t="s">
        <v>190</v>
      </c>
      <c r="B140" s="50"/>
    </row>
    <row r="141" spans="1:2" x14ac:dyDescent="0.45">
      <c r="A141" s="52" t="s">
        <v>191</v>
      </c>
      <c r="B141" s="50"/>
    </row>
    <row r="142" spans="1:2" x14ac:dyDescent="0.45">
      <c r="A142" s="52" t="s">
        <v>192</v>
      </c>
      <c r="B142" s="50"/>
    </row>
    <row r="143" spans="1:2" x14ac:dyDescent="0.45">
      <c r="A143" s="52" t="s">
        <v>193</v>
      </c>
      <c r="B143" s="50"/>
    </row>
    <row r="144" spans="1:2" x14ac:dyDescent="0.45">
      <c r="A144" s="52" t="s">
        <v>194</v>
      </c>
      <c r="B144" s="50"/>
    </row>
    <row r="145" spans="1:2" x14ac:dyDescent="0.45">
      <c r="A145" s="52" t="s">
        <v>195</v>
      </c>
      <c r="B145" s="50"/>
    </row>
    <row r="146" spans="1:2" x14ac:dyDescent="0.45">
      <c r="A146" s="52" t="s">
        <v>196</v>
      </c>
      <c r="B146" s="50"/>
    </row>
    <row r="147" spans="1:2" x14ac:dyDescent="0.45">
      <c r="A147" s="52" t="s">
        <v>197</v>
      </c>
      <c r="B147" s="50"/>
    </row>
    <row r="148" spans="1:2" x14ac:dyDescent="0.45">
      <c r="A148" s="52" t="s">
        <v>198</v>
      </c>
      <c r="B148" s="50"/>
    </row>
    <row r="149" spans="1:2" x14ac:dyDescent="0.45">
      <c r="A149" s="52" t="s">
        <v>199</v>
      </c>
      <c r="B149" s="50"/>
    </row>
    <row r="150" spans="1:2" x14ac:dyDescent="0.45">
      <c r="A150" s="52" t="s">
        <v>200</v>
      </c>
      <c r="B150" s="50"/>
    </row>
    <row r="151" spans="1:2" x14ac:dyDescent="0.45">
      <c r="A151" s="52" t="s">
        <v>201</v>
      </c>
      <c r="B151" s="50"/>
    </row>
    <row r="152" spans="1:2" x14ac:dyDescent="0.45">
      <c r="A152" s="52" t="s">
        <v>202</v>
      </c>
      <c r="B152" s="50"/>
    </row>
    <row r="153" spans="1:2" x14ac:dyDescent="0.45">
      <c r="A153" s="52" t="s">
        <v>203</v>
      </c>
      <c r="B153" s="50"/>
    </row>
    <row r="154" spans="1:2" x14ac:dyDescent="0.45">
      <c r="A154" s="52" t="s">
        <v>204</v>
      </c>
      <c r="B154" s="50"/>
    </row>
    <row r="155" spans="1:2" x14ac:dyDescent="0.45">
      <c r="A155" s="52" t="s">
        <v>205</v>
      </c>
      <c r="B155" s="50"/>
    </row>
    <row r="156" spans="1:2" x14ac:dyDescent="0.45">
      <c r="A156" s="52" t="s">
        <v>206</v>
      </c>
      <c r="B156" s="50"/>
    </row>
    <row r="157" spans="1:2" x14ac:dyDescent="0.45">
      <c r="A157" s="52" t="s">
        <v>207</v>
      </c>
      <c r="B157" s="50"/>
    </row>
    <row r="158" spans="1:2" x14ac:dyDescent="0.45">
      <c r="A158" s="52" t="s">
        <v>208</v>
      </c>
      <c r="B158" s="50"/>
    </row>
    <row r="159" spans="1:2" x14ac:dyDescent="0.45">
      <c r="A159" s="52" t="s">
        <v>209</v>
      </c>
      <c r="B159" s="50"/>
    </row>
    <row r="160" spans="1:2" x14ac:dyDescent="0.45">
      <c r="A160" s="52" t="s">
        <v>210</v>
      </c>
      <c r="B160" s="50"/>
    </row>
    <row r="161" spans="1:2" x14ac:dyDescent="0.45">
      <c r="A161" s="52" t="s">
        <v>211</v>
      </c>
      <c r="B161" s="50"/>
    </row>
    <row r="162" spans="1:2" x14ac:dyDescent="0.45">
      <c r="A162" s="52" t="s">
        <v>212</v>
      </c>
      <c r="B162" s="50"/>
    </row>
    <row r="163" spans="1:2" x14ac:dyDescent="0.45">
      <c r="A163" s="52" t="s">
        <v>213</v>
      </c>
      <c r="B163" s="50"/>
    </row>
    <row r="164" spans="1:2" x14ac:dyDescent="0.45">
      <c r="A164" s="52" t="s">
        <v>214</v>
      </c>
      <c r="B164" s="50"/>
    </row>
    <row r="165" spans="1:2" x14ac:dyDescent="0.45">
      <c r="A165" s="52" t="s">
        <v>215</v>
      </c>
      <c r="B165" s="50"/>
    </row>
    <row r="166" spans="1:2" x14ac:dyDescent="0.45">
      <c r="A166" s="52" t="s">
        <v>216</v>
      </c>
      <c r="B166" s="50"/>
    </row>
    <row r="167" spans="1:2" x14ac:dyDescent="0.45">
      <c r="A167" s="52" t="s">
        <v>217</v>
      </c>
      <c r="B167" s="50"/>
    </row>
    <row r="168" spans="1:2" x14ac:dyDescent="0.45">
      <c r="A168" s="52" t="s">
        <v>218</v>
      </c>
      <c r="B168" s="50"/>
    </row>
    <row r="169" spans="1:2" x14ac:dyDescent="0.45">
      <c r="A169" s="52" t="s">
        <v>219</v>
      </c>
      <c r="B169" s="50"/>
    </row>
    <row r="170" spans="1:2" x14ac:dyDescent="0.45">
      <c r="A170" s="52" t="s">
        <v>220</v>
      </c>
      <c r="B170" s="50"/>
    </row>
    <row r="171" spans="1:2" x14ac:dyDescent="0.45">
      <c r="A171" s="52" t="s">
        <v>221</v>
      </c>
      <c r="B171" s="50"/>
    </row>
    <row r="172" spans="1:2" x14ac:dyDescent="0.45">
      <c r="A172" s="52" t="s">
        <v>222</v>
      </c>
      <c r="B172" s="50"/>
    </row>
    <row r="173" spans="1:2" x14ac:dyDescent="0.45">
      <c r="A173" s="52" t="s">
        <v>223</v>
      </c>
      <c r="B173" s="50"/>
    </row>
    <row r="174" spans="1:2" x14ac:dyDescent="0.45">
      <c r="A174" s="52" t="s">
        <v>224</v>
      </c>
      <c r="B174" s="50"/>
    </row>
    <row r="175" spans="1:2" x14ac:dyDescent="0.45">
      <c r="A175" s="52" t="s">
        <v>225</v>
      </c>
      <c r="B175" s="50"/>
    </row>
    <row r="176" spans="1:2" x14ac:dyDescent="0.45">
      <c r="A176" s="52" t="s">
        <v>226</v>
      </c>
      <c r="B176" s="50"/>
    </row>
    <row r="177" spans="1:2" x14ac:dyDescent="0.45">
      <c r="A177" s="52" t="s">
        <v>227</v>
      </c>
      <c r="B177" s="50"/>
    </row>
    <row r="178" spans="1:2" x14ac:dyDescent="0.45">
      <c r="A178" s="52" t="s">
        <v>228</v>
      </c>
      <c r="B178" s="50"/>
    </row>
    <row r="179" spans="1:2" x14ac:dyDescent="0.45">
      <c r="A179" s="52" t="s">
        <v>229</v>
      </c>
      <c r="B179" s="50"/>
    </row>
    <row r="180" spans="1:2" x14ac:dyDescent="0.45">
      <c r="A180" s="52" t="s">
        <v>230</v>
      </c>
      <c r="B180" s="50"/>
    </row>
    <row r="181" spans="1:2" x14ac:dyDescent="0.45">
      <c r="A181" s="52" t="s">
        <v>231</v>
      </c>
      <c r="B181" s="50"/>
    </row>
    <row r="182" spans="1:2" x14ac:dyDescent="0.45">
      <c r="A182" s="52" t="s">
        <v>232</v>
      </c>
      <c r="B182" s="50"/>
    </row>
    <row r="183" spans="1:2" x14ac:dyDescent="0.45">
      <c r="A183" s="52" t="s">
        <v>233</v>
      </c>
      <c r="B183" s="50"/>
    </row>
    <row r="184" spans="1:2" x14ac:dyDescent="0.45">
      <c r="A184" s="52" t="s">
        <v>234</v>
      </c>
      <c r="B184" s="50"/>
    </row>
    <row r="185" spans="1:2" x14ac:dyDescent="0.45">
      <c r="A185" s="52" t="s">
        <v>235</v>
      </c>
      <c r="B185" s="50"/>
    </row>
    <row r="186" spans="1:2" x14ac:dyDescent="0.45">
      <c r="A186" s="52" t="s">
        <v>236</v>
      </c>
      <c r="B186" s="50"/>
    </row>
    <row r="187" spans="1:2" x14ac:dyDescent="0.45">
      <c r="A187" s="52" t="s">
        <v>237</v>
      </c>
      <c r="B187" s="50"/>
    </row>
    <row r="188" spans="1:2" x14ac:dyDescent="0.45">
      <c r="A188" s="52" t="s">
        <v>238</v>
      </c>
      <c r="B188" s="50"/>
    </row>
    <row r="189" spans="1:2" x14ac:dyDescent="0.45">
      <c r="A189" s="52" t="s">
        <v>239</v>
      </c>
      <c r="B189" s="50"/>
    </row>
    <row r="190" spans="1:2" x14ac:dyDescent="0.45">
      <c r="A190" s="52" t="s">
        <v>240</v>
      </c>
      <c r="B190" s="50"/>
    </row>
    <row r="191" spans="1:2" x14ac:dyDescent="0.45">
      <c r="A191" s="52" t="s">
        <v>241</v>
      </c>
      <c r="B191" s="50"/>
    </row>
    <row r="192" spans="1:2" x14ac:dyDescent="0.45">
      <c r="A192" s="52" t="s">
        <v>242</v>
      </c>
      <c r="B192" s="50"/>
    </row>
    <row r="193" spans="1:2" x14ac:dyDescent="0.45">
      <c r="A193" s="52" t="s">
        <v>243</v>
      </c>
      <c r="B193" s="50" t="s">
        <v>50</v>
      </c>
    </row>
    <row r="194" spans="1:2" x14ac:dyDescent="0.45">
      <c r="A194" s="52" t="s">
        <v>244</v>
      </c>
      <c r="B194" s="50" t="s">
        <v>50</v>
      </c>
    </row>
    <row r="195" spans="1:2" x14ac:dyDescent="0.45">
      <c r="A195" s="52" t="s">
        <v>245</v>
      </c>
      <c r="B195" s="50" t="s">
        <v>50</v>
      </c>
    </row>
    <row r="196" spans="1:2" x14ac:dyDescent="0.45">
      <c r="A196" s="52" t="s">
        <v>246</v>
      </c>
      <c r="B196" s="50" t="s">
        <v>50</v>
      </c>
    </row>
    <row r="197" spans="1:2" x14ac:dyDescent="0.45">
      <c r="A197" s="52" t="s">
        <v>247</v>
      </c>
      <c r="B197" s="50" t="s">
        <v>50</v>
      </c>
    </row>
    <row r="198" spans="1:2" x14ac:dyDescent="0.45">
      <c r="A198" s="52" t="s">
        <v>248</v>
      </c>
      <c r="B198" s="50" t="s">
        <v>50</v>
      </c>
    </row>
    <row r="199" spans="1:2" x14ac:dyDescent="0.45">
      <c r="A199" s="52" t="s">
        <v>249</v>
      </c>
      <c r="B199" s="50" t="s">
        <v>50</v>
      </c>
    </row>
    <row r="200" spans="1:2" x14ac:dyDescent="0.45">
      <c r="A200" s="52" t="s">
        <v>250</v>
      </c>
      <c r="B200" s="50" t="s">
        <v>50</v>
      </c>
    </row>
    <row r="201" spans="1:2" x14ac:dyDescent="0.45">
      <c r="A201" s="52" t="s">
        <v>251</v>
      </c>
      <c r="B201" s="50"/>
    </row>
    <row r="202" spans="1:2" x14ac:dyDescent="0.45">
      <c r="A202" s="52" t="s">
        <v>252</v>
      </c>
      <c r="B202" s="50" t="s">
        <v>53</v>
      </c>
    </row>
    <row r="203" spans="1:2" x14ac:dyDescent="0.45">
      <c r="A203" s="52" t="s">
        <v>253</v>
      </c>
      <c r="B203" s="50" t="s">
        <v>53</v>
      </c>
    </row>
    <row r="204" spans="1:2" x14ac:dyDescent="0.45">
      <c r="A204" s="52" t="s">
        <v>254</v>
      </c>
      <c r="B204" s="50" t="s">
        <v>53</v>
      </c>
    </row>
    <row r="205" spans="1:2" x14ac:dyDescent="0.45">
      <c r="A205" s="52" t="s">
        <v>255</v>
      </c>
      <c r="B205" s="50" t="s">
        <v>50</v>
      </c>
    </row>
    <row r="206" spans="1:2" x14ac:dyDescent="0.45">
      <c r="A206" s="52" t="s">
        <v>256</v>
      </c>
      <c r="B206" s="50" t="s">
        <v>50</v>
      </c>
    </row>
    <row r="207" spans="1:2" x14ac:dyDescent="0.45">
      <c r="A207" s="52" t="s">
        <v>257</v>
      </c>
      <c r="B207" s="50" t="s">
        <v>50</v>
      </c>
    </row>
    <row r="208" spans="1:2" x14ac:dyDescent="0.45">
      <c r="A208" s="52" t="s">
        <v>258</v>
      </c>
      <c r="B208" s="50" t="s">
        <v>50</v>
      </c>
    </row>
    <row r="209" spans="1:2" x14ac:dyDescent="0.45">
      <c r="A209" s="52" t="s">
        <v>259</v>
      </c>
      <c r="B209" s="50" t="s">
        <v>50</v>
      </c>
    </row>
    <row r="210" spans="1:2" x14ac:dyDescent="0.45">
      <c r="A210" s="52" t="s">
        <v>260</v>
      </c>
      <c r="B210" s="50" t="s">
        <v>50</v>
      </c>
    </row>
    <row r="211" spans="1:2" x14ac:dyDescent="0.45">
      <c r="A211" s="52" t="s">
        <v>261</v>
      </c>
      <c r="B211" s="50" t="s">
        <v>50</v>
      </c>
    </row>
    <row r="212" spans="1:2" x14ac:dyDescent="0.45">
      <c r="A212" s="52" t="s">
        <v>262</v>
      </c>
      <c r="B212" s="50" t="s">
        <v>50</v>
      </c>
    </row>
    <row r="213" spans="1:2" x14ac:dyDescent="0.45">
      <c r="A213" s="52" t="s">
        <v>263</v>
      </c>
      <c r="B213" s="50" t="s">
        <v>50</v>
      </c>
    </row>
    <row r="214" spans="1:2" x14ac:dyDescent="0.45">
      <c r="A214" s="52" t="s">
        <v>264</v>
      </c>
      <c r="B214" s="50"/>
    </row>
    <row r="215" spans="1:2" x14ac:dyDescent="0.45">
      <c r="A215" s="52" t="s">
        <v>265</v>
      </c>
      <c r="B215" s="50" t="s">
        <v>68</v>
      </c>
    </row>
    <row r="216" spans="1:2" x14ac:dyDescent="0.45">
      <c r="A216" s="52" t="s">
        <v>266</v>
      </c>
      <c r="B216" s="50" t="s">
        <v>68</v>
      </c>
    </row>
    <row r="217" spans="1:2" x14ac:dyDescent="0.45">
      <c r="A217" s="52" t="s">
        <v>267</v>
      </c>
      <c r="B217" s="50"/>
    </row>
  </sheetData>
  <autoFilter ref="A1:B1" xr:uid="{00000000-0009-0000-0000-000002000000}"/>
  <phoneticPr fontId="25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L233"/>
  <sheetViews>
    <sheetView workbookViewId="0"/>
  </sheetViews>
  <sheetFormatPr defaultColWidth="0" defaultRowHeight="19.25" customHeight="1" x14ac:dyDescent="0.45"/>
  <cols>
    <col min="1" max="1" width="2.4140625" style="77" customWidth="1"/>
    <col min="2" max="2" width="29.83203125" style="78" customWidth="1"/>
    <col min="3" max="9" width="15.5" style="78" customWidth="1"/>
    <col min="10" max="10" width="0.9140625" style="79" customWidth="1"/>
    <col min="11" max="11" width="24.4140625" style="78" customWidth="1"/>
    <col min="12" max="12" width="1.1640625" style="80" customWidth="1"/>
    <col min="13" max="13" width="8.83203125" style="78" hidden="1" customWidth="1"/>
    <col min="14" max="16384" width="8.83203125" style="78" hidden="1"/>
  </cols>
  <sheetData>
    <row r="1" spans="1:12" s="68" customFormat="1" ht="12" customHeight="1" thickBot="1" x14ac:dyDescent="0.5">
      <c r="A1" s="63" t="s">
        <v>268</v>
      </c>
      <c r="B1" s="64"/>
      <c r="C1" s="65"/>
      <c r="D1" s="64"/>
      <c r="E1" s="64"/>
      <c r="F1" s="66"/>
      <c r="G1" s="66"/>
      <c r="H1" s="66"/>
      <c r="I1" s="66"/>
      <c r="J1" s="67"/>
      <c r="L1" s="69"/>
    </row>
    <row r="2" spans="1:12" s="68" customFormat="1" ht="11.5" customHeight="1" x14ac:dyDescent="0.45">
      <c r="B2" s="70" t="s">
        <v>269</v>
      </c>
      <c r="C2" s="71" t="s">
        <v>270</v>
      </c>
      <c r="D2" s="70" t="s">
        <v>271</v>
      </c>
      <c r="E2" s="71" t="s">
        <v>272</v>
      </c>
      <c r="F2" s="70" t="s">
        <v>273</v>
      </c>
      <c r="G2" s="71" t="s">
        <v>272</v>
      </c>
      <c r="H2" s="71" t="s">
        <v>274</v>
      </c>
      <c r="I2" s="72"/>
      <c r="J2" s="67"/>
      <c r="L2" s="69"/>
    </row>
    <row r="3" spans="1:12" s="68" customFormat="1" ht="12" customHeight="1" thickBot="1" x14ac:dyDescent="0.5">
      <c r="B3" s="73" t="s">
        <v>275</v>
      </c>
      <c r="C3" s="74">
        <v>46022</v>
      </c>
      <c r="D3" s="75" t="s">
        <v>276</v>
      </c>
      <c r="E3" s="74">
        <v>46160</v>
      </c>
      <c r="F3" s="76" t="s">
        <v>277</v>
      </c>
      <c r="G3" s="76"/>
      <c r="H3" s="74"/>
      <c r="I3" s="76"/>
      <c r="J3" s="67"/>
      <c r="L3" s="69"/>
    </row>
    <row r="4" spans="1:12" ht="19.25" customHeight="1" x14ac:dyDescent="0.45">
      <c r="A4" s="77" t="s">
        <v>278</v>
      </c>
    </row>
    <row r="5" spans="1:12" ht="19.25" customHeight="1" x14ac:dyDescent="0.45">
      <c r="B5" s="81" t="s">
        <v>279</v>
      </c>
      <c r="C5" s="81" t="s">
        <v>280</v>
      </c>
      <c r="D5" s="81" t="s">
        <v>281</v>
      </c>
      <c r="E5" s="81" t="s">
        <v>282</v>
      </c>
      <c r="F5" s="81" t="s">
        <v>283</v>
      </c>
      <c r="G5" s="81" t="s">
        <v>14</v>
      </c>
    </row>
    <row r="6" spans="1:12" ht="19.25" customHeight="1" x14ac:dyDescent="0.45">
      <c r="B6" s="82" t="s">
        <v>284</v>
      </c>
      <c r="C6" s="82" t="s">
        <v>285</v>
      </c>
      <c r="D6" s="82" t="s">
        <v>286</v>
      </c>
      <c r="E6" s="82"/>
      <c r="F6" s="82"/>
      <c r="G6" s="82"/>
    </row>
    <row r="8" spans="1:12" ht="19.25" customHeight="1" x14ac:dyDescent="0.45">
      <c r="A8" s="77" t="s">
        <v>287</v>
      </c>
    </row>
    <row r="9" spans="1:12" ht="19.25" customHeight="1" x14ac:dyDescent="0.45">
      <c r="B9" s="81" t="s">
        <v>279</v>
      </c>
      <c r="C9" s="81" t="s">
        <v>280</v>
      </c>
      <c r="D9" s="81" t="s">
        <v>281</v>
      </c>
      <c r="E9" s="81" t="s">
        <v>282</v>
      </c>
      <c r="F9" s="81" t="s">
        <v>283</v>
      </c>
      <c r="G9" s="81" t="s">
        <v>14</v>
      </c>
    </row>
    <row r="10" spans="1:12" ht="19.25" customHeight="1" x14ac:dyDescent="0.45">
      <c r="B10" s="82" t="s">
        <v>288</v>
      </c>
      <c r="C10" s="82" t="s">
        <v>286</v>
      </c>
      <c r="D10" s="82" t="s">
        <v>286</v>
      </c>
      <c r="E10" s="82"/>
      <c r="F10" s="82" t="s">
        <v>286</v>
      </c>
      <c r="G10" s="82"/>
    </row>
    <row r="11" spans="1:12" ht="19.25" customHeight="1" x14ac:dyDescent="0.45">
      <c r="B11" s="83"/>
      <c r="C11" s="83"/>
      <c r="D11" s="83"/>
      <c r="E11" s="83"/>
      <c r="F11" s="83"/>
      <c r="G11" s="83"/>
    </row>
    <row r="12" spans="1:12" ht="19.25" customHeight="1" x14ac:dyDescent="0.45">
      <c r="A12" s="77" t="s">
        <v>289</v>
      </c>
    </row>
    <row r="13" spans="1:12" ht="19.25" customHeight="1" x14ac:dyDescent="0.45">
      <c r="B13" s="78" t="s">
        <v>290</v>
      </c>
    </row>
    <row r="14" spans="1:12" ht="19.25" customHeight="1" x14ac:dyDescent="0.45">
      <c r="B14" s="81" t="s">
        <v>279</v>
      </c>
      <c r="C14" s="81" t="s">
        <v>280</v>
      </c>
      <c r="D14" s="81" t="s">
        <v>281</v>
      </c>
      <c r="E14" s="81" t="s">
        <v>282</v>
      </c>
      <c r="F14" s="81" t="s">
        <v>283</v>
      </c>
      <c r="G14" s="81" t="s">
        <v>14</v>
      </c>
      <c r="H14" s="81" t="s">
        <v>291</v>
      </c>
      <c r="I14" s="81" t="s">
        <v>292</v>
      </c>
      <c r="K14" s="81" t="s">
        <v>293</v>
      </c>
    </row>
    <row r="15" spans="1:12" ht="19.25" customHeight="1" x14ac:dyDescent="0.45">
      <c r="B15" s="84" t="s">
        <v>294</v>
      </c>
      <c r="C15" s="85" t="s">
        <v>285</v>
      </c>
      <c r="D15" s="85"/>
      <c r="E15" s="85"/>
      <c r="F15" s="85"/>
      <c r="G15" s="85"/>
      <c r="H15" s="85"/>
      <c r="I15" s="85"/>
      <c r="K15" s="86"/>
    </row>
    <row r="16" spans="1:12" s="77" customFormat="1" ht="19.25" customHeight="1" x14ac:dyDescent="0.45">
      <c r="B16" s="87" t="s">
        <v>48</v>
      </c>
      <c r="C16" s="88"/>
      <c r="D16" s="88"/>
      <c r="E16" s="88"/>
      <c r="F16" s="88"/>
      <c r="G16" s="88"/>
      <c r="H16" s="89"/>
      <c r="I16" s="90">
        <v>79454666283</v>
      </c>
      <c r="J16" s="91"/>
      <c r="K16" s="92"/>
      <c r="L16" s="93"/>
    </row>
    <row r="17" spans="2:11" ht="19.25" customHeight="1" x14ac:dyDescent="0.45">
      <c r="B17" s="94" t="s">
        <v>49</v>
      </c>
      <c r="C17" s="85" t="s">
        <v>285</v>
      </c>
      <c r="D17" s="85"/>
      <c r="E17" s="85"/>
      <c r="F17" s="85" t="s">
        <v>286</v>
      </c>
      <c r="G17" s="85"/>
      <c r="H17" s="95"/>
      <c r="I17" s="96">
        <v>6254383438</v>
      </c>
      <c r="K17" s="86"/>
    </row>
    <row r="18" spans="2:11" ht="19.25" customHeight="1" x14ac:dyDescent="0.45">
      <c r="B18" s="94" t="s">
        <v>51</v>
      </c>
      <c r="C18" s="85" t="s">
        <v>285</v>
      </c>
      <c r="D18" s="85"/>
      <c r="E18" s="85"/>
      <c r="F18" s="85" t="s">
        <v>286</v>
      </c>
      <c r="G18" s="85"/>
      <c r="H18" s="95"/>
      <c r="I18" s="96">
        <v>8735108945</v>
      </c>
      <c r="K18" s="86"/>
    </row>
    <row r="19" spans="2:11" ht="19.25" customHeight="1" x14ac:dyDescent="0.45">
      <c r="B19" s="94" t="s">
        <v>52</v>
      </c>
      <c r="C19" s="85" t="s">
        <v>285</v>
      </c>
      <c r="D19" s="85"/>
      <c r="E19" s="85"/>
      <c r="F19" s="85" t="s">
        <v>286</v>
      </c>
      <c r="G19" s="85"/>
      <c r="H19" s="95"/>
      <c r="I19" s="96">
        <v>36150000000</v>
      </c>
      <c r="K19" s="86"/>
    </row>
    <row r="20" spans="2:11" ht="19.25" customHeight="1" x14ac:dyDescent="0.45">
      <c r="B20" s="94" t="s">
        <v>54</v>
      </c>
      <c r="C20" s="85" t="s">
        <v>286</v>
      </c>
      <c r="D20" s="85"/>
      <c r="E20" s="85"/>
      <c r="F20" s="85"/>
      <c r="G20" s="85"/>
      <c r="H20" s="95"/>
      <c r="I20" s="96">
        <v>15867318853</v>
      </c>
      <c r="K20" s="86"/>
    </row>
    <row r="21" spans="2:11" ht="19.25" customHeight="1" x14ac:dyDescent="0.45">
      <c r="B21" s="94" t="s">
        <v>55</v>
      </c>
      <c r="C21" s="85" t="s">
        <v>286</v>
      </c>
      <c r="D21" s="85"/>
      <c r="E21" s="85"/>
      <c r="F21" s="85"/>
      <c r="G21" s="85"/>
      <c r="H21" s="95"/>
      <c r="I21" s="96">
        <v>-795929614</v>
      </c>
      <c r="K21" s="86"/>
    </row>
    <row r="22" spans="2:11" ht="19.25" customHeight="1" x14ac:dyDescent="0.45">
      <c r="B22" s="94" t="s">
        <v>56</v>
      </c>
      <c r="C22" s="85" t="s">
        <v>285</v>
      </c>
      <c r="D22" s="85"/>
      <c r="E22" s="85"/>
      <c r="F22" s="85" t="s">
        <v>286</v>
      </c>
      <c r="G22" s="85"/>
      <c r="H22" s="95"/>
      <c r="I22" s="96">
        <v>163786391</v>
      </c>
      <c r="K22" s="86"/>
    </row>
    <row r="23" spans="2:11" ht="19.25" customHeight="1" x14ac:dyDescent="0.45">
      <c r="B23" s="94" t="s">
        <v>58</v>
      </c>
      <c r="C23" s="85" t="s">
        <v>285</v>
      </c>
      <c r="D23" s="85"/>
      <c r="E23" s="85"/>
      <c r="F23" s="85" t="s">
        <v>286</v>
      </c>
      <c r="G23" s="85"/>
      <c r="H23" s="95"/>
      <c r="I23" s="96">
        <v>-163786391</v>
      </c>
      <c r="K23" s="86"/>
    </row>
    <row r="24" spans="2:11" ht="19.25" customHeight="1" x14ac:dyDescent="0.45">
      <c r="B24" s="94" t="s">
        <v>59</v>
      </c>
      <c r="C24" s="85" t="s">
        <v>285</v>
      </c>
      <c r="D24" s="85"/>
      <c r="E24" s="85"/>
      <c r="F24" s="85" t="s">
        <v>286</v>
      </c>
      <c r="G24" s="85"/>
      <c r="H24" s="95"/>
      <c r="I24" s="96">
        <v>126417893</v>
      </c>
      <c r="K24" s="86"/>
    </row>
    <row r="25" spans="2:11" ht="19.25" customHeight="1" x14ac:dyDescent="0.45">
      <c r="B25" s="94" t="s">
        <v>60</v>
      </c>
      <c r="C25" s="85" t="s">
        <v>285</v>
      </c>
      <c r="D25" s="85"/>
      <c r="E25" s="85"/>
      <c r="F25" s="85" t="s">
        <v>286</v>
      </c>
      <c r="G25" s="85"/>
      <c r="H25" s="95"/>
      <c r="I25" s="96">
        <v>-57656091</v>
      </c>
      <c r="K25" s="86"/>
    </row>
    <row r="26" spans="2:11" ht="19.25" customHeight="1" x14ac:dyDescent="0.45">
      <c r="B26" s="94" t="s">
        <v>61</v>
      </c>
      <c r="C26" s="85" t="s">
        <v>285</v>
      </c>
      <c r="D26" s="85"/>
      <c r="E26" s="85"/>
      <c r="F26" s="85" t="s">
        <v>286</v>
      </c>
      <c r="G26" s="85"/>
      <c r="H26" s="95"/>
      <c r="I26" s="96">
        <v>32937015</v>
      </c>
      <c r="K26" s="86"/>
    </row>
    <row r="27" spans="2:11" ht="19.25" customHeight="1" x14ac:dyDescent="0.45">
      <c r="B27" s="94" t="s">
        <v>62</v>
      </c>
      <c r="C27" s="85" t="s">
        <v>285</v>
      </c>
      <c r="D27" s="85"/>
      <c r="E27" s="85"/>
      <c r="F27" s="85" t="s">
        <v>286</v>
      </c>
      <c r="G27" s="85"/>
      <c r="H27" s="95"/>
      <c r="I27" s="96">
        <v>-11340130</v>
      </c>
      <c r="K27" s="86"/>
    </row>
    <row r="28" spans="2:11" ht="19.25" customHeight="1" x14ac:dyDescent="0.45">
      <c r="B28" s="94" t="s">
        <v>63</v>
      </c>
      <c r="C28" s="85" t="s">
        <v>285</v>
      </c>
      <c r="D28" s="85"/>
      <c r="E28" s="85" t="s">
        <v>286</v>
      </c>
      <c r="F28" s="85"/>
      <c r="G28" s="85"/>
      <c r="H28" s="85"/>
      <c r="I28" s="96">
        <v>695880535</v>
      </c>
      <c r="K28" s="86"/>
    </row>
    <row r="29" spans="2:11" ht="19.25" customHeight="1" x14ac:dyDescent="0.45">
      <c r="B29" s="94" t="s">
        <v>64</v>
      </c>
      <c r="C29" s="85" t="s">
        <v>285</v>
      </c>
      <c r="D29" s="85"/>
      <c r="E29" s="85" t="s">
        <v>286</v>
      </c>
      <c r="F29" s="85"/>
      <c r="G29" s="85"/>
      <c r="H29" s="95"/>
      <c r="I29" s="96">
        <v>-329007400</v>
      </c>
      <c r="K29" s="86"/>
    </row>
    <row r="30" spans="2:11" ht="19.25" customHeight="1" x14ac:dyDescent="0.45">
      <c r="B30" s="94" t="s">
        <v>65</v>
      </c>
      <c r="C30" s="85" t="s">
        <v>285</v>
      </c>
      <c r="D30" s="85"/>
      <c r="E30" s="85"/>
      <c r="F30" s="85" t="s">
        <v>286</v>
      </c>
      <c r="G30" s="85"/>
      <c r="H30" s="95"/>
      <c r="I30" s="96">
        <v>147694361</v>
      </c>
      <c r="K30" s="86"/>
    </row>
    <row r="31" spans="2:11" ht="19.25" customHeight="1" x14ac:dyDescent="0.45">
      <c r="B31" s="94" t="s">
        <v>66</v>
      </c>
      <c r="C31" s="85" t="s">
        <v>285</v>
      </c>
      <c r="D31" s="85" t="s">
        <v>286</v>
      </c>
      <c r="E31" s="85"/>
      <c r="F31" s="85"/>
      <c r="G31" s="85"/>
      <c r="H31" s="95"/>
      <c r="I31" s="96">
        <v>236809590</v>
      </c>
      <c r="K31" s="86"/>
    </row>
    <row r="32" spans="2:11" ht="19.25" customHeight="1" x14ac:dyDescent="0.45">
      <c r="B32" s="94" t="s">
        <v>67</v>
      </c>
      <c r="C32" s="85" t="s">
        <v>285</v>
      </c>
      <c r="D32" s="85"/>
      <c r="E32" s="85" t="s">
        <v>286</v>
      </c>
      <c r="F32" s="85"/>
      <c r="G32" s="85"/>
      <c r="H32" s="95"/>
      <c r="I32" s="96">
        <v>12402048888</v>
      </c>
      <c r="K32" s="86"/>
    </row>
    <row r="33" spans="2:12" s="77" customFormat="1" ht="19.25" customHeight="1" x14ac:dyDescent="0.45">
      <c r="B33" s="87" t="s">
        <v>69</v>
      </c>
      <c r="C33" s="88"/>
      <c r="D33" s="88"/>
      <c r="E33" s="88"/>
      <c r="F33" s="88"/>
      <c r="G33" s="88"/>
      <c r="H33" s="89"/>
      <c r="I33" s="90">
        <v>76335209653</v>
      </c>
      <c r="J33" s="91"/>
      <c r="K33" s="97"/>
      <c r="L33" s="93"/>
    </row>
    <row r="34" spans="2:12" ht="19.25" customHeight="1" x14ac:dyDescent="0.45">
      <c r="B34" s="94" t="s">
        <v>70</v>
      </c>
      <c r="C34" s="85" t="s">
        <v>285</v>
      </c>
      <c r="D34" s="85" t="s">
        <v>286</v>
      </c>
      <c r="E34" s="85"/>
      <c r="F34" s="85"/>
      <c r="G34" s="85"/>
      <c r="H34" s="95"/>
      <c r="I34" s="96">
        <v>661965537</v>
      </c>
      <c r="K34" s="86"/>
    </row>
    <row r="35" spans="2:12" ht="19.25" customHeight="1" x14ac:dyDescent="0.45">
      <c r="B35" s="94" t="s">
        <v>71</v>
      </c>
      <c r="C35" s="85" t="s">
        <v>285</v>
      </c>
      <c r="D35" s="85"/>
      <c r="E35" s="85"/>
      <c r="F35" s="85" t="s">
        <v>286</v>
      </c>
      <c r="G35" s="85"/>
      <c r="H35" s="85"/>
      <c r="I35" s="96">
        <v>4299455796</v>
      </c>
      <c r="K35" s="86"/>
    </row>
    <row r="36" spans="2:12" ht="19.25" customHeight="1" x14ac:dyDescent="0.45">
      <c r="B36" s="94" t="s">
        <v>72</v>
      </c>
      <c r="C36" s="85" t="s">
        <v>285</v>
      </c>
      <c r="D36" s="85"/>
      <c r="E36" s="85"/>
      <c r="F36" s="85"/>
      <c r="G36" s="85" t="s">
        <v>286</v>
      </c>
      <c r="H36" s="85"/>
      <c r="I36" s="96">
        <v>35949802624</v>
      </c>
      <c r="K36" s="86"/>
    </row>
    <row r="37" spans="2:12" ht="19.25" customHeight="1" x14ac:dyDescent="0.45">
      <c r="B37" s="94" t="s">
        <v>73</v>
      </c>
      <c r="C37" s="85" t="s">
        <v>285</v>
      </c>
      <c r="D37" s="85"/>
      <c r="E37" s="85"/>
      <c r="F37" s="85"/>
      <c r="G37" s="85" t="s">
        <v>286</v>
      </c>
      <c r="H37" s="85"/>
      <c r="I37" s="96">
        <v>35068472967</v>
      </c>
      <c r="K37" s="86"/>
    </row>
    <row r="38" spans="2:12" ht="19.25" customHeight="1" x14ac:dyDescent="0.45">
      <c r="B38" s="98" t="s">
        <v>74</v>
      </c>
      <c r="C38" s="85" t="s">
        <v>285</v>
      </c>
      <c r="D38" s="85"/>
      <c r="E38" s="85"/>
      <c r="F38" s="85"/>
      <c r="G38" s="85" t="s">
        <v>286</v>
      </c>
      <c r="H38" s="85"/>
      <c r="I38" s="96">
        <v>210052492</v>
      </c>
      <c r="K38" s="86"/>
    </row>
    <row r="39" spans="2:12" ht="19.25" customHeight="1" x14ac:dyDescent="0.45">
      <c r="B39" s="94" t="s">
        <v>75</v>
      </c>
      <c r="C39" s="85" t="s">
        <v>285</v>
      </c>
      <c r="D39" s="85"/>
      <c r="E39" s="85"/>
      <c r="F39" s="85"/>
      <c r="G39" s="85" t="s">
        <v>286</v>
      </c>
      <c r="H39" s="85"/>
      <c r="I39" s="96">
        <v>145460237</v>
      </c>
      <c r="K39" s="86"/>
    </row>
    <row r="40" spans="2:12" ht="19.25" customHeight="1" x14ac:dyDescent="0.45">
      <c r="B40" s="94" t="s">
        <v>76</v>
      </c>
      <c r="C40" s="85" t="s">
        <v>285</v>
      </c>
      <c r="D40" s="85"/>
      <c r="E40" s="85"/>
      <c r="F40" s="85"/>
      <c r="G40" s="85"/>
      <c r="H40" s="95"/>
      <c r="I40" s="96">
        <v>155789875936</v>
      </c>
      <c r="K40" s="86"/>
    </row>
    <row r="41" spans="2:12" ht="19.25" customHeight="1" x14ac:dyDescent="0.45">
      <c r="B41" s="87" t="s">
        <v>77</v>
      </c>
      <c r="C41" s="88"/>
      <c r="D41" s="88"/>
      <c r="E41" s="88"/>
      <c r="F41" s="88"/>
      <c r="G41" s="88"/>
      <c r="H41" s="89"/>
      <c r="I41" s="90">
        <v>46235923932</v>
      </c>
      <c r="J41" s="91"/>
      <c r="K41" s="97"/>
    </row>
    <row r="42" spans="2:12" ht="19.25" customHeight="1" x14ac:dyDescent="0.45">
      <c r="B42" s="94" t="s">
        <v>78</v>
      </c>
      <c r="C42" s="85" t="s">
        <v>285</v>
      </c>
      <c r="D42" s="85"/>
      <c r="E42" s="85" t="s">
        <v>286</v>
      </c>
      <c r="F42" s="85"/>
      <c r="G42" s="85"/>
      <c r="H42" s="95"/>
      <c r="I42" s="96">
        <v>5626467193</v>
      </c>
      <c r="K42" s="86"/>
    </row>
    <row r="43" spans="2:12" ht="19.25" customHeight="1" x14ac:dyDescent="0.45">
      <c r="B43" s="94" t="s">
        <v>79</v>
      </c>
      <c r="C43" s="85" t="s">
        <v>285</v>
      </c>
      <c r="D43" s="85"/>
      <c r="E43" s="85"/>
      <c r="F43" s="85"/>
      <c r="G43" s="85" t="s">
        <v>286</v>
      </c>
      <c r="H43" s="95"/>
      <c r="I43" s="96">
        <v>1534681919</v>
      </c>
      <c r="K43" s="86"/>
    </row>
    <row r="44" spans="2:12" ht="19.25" customHeight="1" x14ac:dyDescent="0.45">
      <c r="B44" s="94" t="s">
        <v>80</v>
      </c>
      <c r="C44" s="85" t="s">
        <v>285</v>
      </c>
      <c r="D44" s="85"/>
      <c r="E44" s="85"/>
      <c r="F44" s="85"/>
      <c r="G44" s="85" t="s">
        <v>286</v>
      </c>
      <c r="H44" s="85"/>
      <c r="I44" s="96">
        <v>67274989</v>
      </c>
      <c r="K44" s="86"/>
    </row>
    <row r="45" spans="2:12" ht="19.25" customHeight="1" x14ac:dyDescent="0.45">
      <c r="B45" s="94" t="s">
        <v>81</v>
      </c>
      <c r="C45" s="85" t="s">
        <v>285</v>
      </c>
      <c r="D45" s="85"/>
      <c r="E45" s="85"/>
      <c r="F45" s="85"/>
      <c r="G45" s="85" t="s">
        <v>286</v>
      </c>
      <c r="H45" s="85"/>
      <c r="I45" s="96">
        <v>383000000</v>
      </c>
      <c r="K45" s="86"/>
    </row>
    <row r="46" spans="2:12" ht="19.25" customHeight="1" x14ac:dyDescent="0.45">
      <c r="B46" s="94" t="s">
        <v>82</v>
      </c>
      <c r="C46" s="85" t="s">
        <v>285</v>
      </c>
      <c r="D46" s="85"/>
      <c r="E46" s="85"/>
      <c r="F46" s="85"/>
      <c r="G46" s="85" t="s">
        <v>286</v>
      </c>
      <c r="H46" s="85"/>
      <c r="I46" s="96">
        <v>1331816</v>
      </c>
      <c r="K46" s="86"/>
    </row>
    <row r="47" spans="2:12" ht="19.25" customHeight="1" x14ac:dyDescent="0.45">
      <c r="B47" s="94" t="s">
        <v>83</v>
      </c>
      <c r="C47" s="85" t="s">
        <v>285</v>
      </c>
      <c r="D47" s="85"/>
      <c r="E47" s="85"/>
      <c r="F47" s="85" t="s">
        <v>286</v>
      </c>
      <c r="G47" s="85"/>
      <c r="H47" s="85"/>
      <c r="I47" s="96">
        <v>5000000000</v>
      </c>
      <c r="K47" s="86"/>
    </row>
    <row r="48" spans="2:12" ht="19.25" customHeight="1" x14ac:dyDescent="0.45">
      <c r="B48" s="94" t="s">
        <v>84</v>
      </c>
      <c r="C48" s="85" t="s">
        <v>285</v>
      </c>
      <c r="D48" s="85"/>
      <c r="E48" s="85"/>
      <c r="F48" s="85"/>
      <c r="G48" s="85" t="s">
        <v>286</v>
      </c>
      <c r="H48" s="85"/>
      <c r="I48" s="96">
        <v>735115996</v>
      </c>
      <c r="K48" s="86"/>
    </row>
    <row r="49" spans="2:11" ht="19.25" customHeight="1" x14ac:dyDescent="0.45">
      <c r="B49" s="94" t="s">
        <v>85</v>
      </c>
      <c r="C49" s="85" t="s">
        <v>285</v>
      </c>
      <c r="D49" s="85"/>
      <c r="E49" s="85"/>
      <c r="F49" s="85" t="s">
        <v>286</v>
      </c>
      <c r="G49" s="85"/>
      <c r="H49" s="95"/>
      <c r="I49" s="96">
        <v>28000000000</v>
      </c>
      <c r="K49" s="86"/>
    </row>
    <row r="50" spans="2:11" ht="19.25" customHeight="1" x14ac:dyDescent="0.45">
      <c r="B50" s="94" t="s">
        <v>86</v>
      </c>
      <c r="C50" s="85" t="s">
        <v>286</v>
      </c>
      <c r="D50" s="85"/>
      <c r="E50" s="85"/>
      <c r="F50" s="85"/>
      <c r="G50" s="85"/>
      <c r="H50" s="95"/>
      <c r="I50" s="96">
        <v>1721641215</v>
      </c>
      <c r="K50" s="86"/>
    </row>
    <row r="51" spans="2:11" ht="19.25" customHeight="1" x14ac:dyDescent="0.45">
      <c r="B51" s="94" t="s">
        <v>87</v>
      </c>
      <c r="C51" s="85" t="s">
        <v>285</v>
      </c>
      <c r="D51" s="85"/>
      <c r="E51" s="85"/>
      <c r="F51" s="85" t="s">
        <v>286</v>
      </c>
      <c r="G51" s="85"/>
      <c r="H51" s="85"/>
      <c r="I51" s="90">
        <v>2500000000</v>
      </c>
      <c r="K51" s="86"/>
    </row>
    <row r="52" spans="2:11" ht="19.25" customHeight="1" x14ac:dyDescent="0.45">
      <c r="B52" s="94" t="s">
        <v>88</v>
      </c>
      <c r="C52" s="85" t="s">
        <v>285</v>
      </c>
      <c r="D52" s="85"/>
      <c r="E52" s="85"/>
      <c r="F52" s="85" t="s">
        <v>286</v>
      </c>
      <c r="G52" s="85"/>
      <c r="H52" s="85"/>
      <c r="I52" s="96">
        <v>-206016275</v>
      </c>
      <c r="K52" s="86"/>
    </row>
    <row r="53" spans="2:11" ht="19.25" customHeight="1" x14ac:dyDescent="0.45">
      <c r="B53" s="94" t="s">
        <v>89</v>
      </c>
      <c r="C53" s="85" t="s">
        <v>285</v>
      </c>
      <c r="D53" s="85"/>
      <c r="E53" s="85"/>
      <c r="F53" s="85" t="s">
        <v>286</v>
      </c>
      <c r="G53" s="85"/>
      <c r="H53" s="85"/>
      <c r="I53" s="96">
        <v>-23512881</v>
      </c>
      <c r="K53" s="86"/>
    </row>
    <row r="54" spans="2:11" ht="19.25" customHeight="1" x14ac:dyDescent="0.45">
      <c r="B54" s="94" t="s">
        <v>90</v>
      </c>
      <c r="C54" s="85" t="s">
        <v>285</v>
      </c>
      <c r="D54" s="85"/>
      <c r="E54" s="85"/>
      <c r="F54" s="85" t="s">
        <v>286</v>
      </c>
      <c r="G54" s="85"/>
      <c r="H54" s="85"/>
      <c r="I54" s="96">
        <v>248754072</v>
      </c>
      <c r="K54" s="86"/>
    </row>
    <row r="55" spans="2:11" ht="19.25" customHeight="1" x14ac:dyDescent="0.45">
      <c r="B55" s="94" t="s">
        <v>91</v>
      </c>
      <c r="C55" s="85" t="s">
        <v>285</v>
      </c>
      <c r="D55" s="85"/>
      <c r="E55" s="85"/>
      <c r="F55" s="85" t="s">
        <v>286</v>
      </c>
      <c r="G55" s="85"/>
      <c r="H55" s="85"/>
      <c r="I55" s="96">
        <v>49577641</v>
      </c>
      <c r="K55" s="86"/>
    </row>
    <row r="56" spans="2:11" ht="19.25" customHeight="1" x14ac:dyDescent="0.45">
      <c r="B56" s="94" t="s">
        <v>92</v>
      </c>
      <c r="C56" s="85" t="s">
        <v>286</v>
      </c>
      <c r="D56" s="85"/>
      <c r="E56" s="85"/>
      <c r="F56" s="85"/>
      <c r="G56" s="85"/>
      <c r="H56" s="95"/>
      <c r="I56" s="96">
        <v>368981118</v>
      </c>
      <c r="K56" s="86"/>
    </row>
    <row r="57" spans="2:11" ht="19.25" customHeight="1" x14ac:dyDescent="0.45">
      <c r="B57" s="94" t="s">
        <v>93</v>
      </c>
      <c r="C57" s="85" t="s">
        <v>285</v>
      </c>
      <c r="D57" s="85"/>
      <c r="E57" s="85"/>
      <c r="F57" s="85"/>
      <c r="G57" s="85" t="s">
        <v>286</v>
      </c>
      <c r="H57" s="85"/>
      <c r="I57" s="96">
        <v>228627129</v>
      </c>
      <c r="K57" s="86"/>
    </row>
    <row r="58" spans="2:11" ht="19.25" customHeight="1" x14ac:dyDescent="0.45">
      <c r="B58" s="87" t="s">
        <v>94</v>
      </c>
      <c r="C58" s="88"/>
      <c r="D58" s="88"/>
      <c r="E58" s="88"/>
      <c r="F58" s="88"/>
      <c r="G58" s="88"/>
      <c r="H58" s="89"/>
      <c r="I58" s="90">
        <v>1112251131</v>
      </c>
      <c r="J58" s="91"/>
      <c r="K58" s="92"/>
    </row>
    <row r="59" spans="2:11" ht="19.25" customHeight="1" x14ac:dyDescent="0.45">
      <c r="B59" s="94" t="s">
        <v>95</v>
      </c>
      <c r="C59" s="85" t="s">
        <v>285</v>
      </c>
      <c r="D59" s="85"/>
      <c r="E59" s="85"/>
      <c r="F59" s="85"/>
      <c r="G59" s="85" t="s">
        <v>286</v>
      </c>
      <c r="H59" s="85"/>
      <c r="I59" s="90">
        <v>8313925404</v>
      </c>
      <c r="K59" s="86"/>
    </row>
    <row r="60" spans="2:11" ht="19.25" customHeight="1" x14ac:dyDescent="0.45">
      <c r="B60" s="94" t="s">
        <v>96</v>
      </c>
      <c r="C60" s="85" t="s">
        <v>285</v>
      </c>
      <c r="D60" s="85"/>
      <c r="E60" s="85"/>
      <c r="F60" s="85"/>
      <c r="G60" s="85" t="s">
        <v>286</v>
      </c>
      <c r="H60" s="85"/>
      <c r="I60" s="96">
        <v>-1444800</v>
      </c>
      <c r="K60" s="86"/>
    </row>
    <row r="61" spans="2:11" ht="19.25" customHeight="1" x14ac:dyDescent="0.45">
      <c r="B61" s="94" t="s">
        <v>97</v>
      </c>
      <c r="C61" s="85" t="s">
        <v>285</v>
      </c>
      <c r="D61" s="85"/>
      <c r="E61" s="85"/>
      <c r="F61" s="85"/>
      <c r="G61" s="85" t="s">
        <v>286</v>
      </c>
      <c r="H61" s="85"/>
      <c r="I61" s="90">
        <v>-8067685796</v>
      </c>
      <c r="K61" s="86"/>
    </row>
    <row r="62" spans="2:11" ht="19.25" customHeight="1" x14ac:dyDescent="0.45">
      <c r="B62" s="94" t="s">
        <v>98</v>
      </c>
      <c r="C62" s="85" t="s">
        <v>285</v>
      </c>
      <c r="D62" s="85"/>
      <c r="E62" s="85"/>
      <c r="F62" s="85"/>
      <c r="G62" s="85" t="s">
        <v>286</v>
      </c>
      <c r="H62" s="95"/>
      <c r="I62" s="96">
        <v>110691427</v>
      </c>
      <c r="K62" s="86"/>
    </row>
    <row r="63" spans="2:11" ht="19.25" customHeight="1" x14ac:dyDescent="0.45">
      <c r="B63" s="94" t="s">
        <v>99</v>
      </c>
      <c r="C63" s="85" t="s">
        <v>285</v>
      </c>
      <c r="D63" s="85"/>
      <c r="E63" s="85"/>
      <c r="F63" s="85"/>
      <c r="G63" s="85" t="s">
        <v>286</v>
      </c>
      <c r="H63" s="95"/>
      <c r="I63" s="96">
        <v>1000000</v>
      </c>
      <c r="K63" s="86"/>
    </row>
    <row r="64" spans="2:11" ht="19.25" customHeight="1" x14ac:dyDescent="0.45">
      <c r="B64" s="94" t="s">
        <v>100</v>
      </c>
      <c r="C64" s="85" t="s">
        <v>285</v>
      </c>
      <c r="D64" s="85"/>
      <c r="E64" s="85"/>
      <c r="F64" s="85"/>
      <c r="G64" s="85" t="s">
        <v>286</v>
      </c>
      <c r="H64" s="85"/>
      <c r="I64" s="96">
        <v>382698597</v>
      </c>
      <c r="K64" s="86"/>
    </row>
    <row r="65" spans="1:11" ht="19.25" customHeight="1" x14ac:dyDescent="0.45">
      <c r="B65" s="94" t="s">
        <v>101</v>
      </c>
      <c r="C65" s="85" t="s">
        <v>285</v>
      </c>
      <c r="D65" s="85" t="s">
        <v>286</v>
      </c>
      <c r="E65" s="85"/>
      <c r="F65" s="85"/>
      <c r="G65" s="85"/>
      <c r="H65" s="95"/>
      <c r="I65" s="96">
        <v>373066299</v>
      </c>
      <c r="K65" s="86"/>
    </row>
    <row r="66" spans="1:11" ht="19.25" customHeight="1" x14ac:dyDescent="0.45">
      <c r="B66" s="94" t="s">
        <v>102</v>
      </c>
      <c r="C66" s="85" t="s">
        <v>285</v>
      </c>
      <c r="D66" s="85" t="s">
        <v>286</v>
      </c>
      <c r="E66" s="85"/>
      <c r="F66" s="85"/>
      <c r="G66" s="85"/>
      <c r="H66" s="95"/>
      <c r="I66" s="96">
        <v>7814735800</v>
      </c>
      <c r="K66" s="86"/>
    </row>
    <row r="67" spans="1:11" ht="19.25" customHeight="1" x14ac:dyDescent="0.45">
      <c r="B67" s="94" t="s">
        <v>103</v>
      </c>
      <c r="C67" s="85" t="s">
        <v>285</v>
      </c>
      <c r="D67" s="85" t="s">
        <v>286</v>
      </c>
      <c r="E67" s="85"/>
      <c r="F67" s="85"/>
      <c r="G67" s="85"/>
      <c r="H67" s="89"/>
      <c r="I67" s="90">
        <v>128376442644</v>
      </c>
      <c r="K67" s="86"/>
    </row>
    <row r="68" spans="1:11" ht="19.25" customHeight="1" x14ac:dyDescent="0.45">
      <c r="B68" s="94" t="s">
        <v>104</v>
      </c>
      <c r="C68" s="85" t="s">
        <v>285</v>
      </c>
      <c r="D68" s="85" t="s">
        <v>286</v>
      </c>
      <c r="E68" s="85"/>
      <c r="F68" s="85"/>
      <c r="G68" s="85"/>
      <c r="H68" s="95"/>
      <c r="I68" s="96">
        <v>-1469925040</v>
      </c>
      <c r="K68" s="86"/>
    </row>
    <row r="69" spans="1:11" ht="19.25" customHeight="1" x14ac:dyDescent="0.45">
      <c r="B69" s="94" t="s">
        <v>105</v>
      </c>
      <c r="C69" s="85" t="s">
        <v>285</v>
      </c>
      <c r="D69" s="85" t="s">
        <v>286</v>
      </c>
      <c r="E69" s="85"/>
      <c r="F69" s="85"/>
      <c r="G69" s="85"/>
      <c r="H69" s="89"/>
      <c r="I69" s="90">
        <v>3054272072</v>
      </c>
      <c r="K69" s="86" t="s">
        <v>295</v>
      </c>
    </row>
    <row r="70" spans="1:11" ht="19.25" customHeight="1" x14ac:dyDescent="0.45">
      <c r="B70" s="94" t="s">
        <v>106</v>
      </c>
      <c r="C70" s="85" t="s">
        <v>285</v>
      </c>
      <c r="D70" s="85" t="s">
        <v>286</v>
      </c>
      <c r="E70" s="85"/>
      <c r="F70" s="85"/>
      <c r="G70" s="85"/>
      <c r="H70" s="99"/>
      <c r="I70" s="90">
        <v>-29333824603</v>
      </c>
      <c r="K70" s="86"/>
    </row>
    <row r="71" spans="1:11" s="79" customFormat="1" ht="18" customHeight="1" x14ac:dyDescent="0.45">
      <c r="A71" s="91"/>
      <c r="B71" s="78" t="s">
        <v>296</v>
      </c>
      <c r="C71" s="100"/>
      <c r="D71" s="100"/>
      <c r="E71" s="100"/>
      <c r="F71" s="100"/>
      <c r="G71" s="100"/>
      <c r="H71" s="101"/>
      <c r="I71" s="101"/>
      <c r="K71" s="102"/>
    </row>
    <row r="72" spans="1:11" ht="19.25" customHeight="1" x14ac:dyDescent="0.45">
      <c r="B72" s="81" t="s">
        <v>279</v>
      </c>
      <c r="C72" s="81" t="s">
        <v>280</v>
      </c>
      <c r="D72" s="81" t="s">
        <v>281</v>
      </c>
      <c r="E72" s="81" t="s">
        <v>282</v>
      </c>
      <c r="F72" s="81" t="s">
        <v>283</v>
      </c>
      <c r="G72" s="81" t="s">
        <v>14</v>
      </c>
      <c r="H72" s="81" t="s">
        <v>291</v>
      </c>
      <c r="I72" s="81" t="s">
        <v>292</v>
      </c>
      <c r="K72" s="81" t="s">
        <v>293</v>
      </c>
    </row>
    <row r="73" spans="1:11" ht="19.25" customHeight="1" x14ac:dyDescent="0.45">
      <c r="B73" s="103" t="s">
        <v>107</v>
      </c>
      <c r="C73" s="85"/>
      <c r="D73" s="85"/>
      <c r="E73" s="85"/>
      <c r="F73" s="85"/>
      <c r="G73" s="85"/>
      <c r="H73" s="99"/>
      <c r="I73" s="96">
        <v>55944199110</v>
      </c>
      <c r="K73" s="86"/>
    </row>
    <row r="74" spans="1:11" ht="19.25" customHeight="1" x14ac:dyDescent="0.45">
      <c r="B74" s="103" t="s">
        <v>108</v>
      </c>
      <c r="C74" s="85" t="s">
        <v>286</v>
      </c>
      <c r="D74" s="85"/>
      <c r="E74" s="85"/>
      <c r="F74" s="85"/>
      <c r="G74" s="85"/>
      <c r="H74" s="99"/>
      <c r="I74" s="96">
        <v>2126030</v>
      </c>
      <c r="K74" s="86"/>
    </row>
    <row r="75" spans="1:11" ht="19.25" customHeight="1" x14ac:dyDescent="0.45">
      <c r="B75" s="103" t="s">
        <v>109</v>
      </c>
      <c r="C75" s="85" t="s">
        <v>286</v>
      </c>
      <c r="D75" s="85"/>
      <c r="E75" s="85"/>
      <c r="F75" s="85"/>
      <c r="G75" s="85"/>
      <c r="H75" s="99"/>
      <c r="I75" s="96">
        <v>2126030</v>
      </c>
      <c r="K75" s="86"/>
    </row>
    <row r="76" spans="1:11" ht="19.25" customHeight="1" x14ac:dyDescent="0.45">
      <c r="B76" s="103" t="s">
        <v>110</v>
      </c>
      <c r="C76" s="85" t="s">
        <v>286</v>
      </c>
      <c r="D76" s="85"/>
      <c r="E76" s="85"/>
      <c r="F76" s="85"/>
      <c r="G76" s="85"/>
      <c r="H76" s="99"/>
      <c r="I76" s="96">
        <v>57355691028</v>
      </c>
      <c r="K76" s="86"/>
    </row>
    <row r="77" spans="1:11" ht="19.25" customHeight="1" x14ac:dyDescent="0.45">
      <c r="B77" s="103" t="s">
        <v>111</v>
      </c>
      <c r="C77" s="85" t="s">
        <v>286</v>
      </c>
      <c r="D77" s="85"/>
      <c r="E77" s="85"/>
      <c r="F77" s="85"/>
      <c r="G77" s="85"/>
      <c r="H77" s="99"/>
      <c r="I77" s="96">
        <v>24587571556</v>
      </c>
      <c r="K77" s="86"/>
    </row>
    <row r="78" spans="1:11" ht="19.25" customHeight="1" x14ac:dyDescent="0.45">
      <c r="B78" s="103" t="s">
        <v>112</v>
      </c>
      <c r="C78" s="85" t="s">
        <v>286</v>
      </c>
      <c r="D78" s="85"/>
      <c r="E78" s="85"/>
      <c r="F78" s="85"/>
      <c r="G78" s="85"/>
      <c r="H78" s="99"/>
      <c r="I78" s="96">
        <v>41687087</v>
      </c>
      <c r="K78" s="86"/>
    </row>
    <row r="79" spans="1:11" ht="19.25" customHeight="1" x14ac:dyDescent="0.45">
      <c r="B79" s="103" t="s">
        <v>113</v>
      </c>
      <c r="C79" s="85" t="s">
        <v>286</v>
      </c>
      <c r="D79" s="85"/>
      <c r="E79" s="85"/>
      <c r="F79" s="85"/>
      <c r="G79" s="85"/>
      <c r="H79" s="99"/>
      <c r="I79" s="96">
        <v>32726432385</v>
      </c>
      <c r="K79" s="86"/>
    </row>
    <row r="80" spans="1:11" ht="19.25" customHeight="1" x14ac:dyDescent="0.45">
      <c r="B80" s="103" t="s">
        <v>114</v>
      </c>
      <c r="C80" s="85" t="s">
        <v>286</v>
      </c>
      <c r="D80" s="85"/>
      <c r="E80" s="85"/>
      <c r="F80" s="85"/>
      <c r="G80" s="85"/>
      <c r="H80" s="99"/>
      <c r="I80" s="96">
        <v>-174882718</v>
      </c>
      <c r="K80" s="86"/>
    </row>
    <row r="81" spans="2:11" ht="19.25" customHeight="1" x14ac:dyDescent="0.45">
      <c r="B81" s="103" t="s">
        <v>115</v>
      </c>
      <c r="C81" s="85" t="s">
        <v>286</v>
      </c>
      <c r="D81" s="85"/>
      <c r="E81" s="85"/>
      <c r="F81" s="85"/>
      <c r="G81" s="85"/>
      <c r="H81" s="99"/>
      <c r="I81" s="96">
        <v>24500000</v>
      </c>
      <c r="K81" s="86"/>
    </row>
    <row r="82" spans="2:11" ht="19.25" customHeight="1" x14ac:dyDescent="0.45">
      <c r="B82" s="103" t="s">
        <v>116</v>
      </c>
      <c r="C82" s="85" t="s">
        <v>286</v>
      </c>
      <c r="D82" s="85"/>
      <c r="E82" s="85"/>
      <c r="F82" s="85"/>
      <c r="G82" s="85"/>
      <c r="H82" s="85"/>
      <c r="I82" s="96">
        <v>376037973</v>
      </c>
      <c r="K82" s="86"/>
    </row>
    <row r="83" spans="2:11" ht="19.25" customHeight="1" x14ac:dyDescent="0.45">
      <c r="B83" s="103" t="s">
        <v>117</v>
      </c>
      <c r="C83" s="85" t="s">
        <v>286</v>
      </c>
      <c r="D83" s="85"/>
      <c r="E83" s="85"/>
      <c r="F83" s="85"/>
      <c r="G83" s="85"/>
      <c r="H83" s="95"/>
      <c r="I83" s="96">
        <v>-1700214955</v>
      </c>
      <c r="K83" s="86"/>
    </row>
    <row r="84" spans="2:11" ht="19.25" customHeight="1" x14ac:dyDescent="0.45">
      <c r="B84" s="103" t="s">
        <v>118</v>
      </c>
      <c r="C84" s="85" t="s">
        <v>286</v>
      </c>
      <c r="D84" s="85"/>
      <c r="E84" s="85"/>
      <c r="F84" s="85"/>
      <c r="G84" s="85"/>
      <c r="H84" s="99"/>
      <c r="I84" s="96">
        <v>60941752</v>
      </c>
      <c r="K84" s="86"/>
    </row>
    <row r="85" spans="2:11" ht="19.25" customHeight="1" x14ac:dyDescent="0.45">
      <c r="B85" s="103" t="s">
        <v>119</v>
      </c>
      <c r="C85" s="85" t="s">
        <v>285</v>
      </c>
      <c r="D85" s="85"/>
      <c r="E85" s="85" t="s">
        <v>286</v>
      </c>
      <c r="F85" s="85"/>
      <c r="G85" s="85"/>
      <c r="H85" s="99"/>
      <c r="I85" s="96">
        <v>40797787413</v>
      </c>
      <c r="K85" s="86"/>
    </row>
    <row r="86" spans="2:11" ht="19.25" customHeight="1" x14ac:dyDescent="0.45">
      <c r="B86" s="103" t="s">
        <v>120</v>
      </c>
      <c r="C86" s="85" t="s">
        <v>285</v>
      </c>
      <c r="D86" s="85"/>
      <c r="E86" s="85" t="s">
        <v>286</v>
      </c>
      <c r="F86" s="85"/>
      <c r="G86" s="85"/>
      <c r="H86" s="99"/>
      <c r="I86" s="96">
        <v>1849499</v>
      </c>
      <c r="K86" s="86"/>
    </row>
    <row r="87" spans="2:11" ht="19.25" customHeight="1" x14ac:dyDescent="0.45">
      <c r="B87" s="103" t="s">
        <v>121</v>
      </c>
      <c r="C87" s="85" t="s">
        <v>285</v>
      </c>
      <c r="D87" s="85"/>
      <c r="E87" s="85" t="s">
        <v>286</v>
      </c>
      <c r="F87" s="85"/>
      <c r="G87" s="85"/>
      <c r="H87" s="99"/>
      <c r="I87" s="96">
        <v>106533752</v>
      </c>
      <c r="K87" s="86"/>
    </row>
    <row r="88" spans="2:11" ht="19.25" customHeight="1" x14ac:dyDescent="0.45">
      <c r="B88" s="103" t="s">
        <v>122</v>
      </c>
      <c r="C88" s="85" t="s">
        <v>285</v>
      </c>
      <c r="D88" s="85"/>
      <c r="E88" s="85" t="s">
        <v>286</v>
      </c>
      <c r="F88" s="85"/>
      <c r="G88" s="85"/>
      <c r="H88" s="95"/>
      <c r="I88" s="96">
        <v>-1766802</v>
      </c>
      <c r="K88" s="86"/>
    </row>
    <row r="89" spans="2:11" ht="19.25" customHeight="1" x14ac:dyDescent="0.45">
      <c r="B89" s="103" t="s">
        <v>123</v>
      </c>
      <c r="C89" s="85" t="s">
        <v>285</v>
      </c>
      <c r="D89" s="85"/>
      <c r="E89" s="85" t="s">
        <v>286</v>
      </c>
      <c r="F89" s="85"/>
      <c r="G89" s="85"/>
      <c r="H89" s="104"/>
      <c r="I89" s="96">
        <v>106451055</v>
      </c>
      <c r="K89" s="86"/>
    </row>
    <row r="90" spans="2:11" ht="19.25" customHeight="1" x14ac:dyDescent="0.45">
      <c r="B90" s="103" t="s">
        <v>124</v>
      </c>
      <c r="C90" s="85" t="s">
        <v>285</v>
      </c>
      <c r="D90" s="85"/>
      <c r="E90" s="85" t="s">
        <v>286</v>
      </c>
      <c r="F90" s="85"/>
      <c r="G90" s="85"/>
      <c r="H90" s="89"/>
      <c r="I90" s="96">
        <v>39539544997</v>
      </c>
      <c r="K90" s="86"/>
    </row>
    <row r="91" spans="2:11" ht="19.25" customHeight="1" x14ac:dyDescent="0.45">
      <c r="B91" s="103" t="s">
        <v>125</v>
      </c>
      <c r="C91" s="85" t="s">
        <v>285</v>
      </c>
      <c r="D91" s="85"/>
      <c r="E91" s="85" t="s">
        <v>286</v>
      </c>
      <c r="F91" s="85"/>
      <c r="G91" s="85"/>
      <c r="H91" s="99"/>
      <c r="I91" s="96">
        <v>9128995534</v>
      </c>
      <c r="K91" s="86"/>
    </row>
    <row r="92" spans="2:11" ht="19.25" customHeight="1" x14ac:dyDescent="0.45">
      <c r="B92" s="103" t="s">
        <v>126</v>
      </c>
      <c r="C92" s="85" t="s">
        <v>285</v>
      </c>
      <c r="D92" s="85"/>
      <c r="E92" s="85" t="s">
        <v>286</v>
      </c>
      <c r="F92" s="85"/>
      <c r="G92" s="85"/>
      <c r="H92" s="104"/>
      <c r="I92" s="96">
        <v>41686446780</v>
      </c>
      <c r="K92" s="86"/>
    </row>
    <row r="93" spans="2:11" ht="19.25" customHeight="1" x14ac:dyDescent="0.45">
      <c r="B93" s="103" t="s">
        <v>127</v>
      </c>
      <c r="C93" s="85" t="s">
        <v>285</v>
      </c>
      <c r="D93" s="105"/>
      <c r="E93" s="85" t="s">
        <v>286</v>
      </c>
      <c r="F93" s="105"/>
      <c r="G93" s="105"/>
      <c r="H93" s="105"/>
      <c r="I93" s="96">
        <v>-2077562632</v>
      </c>
      <c r="K93" s="86"/>
    </row>
    <row r="94" spans="2:11" ht="19.25" customHeight="1" x14ac:dyDescent="0.45">
      <c r="B94" s="103" t="s">
        <v>128</v>
      </c>
      <c r="C94" s="85" t="s">
        <v>285</v>
      </c>
      <c r="D94" s="105"/>
      <c r="E94" s="85" t="s">
        <v>286</v>
      </c>
      <c r="F94" s="105"/>
      <c r="G94" s="105"/>
      <c r="H94" s="105"/>
      <c r="I94" s="96">
        <v>324436650</v>
      </c>
      <c r="K94" s="86"/>
    </row>
    <row r="95" spans="2:11" ht="19.25" customHeight="1" x14ac:dyDescent="0.45">
      <c r="B95" s="103" t="s">
        <v>129</v>
      </c>
      <c r="C95" s="85" t="s">
        <v>285</v>
      </c>
      <c r="D95" s="105"/>
      <c r="E95" s="85" t="s">
        <v>286</v>
      </c>
      <c r="F95" s="105"/>
      <c r="G95" s="105"/>
      <c r="H95" s="105"/>
      <c r="I95" s="96">
        <v>8873898035</v>
      </c>
      <c r="K95" s="86"/>
    </row>
    <row r="96" spans="2:11" ht="19.25" customHeight="1" x14ac:dyDescent="0.45">
      <c r="B96" s="103" t="s">
        <v>130</v>
      </c>
      <c r="C96" s="85" t="s">
        <v>285</v>
      </c>
      <c r="D96" s="105"/>
      <c r="E96" s="85" t="s">
        <v>286</v>
      </c>
      <c r="F96" s="105"/>
      <c r="G96" s="105"/>
      <c r="H96" s="105"/>
      <c r="I96" s="96">
        <v>13330795</v>
      </c>
      <c r="K96" s="86"/>
    </row>
    <row r="97" spans="1:11" ht="19.25" customHeight="1" x14ac:dyDescent="0.45">
      <c r="B97" s="103" t="s">
        <v>131</v>
      </c>
      <c r="C97" s="85" t="s">
        <v>285</v>
      </c>
      <c r="D97" s="105"/>
      <c r="E97" s="85" t="s">
        <v>286</v>
      </c>
      <c r="F97" s="105"/>
      <c r="G97" s="105"/>
      <c r="H97" s="85"/>
      <c r="I97" s="96">
        <v>354897072</v>
      </c>
      <c r="K97" s="86"/>
    </row>
    <row r="98" spans="1:11" ht="19.25" customHeight="1" x14ac:dyDescent="0.45">
      <c r="A98" s="77" t="s">
        <v>297</v>
      </c>
      <c r="B98" s="103" t="s">
        <v>132</v>
      </c>
      <c r="C98" s="85" t="s">
        <v>285</v>
      </c>
      <c r="D98" s="105"/>
      <c r="E98" s="85" t="s">
        <v>286</v>
      </c>
      <c r="F98" s="105"/>
      <c r="G98" s="105"/>
      <c r="H98" s="105"/>
      <c r="I98" s="96">
        <v>86653103</v>
      </c>
      <c r="K98" s="86"/>
    </row>
    <row r="99" spans="1:11" ht="19.25" customHeight="1" x14ac:dyDescent="0.45">
      <c r="B99" s="103" t="s">
        <v>133</v>
      </c>
      <c r="C99" s="85" t="s">
        <v>285</v>
      </c>
      <c r="D99" s="88"/>
      <c r="E99" s="85" t="s">
        <v>286</v>
      </c>
      <c r="F99" s="88"/>
      <c r="G99" s="88"/>
      <c r="H99" s="105"/>
      <c r="I99" s="96">
        <v>801511947</v>
      </c>
      <c r="K99" s="86"/>
    </row>
    <row r="100" spans="1:11" ht="19.25" customHeight="1" x14ac:dyDescent="0.45">
      <c r="B100" s="103" t="s">
        <v>134</v>
      </c>
      <c r="C100" s="85"/>
      <c r="D100" s="85"/>
      <c r="E100" s="85"/>
      <c r="F100" s="85"/>
      <c r="G100" s="85"/>
      <c r="H100" s="105"/>
      <c r="I100" s="96">
        <v>15146411697</v>
      </c>
      <c r="K100" s="86"/>
    </row>
    <row r="101" spans="1:11" ht="19.25" customHeight="1" x14ac:dyDescent="0.45">
      <c r="B101" s="103" t="s">
        <v>135</v>
      </c>
      <c r="C101" s="85" t="s">
        <v>285</v>
      </c>
      <c r="D101" s="105"/>
      <c r="E101" s="85" t="s">
        <v>286</v>
      </c>
      <c r="F101" s="105"/>
      <c r="G101" s="105"/>
      <c r="H101" s="105"/>
      <c r="I101" s="96">
        <v>16815795973</v>
      </c>
      <c r="K101" s="86"/>
    </row>
    <row r="102" spans="1:11" ht="19.25" customHeight="1" x14ac:dyDescent="0.45">
      <c r="A102" s="77" t="s">
        <v>298</v>
      </c>
      <c r="B102" s="103" t="s">
        <v>136</v>
      </c>
      <c r="C102" s="85" t="s">
        <v>285</v>
      </c>
      <c r="D102" s="105"/>
      <c r="E102" s="85" t="s">
        <v>286</v>
      </c>
      <c r="F102" s="105"/>
      <c r="G102" s="105"/>
      <c r="H102" s="105"/>
      <c r="I102" s="96">
        <v>6384386879</v>
      </c>
      <c r="K102" s="86"/>
    </row>
    <row r="103" spans="1:11" ht="19.25" customHeight="1" x14ac:dyDescent="0.45">
      <c r="B103" s="103" t="s">
        <v>137</v>
      </c>
      <c r="C103" s="85" t="s">
        <v>285</v>
      </c>
      <c r="D103" s="88"/>
      <c r="E103" s="85" t="s">
        <v>286</v>
      </c>
      <c r="F103" s="88"/>
      <c r="G103" s="85"/>
      <c r="H103" s="85"/>
      <c r="I103" s="96">
        <v>6504480945</v>
      </c>
      <c r="K103" s="86" t="s">
        <v>299</v>
      </c>
    </row>
    <row r="104" spans="1:11" ht="19.25" customHeight="1" x14ac:dyDescent="0.45">
      <c r="B104" s="103" t="s">
        <v>138</v>
      </c>
      <c r="C104" s="85" t="s">
        <v>285</v>
      </c>
      <c r="D104" s="85"/>
      <c r="E104" s="85" t="s">
        <v>286</v>
      </c>
      <c r="F104" s="85"/>
      <c r="G104" s="85"/>
      <c r="H104" s="85"/>
      <c r="I104" s="96">
        <v>21805355</v>
      </c>
      <c r="K104" s="86" t="s">
        <v>299</v>
      </c>
    </row>
    <row r="105" spans="1:11" ht="19.25" customHeight="1" x14ac:dyDescent="0.45">
      <c r="B105" s="103" t="s">
        <v>139</v>
      </c>
      <c r="C105" s="85" t="s">
        <v>285</v>
      </c>
      <c r="D105" s="85"/>
      <c r="E105" s="85" t="s">
        <v>286</v>
      </c>
      <c r="F105" s="85"/>
      <c r="G105" s="85"/>
      <c r="H105" s="85"/>
      <c r="I105" s="96">
        <v>-141899421</v>
      </c>
      <c r="K105" s="86" t="s">
        <v>299</v>
      </c>
    </row>
    <row r="106" spans="1:11" ht="19.25" customHeight="1" x14ac:dyDescent="0.45">
      <c r="B106" s="103" t="s">
        <v>140</v>
      </c>
      <c r="C106" s="85" t="s">
        <v>285</v>
      </c>
      <c r="D106" s="85"/>
      <c r="E106" s="85" t="s">
        <v>286</v>
      </c>
      <c r="F106" s="85"/>
      <c r="G106" s="85"/>
      <c r="H106" s="85"/>
      <c r="I106" s="96">
        <v>661700710</v>
      </c>
      <c r="K106" s="86" t="s">
        <v>299</v>
      </c>
    </row>
    <row r="107" spans="1:11" ht="19.25" customHeight="1" x14ac:dyDescent="0.45">
      <c r="B107" s="103" t="s">
        <v>141</v>
      </c>
      <c r="C107" s="85" t="s">
        <v>285</v>
      </c>
      <c r="D107" s="105"/>
      <c r="E107" s="85" t="s">
        <v>286</v>
      </c>
      <c r="F107" s="105"/>
      <c r="G107" s="85"/>
      <c r="H107" s="85"/>
      <c r="I107" s="96">
        <v>661700710</v>
      </c>
      <c r="K107" s="86" t="s">
        <v>299</v>
      </c>
    </row>
    <row r="108" spans="1:11" ht="19.25" customHeight="1" x14ac:dyDescent="0.45">
      <c r="B108" s="103" t="s">
        <v>142</v>
      </c>
      <c r="C108" s="85" t="s">
        <v>285</v>
      </c>
      <c r="D108" s="105"/>
      <c r="E108" s="85" t="s">
        <v>286</v>
      </c>
      <c r="F108" s="105"/>
      <c r="G108" s="85"/>
      <c r="H108" s="85"/>
      <c r="I108" s="96">
        <v>871038512</v>
      </c>
      <c r="K108" s="86" t="s">
        <v>299</v>
      </c>
    </row>
    <row r="109" spans="1:11" ht="19.25" customHeight="1" x14ac:dyDescent="0.45">
      <c r="B109" s="103" t="s">
        <v>143</v>
      </c>
      <c r="C109" s="85" t="s">
        <v>285</v>
      </c>
      <c r="D109" s="105"/>
      <c r="E109" s="85" t="s">
        <v>286</v>
      </c>
      <c r="F109" s="105"/>
      <c r="G109" s="85"/>
      <c r="H109" s="85"/>
      <c r="I109" s="96">
        <v>808544305</v>
      </c>
      <c r="K109" s="86" t="s">
        <v>299</v>
      </c>
    </row>
    <row r="110" spans="1:11" ht="19.25" customHeight="1" x14ac:dyDescent="0.45">
      <c r="B110" s="103" t="s">
        <v>144</v>
      </c>
      <c r="C110" s="85" t="s">
        <v>285</v>
      </c>
      <c r="D110" s="105"/>
      <c r="E110" s="105"/>
      <c r="F110" s="105"/>
      <c r="G110" s="105"/>
      <c r="H110" s="105"/>
      <c r="I110" s="96">
        <v>268103330</v>
      </c>
      <c r="K110" s="86" t="s">
        <v>299</v>
      </c>
    </row>
    <row r="111" spans="1:11" ht="19.25" customHeight="1" x14ac:dyDescent="0.45">
      <c r="B111" s="103" t="s">
        <v>145</v>
      </c>
      <c r="C111" s="85" t="s">
        <v>285</v>
      </c>
      <c r="D111" s="105"/>
      <c r="E111" s="105"/>
      <c r="F111" s="105"/>
      <c r="G111" s="105"/>
      <c r="H111" s="105"/>
      <c r="I111" s="96">
        <v>266723310</v>
      </c>
      <c r="K111" s="86" t="s">
        <v>299</v>
      </c>
    </row>
    <row r="112" spans="1:11" ht="19.25" customHeight="1" x14ac:dyDescent="0.45">
      <c r="B112" s="103" t="s">
        <v>146</v>
      </c>
      <c r="C112" s="85" t="s">
        <v>285</v>
      </c>
      <c r="D112" s="105"/>
      <c r="E112" s="105"/>
      <c r="F112" s="105"/>
      <c r="G112" s="105"/>
      <c r="H112" s="105"/>
      <c r="I112" s="96">
        <v>85829730</v>
      </c>
      <c r="K112" s="86" t="s">
        <v>299</v>
      </c>
    </row>
    <row r="113" spans="2:11" ht="19.25" customHeight="1" x14ac:dyDescent="0.45">
      <c r="B113" s="103" t="s">
        <v>147</v>
      </c>
      <c r="C113" s="85" t="s">
        <v>285</v>
      </c>
      <c r="D113" s="105"/>
      <c r="E113" s="105"/>
      <c r="F113" s="105"/>
      <c r="G113" s="105"/>
      <c r="H113" s="105"/>
      <c r="I113" s="96">
        <v>47580250</v>
      </c>
      <c r="K113" s="86" t="s">
        <v>299</v>
      </c>
    </row>
    <row r="114" spans="2:11" ht="19.25" customHeight="1" x14ac:dyDescent="0.45">
      <c r="B114" s="103" t="s">
        <v>148</v>
      </c>
      <c r="C114" s="85" t="s">
        <v>285</v>
      </c>
      <c r="D114" s="105"/>
      <c r="E114" s="105"/>
      <c r="F114" s="105"/>
      <c r="G114" s="105"/>
      <c r="H114" s="105"/>
      <c r="I114" s="96">
        <v>21903183</v>
      </c>
      <c r="K114" s="86" t="s">
        <v>299</v>
      </c>
    </row>
    <row r="115" spans="2:11" ht="17.399999999999999" customHeight="1" x14ac:dyDescent="0.45">
      <c r="B115" s="103" t="s">
        <v>149</v>
      </c>
      <c r="C115" s="85" t="s">
        <v>285</v>
      </c>
      <c r="D115" s="105"/>
      <c r="E115" s="85" t="s">
        <v>286</v>
      </c>
      <c r="F115" s="105"/>
      <c r="G115" s="85"/>
      <c r="H115" s="85"/>
      <c r="I115" s="96">
        <v>64839847</v>
      </c>
      <c r="K115" s="86" t="s">
        <v>299</v>
      </c>
    </row>
    <row r="116" spans="2:11" ht="19.25" customHeight="1" x14ac:dyDescent="0.45">
      <c r="B116" s="103" t="s">
        <v>150</v>
      </c>
      <c r="C116" s="85" t="s">
        <v>285</v>
      </c>
      <c r="D116" s="105"/>
      <c r="E116" s="85" t="s">
        <v>286</v>
      </c>
      <c r="F116" s="105"/>
      <c r="G116" s="85"/>
      <c r="H116" s="85"/>
      <c r="I116" s="96">
        <v>3668040</v>
      </c>
      <c r="K116" s="86" t="s">
        <v>299</v>
      </c>
    </row>
    <row r="117" spans="2:11" ht="19.25" customHeight="1" x14ac:dyDescent="0.45">
      <c r="B117" s="103" t="s">
        <v>151</v>
      </c>
      <c r="C117" s="85" t="s">
        <v>285</v>
      </c>
      <c r="D117" s="105"/>
      <c r="E117" s="85" t="s">
        <v>286</v>
      </c>
      <c r="F117" s="105"/>
      <c r="G117" s="85"/>
      <c r="H117" s="85"/>
      <c r="I117" s="96">
        <v>600000</v>
      </c>
      <c r="K117" s="86" t="s">
        <v>299</v>
      </c>
    </row>
    <row r="118" spans="2:11" ht="19.25" customHeight="1" x14ac:dyDescent="0.45">
      <c r="B118" s="103" t="s">
        <v>152</v>
      </c>
      <c r="C118" s="85" t="s">
        <v>285</v>
      </c>
      <c r="D118" s="105"/>
      <c r="E118" s="85" t="s">
        <v>286</v>
      </c>
      <c r="F118" s="105"/>
      <c r="G118" s="85"/>
      <c r="H118" s="85"/>
      <c r="I118" s="96">
        <v>20490140</v>
      </c>
      <c r="K118" s="86" t="s">
        <v>299</v>
      </c>
    </row>
    <row r="119" spans="2:11" ht="19.25" customHeight="1" x14ac:dyDescent="0.45">
      <c r="B119" s="103" t="s">
        <v>153</v>
      </c>
      <c r="C119" s="85" t="s">
        <v>285</v>
      </c>
      <c r="D119" s="105"/>
      <c r="E119" s="85" t="s">
        <v>286</v>
      </c>
      <c r="F119" s="105"/>
      <c r="G119" s="85"/>
      <c r="H119" s="85"/>
      <c r="I119" s="96">
        <v>8355870</v>
      </c>
      <c r="K119" s="86" t="s">
        <v>299</v>
      </c>
    </row>
    <row r="120" spans="2:11" ht="19.25" customHeight="1" x14ac:dyDescent="0.45">
      <c r="B120" s="103" t="s">
        <v>154</v>
      </c>
      <c r="C120" s="85" t="s">
        <v>285</v>
      </c>
      <c r="D120" s="105"/>
      <c r="E120" s="85" t="s">
        <v>286</v>
      </c>
      <c r="F120" s="105"/>
      <c r="G120" s="85"/>
      <c r="H120" s="85"/>
      <c r="I120" s="96">
        <v>15780005</v>
      </c>
      <c r="K120" s="86" t="s">
        <v>299</v>
      </c>
    </row>
    <row r="121" spans="2:11" ht="19.25" customHeight="1" x14ac:dyDescent="0.45">
      <c r="B121" s="103" t="s">
        <v>155</v>
      </c>
      <c r="C121" s="85" t="s">
        <v>285</v>
      </c>
      <c r="D121" s="105"/>
      <c r="E121" s="85" t="s">
        <v>286</v>
      </c>
      <c r="F121" s="105"/>
      <c r="G121" s="85"/>
      <c r="H121" s="85"/>
      <c r="I121" s="96">
        <v>4670600</v>
      </c>
      <c r="K121" s="86" t="s">
        <v>299</v>
      </c>
    </row>
    <row r="122" spans="2:11" ht="19.25" customHeight="1" x14ac:dyDescent="0.45">
      <c r="B122" s="103" t="s">
        <v>156</v>
      </c>
      <c r="C122" s="85" t="s">
        <v>285</v>
      </c>
      <c r="D122" s="105"/>
      <c r="E122" s="85" t="s">
        <v>286</v>
      </c>
      <c r="F122" s="85"/>
      <c r="G122" s="105"/>
      <c r="H122" s="105"/>
      <c r="I122" s="96">
        <v>696746640</v>
      </c>
      <c r="K122" s="86"/>
    </row>
    <row r="123" spans="2:11" ht="19.25" customHeight="1" x14ac:dyDescent="0.45">
      <c r="B123" s="103" t="s">
        <v>157</v>
      </c>
      <c r="C123" s="85" t="s">
        <v>285</v>
      </c>
      <c r="D123" s="105"/>
      <c r="E123" s="85" t="s">
        <v>286</v>
      </c>
      <c r="F123" s="85"/>
      <c r="G123" s="105"/>
      <c r="H123" s="105"/>
      <c r="I123" s="96">
        <v>473482612</v>
      </c>
      <c r="K123" s="86"/>
    </row>
    <row r="124" spans="2:11" ht="19.25" customHeight="1" x14ac:dyDescent="0.45">
      <c r="B124" s="103" t="s">
        <v>158</v>
      </c>
      <c r="C124" s="85" t="s">
        <v>285</v>
      </c>
      <c r="D124" s="105"/>
      <c r="E124" s="85" t="s">
        <v>286</v>
      </c>
      <c r="F124" s="85"/>
      <c r="G124" s="105"/>
      <c r="H124" s="105"/>
      <c r="I124" s="96">
        <v>190680877</v>
      </c>
      <c r="K124" s="86"/>
    </row>
    <row r="125" spans="2:11" ht="19.25" customHeight="1" x14ac:dyDescent="0.45">
      <c r="B125" s="103" t="s">
        <v>159</v>
      </c>
      <c r="C125" s="85" t="s">
        <v>285</v>
      </c>
      <c r="D125" s="105"/>
      <c r="E125" s="85" t="s">
        <v>286</v>
      </c>
      <c r="F125" s="85"/>
      <c r="G125" s="105"/>
      <c r="H125" s="105"/>
      <c r="I125" s="96">
        <v>2987000</v>
      </c>
      <c r="K125" s="86"/>
    </row>
    <row r="126" spans="2:11" ht="19.25" customHeight="1" x14ac:dyDescent="0.45">
      <c r="B126" s="103" t="s">
        <v>160</v>
      </c>
      <c r="C126" s="85" t="s">
        <v>285</v>
      </c>
      <c r="D126" s="105"/>
      <c r="E126" s="85" t="s">
        <v>286</v>
      </c>
      <c r="F126" s="85"/>
      <c r="G126" s="105"/>
      <c r="H126" s="105"/>
      <c r="I126" s="96">
        <v>29596151</v>
      </c>
      <c r="K126" s="86"/>
    </row>
    <row r="127" spans="2:11" ht="19.25" customHeight="1" x14ac:dyDescent="0.45">
      <c r="B127" s="103" t="s">
        <v>161</v>
      </c>
      <c r="C127" s="85" t="s">
        <v>285</v>
      </c>
      <c r="D127" s="105"/>
      <c r="E127" s="85" t="s">
        <v>286</v>
      </c>
      <c r="F127" s="85"/>
      <c r="G127" s="105"/>
      <c r="H127" s="105"/>
      <c r="I127" s="96">
        <v>1632175</v>
      </c>
      <c r="K127" s="86"/>
    </row>
    <row r="128" spans="2:11" ht="19.25" customHeight="1" x14ac:dyDescent="0.45">
      <c r="B128" s="103" t="s">
        <v>162</v>
      </c>
      <c r="C128" s="85" t="s">
        <v>285</v>
      </c>
      <c r="D128" s="105"/>
      <c r="E128" s="85" t="s">
        <v>286</v>
      </c>
      <c r="F128" s="85"/>
      <c r="G128" s="105"/>
      <c r="H128" s="105"/>
      <c r="I128" s="96">
        <v>1632175</v>
      </c>
      <c r="K128" s="86"/>
    </row>
    <row r="129" spans="2:11" ht="19.25" customHeight="1" x14ac:dyDescent="0.45">
      <c r="B129" s="103" t="s">
        <v>163</v>
      </c>
      <c r="C129" s="85" t="s">
        <v>285</v>
      </c>
      <c r="D129" s="105"/>
      <c r="E129" s="85" t="s">
        <v>286</v>
      </c>
      <c r="F129" s="85"/>
      <c r="G129" s="105"/>
      <c r="H129" s="105"/>
      <c r="I129" s="96">
        <v>24940250</v>
      </c>
      <c r="K129" s="86"/>
    </row>
    <row r="130" spans="2:11" ht="19.25" customHeight="1" x14ac:dyDescent="0.45">
      <c r="B130" s="103" t="s">
        <v>164</v>
      </c>
      <c r="C130" s="85" t="s">
        <v>285</v>
      </c>
      <c r="D130" s="105"/>
      <c r="E130" s="85" t="s">
        <v>286</v>
      </c>
      <c r="F130" s="85"/>
      <c r="G130" s="105"/>
      <c r="H130" s="105"/>
      <c r="I130" s="96">
        <v>2361770</v>
      </c>
      <c r="K130" s="86"/>
    </row>
    <row r="131" spans="2:11" ht="19.25" customHeight="1" x14ac:dyDescent="0.45">
      <c r="B131" s="103" t="s">
        <v>165</v>
      </c>
      <c r="C131" s="85" t="s">
        <v>285</v>
      </c>
      <c r="D131" s="105"/>
      <c r="E131" s="85" t="s">
        <v>286</v>
      </c>
      <c r="F131" s="85"/>
      <c r="G131" s="105"/>
      <c r="H131" s="105"/>
      <c r="I131" s="96">
        <v>7838818</v>
      </c>
      <c r="K131" s="86"/>
    </row>
    <row r="132" spans="2:11" ht="19.25" customHeight="1" x14ac:dyDescent="0.45">
      <c r="B132" s="103" t="s">
        <v>166</v>
      </c>
      <c r="C132" s="85" t="s">
        <v>285</v>
      </c>
      <c r="D132" s="105"/>
      <c r="E132" s="85" t="s">
        <v>286</v>
      </c>
      <c r="F132" s="85"/>
      <c r="G132" s="105"/>
      <c r="H132" s="105"/>
      <c r="I132" s="96">
        <v>7121303</v>
      </c>
      <c r="K132" s="86"/>
    </row>
    <row r="133" spans="2:11" ht="19.25" customHeight="1" x14ac:dyDescent="0.45">
      <c r="B133" s="103" t="s">
        <v>167</v>
      </c>
      <c r="C133" s="85" t="s">
        <v>285</v>
      </c>
      <c r="D133" s="105"/>
      <c r="E133" s="85" t="s">
        <v>286</v>
      </c>
      <c r="F133" s="85"/>
      <c r="G133" s="105"/>
      <c r="H133" s="105"/>
      <c r="I133" s="96">
        <v>5220280</v>
      </c>
      <c r="K133" s="86"/>
    </row>
    <row r="134" spans="2:11" ht="19.25" customHeight="1" x14ac:dyDescent="0.45">
      <c r="B134" s="103" t="s">
        <v>168</v>
      </c>
      <c r="C134" s="85" t="s">
        <v>285</v>
      </c>
      <c r="D134" s="105"/>
      <c r="E134" s="85" t="s">
        <v>286</v>
      </c>
      <c r="F134" s="85"/>
      <c r="G134" s="105"/>
      <c r="H134" s="105"/>
      <c r="I134" s="96">
        <v>317274</v>
      </c>
      <c r="K134" s="86"/>
    </row>
    <row r="135" spans="2:11" ht="19.25" customHeight="1" x14ac:dyDescent="0.45">
      <c r="B135" s="103" t="s">
        <v>169</v>
      </c>
      <c r="C135" s="85" t="s">
        <v>285</v>
      </c>
      <c r="D135" s="105"/>
      <c r="E135" s="85" t="s">
        <v>286</v>
      </c>
      <c r="F135" s="85"/>
      <c r="G135" s="105"/>
      <c r="H135" s="105"/>
      <c r="I135" s="96">
        <v>2080805</v>
      </c>
      <c r="K135" s="86"/>
    </row>
    <row r="136" spans="2:11" ht="19.25" customHeight="1" x14ac:dyDescent="0.45">
      <c r="B136" s="103" t="s">
        <v>170</v>
      </c>
      <c r="C136" s="85" t="s">
        <v>285</v>
      </c>
      <c r="D136" s="105"/>
      <c r="E136" s="85" t="s">
        <v>286</v>
      </c>
      <c r="F136" s="85"/>
      <c r="G136" s="105"/>
      <c r="H136" s="105"/>
      <c r="I136" s="96">
        <v>74910347</v>
      </c>
      <c r="K136" s="86"/>
    </row>
    <row r="137" spans="2:11" ht="19.25" customHeight="1" x14ac:dyDescent="0.45">
      <c r="B137" s="103" t="s">
        <v>171</v>
      </c>
      <c r="C137" s="85" t="s">
        <v>285</v>
      </c>
      <c r="D137" s="105"/>
      <c r="E137" s="85" t="s">
        <v>286</v>
      </c>
      <c r="F137" s="85"/>
      <c r="G137" s="105"/>
      <c r="H137" s="105"/>
      <c r="I137" s="96">
        <v>11146072</v>
      </c>
      <c r="K137" s="86"/>
    </row>
    <row r="138" spans="2:11" ht="19.25" customHeight="1" x14ac:dyDescent="0.45">
      <c r="B138" s="103" t="s">
        <v>172</v>
      </c>
      <c r="C138" s="85" t="s">
        <v>285</v>
      </c>
      <c r="D138" s="105"/>
      <c r="E138" s="85" t="s">
        <v>286</v>
      </c>
      <c r="F138" s="85"/>
      <c r="G138" s="105"/>
      <c r="H138" s="105"/>
      <c r="I138" s="96">
        <v>1245454</v>
      </c>
      <c r="K138" s="86"/>
    </row>
    <row r="139" spans="2:11" ht="19.25" customHeight="1" x14ac:dyDescent="0.45">
      <c r="B139" s="103" t="s">
        <v>173</v>
      </c>
      <c r="C139" s="85" t="s">
        <v>285</v>
      </c>
      <c r="D139" s="105"/>
      <c r="E139" s="85" t="s">
        <v>286</v>
      </c>
      <c r="F139" s="85"/>
      <c r="G139" s="105"/>
      <c r="H139" s="105"/>
      <c r="I139" s="96">
        <v>62518821</v>
      </c>
      <c r="K139" s="86"/>
    </row>
    <row r="140" spans="2:11" ht="19.25" customHeight="1" x14ac:dyDescent="0.45">
      <c r="B140" s="103" t="s">
        <v>174</v>
      </c>
      <c r="C140" s="85" t="s">
        <v>285</v>
      </c>
      <c r="D140" s="105"/>
      <c r="E140" s="85" t="s">
        <v>286</v>
      </c>
      <c r="F140" s="85"/>
      <c r="G140" s="105"/>
      <c r="H140" s="105"/>
      <c r="I140" s="96">
        <v>275698941</v>
      </c>
      <c r="K140" s="86"/>
    </row>
    <row r="141" spans="2:11" ht="19.25" customHeight="1" x14ac:dyDescent="0.45">
      <c r="B141" s="103" t="s">
        <v>175</v>
      </c>
      <c r="C141" s="85" t="s">
        <v>285</v>
      </c>
      <c r="D141" s="105"/>
      <c r="E141" s="85" t="s">
        <v>286</v>
      </c>
      <c r="F141" s="85"/>
      <c r="G141" s="105"/>
      <c r="H141" s="105"/>
      <c r="I141" s="96">
        <v>81000</v>
      </c>
      <c r="K141" s="86"/>
    </row>
    <row r="142" spans="2:11" ht="19.25" customHeight="1" x14ac:dyDescent="0.45">
      <c r="B142" s="103" t="s">
        <v>176</v>
      </c>
      <c r="C142" s="85" t="s">
        <v>285</v>
      </c>
      <c r="D142" s="105"/>
      <c r="E142" s="85" t="s">
        <v>286</v>
      </c>
      <c r="F142" s="85"/>
      <c r="G142" s="105"/>
      <c r="H142" s="105"/>
      <c r="I142" s="96">
        <v>644500</v>
      </c>
      <c r="K142" s="86"/>
    </row>
    <row r="143" spans="2:11" ht="19.25" customHeight="1" x14ac:dyDescent="0.45">
      <c r="B143" s="103" t="s">
        <v>177</v>
      </c>
      <c r="C143" s="85" t="s">
        <v>285</v>
      </c>
      <c r="D143" s="105"/>
      <c r="E143" s="85" t="s">
        <v>286</v>
      </c>
      <c r="F143" s="85"/>
      <c r="G143" s="105"/>
      <c r="H143" s="105"/>
      <c r="I143" s="96">
        <v>60110</v>
      </c>
      <c r="K143" s="86"/>
    </row>
    <row r="144" spans="2:11" ht="19.25" customHeight="1" x14ac:dyDescent="0.45">
      <c r="B144" s="103" t="s">
        <v>178</v>
      </c>
      <c r="C144" s="85" t="s">
        <v>285</v>
      </c>
      <c r="D144" s="105"/>
      <c r="E144" s="85" t="s">
        <v>286</v>
      </c>
      <c r="F144" s="85"/>
      <c r="G144" s="105"/>
      <c r="H144" s="105"/>
      <c r="I144" s="96">
        <v>19776480</v>
      </c>
      <c r="K144" s="86"/>
    </row>
    <row r="145" spans="2:11" ht="19.25" customHeight="1" x14ac:dyDescent="0.45">
      <c r="B145" s="103" t="s">
        <v>179</v>
      </c>
      <c r="C145" s="85" t="s">
        <v>285</v>
      </c>
      <c r="D145" s="105"/>
      <c r="E145" s="85" t="s">
        <v>286</v>
      </c>
      <c r="F145" s="85"/>
      <c r="G145" s="105"/>
      <c r="H145" s="105"/>
      <c r="I145" s="96">
        <v>109930544</v>
      </c>
      <c r="K145" s="86"/>
    </row>
    <row r="146" spans="2:11" ht="19.25" customHeight="1" x14ac:dyDescent="0.45">
      <c r="B146" s="103" t="s">
        <v>180</v>
      </c>
      <c r="C146" s="85" t="s">
        <v>285</v>
      </c>
      <c r="D146" s="105"/>
      <c r="E146" s="85" t="s">
        <v>286</v>
      </c>
      <c r="F146" s="85"/>
      <c r="G146" s="105"/>
      <c r="H146" s="105"/>
      <c r="I146" s="96">
        <v>1823250</v>
      </c>
      <c r="K146" s="86"/>
    </row>
    <row r="147" spans="2:11" ht="19.25" customHeight="1" x14ac:dyDescent="0.45">
      <c r="B147" s="103" t="s">
        <v>181</v>
      </c>
      <c r="C147" s="85" t="s">
        <v>285</v>
      </c>
      <c r="D147" s="105"/>
      <c r="E147" s="85" t="s">
        <v>286</v>
      </c>
      <c r="F147" s="85"/>
      <c r="G147" s="105"/>
      <c r="H147" s="105"/>
      <c r="I147" s="96">
        <v>27370000</v>
      </c>
      <c r="K147" s="86"/>
    </row>
    <row r="148" spans="2:11" ht="19.25" customHeight="1" x14ac:dyDescent="0.45">
      <c r="B148" s="103" t="s">
        <v>182</v>
      </c>
      <c r="C148" s="85" t="s">
        <v>285</v>
      </c>
      <c r="D148" s="105"/>
      <c r="E148" s="85" t="s">
        <v>286</v>
      </c>
      <c r="F148" s="85"/>
      <c r="G148" s="105"/>
      <c r="H148" s="105"/>
      <c r="I148" s="96">
        <v>116013057</v>
      </c>
      <c r="K148" s="86"/>
    </row>
    <row r="149" spans="2:11" ht="19.25" customHeight="1" x14ac:dyDescent="0.45">
      <c r="B149" s="103" t="s">
        <v>183</v>
      </c>
      <c r="C149" s="85" t="s">
        <v>285</v>
      </c>
      <c r="D149" s="105"/>
      <c r="E149" s="85" t="s">
        <v>286</v>
      </c>
      <c r="F149" s="85"/>
      <c r="G149" s="85"/>
      <c r="H149" s="85"/>
      <c r="I149" s="96">
        <v>451437815</v>
      </c>
      <c r="K149" s="86"/>
    </row>
    <row r="150" spans="2:11" ht="19.25" customHeight="1" x14ac:dyDescent="0.45">
      <c r="B150" s="103" t="s">
        <v>184</v>
      </c>
      <c r="C150" s="85" t="s">
        <v>285</v>
      </c>
      <c r="D150" s="105"/>
      <c r="E150" s="85" t="s">
        <v>286</v>
      </c>
      <c r="F150" s="85"/>
      <c r="G150" s="105"/>
      <c r="H150" s="105"/>
      <c r="I150" s="96">
        <v>62294540</v>
      </c>
      <c r="K150" s="86"/>
    </row>
    <row r="151" spans="2:11" ht="19.25" customHeight="1" x14ac:dyDescent="0.45">
      <c r="B151" s="103" t="s">
        <v>185</v>
      </c>
      <c r="C151" s="85" t="s">
        <v>285</v>
      </c>
      <c r="D151" s="105"/>
      <c r="E151" s="85" t="s">
        <v>286</v>
      </c>
      <c r="F151" s="85"/>
      <c r="G151" s="105"/>
      <c r="H151" s="105"/>
      <c r="I151" s="96">
        <v>54419542</v>
      </c>
      <c r="K151" s="86"/>
    </row>
    <row r="152" spans="2:11" ht="19.25" customHeight="1" x14ac:dyDescent="0.45">
      <c r="B152" s="103" t="s">
        <v>186</v>
      </c>
      <c r="C152" s="85" t="s">
        <v>285</v>
      </c>
      <c r="D152" s="105"/>
      <c r="E152" s="85" t="s">
        <v>286</v>
      </c>
      <c r="F152" s="85"/>
      <c r="G152" s="105"/>
      <c r="H152" s="105"/>
      <c r="I152" s="96">
        <v>7874998</v>
      </c>
      <c r="K152" s="86"/>
    </row>
    <row r="153" spans="2:11" ht="19.25" customHeight="1" x14ac:dyDescent="0.45">
      <c r="B153" s="103" t="s">
        <v>187</v>
      </c>
      <c r="C153" s="85" t="s">
        <v>285</v>
      </c>
      <c r="D153" s="105"/>
      <c r="E153" s="85" t="s">
        <v>286</v>
      </c>
      <c r="F153" s="85"/>
      <c r="G153" s="105"/>
      <c r="H153" s="105"/>
      <c r="I153" s="96">
        <v>32676936</v>
      </c>
      <c r="K153" s="86"/>
    </row>
    <row r="154" spans="2:11" ht="19.25" customHeight="1" x14ac:dyDescent="0.45">
      <c r="B154" s="103" t="s">
        <v>188</v>
      </c>
      <c r="C154" s="85" t="s">
        <v>285</v>
      </c>
      <c r="D154" s="105"/>
      <c r="E154" s="85" t="s">
        <v>286</v>
      </c>
      <c r="F154" s="85"/>
      <c r="G154" s="105"/>
      <c r="H154" s="105"/>
      <c r="I154" s="96">
        <v>17079779</v>
      </c>
      <c r="K154" s="86"/>
    </row>
    <row r="155" spans="2:11" ht="19.25" customHeight="1" x14ac:dyDescent="0.45">
      <c r="B155" s="103" t="s">
        <v>189</v>
      </c>
      <c r="C155" s="85" t="s">
        <v>285</v>
      </c>
      <c r="D155" s="105"/>
      <c r="E155" s="85" t="s">
        <v>286</v>
      </c>
      <c r="F155" s="85"/>
      <c r="G155" s="105"/>
      <c r="H155" s="105"/>
      <c r="I155" s="96">
        <v>100000</v>
      </c>
      <c r="K155" s="86"/>
    </row>
    <row r="156" spans="2:11" ht="19.25" customHeight="1" x14ac:dyDescent="0.45">
      <c r="B156" s="103" t="s">
        <v>190</v>
      </c>
      <c r="C156" s="85" t="s">
        <v>285</v>
      </c>
      <c r="D156" s="105"/>
      <c r="E156" s="85" t="s">
        <v>286</v>
      </c>
      <c r="F156" s="85"/>
      <c r="G156" s="105"/>
      <c r="H156" s="105"/>
      <c r="I156" s="96">
        <v>14568057</v>
      </c>
      <c r="K156" s="86"/>
    </row>
    <row r="157" spans="2:11" ht="19.25" customHeight="1" x14ac:dyDescent="0.45">
      <c r="B157" s="103" t="s">
        <v>191</v>
      </c>
      <c r="C157" s="85" t="s">
        <v>285</v>
      </c>
      <c r="D157" s="105"/>
      <c r="E157" s="85" t="s">
        <v>286</v>
      </c>
      <c r="F157" s="85"/>
      <c r="G157" s="105"/>
      <c r="H157" s="105"/>
      <c r="I157" s="96">
        <v>929100</v>
      </c>
      <c r="K157" s="86"/>
    </row>
    <row r="158" spans="2:11" ht="19.25" customHeight="1" x14ac:dyDescent="0.45">
      <c r="B158" s="103" t="s">
        <v>192</v>
      </c>
      <c r="C158" s="85" t="s">
        <v>285</v>
      </c>
      <c r="D158" s="105"/>
      <c r="E158" s="85" t="s">
        <v>286</v>
      </c>
      <c r="F158" s="85"/>
      <c r="G158" s="105"/>
      <c r="H158" s="105"/>
      <c r="I158" s="96">
        <v>163004428</v>
      </c>
      <c r="K158" s="86"/>
    </row>
    <row r="159" spans="2:11" ht="19.25" customHeight="1" x14ac:dyDescent="0.45">
      <c r="B159" s="103" t="s">
        <v>193</v>
      </c>
      <c r="C159" s="85" t="s">
        <v>285</v>
      </c>
      <c r="D159" s="105"/>
      <c r="E159" s="85" t="s">
        <v>286</v>
      </c>
      <c r="F159" s="85"/>
      <c r="G159" s="105"/>
      <c r="H159" s="105"/>
      <c r="I159" s="96">
        <v>163004428</v>
      </c>
      <c r="K159" s="86"/>
    </row>
    <row r="160" spans="2:11" ht="19.25" customHeight="1" x14ac:dyDescent="0.45">
      <c r="B160" s="103" t="s">
        <v>194</v>
      </c>
      <c r="C160" s="85" t="s">
        <v>285</v>
      </c>
      <c r="D160" s="105"/>
      <c r="E160" s="85" t="s">
        <v>286</v>
      </c>
      <c r="F160" s="85"/>
      <c r="G160" s="105"/>
      <c r="H160" s="105"/>
      <c r="I160" s="96">
        <v>1433801328</v>
      </c>
      <c r="K160" s="86"/>
    </row>
    <row r="161" spans="2:11" ht="19.25" customHeight="1" x14ac:dyDescent="0.45">
      <c r="B161" s="103" t="s">
        <v>195</v>
      </c>
      <c r="C161" s="85" t="s">
        <v>285</v>
      </c>
      <c r="D161" s="105"/>
      <c r="E161" s="85" t="s">
        <v>286</v>
      </c>
      <c r="F161" s="85"/>
      <c r="G161" s="105"/>
      <c r="H161" s="105"/>
      <c r="I161" s="96">
        <v>1358715938</v>
      </c>
      <c r="K161" s="86"/>
    </row>
    <row r="162" spans="2:11" ht="19.25" customHeight="1" x14ac:dyDescent="0.45">
      <c r="B162" s="103" t="s">
        <v>196</v>
      </c>
      <c r="C162" s="85" t="s">
        <v>285</v>
      </c>
      <c r="D162" s="105"/>
      <c r="E162" s="85" t="s">
        <v>286</v>
      </c>
      <c r="F162" s="85"/>
      <c r="G162" s="105"/>
      <c r="H162" s="105"/>
      <c r="I162" s="96">
        <v>11502000</v>
      </c>
      <c r="K162" s="86"/>
    </row>
    <row r="163" spans="2:11" ht="19.25" customHeight="1" x14ac:dyDescent="0.45">
      <c r="B163" s="103" t="s">
        <v>197</v>
      </c>
      <c r="C163" s="85" t="s">
        <v>285</v>
      </c>
      <c r="D163" s="105"/>
      <c r="E163" s="85" t="s">
        <v>286</v>
      </c>
      <c r="F163" s="85"/>
      <c r="G163" s="105"/>
      <c r="H163" s="105"/>
      <c r="I163" s="96">
        <v>57967420</v>
      </c>
      <c r="K163" s="86"/>
    </row>
    <row r="164" spans="2:11" ht="19.25" customHeight="1" x14ac:dyDescent="0.45">
      <c r="B164" s="103" t="s">
        <v>198</v>
      </c>
      <c r="C164" s="85" t="s">
        <v>285</v>
      </c>
      <c r="D164" s="105"/>
      <c r="E164" s="85" t="s">
        <v>286</v>
      </c>
      <c r="F164" s="85"/>
      <c r="G164" s="105"/>
      <c r="H164" s="105"/>
      <c r="I164" s="96">
        <v>3881950</v>
      </c>
      <c r="K164" s="86"/>
    </row>
    <row r="165" spans="2:11" ht="19.25" customHeight="1" x14ac:dyDescent="0.45">
      <c r="B165" s="103" t="s">
        <v>199</v>
      </c>
      <c r="C165" s="85" t="s">
        <v>285</v>
      </c>
      <c r="D165" s="105"/>
      <c r="E165" s="85" t="s">
        <v>286</v>
      </c>
      <c r="F165" s="85"/>
      <c r="G165" s="105"/>
      <c r="H165" s="105"/>
      <c r="I165" s="96">
        <v>1734020</v>
      </c>
      <c r="K165" s="86"/>
    </row>
    <row r="166" spans="2:11" ht="19.25" customHeight="1" x14ac:dyDescent="0.45">
      <c r="B166" s="103" t="s">
        <v>200</v>
      </c>
      <c r="C166" s="85" t="s">
        <v>285</v>
      </c>
      <c r="D166" s="105"/>
      <c r="E166" s="85" t="s">
        <v>286</v>
      </c>
      <c r="F166" s="85"/>
      <c r="G166" s="105"/>
      <c r="H166" s="105"/>
      <c r="I166" s="96">
        <v>3222000</v>
      </c>
      <c r="K166" s="86"/>
    </row>
    <row r="167" spans="2:11" ht="19.25" customHeight="1" x14ac:dyDescent="0.45">
      <c r="B167" s="103" t="s">
        <v>201</v>
      </c>
      <c r="C167" s="85" t="s">
        <v>285</v>
      </c>
      <c r="D167" s="105"/>
      <c r="E167" s="85" t="s">
        <v>286</v>
      </c>
      <c r="F167" s="85"/>
      <c r="G167" s="105"/>
      <c r="H167" s="105"/>
      <c r="I167" s="96">
        <v>3222000</v>
      </c>
      <c r="K167" s="86"/>
    </row>
    <row r="168" spans="2:11" ht="19.25" customHeight="1" x14ac:dyDescent="0.45">
      <c r="B168" s="103" t="s">
        <v>202</v>
      </c>
      <c r="C168" s="85" t="s">
        <v>285</v>
      </c>
      <c r="D168" s="105"/>
      <c r="E168" s="85" t="s">
        <v>286</v>
      </c>
      <c r="F168" s="85"/>
      <c r="G168" s="105"/>
      <c r="H168" s="105"/>
      <c r="I168" s="96">
        <v>18655150</v>
      </c>
      <c r="K168" s="86"/>
    </row>
    <row r="169" spans="2:11" ht="19.25" customHeight="1" x14ac:dyDescent="0.45">
      <c r="B169" s="103" t="s">
        <v>203</v>
      </c>
      <c r="C169" s="85" t="s">
        <v>285</v>
      </c>
      <c r="D169" s="105"/>
      <c r="E169" s="85" t="s">
        <v>286</v>
      </c>
      <c r="F169" s="85"/>
      <c r="G169" s="105"/>
      <c r="H169" s="105"/>
      <c r="I169" s="96">
        <v>577650</v>
      </c>
      <c r="K169" s="86"/>
    </row>
    <row r="170" spans="2:11" ht="19.25" customHeight="1" x14ac:dyDescent="0.45">
      <c r="B170" s="103" t="s">
        <v>204</v>
      </c>
      <c r="C170" s="85" t="s">
        <v>285</v>
      </c>
      <c r="D170" s="105"/>
      <c r="E170" s="85" t="s">
        <v>286</v>
      </c>
      <c r="F170" s="85"/>
      <c r="G170" s="105"/>
      <c r="H170" s="105"/>
      <c r="I170" s="96">
        <v>18077500</v>
      </c>
      <c r="K170" s="86"/>
    </row>
    <row r="171" spans="2:11" ht="19.25" customHeight="1" x14ac:dyDescent="0.45">
      <c r="B171" s="103" t="s">
        <v>205</v>
      </c>
      <c r="C171" s="85" t="s">
        <v>285</v>
      </c>
      <c r="D171" s="105"/>
      <c r="E171" s="85" t="s">
        <v>286</v>
      </c>
      <c r="F171" s="85"/>
      <c r="G171" s="105"/>
      <c r="H171" s="105"/>
      <c r="I171" s="96">
        <v>200969121</v>
      </c>
      <c r="K171" s="86"/>
    </row>
    <row r="172" spans="2:11" ht="19.25" customHeight="1" x14ac:dyDescent="0.45">
      <c r="B172" s="103" t="s">
        <v>206</v>
      </c>
      <c r="C172" s="85" t="s">
        <v>285</v>
      </c>
      <c r="D172" s="105"/>
      <c r="E172" s="85" t="s">
        <v>286</v>
      </c>
      <c r="F172" s="85"/>
      <c r="G172" s="105"/>
      <c r="H172" s="105"/>
      <c r="I172" s="96">
        <v>326614683</v>
      </c>
      <c r="K172" s="86"/>
    </row>
    <row r="173" spans="2:11" ht="19.25" customHeight="1" x14ac:dyDescent="0.45">
      <c r="B173" s="103" t="s">
        <v>207</v>
      </c>
      <c r="C173" s="85" t="s">
        <v>285</v>
      </c>
      <c r="D173" s="105"/>
      <c r="E173" s="85" t="s">
        <v>286</v>
      </c>
      <c r="F173" s="85"/>
      <c r="G173" s="105"/>
      <c r="H173" s="105"/>
      <c r="I173" s="96">
        <v>272822424</v>
      </c>
      <c r="K173" s="86"/>
    </row>
    <row r="174" spans="2:11" ht="19.25" customHeight="1" x14ac:dyDescent="0.45">
      <c r="B174" s="103" t="s">
        <v>208</v>
      </c>
      <c r="C174" s="85" t="s">
        <v>285</v>
      </c>
      <c r="D174" s="105"/>
      <c r="E174" s="85" t="s">
        <v>286</v>
      </c>
      <c r="F174" s="85"/>
      <c r="G174" s="105"/>
      <c r="H174" s="105"/>
      <c r="I174" s="96">
        <v>7843516</v>
      </c>
      <c r="K174" s="86"/>
    </row>
    <row r="175" spans="2:11" ht="19.25" customHeight="1" x14ac:dyDescent="0.45">
      <c r="B175" s="103" t="s">
        <v>209</v>
      </c>
      <c r="C175" s="85" t="s">
        <v>285</v>
      </c>
      <c r="D175" s="105"/>
      <c r="E175" s="85" t="s">
        <v>286</v>
      </c>
      <c r="F175" s="85"/>
      <c r="G175" s="105"/>
      <c r="H175" s="105"/>
      <c r="I175" s="96">
        <v>29257037</v>
      </c>
      <c r="K175" s="86"/>
    </row>
    <row r="176" spans="2:11" ht="19.25" customHeight="1" x14ac:dyDescent="0.45">
      <c r="B176" s="103" t="s">
        <v>210</v>
      </c>
      <c r="C176" s="85" t="s">
        <v>285</v>
      </c>
      <c r="D176" s="105"/>
      <c r="E176" s="85" t="s">
        <v>286</v>
      </c>
      <c r="F176" s="85"/>
      <c r="G176" s="105"/>
      <c r="H176" s="105"/>
      <c r="I176" s="96">
        <v>10053499</v>
      </c>
      <c r="K176" s="86"/>
    </row>
    <row r="177" spans="2:11" ht="19.25" customHeight="1" x14ac:dyDescent="0.45">
      <c r="B177" s="103" t="s">
        <v>211</v>
      </c>
      <c r="C177" s="85" t="s">
        <v>285</v>
      </c>
      <c r="D177" s="105"/>
      <c r="E177" s="85" t="s">
        <v>286</v>
      </c>
      <c r="F177" s="85"/>
      <c r="G177" s="105"/>
      <c r="H177" s="105"/>
      <c r="I177" s="96">
        <v>28548908</v>
      </c>
      <c r="K177" s="86"/>
    </row>
    <row r="178" spans="2:11" ht="19.25" customHeight="1" x14ac:dyDescent="0.45">
      <c r="B178" s="103" t="s">
        <v>212</v>
      </c>
      <c r="C178" s="85" t="s">
        <v>285</v>
      </c>
      <c r="D178" s="105"/>
      <c r="E178" s="85" t="s">
        <v>286</v>
      </c>
      <c r="F178" s="85"/>
      <c r="G178" s="105"/>
      <c r="H178" s="105"/>
      <c r="I178" s="96">
        <v>197119464</v>
      </c>
      <c r="K178" s="86"/>
    </row>
    <row r="179" spans="2:11" ht="19.25" customHeight="1" x14ac:dyDescent="0.45">
      <c r="B179" s="103" t="s">
        <v>213</v>
      </c>
      <c r="C179" s="85" t="s">
        <v>285</v>
      </c>
      <c r="D179" s="105"/>
      <c r="E179" s="85" t="s">
        <v>286</v>
      </c>
      <c r="F179" s="85"/>
      <c r="G179" s="105"/>
      <c r="H179" s="105"/>
      <c r="I179" s="96">
        <v>2757108578</v>
      </c>
      <c r="K179" s="86"/>
    </row>
    <row r="180" spans="2:11" ht="19.25" customHeight="1" x14ac:dyDescent="0.45">
      <c r="B180" s="103" t="s">
        <v>214</v>
      </c>
      <c r="C180" s="85" t="s">
        <v>285</v>
      </c>
      <c r="D180" s="105"/>
      <c r="E180" s="85" t="s">
        <v>286</v>
      </c>
      <c r="F180" s="85"/>
      <c r="G180" s="105"/>
      <c r="H180" s="105"/>
      <c r="I180" s="96">
        <v>5045435</v>
      </c>
      <c r="K180" s="86"/>
    </row>
    <row r="181" spans="2:11" ht="19.25" customHeight="1" x14ac:dyDescent="0.45">
      <c r="B181" s="103" t="s">
        <v>215</v>
      </c>
      <c r="C181" s="85" t="s">
        <v>285</v>
      </c>
      <c r="D181" s="105"/>
      <c r="E181" s="85" t="s">
        <v>286</v>
      </c>
      <c r="F181" s="85"/>
      <c r="G181" s="105"/>
      <c r="H181" s="105"/>
      <c r="I181" s="96">
        <v>6600000</v>
      </c>
      <c r="K181" s="86"/>
    </row>
    <row r="182" spans="2:11" ht="19.25" customHeight="1" x14ac:dyDescent="0.45">
      <c r="B182" s="103" t="s">
        <v>216</v>
      </c>
      <c r="C182" s="85" t="s">
        <v>285</v>
      </c>
      <c r="D182" s="105"/>
      <c r="E182" s="85" t="s">
        <v>286</v>
      </c>
      <c r="F182" s="85"/>
      <c r="G182" s="105"/>
      <c r="H182" s="105"/>
      <c r="I182" s="96">
        <v>639331532</v>
      </c>
      <c r="K182" s="86"/>
    </row>
    <row r="183" spans="2:11" ht="19.25" customHeight="1" x14ac:dyDescent="0.45">
      <c r="B183" s="103" t="s">
        <v>217</v>
      </c>
      <c r="C183" s="85" t="s">
        <v>285</v>
      </c>
      <c r="D183" s="105"/>
      <c r="E183" s="85" t="s">
        <v>286</v>
      </c>
      <c r="F183" s="85"/>
      <c r="G183" s="105"/>
      <c r="H183" s="105"/>
      <c r="I183" s="96">
        <v>89370116</v>
      </c>
      <c r="K183" s="86"/>
    </row>
    <row r="184" spans="2:11" ht="19.25" customHeight="1" x14ac:dyDescent="0.45">
      <c r="B184" s="103" t="s">
        <v>218</v>
      </c>
      <c r="C184" s="85" t="s">
        <v>285</v>
      </c>
      <c r="D184" s="105"/>
      <c r="E184" s="85" t="s">
        <v>286</v>
      </c>
      <c r="F184" s="85"/>
      <c r="G184" s="105"/>
      <c r="H184" s="105"/>
      <c r="I184" s="96">
        <v>6457500</v>
      </c>
      <c r="K184" s="86"/>
    </row>
    <row r="185" spans="2:11" ht="19.25" customHeight="1" x14ac:dyDescent="0.45">
      <c r="B185" s="103" t="s">
        <v>219</v>
      </c>
      <c r="C185" s="85" t="s">
        <v>285</v>
      </c>
      <c r="D185" s="105"/>
      <c r="E185" s="85" t="s">
        <v>286</v>
      </c>
      <c r="F185" s="85"/>
      <c r="G185" s="105"/>
      <c r="H185" s="105"/>
      <c r="I185" s="96">
        <v>840774706</v>
      </c>
      <c r="K185" s="86"/>
    </row>
    <row r="186" spans="2:11" ht="19.25" customHeight="1" x14ac:dyDescent="0.45">
      <c r="B186" s="103" t="s">
        <v>220</v>
      </c>
      <c r="C186" s="85" t="s">
        <v>285</v>
      </c>
      <c r="D186" s="105"/>
      <c r="E186" s="85" t="s">
        <v>286</v>
      </c>
      <c r="F186" s="85"/>
      <c r="G186" s="105"/>
      <c r="H186" s="105"/>
      <c r="I186" s="96">
        <v>3356680</v>
      </c>
      <c r="K186" s="86"/>
    </row>
    <row r="187" spans="2:11" ht="19.25" customHeight="1" x14ac:dyDescent="0.45">
      <c r="B187" s="103" t="s">
        <v>221</v>
      </c>
      <c r="C187" s="85" t="s">
        <v>285</v>
      </c>
      <c r="D187" s="105"/>
      <c r="E187" s="85" t="s">
        <v>286</v>
      </c>
      <c r="F187" s="85"/>
      <c r="G187" s="105"/>
      <c r="H187" s="105"/>
      <c r="I187" s="96">
        <v>545712500</v>
      </c>
      <c r="K187" s="86"/>
    </row>
    <row r="188" spans="2:11" ht="19.25" customHeight="1" x14ac:dyDescent="0.45">
      <c r="B188" s="103" t="s">
        <v>222</v>
      </c>
      <c r="C188" s="85" t="s">
        <v>285</v>
      </c>
      <c r="D188" s="105"/>
      <c r="E188" s="85" t="s">
        <v>286</v>
      </c>
      <c r="F188" s="85"/>
      <c r="G188" s="105"/>
      <c r="H188" s="105"/>
      <c r="I188" s="96">
        <v>15736950</v>
      </c>
      <c r="K188" s="86"/>
    </row>
    <row r="189" spans="2:11" ht="19.25" customHeight="1" x14ac:dyDescent="0.45">
      <c r="B189" s="103" t="s">
        <v>223</v>
      </c>
      <c r="C189" s="85" t="s">
        <v>285</v>
      </c>
      <c r="D189" s="105"/>
      <c r="E189" s="85" t="s">
        <v>286</v>
      </c>
      <c r="F189" s="85"/>
      <c r="G189" s="105"/>
      <c r="H189" s="105"/>
      <c r="I189" s="96">
        <v>21810626</v>
      </c>
      <c r="K189" s="86"/>
    </row>
    <row r="190" spans="2:11" ht="19.25" customHeight="1" x14ac:dyDescent="0.45">
      <c r="B190" s="103" t="s">
        <v>224</v>
      </c>
      <c r="C190" s="85" t="s">
        <v>285</v>
      </c>
      <c r="D190" s="105"/>
      <c r="E190" s="85" t="s">
        <v>286</v>
      </c>
      <c r="F190" s="85"/>
      <c r="G190" s="105"/>
      <c r="H190" s="105"/>
      <c r="I190" s="96">
        <v>391592647</v>
      </c>
      <c r="K190" s="86"/>
    </row>
    <row r="191" spans="2:11" ht="19.25" customHeight="1" x14ac:dyDescent="0.45">
      <c r="B191" s="103" t="s">
        <v>225</v>
      </c>
      <c r="C191" s="85" t="s">
        <v>285</v>
      </c>
      <c r="D191" s="105"/>
      <c r="E191" s="85" t="s">
        <v>286</v>
      </c>
      <c r="F191" s="85"/>
      <c r="G191" s="105"/>
      <c r="H191" s="105"/>
      <c r="I191" s="96">
        <v>191319886</v>
      </c>
      <c r="K191" s="86"/>
    </row>
    <row r="192" spans="2:11" ht="19.25" customHeight="1" x14ac:dyDescent="0.45">
      <c r="B192" s="103" t="s">
        <v>226</v>
      </c>
      <c r="C192" s="85" t="s">
        <v>285</v>
      </c>
      <c r="D192" s="105"/>
      <c r="E192" s="85" t="s">
        <v>286</v>
      </c>
      <c r="F192" s="85"/>
      <c r="G192" s="105"/>
      <c r="H192" s="105"/>
      <c r="I192" s="96">
        <v>53406738</v>
      </c>
      <c r="K192" s="86"/>
    </row>
    <row r="193" spans="2:11" ht="19.25" customHeight="1" x14ac:dyDescent="0.45">
      <c r="B193" s="103" t="s">
        <v>227</v>
      </c>
      <c r="C193" s="85" t="s">
        <v>285</v>
      </c>
      <c r="D193" s="105"/>
      <c r="E193" s="85" t="s">
        <v>286</v>
      </c>
      <c r="F193" s="85"/>
      <c r="G193" s="105"/>
      <c r="H193" s="105"/>
      <c r="I193" s="96">
        <v>50000</v>
      </c>
      <c r="K193" s="86"/>
    </row>
    <row r="194" spans="2:11" ht="19.25" customHeight="1" x14ac:dyDescent="0.45">
      <c r="B194" s="103" t="s">
        <v>228</v>
      </c>
      <c r="C194" s="85" t="s">
        <v>285</v>
      </c>
      <c r="D194" s="105"/>
      <c r="E194" s="85" t="s">
        <v>286</v>
      </c>
      <c r="F194" s="85"/>
      <c r="G194" s="105"/>
      <c r="H194" s="105"/>
      <c r="I194" s="96">
        <v>10693865</v>
      </c>
      <c r="K194" s="86"/>
    </row>
    <row r="195" spans="2:11" ht="19.25" customHeight="1" x14ac:dyDescent="0.45">
      <c r="B195" s="103" t="s">
        <v>229</v>
      </c>
      <c r="C195" s="85" t="s">
        <v>285</v>
      </c>
      <c r="D195" s="105"/>
      <c r="E195" s="85" t="s">
        <v>286</v>
      </c>
      <c r="F195" s="85"/>
      <c r="G195" s="105"/>
      <c r="H195" s="105"/>
      <c r="I195" s="96">
        <v>42662873</v>
      </c>
      <c r="K195" s="86"/>
    </row>
    <row r="196" spans="2:11" ht="19.25" customHeight="1" x14ac:dyDescent="0.45">
      <c r="B196" s="103" t="s">
        <v>230</v>
      </c>
      <c r="C196" s="85" t="s">
        <v>285</v>
      </c>
      <c r="D196" s="105"/>
      <c r="E196" s="85" t="s">
        <v>286</v>
      </c>
      <c r="F196" s="85"/>
      <c r="G196" s="105"/>
      <c r="H196" s="105"/>
      <c r="I196" s="96">
        <v>1031139000</v>
      </c>
      <c r="K196" s="86"/>
    </row>
    <row r="197" spans="2:11" ht="19.25" customHeight="1" x14ac:dyDescent="0.45">
      <c r="B197" s="103" t="s">
        <v>231</v>
      </c>
      <c r="C197" s="85" t="s">
        <v>285</v>
      </c>
      <c r="D197" s="105"/>
      <c r="E197" s="85" t="s">
        <v>286</v>
      </c>
      <c r="F197" s="85"/>
      <c r="G197" s="105"/>
      <c r="H197" s="105"/>
      <c r="I197" s="96">
        <v>830746297</v>
      </c>
      <c r="K197" s="86"/>
    </row>
    <row r="198" spans="2:11" ht="19.25" customHeight="1" x14ac:dyDescent="0.45">
      <c r="B198" s="103" t="s">
        <v>232</v>
      </c>
      <c r="C198" s="85" t="s">
        <v>285</v>
      </c>
      <c r="D198" s="105"/>
      <c r="E198" s="85" t="s">
        <v>286</v>
      </c>
      <c r="F198" s="85"/>
      <c r="G198" s="105"/>
      <c r="H198" s="105"/>
      <c r="I198" s="96">
        <v>16280939</v>
      </c>
      <c r="K198" s="86"/>
    </row>
    <row r="199" spans="2:11" ht="19.25" customHeight="1" x14ac:dyDescent="0.45">
      <c r="B199" s="103" t="s">
        <v>233</v>
      </c>
      <c r="C199" s="85" t="s">
        <v>285</v>
      </c>
      <c r="D199" s="105"/>
      <c r="E199" s="85" t="s">
        <v>286</v>
      </c>
      <c r="F199" s="85"/>
      <c r="G199" s="105"/>
      <c r="H199" s="105"/>
      <c r="I199" s="96">
        <v>184111764</v>
      </c>
      <c r="K199" s="86"/>
    </row>
    <row r="200" spans="2:11" ht="19.25" customHeight="1" x14ac:dyDescent="0.45">
      <c r="B200" s="103" t="s">
        <v>234</v>
      </c>
      <c r="C200" s="85" t="s">
        <v>285</v>
      </c>
      <c r="D200" s="105"/>
      <c r="E200" s="85" t="s">
        <v>286</v>
      </c>
      <c r="F200" s="85"/>
      <c r="G200" s="105"/>
      <c r="H200" s="105"/>
      <c r="I200" s="96">
        <v>-6618256</v>
      </c>
      <c r="K200" s="86"/>
    </row>
    <row r="201" spans="2:11" ht="19.25" customHeight="1" x14ac:dyDescent="0.45">
      <c r="B201" s="103" t="s">
        <v>235</v>
      </c>
      <c r="C201" s="85" t="s">
        <v>285</v>
      </c>
      <c r="D201" s="105"/>
      <c r="E201" s="85" t="s">
        <v>286</v>
      </c>
      <c r="F201" s="85"/>
      <c r="G201" s="105"/>
      <c r="H201" s="105"/>
      <c r="I201" s="96">
        <v>97861442</v>
      </c>
      <c r="K201" s="86"/>
    </row>
    <row r="202" spans="2:11" ht="19.25" customHeight="1" x14ac:dyDescent="0.45">
      <c r="B202" s="103" t="s">
        <v>236</v>
      </c>
      <c r="C202" s="85" t="s">
        <v>285</v>
      </c>
      <c r="D202" s="105"/>
      <c r="E202" s="85" t="s">
        <v>286</v>
      </c>
      <c r="F202" s="85"/>
      <c r="G202" s="105"/>
      <c r="H202" s="105"/>
      <c r="I202" s="96">
        <v>117801287</v>
      </c>
      <c r="K202" s="86"/>
    </row>
    <row r="203" spans="2:11" ht="19.25" customHeight="1" x14ac:dyDescent="0.45">
      <c r="B203" s="103" t="s">
        <v>237</v>
      </c>
      <c r="C203" s="85" t="s">
        <v>285</v>
      </c>
      <c r="D203" s="105"/>
      <c r="E203" s="85" t="s">
        <v>286</v>
      </c>
      <c r="F203" s="85"/>
      <c r="G203" s="105"/>
      <c r="H203" s="105"/>
      <c r="I203" s="96">
        <v>24860485</v>
      </c>
      <c r="K203" s="86"/>
    </row>
    <row r="204" spans="2:11" ht="19.25" customHeight="1" x14ac:dyDescent="0.45">
      <c r="B204" s="103" t="s">
        <v>238</v>
      </c>
      <c r="C204" s="85" t="s">
        <v>285</v>
      </c>
      <c r="D204" s="105"/>
      <c r="E204" s="85" t="s">
        <v>286</v>
      </c>
      <c r="F204" s="85"/>
      <c r="G204" s="105"/>
      <c r="H204" s="105"/>
      <c r="I204" s="96">
        <v>68376322</v>
      </c>
      <c r="K204" s="86"/>
    </row>
    <row r="205" spans="2:11" ht="19.25" customHeight="1" x14ac:dyDescent="0.45">
      <c r="B205" s="103" t="s">
        <v>239</v>
      </c>
      <c r="C205" s="85" t="s">
        <v>285</v>
      </c>
      <c r="D205" s="105"/>
      <c r="E205" s="85" t="s">
        <v>286</v>
      </c>
      <c r="F205" s="85"/>
      <c r="G205" s="105"/>
      <c r="H205" s="105"/>
      <c r="I205" s="96">
        <v>12190000</v>
      </c>
      <c r="K205" s="86"/>
    </row>
    <row r="206" spans="2:11" ht="19.25" customHeight="1" x14ac:dyDescent="0.45">
      <c r="B206" s="103" t="s">
        <v>240</v>
      </c>
      <c r="C206" s="85" t="s">
        <v>285</v>
      </c>
      <c r="D206" s="105"/>
      <c r="E206" s="85" t="s">
        <v>286</v>
      </c>
      <c r="F206" s="85"/>
      <c r="G206" s="105"/>
      <c r="H206" s="105"/>
      <c r="I206" s="96">
        <v>12374480</v>
      </c>
      <c r="K206" s="86"/>
    </row>
    <row r="207" spans="2:11" ht="19.25" customHeight="1" x14ac:dyDescent="0.45">
      <c r="B207" s="103" t="s">
        <v>241</v>
      </c>
      <c r="C207" s="85" t="s">
        <v>285</v>
      </c>
      <c r="D207" s="105"/>
      <c r="E207" s="105"/>
      <c r="F207" s="105"/>
      <c r="G207" s="105"/>
      <c r="H207" s="105"/>
      <c r="I207" s="96">
        <v>-1669384276</v>
      </c>
      <c r="K207" s="86"/>
    </row>
    <row r="208" spans="2:11" ht="19.25" customHeight="1" x14ac:dyDescent="0.45">
      <c r="B208" s="103" t="s">
        <v>242</v>
      </c>
      <c r="C208" s="85" t="s">
        <v>285</v>
      </c>
      <c r="D208" s="105"/>
      <c r="E208" s="105"/>
      <c r="F208" s="105"/>
      <c r="G208" s="105"/>
      <c r="H208" s="105"/>
      <c r="I208" s="96">
        <v>2871150115</v>
      </c>
      <c r="K208" s="86"/>
    </row>
    <row r="209" spans="2:11" ht="19.25" customHeight="1" x14ac:dyDescent="0.45">
      <c r="B209" s="103" t="s">
        <v>243</v>
      </c>
      <c r="C209" s="85" t="s">
        <v>285</v>
      </c>
      <c r="D209" s="105"/>
      <c r="E209" s="105"/>
      <c r="F209" s="85" t="s">
        <v>286</v>
      </c>
      <c r="G209" s="85"/>
      <c r="H209" s="85"/>
      <c r="I209" s="96">
        <v>1434295672</v>
      </c>
      <c r="K209" s="86"/>
    </row>
    <row r="210" spans="2:11" ht="19.25" customHeight="1" x14ac:dyDescent="0.45">
      <c r="B210" s="103" t="s">
        <v>244</v>
      </c>
      <c r="C210" s="85" t="s">
        <v>285</v>
      </c>
      <c r="D210" s="105"/>
      <c r="E210" s="105"/>
      <c r="F210" s="85" t="s">
        <v>286</v>
      </c>
      <c r="G210" s="85"/>
      <c r="H210" s="85"/>
      <c r="I210" s="96">
        <v>4028292</v>
      </c>
      <c r="K210" s="86"/>
    </row>
    <row r="211" spans="2:11" ht="19.25" customHeight="1" x14ac:dyDescent="0.45">
      <c r="B211" s="103" t="s">
        <v>245</v>
      </c>
      <c r="C211" s="85" t="s">
        <v>285</v>
      </c>
      <c r="D211" s="105"/>
      <c r="E211" s="105"/>
      <c r="F211" s="85" t="s">
        <v>286</v>
      </c>
      <c r="G211" s="85"/>
      <c r="H211" s="85"/>
      <c r="I211" s="96">
        <v>933937</v>
      </c>
      <c r="K211" s="86"/>
    </row>
    <row r="212" spans="2:11" ht="19.25" customHeight="1" x14ac:dyDescent="0.45">
      <c r="B212" s="103" t="s">
        <v>246</v>
      </c>
      <c r="C212" s="85" t="s">
        <v>285</v>
      </c>
      <c r="D212" s="105"/>
      <c r="E212" s="105"/>
      <c r="F212" s="85" t="s">
        <v>286</v>
      </c>
      <c r="G212" s="85"/>
      <c r="H212" s="85"/>
      <c r="I212" s="96">
        <v>20000000</v>
      </c>
      <c r="K212" s="86" t="s">
        <v>300</v>
      </c>
    </row>
    <row r="213" spans="2:11" ht="19.25" customHeight="1" x14ac:dyDescent="0.45">
      <c r="B213" s="103" t="s">
        <v>247</v>
      </c>
      <c r="C213" s="85" t="s">
        <v>285</v>
      </c>
      <c r="D213" s="105"/>
      <c r="E213" s="105"/>
      <c r="F213" s="85" t="s">
        <v>286</v>
      </c>
      <c r="G213" s="105"/>
      <c r="H213" s="105"/>
      <c r="I213" s="96">
        <v>59114869</v>
      </c>
      <c r="K213" s="86"/>
    </row>
    <row r="214" spans="2:11" ht="19.25" customHeight="1" x14ac:dyDescent="0.45">
      <c r="B214" s="103" t="s">
        <v>248</v>
      </c>
      <c r="C214" s="85" t="s">
        <v>285</v>
      </c>
      <c r="D214" s="105"/>
      <c r="E214" s="105"/>
      <c r="F214" s="85" t="s">
        <v>286</v>
      </c>
      <c r="G214" s="85"/>
      <c r="H214" s="105"/>
      <c r="I214" s="96">
        <v>692948654</v>
      </c>
      <c r="K214" s="86"/>
    </row>
    <row r="215" spans="2:11" ht="19.25" customHeight="1" x14ac:dyDescent="0.45">
      <c r="B215" s="103" t="s">
        <v>249</v>
      </c>
      <c r="C215" s="85" t="s">
        <v>285</v>
      </c>
      <c r="D215" s="105"/>
      <c r="E215" s="105"/>
      <c r="F215" s="85" t="s">
        <v>286</v>
      </c>
      <c r="G215" s="85"/>
      <c r="H215" s="85"/>
      <c r="I215" s="96">
        <v>370328581</v>
      </c>
      <c r="K215" s="86"/>
    </row>
    <row r="216" spans="2:11" ht="19.25" customHeight="1" x14ac:dyDescent="0.45">
      <c r="B216" s="103" t="s">
        <v>250</v>
      </c>
      <c r="C216" s="85" t="s">
        <v>285</v>
      </c>
      <c r="D216" s="105"/>
      <c r="E216" s="105"/>
      <c r="F216" s="85" t="s">
        <v>286</v>
      </c>
      <c r="G216" s="85"/>
      <c r="H216" s="85"/>
      <c r="I216" s="96">
        <v>289500110</v>
      </c>
      <c r="K216" s="86"/>
    </row>
    <row r="217" spans="2:11" ht="19.25" customHeight="1" x14ac:dyDescent="0.45">
      <c r="B217" s="103" t="s">
        <v>251</v>
      </c>
      <c r="C217" s="85" t="s">
        <v>285</v>
      </c>
      <c r="D217" s="105"/>
      <c r="E217" s="105"/>
      <c r="F217" s="105"/>
      <c r="G217" s="105"/>
      <c r="H217" s="105"/>
      <c r="I217" s="96">
        <v>8628201533</v>
      </c>
      <c r="K217" s="86"/>
    </row>
    <row r="218" spans="2:11" ht="19.25" customHeight="1" x14ac:dyDescent="0.45">
      <c r="B218" s="103" t="s">
        <v>252</v>
      </c>
      <c r="C218" s="85" t="s">
        <v>285</v>
      </c>
      <c r="D218" s="105"/>
      <c r="E218" s="105"/>
      <c r="F218" s="85" t="s">
        <v>286</v>
      </c>
      <c r="G218" s="85"/>
      <c r="H218" s="105"/>
      <c r="I218" s="96">
        <v>1058845158</v>
      </c>
      <c r="K218" s="86"/>
    </row>
    <row r="219" spans="2:11" ht="19.25" customHeight="1" x14ac:dyDescent="0.45">
      <c r="B219" s="103" t="s">
        <v>253</v>
      </c>
      <c r="C219" s="85" t="s">
        <v>285</v>
      </c>
      <c r="D219" s="105"/>
      <c r="E219" s="105"/>
      <c r="F219" s="85" t="s">
        <v>286</v>
      </c>
      <c r="G219" s="85"/>
      <c r="H219" s="105"/>
      <c r="I219" s="96">
        <v>26839567</v>
      </c>
      <c r="K219" s="86"/>
    </row>
    <row r="220" spans="2:11" ht="19.25" customHeight="1" x14ac:dyDescent="0.45">
      <c r="B220" s="103" t="s">
        <v>254</v>
      </c>
      <c r="C220" s="85" t="s">
        <v>285</v>
      </c>
      <c r="D220" s="85"/>
      <c r="E220" s="85"/>
      <c r="F220" s="85" t="s">
        <v>286</v>
      </c>
      <c r="G220" s="85"/>
      <c r="H220" s="105"/>
      <c r="I220" s="96">
        <v>463687918</v>
      </c>
      <c r="K220" s="86"/>
    </row>
    <row r="221" spans="2:11" ht="19.25" customHeight="1" x14ac:dyDescent="0.45">
      <c r="B221" s="103" t="s">
        <v>255</v>
      </c>
      <c r="C221" s="85" t="s">
        <v>285</v>
      </c>
      <c r="D221" s="105"/>
      <c r="E221" s="105"/>
      <c r="F221" s="85" t="s">
        <v>286</v>
      </c>
      <c r="G221" s="85"/>
      <c r="H221" s="105"/>
      <c r="I221" s="96">
        <v>33368013</v>
      </c>
      <c r="K221" s="86"/>
    </row>
    <row r="222" spans="2:11" ht="19.25" customHeight="1" x14ac:dyDescent="0.45">
      <c r="B222" s="103" t="s">
        <v>256</v>
      </c>
      <c r="C222" s="85" t="s">
        <v>285</v>
      </c>
      <c r="D222" s="105"/>
      <c r="E222" s="105"/>
      <c r="F222" s="85" t="s">
        <v>286</v>
      </c>
      <c r="G222" s="85"/>
      <c r="H222" s="85"/>
      <c r="I222" s="96">
        <v>3991622</v>
      </c>
      <c r="K222" s="86" t="s">
        <v>300</v>
      </c>
    </row>
    <row r="223" spans="2:11" ht="19.25" customHeight="1" x14ac:dyDescent="0.45">
      <c r="B223" s="103" t="s">
        <v>257</v>
      </c>
      <c r="C223" s="85" t="s">
        <v>285</v>
      </c>
      <c r="D223" s="85"/>
      <c r="E223" s="105"/>
      <c r="F223" s="85" t="s">
        <v>286</v>
      </c>
      <c r="G223" s="85"/>
      <c r="H223" s="105"/>
      <c r="I223" s="96">
        <v>45195254</v>
      </c>
      <c r="K223" s="86"/>
    </row>
    <row r="224" spans="2:11" ht="19.25" customHeight="1" x14ac:dyDescent="0.45">
      <c r="B224" s="103" t="s">
        <v>258</v>
      </c>
      <c r="C224" s="85" t="s">
        <v>285</v>
      </c>
      <c r="D224" s="105"/>
      <c r="E224" s="105"/>
      <c r="F224" s="85" t="s">
        <v>286</v>
      </c>
      <c r="G224" s="85"/>
      <c r="H224" s="85"/>
      <c r="I224" s="96">
        <v>370810654</v>
      </c>
      <c r="K224" s="86" t="s">
        <v>300</v>
      </c>
    </row>
    <row r="225" spans="2:11" ht="19.25" customHeight="1" x14ac:dyDescent="0.45">
      <c r="B225" s="103" t="s">
        <v>259</v>
      </c>
      <c r="C225" s="85" t="s">
        <v>285</v>
      </c>
      <c r="D225" s="105"/>
      <c r="E225" s="105"/>
      <c r="F225" s="85" t="s">
        <v>286</v>
      </c>
      <c r="G225" s="85"/>
      <c r="H225" s="85"/>
      <c r="I225" s="96">
        <v>193815794</v>
      </c>
      <c r="K225" s="86"/>
    </row>
    <row r="226" spans="2:11" ht="19.25" customHeight="1" x14ac:dyDescent="0.45">
      <c r="B226" s="103" t="s">
        <v>260</v>
      </c>
      <c r="C226" s="85" t="s">
        <v>285</v>
      </c>
      <c r="D226" s="105"/>
      <c r="E226" s="105"/>
      <c r="F226" s="85" t="s">
        <v>286</v>
      </c>
      <c r="G226" s="85"/>
      <c r="H226" s="85"/>
      <c r="I226" s="96">
        <v>3105062380</v>
      </c>
      <c r="K226" s="86"/>
    </row>
    <row r="227" spans="2:11" ht="19.25" customHeight="1" x14ac:dyDescent="0.45">
      <c r="B227" s="103" t="s">
        <v>261</v>
      </c>
      <c r="C227" s="85" t="s">
        <v>285</v>
      </c>
      <c r="D227" s="85"/>
      <c r="E227" s="85"/>
      <c r="F227" s="85" t="s">
        <v>286</v>
      </c>
      <c r="G227" s="105"/>
      <c r="H227" s="105"/>
      <c r="I227" s="96">
        <v>1587134463</v>
      </c>
      <c r="K227" s="86"/>
    </row>
    <row r="228" spans="2:11" ht="19.25" customHeight="1" x14ac:dyDescent="0.45">
      <c r="B228" s="103" t="s">
        <v>262</v>
      </c>
      <c r="C228" s="85" t="s">
        <v>285</v>
      </c>
      <c r="D228" s="105"/>
      <c r="E228" s="105"/>
      <c r="F228" s="85" t="s">
        <v>286</v>
      </c>
      <c r="G228" s="85"/>
      <c r="H228" s="85"/>
      <c r="I228" s="96">
        <v>1734639049</v>
      </c>
      <c r="K228" s="86"/>
    </row>
    <row r="229" spans="2:11" ht="19.25" customHeight="1" x14ac:dyDescent="0.45">
      <c r="B229" s="103" t="s">
        <v>263</v>
      </c>
      <c r="C229" s="85" t="s">
        <v>285</v>
      </c>
      <c r="D229" s="105"/>
      <c r="E229" s="105"/>
      <c r="F229" s="85" t="s">
        <v>286</v>
      </c>
      <c r="G229" s="85"/>
      <c r="H229" s="85"/>
      <c r="I229" s="96">
        <v>4811661</v>
      </c>
      <c r="K229" s="86" t="s">
        <v>300</v>
      </c>
    </row>
    <row r="230" spans="2:11" ht="19.25" customHeight="1" x14ac:dyDescent="0.45">
      <c r="B230" s="103" t="s">
        <v>264</v>
      </c>
      <c r="C230" s="85" t="s">
        <v>285</v>
      </c>
      <c r="D230" s="105"/>
      <c r="E230" s="105"/>
      <c r="F230" s="105"/>
      <c r="G230" s="105"/>
      <c r="H230" s="105"/>
      <c r="I230" s="96">
        <v>-7426435694</v>
      </c>
      <c r="K230" s="86"/>
    </row>
    <row r="231" spans="2:11" ht="19.25" customHeight="1" x14ac:dyDescent="0.45">
      <c r="B231" s="103" t="s">
        <v>265</v>
      </c>
      <c r="C231" s="85" t="s">
        <v>285</v>
      </c>
      <c r="D231" s="85" t="s">
        <v>286</v>
      </c>
      <c r="E231" s="85"/>
      <c r="F231" s="105"/>
      <c r="G231" s="105"/>
      <c r="H231" s="105"/>
      <c r="I231" s="96">
        <v>369821910</v>
      </c>
      <c r="K231" s="86"/>
    </row>
    <row r="232" spans="2:11" ht="19.25" customHeight="1" x14ac:dyDescent="0.45">
      <c r="B232" s="103" t="s">
        <v>266</v>
      </c>
      <c r="C232" s="85" t="s">
        <v>285</v>
      </c>
      <c r="D232" s="85" t="s">
        <v>286</v>
      </c>
      <c r="E232" s="105"/>
      <c r="F232" s="105"/>
      <c r="G232" s="105"/>
      <c r="H232" s="105"/>
      <c r="I232" s="96">
        <v>369821910</v>
      </c>
      <c r="K232" s="86"/>
    </row>
    <row r="233" spans="2:11" ht="19.25" customHeight="1" x14ac:dyDescent="0.45">
      <c r="B233" s="103" t="s">
        <v>267</v>
      </c>
      <c r="C233" s="85" t="s">
        <v>285</v>
      </c>
      <c r="D233" s="105"/>
      <c r="E233" s="105"/>
      <c r="F233" s="105"/>
      <c r="G233" s="105"/>
      <c r="H233" s="105"/>
      <c r="I233" s="96">
        <v>-7796257604</v>
      </c>
      <c r="K233" s="86"/>
    </row>
  </sheetData>
  <phoneticPr fontId="25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3"/>
  <sheetViews>
    <sheetView topLeftCell="A234" workbookViewId="0">
      <selection activeCell="A244" sqref="A244"/>
    </sheetView>
  </sheetViews>
  <sheetFormatPr defaultRowHeight="17" x14ac:dyDescent="0.45"/>
  <cols>
    <col min="1" max="1" width="37.9140625" customWidth="1"/>
    <col min="2" max="2" width="12" bestFit="1" customWidth="1"/>
    <col min="3" max="5" width="15.33203125" style="57" bestFit="1" customWidth="1"/>
    <col min="6" max="6" width="12.08203125" style="57" bestFit="1" customWidth="1"/>
    <col min="7" max="7" width="15.33203125" style="57" bestFit="1" customWidth="1"/>
    <col min="8" max="8" width="13.1640625" bestFit="1" customWidth="1"/>
    <col min="9" max="9" width="12.33203125" bestFit="1" customWidth="1"/>
  </cols>
  <sheetData>
    <row r="1" spans="1:9" x14ac:dyDescent="0.45">
      <c r="A1" s="55" t="s">
        <v>301</v>
      </c>
      <c r="B1" s="55" t="s">
        <v>302</v>
      </c>
      <c r="C1" s="56" t="s">
        <v>303</v>
      </c>
      <c r="D1" s="56" t="s">
        <v>304</v>
      </c>
      <c r="E1" s="56" t="s">
        <v>305</v>
      </c>
      <c r="F1" s="56" t="s">
        <v>306</v>
      </c>
      <c r="G1" s="56" t="s">
        <v>307</v>
      </c>
      <c r="H1" s="55" t="s">
        <v>308</v>
      </c>
      <c r="I1" s="55" t="s">
        <v>309</v>
      </c>
    </row>
    <row r="2" spans="1:9" x14ac:dyDescent="0.45">
      <c r="A2" t="s">
        <v>310</v>
      </c>
      <c r="B2">
        <v>4873</v>
      </c>
      <c r="C2" s="57">
        <v>178765514081</v>
      </c>
      <c r="D2" s="57">
        <v>36684899.257336341</v>
      </c>
      <c r="E2" s="57">
        <v>681066672.59132934</v>
      </c>
      <c r="F2" s="57">
        <v>305</v>
      </c>
      <c r="G2" s="57">
        <v>177618949084</v>
      </c>
      <c r="H2">
        <v>582357210.11147547</v>
      </c>
      <c r="I2">
        <v>2472527188.1383791</v>
      </c>
    </row>
    <row r="3" spans="1:9" x14ac:dyDescent="0.45">
      <c r="A3" t="s">
        <v>311</v>
      </c>
      <c r="B3">
        <v>37687</v>
      </c>
      <c r="C3" s="57">
        <v>36125421395</v>
      </c>
      <c r="D3" s="57">
        <v>958564.52874996688</v>
      </c>
      <c r="E3" s="57">
        <v>9540992.7664303351</v>
      </c>
      <c r="F3" s="57">
        <v>42914</v>
      </c>
      <c r="G3" s="57">
        <v>34855788099</v>
      </c>
      <c r="H3">
        <v>812224.1715757096</v>
      </c>
      <c r="I3">
        <v>6707196.4676669892</v>
      </c>
    </row>
    <row r="4" spans="1:9" x14ac:dyDescent="0.45">
      <c r="A4" t="s">
        <v>85</v>
      </c>
      <c r="B4">
        <v>2</v>
      </c>
      <c r="C4" s="57">
        <v>28000000000</v>
      </c>
      <c r="D4" s="57">
        <v>14000000000</v>
      </c>
      <c r="E4" s="57">
        <v>14142135623.730949</v>
      </c>
      <c r="F4" s="57">
        <v>0</v>
      </c>
      <c r="G4" s="57">
        <v>0</v>
      </c>
      <c r="H4">
        <v>0</v>
      </c>
      <c r="I4">
        <v>0</v>
      </c>
    </row>
    <row r="5" spans="1:9" x14ac:dyDescent="0.45">
      <c r="A5" t="s">
        <v>312</v>
      </c>
      <c r="B5">
        <v>4</v>
      </c>
      <c r="C5" s="57">
        <v>27500000000</v>
      </c>
      <c r="D5" s="57">
        <v>6875000000</v>
      </c>
      <c r="E5" s="57">
        <v>10411750612.139919</v>
      </c>
      <c r="F5" s="57">
        <v>3</v>
      </c>
      <c r="G5" s="57">
        <v>27500000000</v>
      </c>
      <c r="H5">
        <v>9166666666.666666</v>
      </c>
      <c r="I5">
        <v>12881123139.436769</v>
      </c>
    </row>
    <row r="6" spans="1:9" x14ac:dyDescent="0.45">
      <c r="A6" t="s">
        <v>313</v>
      </c>
      <c r="B6">
        <v>12</v>
      </c>
      <c r="C6" s="57">
        <v>22781868956</v>
      </c>
      <c r="D6" s="57">
        <v>1898489079.666667</v>
      </c>
      <c r="E6" s="57">
        <v>1826222904.5302751</v>
      </c>
      <c r="F6" s="57">
        <v>9</v>
      </c>
      <c r="G6" s="57">
        <v>21198423626</v>
      </c>
      <c r="H6">
        <v>2355380402.8888888</v>
      </c>
      <c r="I6">
        <v>1746938927.3708291</v>
      </c>
    </row>
    <row r="7" spans="1:9" x14ac:dyDescent="0.45">
      <c r="A7" t="s">
        <v>314</v>
      </c>
      <c r="B7">
        <v>26</v>
      </c>
      <c r="C7" s="57">
        <v>22717599038</v>
      </c>
      <c r="D7" s="57">
        <v>873753809.15384614</v>
      </c>
      <c r="E7" s="57">
        <v>7438287283.7640972</v>
      </c>
      <c r="F7" s="57">
        <v>12</v>
      </c>
      <c r="G7" s="57">
        <v>22781868956</v>
      </c>
      <c r="H7">
        <v>1898489079.666667</v>
      </c>
      <c r="I7">
        <v>1826222904.5302751</v>
      </c>
    </row>
    <row r="8" spans="1:9" x14ac:dyDescent="0.45">
      <c r="A8" t="s">
        <v>315</v>
      </c>
      <c r="B8">
        <v>6</v>
      </c>
      <c r="C8" s="57">
        <v>21089217771</v>
      </c>
      <c r="D8" s="57">
        <v>3514869628.5</v>
      </c>
      <c r="E8" s="57">
        <v>206350438.36563781</v>
      </c>
      <c r="F8" s="57">
        <v>0</v>
      </c>
      <c r="G8" s="57">
        <v>0</v>
      </c>
      <c r="H8">
        <v>0</v>
      </c>
      <c r="I8">
        <v>0</v>
      </c>
    </row>
    <row r="9" spans="1:9" x14ac:dyDescent="0.45">
      <c r="A9" t="s">
        <v>316</v>
      </c>
      <c r="B9">
        <v>465</v>
      </c>
      <c r="C9" s="57">
        <v>19370010895</v>
      </c>
      <c r="D9" s="57">
        <v>41655937.408602148</v>
      </c>
      <c r="E9" s="57">
        <v>74464779.21529673</v>
      </c>
      <c r="F9" s="57">
        <v>455</v>
      </c>
      <c r="G9" s="57">
        <v>19414695277</v>
      </c>
      <c r="H9">
        <v>42669659.949450552</v>
      </c>
      <c r="I9">
        <v>79581883.528563917</v>
      </c>
    </row>
    <row r="10" spans="1:9" x14ac:dyDescent="0.45">
      <c r="A10" t="s">
        <v>317</v>
      </c>
      <c r="B10">
        <v>35721</v>
      </c>
      <c r="C10" s="57">
        <v>15856154077</v>
      </c>
      <c r="D10" s="57">
        <v>443888.86304974672</v>
      </c>
      <c r="E10" s="57">
        <v>1203637.223657765</v>
      </c>
      <c r="F10" s="57">
        <v>349</v>
      </c>
      <c r="G10" s="57">
        <v>15508340473</v>
      </c>
      <c r="H10">
        <v>44436505.65329513</v>
      </c>
      <c r="I10">
        <v>105680124.0580616</v>
      </c>
    </row>
    <row r="11" spans="1:9" x14ac:dyDescent="0.45">
      <c r="A11" t="s">
        <v>318</v>
      </c>
      <c r="B11">
        <v>3653</v>
      </c>
      <c r="C11" s="57">
        <v>13901776663</v>
      </c>
      <c r="D11" s="57">
        <v>3805578.0626882021</v>
      </c>
      <c r="E11" s="57">
        <v>52565129.976737447</v>
      </c>
      <c r="F11" s="57">
        <v>3640</v>
      </c>
      <c r="G11" s="57">
        <v>14030441886</v>
      </c>
      <c r="H11">
        <v>3854517.001648352</v>
      </c>
      <c r="I11">
        <v>52778205.891328432</v>
      </c>
    </row>
    <row r="12" spans="1:9" x14ac:dyDescent="0.45">
      <c r="A12" t="s">
        <v>319</v>
      </c>
      <c r="B12">
        <v>149</v>
      </c>
      <c r="C12" s="57">
        <v>13545027100</v>
      </c>
      <c r="D12" s="57">
        <v>90906222.147651002</v>
      </c>
      <c r="E12" s="57">
        <v>98356763.898729637</v>
      </c>
      <c r="F12" s="57">
        <v>11</v>
      </c>
      <c r="G12" s="57">
        <v>13545027100</v>
      </c>
      <c r="H12">
        <v>1231366100</v>
      </c>
      <c r="I12">
        <v>8596396834.5996628</v>
      </c>
    </row>
    <row r="13" spans="1:9" x14ac:dyDescent="0.45">
      <c r="A13" t="s">
        <v>320</v>
      </c>
      <c r="B13">
        <v>3</v>
      </c>
      <c r="C13" s="57">
        <v>12292305202</v>
      </c>
      <c r="D13" s="57">
        <v>4097435067.333333</v>
      </c>
      <c r="E13" s="57">
        <v>6105763285.2259455</v>
      </c>
      <c r="F13" s="57">
        <v>4</v>
      </c>
      <c r="G13" s="57">
        <v>0</v>
      </c>
      <c r="H13">
        <v>0</v>
      </c>
      <c r="I13">
        <v>176074133.87790969</v>
      </c>
    </row>
    <row r="14" spans="1:9" x14ac:dyDescent="0.45">
      <c r="A14" t="s">
        <v>82</v>
      </c>
      <c r="B14">
        <v>411</v>
      </c>
      <c r="C14" s="57">
        <v>11616039249</v>
      </c>
      <c r="D14" s="57">
        <v>28262869.2189781</v>
      </c>
      <c r="E14" s="57">
        <v>350638489.25325799</v>
      </c>
      <c r="F14" s="57">
        <v>480</v>
      </c>
      <c r="G14" s="57">
        <v>11616039249</v>
      </c>
      <c r="H14">
        <v>24200081.768750001</v>
      </c>
      <c r="I14">
        <v>325328511.99783403</v>
      </c>
    </row>
    <row r="15" spans="1:9" x14ac:dyDescent="0.45">
      <c r="A15" t="s">
        <v>321</v>
      </c>
      <c r="B15">
        <v>1</v>
      </c>
      <c r="C15" s="57">
        <v>8000000000</v>
      </c>
      <c r="D15" s="57">
        <v>8000000000</v>
      </c>
      <c r="E15" s="57">
        <v>0</v>
      </c>
      <c r="F15" s="57">
        <v>0</v>
      </c>
      <c r="G15" s="57">
        <v>0</v>
      </c>
      <c r="H15">
        <v>0</v>
      </c>
      <c r="I15">
        <v>0</v>
      </c>
    </row>
    <row r="16" spans="1:9" x14ac:dyDescent="0.45">
      <c r="A16" t="s">
        <v>97</v>
      </c>
      <c r="B16">
        <v>8</v>
      </c>
      <c r="C16" s="57">
        <v>7683935017</v>
      </c>
      <c r="D16" s="57">
        <v>960491877.125</v>
      </c>
      <c r="E16" s="57">
        <v>2679316436.7482071</v>
      </c>
      <c r="F16" s="57">
        <v>37</v>
      </c>
      <c r="G16" s="57">
        <v>7935529412</v>
      </c>
      <c r="H16">
        <v>214473767.8918919</v>
      </c>
      <c r="I16">
        <v>1246553407.342025</v>
      </c>
    </row>
    <row r="17" spans="1:9" x14ac:dyDescent="0.45">
      <c r="A17" t="s">
        <v>322</v>
      </c>
      <c r="B17">
        <v>51</v>
      </c>
      <c r="C17" s="57">
        <v>5520171350</v>
      </c>
      <c r="D17" s="57">
        <v>108238653.9215686</v>
      </c>
      <c r="E17" s="57">
        <v>770097641.8290565</v>
      </c>
      <c r="F17" s="57">
        <v>39</v>
      </c>
      <c r="G17" s="57">
        <v>5527880286</v>
      </c>
      <c r="H17">
        <v>141740520.15384611</v>
      </c>
      <c r="I17">
        <v>880587850.46903634</v>
      </c>
    </row>
    <row r="18" spans="1:9" x14ac:dyDescent="0.45">
      <c r="A18" t="s">
        <v>323</v>
      </c>
      <c r="B18">
        <v>20</v>
      </c>
      <c r="C18" s="57">
        <v>5341955122</v>
      </c>
      <c r="D18" s="57">
        <v>267097756.09999999</v>
      </c>
      <c r="E18" s="57">
        <v>190190576.0305627</v>
      </c>
      <c r="F18" s="57">
        <v>43</v>
      </c>
      <c r="G18" s="57">
        <v>5288818422</v>
      </c>
      <c r="H18">
        <v>122995777.255814</v>
      </c>
      <c r="I18">
        <v>173139956.06223989</v>
      </c>
    </row>
    <row r="19" spans="1:9" x14ac:dyDescent="0.45">
      <c r="A19" t="s">
        <v>324</v>
      </c>
      <c r="B19">
        <v>12</v>
      </c>
      <c r="C19" s="57">
        <v>4517326310</v>
      </c>
      <c r="D19" s="57">
        <v>376443859.16666669</v>
      </c>
      <c r="E19" s="57">
        <v>837661582.72556531</v>
      </c>
      <c r="F19" s="57">
        <v>5</v>
      </c>
      <c r="G19" s="57">
        <v>3273676310</v>
      </c>
      <c r="H19">
        <v>654735262</v>
      </c>
      <c r="I19">
        <v>1303391365.2661631</v>
      </c>
    </row>
    <row r="20" spans="1:9" x14ac:dyDescent="0.45">
      <c r="A20" t="s">
        <v>325</v>
      </c>
      <c r="B20">
        <v>2</v>
      </c>
      <c r="C20" s="57">
        <v>4280784678</v>
      </c>
      <c r="D20" s="57">
        <v>2140392339</v>
      </c>
      <c r="E20" s="57">
        <v>0</v>
      </c>
      <c r="F20" s="57">
        <v>4</v>
      </c>
      <c r="G20" s="57">
        <v>0</v>
      </c>
      <c r="H20">
        <v>0</v>
      </c>
      <c r="I20">
        <v>658547668.13547087</v>
      </c>
    </row>
    <row r="21" spans="1:9" x14ac:dyDescent="0.45">
      <c r="A21" t="s">
        <v>326</v>
      </c>
      <c r="B21">
        <v>233</v>
      </c>
      <c r="C21" s="57">
        <v>4164331522</v>
      </c>
      <c r="D21" s="57">
        <v>17872667.476394851</v>
      </c>
      <c r="E21" s="57">
        <v>27447134.830063589</v>
      </c>
      <c r="F21" s="57">
        <v>20</v>
      </c>
      <c r="G21" s="57">
        <v>4166775527</v>
      </c>
      <c r="H21">
        <v>208338776.34999999</v>
      </c>
      <c r="I21">
        <v>318992085.16291291</v>
      </c>
    </row>
    <row r="22" spans="1:9" x14ac:dyDescent="0.45">
      <c r="A22" t="s">
        <v>327</v>
      </c>
      <c r="B22">
        <v>12</v>
      </c>
      <c r="C22" s="57">
        <v>4087910332</v>
      </c>
      <c r="D22" s="57">
        <v>340659194.33333331</v>
      </c>
      <c r="E22" s="57">
        <v>357105478.89359617</v>
      </c>
      <c r="F22" s="57">
        <v>12</v>
      </c>
      <c r="G22" s="57">
        <v>4087910332</v>
      </c>
      <c r="H22">
        <v>340659194.33333331</v>
      </c>
      <c r="I22">
        <v>357105478.89359617</v>
      </c>
    </row>
    <row r="23" spans="1:9" x14ac:dyDescent="0.45">
      <c r="A23" t="s">
        <v>328</v>
      </c>
      <c r="B23">
        <v>3</v>
      </c>
      <c r="C23" s="57">
        <v>3268182800</v>
      </c>
      <c r="D23" s="57">
        <v>1089394266.666667</v>
      </c>
      <c r="E23" s="57">
        <v>1701364974.198406</v>
      </c>
      <c r="F23" s="57">
        <v>13</v>
      </c>
      <c r="G23" s="57">
        <v>87559774</v>
      </c>
      <c r="H23">
        <v>6735367.230769231</v>
      </c>
      <c r="I23">
        <v>3224521.094442816</v>
      </c>
    </row>
    <row r="24" spans="1:9" x14ac:dyDescent="0.45">
      <c r="A24" t="s">
        <v>329</v>
      </c>
      <c r="B24">
        <v>6</v>
      </c>
      <c r="C24" s="57">
        <v>3216164073</v>
      </c>
      <c r="D24" s="57">
        <v>536027345.5</v>
      </c>
      <c r="E24" s="57">
        <v>467896164.84233999</v>
      </c>
      <c r="F24" s="57">
        <v>37532</v>
      </c>
      <c r="G24" s="57">
        <v>3216164073</v>
      </c>
      <c r="H24">
        <v>85691.252078226578</v>
      </c>
      <c r="I24">
        <v>845240.44147897058</v>
      </c>
    </row>
    <row r="25" spans="1:9" x14ac:dyDescent="0.45">
      <c r="A25" t="s">
        <v>330</v>
      </c>
      <c r="B25">
        <v>197</v>
      </c>
      <c r="C25" s="57">
        <v>3134441473</v>
      </c>
      <c r="D25" s="57">
        <v>15910870.421319799</v>
      </c>
      <c r="E25" s="57">
        <v>8067929.0656414172</v>
      </c>
      <c r="F25" s="57">
        <v>0</v>
      </c>
      <c r="G25" s="57">
        <v>0</v>
      </c>
      <c r="H25">
        <v>0</v>
      </c>
      <c r="I25">
        <v>0</v>
      </c>
    </row>
    <row r="26" spans="1:9" x14ac:dyDescent="0.45">
      <c r="A26" t="s">
        <v>331</v>
      </c>
      <c r="B26">
        <v>1</v>
      </c>
      <c r="C26" s="57">
        <v>2500000000</v>
      </c>
      <c r="D26" s="57">
        <v>2500000000</v>
      </c>
      <c r="E26" s="57">
        <v>0</v>
      </c>
      <c r="F26" s="57">
        <v>0</v>
      </c>
      <c r="G26" s="57">
        <v>0</v>
      </c>
      <c r="H26">
        <v>0</v>
      </c>
      <c r="I26">
        <v>0</v>
      </c>
    </row>
    <row r="27" spans="1:9" x14ac:dyDescent="0.45">
      <c r="A27" t="s">
        <v>332</v>
      </c>
      <c r="B27">
        <v>63</v>
      </c>
      <c r="C27" s="57">
        <v>2330875339</v>
      </c>
      <c r="D27" s="57">
        <v>36998021.253968246</v>
      </c>
      <c r="E27" s="57">
        <v>77146577.347827703</v>
      </c>
      <c r="F27" s="57">
        <v>63</v>
      </c>
      <c r="G27" s="57">
        <v>2325296232</v>
      </c>
      <c r="H27">
        <v>36909464</v>
      </c>
      <c r="I27">
        <v>77150925.07549946</v>
      </c>
    </row>
    <row r="28" spans="1:9" x14ac:dyDescent="0.45">
      <c r="A28" t="s">
        <v>333</v>
      </c>
      <c r="B28">
        <v>3281</v>
      </c>
      <c r="C28" s="57">
        <v>2307991354</v>
      </c>
      <c r="D28" s="57">
        <v>703441.43675708631</v>
      </c>
      <c r="E28" s="57">
        <v>3280695.8900086228</v>
      </c>
      <c r="F28" s="57">
        <v>6</v>
      </c>
      <c r="G28" s="57">
        <v>2307991354</v>
      </c>
      <c r="H28">
        <v>384665225.66666669</v>
      </c>
      <c r="I28">
        <v>455683834.05280209</v>
      </c>
    </row>
    <row r="29" spans="1:9" x14ac:dyDescent="0.45">
      <c r="A29" t="s">
        <v>63</v>
      </c>
      <c r="B29">
        <v>165</v>
      </c>
      <c r="C29" s="57">
        <v>2087947623</v>
      </c>
      <c r="D29" s="57">
        <v>12654228.018181819</v>
      </c>
      <c r="E29" s="57">
        <v>39025836.981900461</v>
      </c>
      <c r="F29" s="57">
        <v>186</v>
      </c>
      <c r="G29" s="57">
        <v>1887237282</v>
      </c>
      <c r="H29">
        <v>10146437</v>
      </c>
      <c r="I29">
        <v>34119044.637036957</v>
      </c>
    </row>
    <row r="30" spans="1:9" x14ac:dyDescent="0.45">
      <c r="A30" t="s">
        <v>262</v>
      </c>
      <c r="B30">
        <v>5</v>
      </c>
      <c r="C30" s="57">
        <v>1868476580</v>
      </c>
      <c r="D30" s="57">
        <v>373695316</v>
      </c>
      <c r="E30" s="57">
        <v>1122767739.3280151</v>
      </c>
      <c r="F30" s="57">
        <v>0</v>
      </c>
      <c r="G30" s="57">
        <v>0</v>
      </c>
      <c r="H30">
        <v>0</v>
      </c>
      <c r="I30">
        <v>0</v>
      </c>
    </row>
    <row r="31" spans="1:9" x14ac:dyDescent="0.45">
      <c r="A31" t="s">
        <v>334</v>
      </c>
      <c r="B31">
        <v>10</v>
      </c>
      <c r="C31" s="57">
        <v>1856591749</v>
      </c>
      <c r="D31" s="57">
        <v>185659174.90000001</v>
      </c>
      <c r="E31" s="57">
        <v>189496289.9150117</v>
      </c>
      <c r="F31" s="57">
        <v>8</v>
      </c>
      <c r="G31" s="57">
        <v>1856591749</v>
      </c>
      <c r="H31">
        <v>232073968.625</v>
      </c>
      <c r="I31">
        <v>184367668.6711857</v>
      </c>
    </row>
    <row r="32" spans="1:9" x14ac:dyDescent="0.45">
      <c r="A32" t="s">
        <v>335</v>
      </c>
      <c r="B32">
        <v>92</v>
      </c>
      <c r="C32" s="57">
        <v>1773819617</v>
      </c>
      <c r="D32" s="57">
        <v>19280648.01086957</v>
      </c>
      <c r="E32" s="57">
        <v>44339470.753462113</v>
      </c>
      <c r="F32" s="57">
        <v>11</v>
      </c>
      <c r="G32" s="57">
        <v>1773819617</v>
      </c>
      <c r="H32">
        <v>161256328.81818181</v>
      </c>
      <c r="I32">
        <v>1131921900.0223241</v>
      </c>
    </row>
    <row r="33" spans="1:9" x14ac:dyDescent="0.45">
      <c r="A33" t="s">
        <v>336</v>
      </c>
      <c r="B33">
        <v>2</v>
      </c>
      <c r="C33" s="57">
        <v>1000000000</v>
      </c>
      <c r="D33" s="57">
        <v>500000000</v>
      </c>
      <c r="E33" s="57">
        <v>0</v>
      </c>
      <c r="F33" s="57">
        <v>7</v>
      </c>
      <c r="G33" s="57">
        <v>37150000000</v>
      </c>
      <c r="H33">
        <v>5307142857.1428576</v>
      </c>
      <c r="I33">
        <v>10964808425.57333</v>
      </c>
    </row>
    <row r="34" spans="1:9" x14ac:dyDescent="0.45">
      <c r="A34" t="s">
        <v>337</v>
      </c>
      <c r="B34">
        <v>18</v>
      </c>
      <c r="C34" s="57">
        <v>982181935</v>
      </c>
      <c r="D34" s="57">
        <v>54565663.055555552</v>
      </c>
      <c r="E34" s="57">
        <v>93314497.725440681</v>
      </c>
      <c r="F34" s="57">
        <v>11</v>
      </c>
      <c r="G34" s="57">
        <v>982181935</v>
      </c>
      <c r="H34">
        <v>89289266.818181813</v>
      </c>
      <c r="I34">
        <v>582862340.23762357</v>
      </c>
    </row>
    <row r="35" spans="1:9" x14ac:dyDescent="0.45">
      <c r="A35" t="s">
        <v>338</v>
      </c>
      <c r="B35">
        <v>82</v>
      </c>
      <c r="C35" s="57">
        <v>943704093</v>
      </c>
      <c r="D35" s="57">
        <v>11508586.5</v>
      </c>
      <c r="E35" s="57">
        <v>29048984.369491979</v>
      </c>
      <c r="F35" s="57">
        <v>24</v>
      </c>
      <c r="G35" s="57">
        <v>943704093</v>
      </c>
      <c r="H35">
        <v>39321003.875</v>
      </c>
      <c r="I35">
        <v>45109423.815670319</v>
      </c>
    </row>
    <row r="36" spans="1:9" x14ac:dyDescent="0.45">
      <c r="A36" t="s">
        <v>195</v>
      </c>
      <c r="B36">
        <v>2688</v>
      </c>
      <c r="C36" s="57">
        <v>939855120</v>
      </c>
      <c r="D36" s="57">
        <v>349648.48214285722</v>
      </c>
      <c r="E36" s="57">
        <v>5389148.5383964339</v>
      </c>
      <c r="F36" s="57">
        <v>0</v>
      </c>
      <c r="G36" s="57">
        <v>0</v>
      </c>
      <c r="H36">
        <v>0</v>
      </c>
      <c r="I36">
        <v>0</v>
      </c>
    </row>
    <row r="37" spans="1:9" x14ac:dyDescent="0.45">
      <c r="A37" t="s">
        <v>339</v>
      </c>
      <c r="B37">
        <v>2</v>
      </c>
      <c r="C37" s="57">
        <v>879004671</v>
      </c>
      <c r="D37" s="57">
        <v>439502335.5</v>
      </c>
      <c r="E37" s="57">
        <v>253939203.0701347</v>
      </c>
      <c r="F37" s="57">
        <v>0</v>
      </c>
      <c r="G37" s="57">
        <v>0</v>
      </c>
      <c r="H37">
        <v>0</v>
      </c>
      <c r="I37">
        <v>0</v>
      </c>
    </row>
    <row r="38" spans="1:9" x14ac:dyDescent="0.45">
      <c r="A38" t="s">
        <v>340</v>
      </c>
      <c r="B38">
        <v>6</v>
      </c>
      <c r="C38" s="57">
        <v>861251724</v>
      </c>
      <c r="D38" s="57">
        <v>143541954</v>
      </c>
      <c r="E38" s="57">
        <v>118630138.4656429</v>
      </c>
      <c r="F38" s="57">
        <v>0</v>
      </c>
      <c r="G38" s="57">
        <v>0</v>
      </c>
      <c r="H38">
        <v>0</v>
      </c>
      <c r="I38">
        <v>0</v>
      </c>
    </row>
    <row r="39" spans="1:9" x14ac:dyDescent="0.45">
      <c r="A39" t="s">
        <v>95</v>
      </c>
      <c r="B39">
        <v>17</v>
      </c>
      <c r="C39" s="57">
        <v>707565318</v>
      </c>
      <c r="D39" s="57">
        <v>41621489.294117637</v>
      </c>
      <c r="E39" s="57">
        <v>53553695.887091212</v>
      </c>
      <c r="F39" s="57">
        <v>11</v>
      </c>
      <c r="G39" s="57">
        <v>298405344</v>
      </c>
      <c r="H39">
        <v>27127758.545454551</v>
      </c>
      <c r="I39">
        <v>128065429.72560181</v>
      </c>
    </row>
    <row r="40" spans="1:9" x14ac:dyDescent="0.45">
      <c r="A40" t="s">
        <v>341</v>
      </c>
      <c r="B40">
        <v>33</v>
      </c>
      <c r="C40" s="57">
        <v>644565228</v>
      </c>
      <c r="D40" s="57">
        <v>19532279.63636364</v>
      </c>
      <c r="E40" s="57">
        <v>62972934.065605521</v>
      </c>
      <c r="F40" s="57">
        <v>1</v>
      </c>
      <c r="G40" s="57">
        <v>11147763220</v>
      </c>
      <c r="H40">
        <v>11147763220</v>
      </c>
      <c r="I40">
        <v>0</v>
      </c>
    </row>
    <row r="41" spans="1:9" x14ac:dyDescent="0.45">
      <c r="A41" t="s">
        <v>252</v>
      </c>
      <c r="B41">
        <v>110</v>
      </c>
      <c r="C41" s="57">
        <v>557462006</v>
      </c>
      <c r="D41" s="57">
        <v>5067836.418181818</v>
      </c>
      <c r="E41" s="57">
        <v>18659928.47187024</v>
      </c>
      <c r="F41" s="57">
        <v>0</v>
      </c>
      <c r="G41" s="57">
        <v>0</v>
      </c>
      <c r="H41">
        <v>0</v>
      </c>
      <c r="I41">
        <v>0</v>
      </c>
    </row>
    <row r="42" spans="1:9" x14ac:dyDescent="0.45">
      <c r="A42" t="s">
        <v>231</v>
      </c>
      <c r="B42">
        <v>52</v>
      </c>
      <c r="C42" s="57">
        <v>508690911</v>
      </c>
      <c r="D42" s="57">
        <v>9782517.5192307699</v>
      </c>
      <c r="E42" s="57">
        <v>21550220.55245059</v>
      </c>
      <c r="F42" s="57">
        <v>0</v>
      </c>
      <c r="G42" s="57">
        <v>0</v>
      </c>
      <c r="H42">
        <v>0</v>
      </c>
      <c r="I42">
        <v>0</v>
      </c>
    </row>
    <row r="43" spans="1:9" x14ac:dyDescent="0.45">
      <c r="A43" t="s">
        <v>342</v>
      </c>
      <c r="B43">
        <v>1117</v>
      </c>
      <c r="C43" s="57">
        <v>503640751</v>
      </c>
      <c r="D43" s="57">
        <v>450886.97493285593</v>
      </c>
      <c r="E43" s="57">
        <v>3976876.5290111718</v>
      </c>
      <c r="F43" s="57">
        <v>1124</v>
      </c>
      <c r="G43" s="57">
        <v>845109047</v>
      </c>
      <c r="H43">
        <v>751876.37633451959</v>
      </c>
      <c r="I43">
        <v>8134253.1437580744</v>
      </c>
    </row>
    <row r="44" spans="1:9" x14ac:dyDescent="0.45">
      <c r="A44" t="s">
        <v>219</v>
      </c>
      <c r="B44">
        <v>2044</v>
      </c>
      <c r="C44" s="57">
        <v>466411793</v>
      </c>
      <c r="D44" s="57">
        <v>228185.8087084149</v>
      </c>
      <c r="E44" s="57">
        <v>9582182.6257891413</v>
      </c>
      <c r="F44" s="57">
        <v>0</v>
      </c>
      <c r="G44" s="57">
        <v>0</v>
      </c>
      <c r="H44">
        <v>0</v>
      </c>
      <c r="I44">
        <v>0</v>
      </c>
    </row>
    <row r="45" spans="1:9" x14ac:dyDescent="0.45">
      <c r="A45" t="s">
        <v>343</v>
      </c>
      <c r="B45">
        <v>9</v>
      </c>
      <c r="C45" s="57">
        <v>432149218</v>
      </c>
      <c r="D45" s="57">
        <v>48016579.777777784</v>
      </c>
      <c r="E45" s="57">
        <v>130712172.7052757</v>
      </c>
      <c r="F45" s="57">
        <v>0</v>
      </c>
      <c r="G45" s="57">
        <v>0</v>
      </c>
      <c r="H45">
        <v>0</v>
      </c>
      <c r="I45">
        <v>0</v>
      </c>
    </row>
    <row r="46" spans="1:9" x14ac:dyDescent="0.45">
      <c r="A46" t="s">
        <v>344</v>
      </c>
      <c r="B46">
        <v>21</v>
      </c>
      <c r="C46" s="57">
        <v>429546191</v>
      </c>
      <c r="D46" s="57">
        <v>20454580.523809519</v>
      </c>
      <c r="E46" s="57">
        <v>27696518.197933249</v>
      </c>
      <c r="F46" s="57">
        <v>11</v>
      </c>
      <c r="G46" s="57">
        <v>429546191</v>
      </c>
      <c r="H46">
        <v>39049653.727272727</v>
      </c>
      <c r="I46">
        <v>284459634.64885181</v>
      </c>
    </row>
    <row r="47" spans="1:9" x14ac:dyDescent="0.45">
      <c r="A47" t="s">
        <v>254</v>
      </c>
      <c r="B47">
        <v>7</v>
      </c>
      <c r="C47" s="57">
        <v>418302710</v>
      </c>
      <c r="D47" s="57">
        <v>59757530</v>
      </c>
      <c r="E47" s="57">
        <v>55759226.916914769</v>
      </c>
      <c r="F47" s="57">
        <v>0</v>
      </c>
      <c r="G47" s="57">
        <v>0</v>
      </c>
      <c r="H47">
        <v>0</v>
      </c>
      <c r="I47">
        <v>0</v>
      </c>
    </row>
    <row r="48" spans="1:9" x14ac:dyDescent="0.45">
      <c r="A48" t="s">
        <v>345</v>
      </c>
      <c r="B48">
        <v>36</v>
      </c>
      <c r="C48" s="57">
        <v>389509609</v>
      </c>
      <c r="D48" s="57">
        <v>10819711.36111111</v>
      </c>
      <c r="E48" s="57">
        <v>14671489.04652784</v>
      </c>
      <c r="F48" s="57">
        <v>30</v>
      </c>
      <c r="G48" s="57">
        <v>325833973</v>
      </c>
      <c r="H48">
        <v>10861132.43333333</v>
      </c>
      <c r="I48">
        <v>14416131.20643197</v>
      </c>
    </row>
    <row r="49" spans="1:9" x14ac:dyDescent="0.45">
      <c r="A49" t="s">
        <v>346</v>
      </c>
      <c r="B49">
        <v>9</v>
      </c>
      <c r="C49" s="57">
        <v>388898167</v>
      </c>
      <c r="D49" s="57">
        <v>43210907.444444448</v>
      </c>
      <c r="E49" s="57">
        <v>104974548.1259733</v>
      </c>
      <c r="F49" s="57">
        <v>0</v>
      </c>
      <c r="G49" s="57">
        <v>0</v>
      </c>
      <c r="H49">
        <v>0</v>
      </c>
      <c r="I49">
        <v>0</v>
      </c>
    </row>
    <row r="50" spans="1:9" x14ac:dyDescent="0.45">
      <c r="A50" t="s">
        <v>216</v>
      </c>
      <c r="B50">
        <v>360</v>
      </c>
      <c r="C50" s="57">
        <v>375704334</v>
      </c>
      <c r="D50" s="57">
        <v>1043623.15</v>
      </c>
      <c r="E50" s="57">
        <v>2507781.1330566551</v>
      </c>
      <c r="F50" s="57">
        <v>0</v>
      </c>
      <c r="G50" s="57">
        <v>0</v>
      </c>
      <c r="H50">
        <v>0</v>
      </c>
      <c r="I50">
        <v>0</v>
      </c>
    </row>
    <row r="51" spans="1:9" x14ac:dyDescent="0.45">
      <c r="A51" t="s">
        <v>71</v>
      </c>
      <c r="B51">
        <v>1</v>
      </c>
      <c r="C51" s="57">
        <v>374159409</v>
      </c>
      <c r="D51" s="57">
        <v>374159409</v>
      </c>
      <c r="E51" s="57">
        <v>0</v>
      </c>
      <c r="F51" s="57">
        <v>5</v>
      </c>
      <c r="G51" s="57">
        <v>1868476580</v>
      </c>
      <c r="H51">
        <v>373695316</v>
      </c>
      <c r="I51">
        <v>1122767739.3280151</v>
      </c>
    </row>
    <row r="52" spans="1:9" x14ac:dyDescent="0.45">
      <c r="A52" t="s">
        <v>347</v>
      </c>
      <c r="B52">
        <v>23</v>
      </c>
      <c r="C52" s="57">
        <v>361922086</v>
      </c>
      <c r="D52" s="57">
        <v>15735742.869565221</v>
      </c>
      <c r="E52" s="57">
        <v>33432913.100292519</v>
      </c>
      <c r="F52" s="57">
        <v>0</v>
      </c>
      <c r="G52" s="57">
        <v>0</v>
      </c>
      <c r="H52">
        <v>0</v>
      </c>
      <c r="I52">
        <v>0</v>
      </c>
    </row>
    <row r="53" spans="1:9" x14ac:dyDescent="0.45">
      <c r="A53" t="s">
        <v>348</v>
      </c>
      <c r="B53">
        <v>59</v>
      </c>
      <c r="C53" s="57">
        <v>357636059</v>
      </c>
      <c r="D53" s="57">
        <v>6061628.118644068</v>
      </c>
      <c r="E53" s="57">
        <v>35350576.69137156</v>
      </c>
      <c r="F53" s="57">
        <v>47</v>
      </c>
      <c r="G53" s="57">
        <v>357636059</v>
      </c>
      <c r="H53">
        <v>7609277.8510638298</v>
      </c>
      <c r="I53">
        <v>39541656.551815569</v>
      </c>
    </row>
    <row r="54" spans="1:9" x14ac:dyDescent="0.45">
      <c r="A54" t="s">
        <v>349</v>
      </c>
      <c r="B54">
        <v>69</v>
      </c>
      <c r="C54" s="57">
        <v>312977118</v>
      </c>
      <c r="D54" s="57">
        <v>4535900.2608695654</v>
      </c>
      <c r="E54" s="57">
        <v>25375949.536730949</v>
      </c>
      <c r="F54" s="57">
        <v>65</v>
      </c>
      <c r="G54" s="57">
        <v>286845544</v>
      </c>
      <c r="H54">
        <v>4413008.3692307696</v>
      </c>
      <c r="I54">
        <v>24290611.987985872</v>
      </c>
    </row>
    <row r="55" spans="1:9" x14ac:dyDescent="0.45">
      <c r="A55" t="s">
        <v>350</v>
      </c>
      <c r="B55">
        <v>7</v>
      </c>
      <c r="C55" s="57">
        <v>305056685</v>
      </c>
      <c r="D55" s="57">
        <v>43579526.428571433</v>
      </c>
      <c r="E55" s="57">
        <v>63030409.862838052</v>
      </c>
      <c r="F55" s="57">
        <v>4</v>
      </c>
      <c r="G55" s="57">
        <v>34093119</v>
      </c>
      <c r="H55">
        <v>8523279.75</v>
      </c>
      <c r="I55">
        <v>3354583.5745143662</v>
      </c>
    </row>
    <row r="56" spans="1:9" x14ac:dyDescent="0.45">
      <c r="A56" t="s">
        <v>351</v>
      </c>
      <c r="B56">
        <v>29</v>
      </c>
      <c r="C56" s="57">
        <v>300541267</v>
      </c>
      <c r="D56" s="57">
        <v>10363491.96551724</v>
      </c>
      <c r="E56" s="57">
        <v>19199204.696344659</v>
      </c>
      <c r="F56" s="57">
        <v>0</v>
      </c>
      <c r="G56" s="57">
        <v>0</v>
      </c>
      <c r="H56">
        <v>0</v>
      </c>
      <c r="I56">
        <v>0</v>
      </c>
    </row>
    <row r="57" spans="1:9" x14ac:dyDescent="0.45">
      <c r="A57" t="s">
        <v>221</v>
      </c>
      <c r="B57">
        <v>9</v>
      </c>
      <c r="C57" s="57">
        <v>298606108</v>
      </c>
      <c r="D57" s="57">
        <v>33178456.44444444</v>
      </c>
      <c r="E57" s="57">
        <v>39206884.502891503</v>
      </c>
      <c r="F57" s="57">
        <v>0</v>
      </c>
      <c r="G57" s="57">
        <v>0</v>
      </c>
      <c r="H57">
        <v>0</v>
      </c>
      <c r="I57">
        <v>0</v>
      </c>
    </row>
    <row r="58" spans="1:9" x14ac:dyDescent="0.45">
      <c r="A58" t="s">
        <v>352</v>
      </c>
      <c r="B58">
        <v>14</v>
      </c>
      <c r="C58" s="57">
        <v>297468990</v>
      </c>
      <c r="D58" s="57">
        <v>21247785</v>
      </c>
      <c r="E58" s="57">
        <v>9923089.1785832644</v>
      </c>
      <c r="F58" s="57">
        <v>6623</v>
      </c>
      <c r="G58" s="57">
        <v>321084793</v>
      </c>
      <c r="H58">
        <v>48480.264683678091</v>
      </c>
      <c r="I58">
        <v>132376.14775905729</v>
      </c>
    </row>
    <row r="59" spans="1:9" x14ac:dyDescent="0.45">
      <c r="A59" t="s">
        <v>353</v>
      </c>
      <c r="B59">
        <v>42</v>
      </c>
      <c r="C59" s="57">
        <v>290371065</v>
      </c>
      <c r="D59" s="57">
        <v>6913596.7857142854</v>
      </c>
      <c r="E59" s="57">
        <v>11268576.99643955</v>
      </c>
      <c r="F59" s="57">
        <v>11</v>
      </c>
      <c r="G59" s="57">
        <v>290371065</v>
      </c>
      <c r="H59">
        <v>26397369.545454551</v>
      </c>
      <c r="I59">
        <v>191797764.0156036</v>
      </c>
    </row>
    <row r="60" spans="1:9" x14ac:dyDescent="0.45">
      <c r="A60" t="s">
        <v>141</v>
      </c>
      <c r="B60">
        <v>222</v>
      </c>
      <c r="C60" s="57">
        <v>287171760</v>
      </c>
      <c r="D60" s="57">
        <v>1293566.4864864859</v>
      </c>
      <c r="E60" s="57">
        <v>1830045.1892744871</v>
      </c>
      <c r="F60" s="57">
        <v>0</v>
      </c>
      <c r="G60" s="57">
        <v>0</v>
      </c>
      <c r="H60">
        <v>0</v>
      </c>
      <c r="I60">
        <v>0</v>
      </c>
    </row>
    <row r="61" spans="1:9" x14ac:dyDescent="0.45">
      <c r="A61" t="s">
        <v>354</v>
      </c>
      <c r="B61">
        <v>6</v>
      </c>
      <c r="C61" s="57">
        <v>272800060</v>
      </c>
      <c r="D61" s="57">
        <v>45466676.666666657</v>
      </c>
      <c r="E61" s="57">
        <v>12840966.071081519</v>
      </c>
      <c r="F61" s="57">
        <v>45</v>
      </c>
      <c r="G61" s="57">
        <v>272800060</v>
      </c>
      <c r="H61">
        <v>6062223.555555556</v>
      </c>
      <c r="I61">
        <v>10195710.925995739</v>
      </c>
    </row>
    <row r="62" spans="1:9" x14ac:dyDescent="0.45">
      <c r="A62" t="s">
        <v>224</v>
      </c>
      <c r="B62">
        <v>362</v>
      </c>
      <c r="C62" s="57">
        <v>271642350</v>
      </c>
      <c r="D62" s="57">
        <v>750393.2320441989</v>
      </c>
      <c r="E62" s="57">
        <v>2730052.2083366308</v>
      </c>
      <c r="F62" s="57">
        <v>0</v>
      </c>
      <c r="G62" s="57">
        <v>0</v>
      </c>
      <c r="H62">
        <v>0</v>
      </c>
      <c r="I62">
        <v>0</v>
      </c>
    </row>
    <row r="63" spans="1:9" x14ac:dyDescent="0.45">
      <c r="A63" t="s">
        <v>355</v>
      </c>
      <c r="B63">
        <v>64</v>
      </c>
      <c r="C63" s="57">
        <v>254970514</v>
      </c>
      <c r="D63" s="57">
        <v>3983914.28125</v>
      </c>
      <c r="E63" s="57">
        <v>9059177.501323441</v>
      </c>
      <c r="F63" s="57">
        <v>11</v>
      </c>
      <c r="G63" s="57">
        <v>254970514</v>
      </c>
      <c r="H63">
        <v>23179137.63636364</v>
      </c>
      <c r="I63">
        <v>151373328.8503733</v>
      </c>
    </row>
    <row r="64" spans="1:9" x14ac:dyDescent="0.45">
      <c r="A64" t="s">
        <v>356</v>
      </c>
      <c r="B64">
        <v>6</v>
      </c>
      <c r="C64" s="57">
        <v>249730440</v>
      </c>
      <c r="D64" s="57">
        <v>41621740</v>
      </c>
      <c r="E64" s="57">
        <v>1055416.8028982671</v>
      </c>
      <c r="F64" s="57">
        <v>18</v>
      </c>
      <c r="G64" s="57">
        <v>249730440</v>
      </c>
      <c r="H64">
        <v>13873913.33333333</v>
      </c>
      <c r="I64">
        <v>9294745.489456743</v>
      </c>
    </row>
    <row r="65" spans="1:9" x14ac:dyDescent="0.45">
      <c r="A65" t="s">
        <v>90</v>
      </c>
      <c r="B65">
        <v>1</v>
      </c>
      <c r="C65" s="57">
        <v>248754072</v>
      </c>
      <c r="D65" s="57">
        <v>248754072</v>
      </c>
      <c r="E65" s="57">
        <v>0</v>
      </c>
      <c r="F65" s="57">
        <v>0</v>
      </c>
      <c r="G65" s="57">
        <v>0</v>
      </c>
      <c r="H65">
        <v>0</v>
      </c>
      <c r="I65">
        <v>0</v>
      </c>
    </row>
    <row r="66" spans="1:9" x14ac:dyDescent="0.45">
      <c r="A66" t="s">
        <v>357</v>
      </c>
      <c r="B66">
        <v>4</v>
      </c>
      <c r="C66" s="57">
        <v>248240000</v>
      </c>
      <c r="D66" s="57">
        <v>62060000</v>
      </c>
      <c r="E66" s="57">
        <v>105403547.0623894</v>
      </c>
      <c r="F66" s="57">
        <v>12</v>
      </c>
      <c r="G66" s="57">
        <v>132790901</v>
      </c>
      <c r="H66">
        <v>11065908.41666667</v>
      </c>
      <c r="I66">
        <v>8804971.6377731878</v>
      </c>
    </row>
    <row r="67" spans="1:9" x14ac:dyDescent="0.45">
      <c r="A67" t="s">
        <v>358</v>
      </c>
      <c r="B67">
        <v>5</v>
      </c>
      <c r="C67" s="57">
        <v>244221000</v>
      </c>
      <c r="D67" s="57">
        <v>48844200</v>
      </c>
      <c r="E67" s="57">
        <v>47018509.85728918</v>
      </c>
      <c r="F67" s="57">
        <v>1</v>
      </c>
      <c r="G67" s="57">
        <v>5000000</v>
      </c>
      <c r="H67">
        <v>5000000</v>
      </c>
      <c r="I67">
        <v>0</v>
      </c>
    </row>
    <row r="68" spans="1:9" x14ac:dyDescent="0.45">
      <c r="A68" t="s">
        <v>157</v>
      </c>
      <c r="B68">
        <v>415</v>
      </c>
      <c r="C68" s="57">
        <v>240573965</v>
      </c>
      <c r="D68" s="57">
        <v>579696.30120481923</v>
      </c>
      <c r="E68" s="57">
        <v>436271.19405182957</v>
      </c>
      <c r="F68" s="57">
        <v>0</v>
      </c>
      <c r="G68" s="57">
        <v>0</v>
      </c>
      <c r="H68">
        <v>0</v>
      </c>
      <c r="I68">
        <v>0</v>
      </c>
    </row>
    <row r="69" spans="1:9" x14ac:dyDescent="0.45">
      <c r="A69" t="s">
        <v>359</v>
      </c>
      <c r="B69">
        <v>4</v>
      </c>
      <c r="C69" s="57">
        <v>228268147</v>
      </c>
      <c r="D69" s="57">
        <v>57067036.75</v>
      </c>
      <c r="E69" s="57">
        <v>64429432.951761313</v>
      </c>
      <c r="F69" s="57">
        <v>22</v>
      </c>
      <c r="G69" s="57">
        <v>167823807</v>
      </c>
      <c r="H69">
        <v>7628354.8636363633</v>
      </c>
      <c r="I69">
        <v>13356094.164264129</v>
      </c>
    </row>
    <row r="70" spans="1:9" x14ac:dyDescent="0.45">
      <c r="A70" t="s">
        <v>81</v>
      </c>
      <c r="B70">
        <v>3</v>
      </c>
      <c r="C70" s="57">
        <v>166000000</v>
      </c>
      <c r="D70" s="57">
        <v>55333333.333333343</v>
      </c>
      <c r="E70" s="57">
        <v>90643992.262771249</v>
      </c>
      <c r="F70" s="57">
        <v>5</v>
      </c>
      <c r="G70" s="57">
        <v>483000000</v>
      </c>
      <c r="H70">
        <v>96600000</v>
      </c>
      <c r="I70">
        <v>52323990.673495077</v>
      </c>
    </row>
    <row r="71" spans="1:9" x14ac:dyDescent="0.45">
      <c r="A71" t="s">
        <v>360</v>
      </c>
      <c r="B71">
        <v>35</v>
      </c>
      <c r="C71" s="57">
        <v>164028953</v>
      </c>
      <c r="D71" s="57">
        <v>4686541.5142857144</v>
      </c>
      <c r="E71" s="57">
        <v>11612430.1857378</v>
      </c>
      <c r="F71" s="57">
        <v>3</v>
      </c>
      <c r="G71" s="57">
        <v>164028953</v>
      </c>
      <c r="H71">
        <v>54676317.666666657</v>
      </c>
      <c r="I71">
        <v>38946296.712013669</v>
      </c>
    </row>
    <row r="72" spans="1:9" x14ac:dyDescent="0.45">
      <c r="A72" t="s">
        <v>361</v>
      </c>
      <c r="B72">
        <v>6</v>
      </c>
      <c r="C72" s="57">
        <v>161802713</v>
      </c>
      <c r="D72" s="57">
        <v>26967118.833333328</v>
      </c>
      <c r="E72" s="57">
        <v>3157048.8302745898</v>
      </c>
      <c r="F72" s="57">
        <v>0</v>
      </c>
      <c r="G72" s="57">
        <v>0</v>
      </c>
      <c r="H72">
        <v>0</v>
      </c>
      <c r="I72">
        <v>0</v>
      </c>
    </row>
    <row r="73" spans="1:9" x14ac:dyDescent="0.45">
      <c r="A73" t="s">
        <v>362</v>
      </c>
      <c r="B73">
        <v>4</v>
      </c>
      <c r="C73" s="57">
        <v>161095770</v>
      </c>
      <c r="D73" s="57">
        <v>40273942.5</v>
      </c>
      <c r="E73" s="57">
        <v>20345906.962135941</v>
      </c>
      <c r="F73" s="57">
        <v>54</v>
      </c>
      <c r="G73" s="57">
        <v>147020200</v>
      </c>
      <c r="H73">
        <v>2722596.2962962962</v>
      </c>
      <c r="I73">
        <v>19851601.668578122</v>
      </c>
    </row>
    <row r="74" spans="1:9" x14ac:dyDescent="0.45">
      <c r="A74" t="s">
        <v>144</v>
      </c>
      <c r="B74">
        <v>199</v>
      </c>
      <c r="C74" s="57">
        <v>156400630</v>
      </c>
      <c r="D74" s="57">
        <v>785932.81407035177</v>
      </c>
      <c r="E74" s="57">
        <v>584927.01397775265</v>
      </c>
      <c r="F74" s="57">
        <v>0</v>
      </c>
      <c r="G74" s="57">
        <v>0</v>
      </c>
      <c r="H74">
        <v>0</v>
      </c>
      <c r="I74">
        <v>0</v>
      </c>
    </row>
    <row r="75" spans="1:9" x14ac:dyDescent="0.45">
      <c r="A75" t="s">
        <v>363</v>
      </c>
      <c r="B75">
        <v>28</v>
      </c>
      <c r="C75" s="57">
        <v>155828292</v>
      </c>
      <c r="D75" s="57">
        <v>5565296.1428571427</v>
      </c>
      <c r="E75" s="57">
        <v>19030410.844634339</v>
      </c>
      <c r="F75" s="57">
        <v>11</v>
      </c>
      <c r="G75" s="57">
        <v>155828292</v>
      </c>
      <c r="H75">
        <v>14166208.36363636</v>
      </c>
      <c r="I75">
        <v>106303128.1434156</v>
      </c>
    </row>
    <row r="76" spans="1:9" x14ac:dyDescent="0.45">
      <c r="A76" t="s">
        <v>145</v>
      </c>
      <c r="B76">
        <v>199</v>
      </c>
      <c r="C76" s="57">
        <v>140804470</v>
      </c>
      <c r="D76" s="57">
        <v>707560.15075376886</v>
      </c>
      <c r="E76" s="57">
        <v>433374.84552499768</v>
      </c>
      <c r="F76" s="57">
        <v>0</v>
      </c>
      <c r="G76" s="57">
        <v>0</v>
      </c>
      <c r="H76">
        <v>0</v>
      </c>
      <c r="I76">
        <v>0</v>
      </c>
    </row>
    <row r="77" spans="1:9" x14ac:dyDescent="0.45">
      <c r="A77" t="s">
        <v>93</v>
      </c>
      <c r="B77">
        <v>7</v>
      </c>
      <c r="C77" s="57">
        <v>140445699</v>
      </c>
      <c r="D77" s="57">
        <v>20063671.285714291</v>
      </c>
      <c r="E77" s="57">
        <v>8117150.0474325493</v>
      </c>
      <c r="F77" s="57">
        <v>9</v>
      </c>
      <c r="G77" s="57">
        <v>176989122</v>
      </c>
      <c r="H77">
        <v>19665458</v>
      </c>
      <c r="I77">
        <v>19774889.105489429</v>
      </c>
    </row>
    <row r="78" spans="1:9" x14ac:dyDescent="0.45">
      <c r="A78" t="s">
        <v>364</v>
      </c>
      <c r="B78">
        <v>3213</v>
      </c>
      <c r="C78" s="57">
        <v>124918565</v>
      </c>
      <c r="D78" s="57">
        <v>38879.105197634613</v>
      </c>
      <c r="E78" s="57">
        <v>63001.27002005784</v>
      </c>
      <c r="F78" s="57">
        <v>0</v>
      </c>
      <c r="G78" s="57">
        <v>0</v>
      </c>
      <c r="H78">
        <v>0</v>
      </c>
      <c r="I78">
        <v>0</v>
      </c>
    </row>
    <row r="79" spans="1:9" x14ac:dyDescent="0.45">
      <c r="A79" t="s">
        <v>225</v>
      </c>
      <c r="B79">
        <v>6</v>
      </c>
      <c r="C79" s="57">
        <v>112960897</v>
      </c>
      <c r="D79" s="57">
        <v>18826816.166666672</v>
      </c>
      <c r="E79" s="57">
        <v>4352946.3923588768</v>
      </c>
      <c r="F79" s="57">
        <v>0</v>
      </c>
      <c r="G79" s="57">
        <v>0</v>
      </c>
      <c r="H79">
        <v>0</v>
      </c>
      <c r="I79">
        <v>0</v>
      </c>
    </row>
    <row r="80" spans="1:9" x14ac:dyDescent="0.45">
      <c r="A80" t="s">
        <v>158</v>
      </c>
      <c r="B80">
        <v>1409</v>
      </c>
      <c r="C80" s="57">
        <v>96007510</v>
      </c>
      <c r="D80" s="57">
        <v>68138.757984386088</v>
      </c>
      <c r="E80" s="57">
        <v>196842.64204396459</v>
      </c>
      <c r="F80" s="57">
        <v>0</v>
      </c>
      <c r="G80" s="57">
        <v>0</v>
      </c>
      <c r="H80">
        <v>0</v>
      </c>
      <c r="I80">
        <v>0</v>
      </c>
    </row>
    <row r="81" spans="1:9" x14ac:dyDescent="0.45">
      <c r="A81" t="s">
        <v>365</v>
      </c>
      <c r="B81">
        <v>128</v>
      </c>
      <c r="C81" s="57">
        <v>88630130</v>
      </c>
      <c r="D81" s="57">
        <v>692422.890625</v>
      </c>
      <c r="E81" s="57">
        <v>1808120.777044869</v>
      </c>
      <c r="F81" s="57">
        <v>11</v>
      </c>
      <c r="G81" s="57">
        <v>88630130</v>
      </c>
      <c r="H81">
        <v>8057284.5454545459</v>
      </c>
      <c r="I81">
        <v>56152380.018972367</v>
      </c>
    </row>
    <row r="82" spans="1:9" x14ac:dyDescent="0.45">
      <c r="A82" t="s">
        <v>193</v>
      </c>
      <c r="B82">
        <v>110</v>
      </c>
      <c r="C82" s="57">
        <v>85829400</v>
      </c>
      <c r="D82" s="57">
        <v>780267.27272727271</v>
      </c>
      <c r="E82" s="57">
        <v>6211441.8121693321</v>
      </c>
      <c r="F82" s="57">
        <v>0</v>
      </c>
      <c r="G82" s="57">
        <v>0</v>
      </c>
      <c r="H82">
        <v>0</v>
      </c>
      <c r="I82">
        <v>0</v>
      </c>
    </row>
    <row r="83" spans="1:9" x14ac:dyDescent="0.45">
      <c r="A83" t="s">
        <v>366</v>
      </c>
      <c r="B83">
        <v>12</v>
      </c>
      <c r="C83" s="57">
        <v>85349800</v>
      </c>
      <c r="D83" s="57">
        <v>7112483.333333333</v>
      </c>
      <c r="E83" s="57">
        <v>6682999.6114746034</v>
      </c>
      <c r="F83" s="57">
        <v>11</v>
      </c>
      <c r="G83" s="57">
        <v>85349800</v>
      </c>
      <c r="H83">
        <v>7759072.7272727285</v>
      </c>
      <c r="I83">
        <v>52242212.915057316</v>
      </c>
    </row>
    <row r="84" spans="1:9" x14ac:dyDescent="0.45">
      <c r="A84" t="s">
        <v>367</v>
      </c>
      <c r="B84">
        <v>8</v>
      </c>
      <c r="C84" s="57">
        <v>85261523</v>
      </c>
      <c r="D84" s="57">
        <v>10657690.375</v>
      </c>
      <c r="E84" s="57">
        <v>7089787.8738992093</v>
      </c>
      <c r="F84" s="57">
        <v>0</v>
      </c>
      <c r="G84" s="57">
        <v>0</v>
      </c>
      <c r="H84">
        <v>0</v>
      </c>
      <c r="I84">
        <v>0</v>
      </c>
    </row>
    <row r="85" spans="1:9" x14ac:dyDescent="0.45">
      <c r="A85" t="s">
        <v>368</v>
      </c>
      <c r="B85">
        <v>128</v>
      </c>
      <c r="C85" s="57">
        <v>84131680</v>
      </c>
      <c r="D85" s="57">
        <v>657278.75</v>
      </c>
      <c r="E85" s="57">
        <v>1637342.4850461211</v>
      </c>
      <c r="F85" s="57">
        <v>11</v>
      </c>
      <c r="G85" s="57">
        <v>84131680</v>
      </c>
      <c r="H85">
        <v>7648334.5454545459</v>
      </c>
      <c r="I85">
        <v>54201097.657932602</v>
      </c>
    </row>
    <row r="86" spans="1:9" x14ac:dyDescent="0.45">
      <c r="A86" t="s">
        <v>369</v>
      </c>
      <c r="B86">
        <v>8</v>
      </c>
      <c r="C86" s="57">
        <v>82802410</v>
      </c>
      <c r="D86" s="57">
        <v>10350301.25</v>
      </c>
      <c r="E86" s="57">
        <v>15432608.17625767</v>
      </c>
      <c r="F86" s="57">
        <v>11</v>
      </c>
      <c r="G86" s="57">
        <v>82802410</v>
      </c>
      <c r="H86">
        <v>7527491.8181818184</v>
      </c>
      <c r="I86">
        <v>35021537.660013586</v>
      </c>
    </row>
    <row r="87" spans="1:9" x14ac:dyDescent="0.45">
      <c r="A87" t="s">
        <v>370</v>
      </c>
      <c r="B87">
        <v>89</v>
      </c>
      <c r="C87" s="57">
        <v>81693880</v>
      </c>
      <c r="D87" s="57">
        <v>917908.76404494385</v>
      </c>
      <c r="E87" s="57">
        <v>1573557.103210184</v>
      </c>
      <c r="F87" s="57">
        <v>11</v>
      </c>
      <c r="G87" s="57">
        <v>81693880</v>
      </c>
      <c r="H87">
        <v>7426716.3636363633</v>
      </c>
      <c r="I87">
        <v>57885667.432952568</v>
      </c>
    </row>
    <row r="88" spans="1:9" x14ac:dyDescent="0.45">
      <c r="A88" t="s">
        <v>371</v>
      </c>
      <c r="B88">
        <v>28</v>
      </c>
      <c r="C88" s="57">
        <v>81500240</v>
      </c>
      <c r="D88" s="57">
        <v>2910722.8571428568</v>
      </c>
      <c r="E88" s="57">
        <v>11693232.42347366</v>
      </c>
      <c r="F88" s="57">
        <v>17</v>
      </c>
      <c r="G88" s="57">
        <v>1076659196</v>
      </c>
      <c r="H88">
        <v>63332893.882352941</v>
      </c>
      <c r="I88">
        <v>58389874.510311037</v>
      </c>
    </row>
    <row r="89" spans="1:9" x14ac:dyDescent="0.45">
      <c r="A89" t="s">
        <v>372</v>
      </c>
      <c r="B89">
        <v>18</v>
      </c>
      <c r="C89" s="57">
        <v>80653232</v>
      </c>
      <c r="D89" s="57">
        <v>4480735.111111111</v>
      </c>
      <c r="E89" s="57">
        <v>116401029.5555733</v>
      </c>
      <c r="F89" s="57">
        <v>7</v>
      </c>
      <c r="G89" s="57">
        <v>80653232</v>
      </c>
      <c r="H89">
        <v>11521890.285714289</v>
      </c>
      <c r="I89">
        <v>57940045.442327566</v>
      </c>
    </row>
    <row r="90" spans="1:9" x14ac:dyDescent="0.45">
      <c r="A90" t="s">
        <v>373</v>
      </c>
      <c r="B90">
        <v>2</v>
      </c>
      <c r="C90" s="57">
        <v>75104430</v>
      </c>
      <c r="D90" s="57">
        <v>37552215</v>
      </c>
      <c r="E90" s="57">
        <v>41011940.164592087</v>
      </c>
      <c r="F90" s="57">
        <v>0</v>
      </c>
      <c r="G90" s="57">
        <v>0</v>
      </c>
      <c r="H90">
        <v>0</v>
      </c>
      <c r="I90">
        <v>0</v>
      </c>
    </row>
    <row r="91" spans="1:9" x14ac:dyDescent="0.45">
      <c r="A91" t="s">
        <v>66</v>
      </c>
      <c r="B91">
        <v>74</v>
      </c>
      <c r="C91" s="57">
        <v>73714890</v>
      </c>
      <c r="D91" s="57">
        <v>996147.16216216213</v>
      </c>
      <c r="E91" s="57">
        <v>3190166.2712161322</v>
      </c>
      <c r="F91" s="57">
        <v>1</v>
      </c>
      <c r="G91" s="57">
        <v>215281980</v>
      </c>
      <c r="H91">
        <v>215281980</v>
      </c>
      <c r="I91">
        <v>0</v>
      </c>
    </row>
    <row r="92" spans="1:9" x14ac:dyDescent="0.45">
      <c r="A92" t="s">
        <v>374</v>
      </c>
      <c r="B92">
        <v>1</v>
      </c>
      <c r="C92" s="57">
        <v>72676310</v>
      </c>
      <c r="D92" s="57">
        <v>72676310</v>
      </c>
      <c r="E92" s="57">
        <v>0</v>
      </c>
      <c r="F92" s="57">
        <v>1</v>
      </c>
      <c r="G92" s="57">
        <v>39674148</v>
      </c>
      <c r="H92">
        <v>39674148</v>
      </c>
      <c r="I92">
        <v>0</v>
      </c>
    </row>
    <row r="93" spans="1:9" x14ac:dyDescent="0.45">
      <c r="A93" t="s">
        <v>375</v>
      </c>
      <c r="B93">
        <v>8</v>
      </c>
      <c r="C93" s="57">
        <v>67556660</v>
      </c>
      <c r="D93" s="57">
        <v>8444582.5</v>
      </c>
      <c r="E93" s="57">
        <v>19257313.534618299</v>
      </c>
      <c r="F93" s="57">
        <v>18</v>
      </c>
      <c r="G93" s="57">
        <v>46105875</v>
      </c>
      <c r="H93">
        <v>2561437.5</v>
      </c>
      <c r="I93">
        <v>2557710.322549453</v>
      </c>
    </row>
    <row r="94" spans="1:9" x14ac:dyDescent="0.45">
      <c r="A94" t="s">
        <v>376</v>
      </c>
      <c r="B94">
        <v>20</v>
      </c>
      <c r="C94" s="57">
        <v>65000000</v>
      </c>
      <c r="D94" s="57">
        <v>3250000</v>
      </c>
      <c r="E94" s="57">
        <v>1750939.5973831341</v>
      </c>
      <c r="F94" s="57">
        <v>21</v>
      </c>
      <c r="G94" s="57">
        <v>71800000</v>
      </c>
      <c r="H94">
        <v>3419047.6190476189</v>
      </c>
      <c r="I94">
        <v>1619450.2300531031</v>
      </c>
    </row>
    <row r="95" spans="1:9" x14ac:dyDescent="0.45">
      <c r="A95" t="s">
        <v>377</v>
      </c>
      <c r="B95">
        <v>18</v>
      </c>
      <c r="C95" s="57">
        <v>49905310</v>
      </c>
      <c r="D95" s="57">
        <v>2772517.222222222</v>
      </c>
      <c r="E95" s="57">
        <v>1791016.839575991</v>
      </c>
      <c r="F95" s="57">
        <v>18</v>
      </c>
      <c r="G95" s="57">
        <v>49905310</v>
      </c>
      <c r="H95">
        <v>2772517.222222222</v>
      </c>
      <c r="I95">
        <v>1791016.839575991</v>
      </c>
    </row>
    <row r="96" spans="1:9" x14ac:dyDescent="0.45">
      <c r="A96" t="s">
        <v>91</v>
      </c>
      <c r="B96">
        <v>1</v>
      </c>
      <c r="C96" s="57">
        <v>49577641</v>
      </c>
      <c r="D96" s="57">
        <v>49577641</v>
      </c>
      <c r="E96" s="57">
        <v>0</v>
      </c>
      <c r="F96" s="57">
        <v>0</v>
      </c>
      <c r="G96" s="57">
        <v>0</v>
      </c>
      <c r="H96">
        <v>0</v>
      </c>
      <c r="I96">
        <v>0</v>
      </c>
    </row>
    <row r="97" spans="1:9" x14ac:dyDescent="0.45">
      <c r="A97" t="s">
        <v>378</v>
      </c>
      <c r="B97">
        <v>361</v>
      </c>
      <c r="C97" s="57">
        <v>47694040</v>
      </c>
      <c r="D97" s="57">
        <v>132116.45429362881</v>
      </c>
      <c r="E97" s="57">
        <v>583888.45617939683</v>
      </c>
      <c r="F97" s="57">
        <v>363</v>
      </c>
      <c r="G97" s="57">
        <v>47694040</v>
      </c>
      <c r="H97">
        <v>131388.5399449036</v>
      </c>
      <c r="I97">
        <v>582355.59012546297</v>
      </c>
    </row>
    <row r="98" spans="1:9" x14ac:dyDescent="0.45">
      <c r="A98" t="s">
        <v>146</v>
      </c>
      <c r="B98">
        <v>164</v>
      </c>
      <c r="C98" s="57">
        <v>47636750</v>
      </c>
      <c r="D98" s="57">
        <v>290467.98780487798</v>
      </c>
      <c r="E98" s="57">
        <v>200591.73707263169</v>
      </c>
      <c r="F98" s="57">
        <v>0</v>
      </c>
      <c r="G98" s="57">
        <v>0</v>
      </c>
      <c r="H98">
        <v>0</v>
      </c>
      <c r="I98">
        <v>0</v>
      </c>
    </row>
    <row r="99" spans="1:9" x14ac:dyDescent="0.45">
      <c r="A99" t="s">
        <v>233</v>
      </c>
      <c r="B99">
        <v>17</v>
      </c>
      <c r="C99" s="57">
        <v>44210000</v>
      </c>
      <c r="D99" s="57">
        <v>2600588.2352941181</v>
      </c>
      <c r="E99" s="57">
        <v>3451060.653241687</v>
      </c>
      <c r="F99" s="57">
        <v>0</v>
      </c>
      <c r="G99" s="57">
        <v>0</v>
      </c>
      <c r="H99">
        <v>0</v>
      </c>
      <c r="I99">
        <v>0</v>
      </c>
    </row>
    <row r="100" spans="1:9" x14ac:dyDescent="0.45">
      <c r="A100" t="s">
        <v>212</v>
      </c>
      <c r="B100">
        <v>16</v>
      </c>
      <c r="C100" s="57">
        <v>44154408</v>
      </c>
      <c r="D100" s="57">
        <v>2759650.5</v>
      </c>
      <c r="E100" s="57">
        <v>6166675.4781692</v>
      </c>
      <c r="F100" s="57">
        <v>0</v>
      </c>
      <c r="G100" s="57">
        <v>0</v>
      </c>
      <c r="H100">
        <v>0</v>
      </c>
      <c r="I100">
        <v>0</v>
      </c>
    </row>
    <row r="101" spans="1:9" x14ac:dyDescent="0.45">
      <c r="A101" t="s">
        <v>379</v>
      </c>
      <c r="B101">
        <v>38</v>
      </c>
      <c r="C101" s="57">
        <v>43567511</v>
      </c>
      <c r="D101" s="57">
        <v>1146513.4473684209</v>
      </c>
      <c r="E101" s="57">
        <v>2221768.9531501541</v>
      </c>
      <c r="F101" s="57">
        <v>11</v>
      </c>
      <c r="G101" s="57">
        <v>43567511</v>
      </c>
      <c r="H101">
        <v>3960682.8181818179</v>
      </c>
      <c r="I101">
        <v>26697319.628540069</v>
      </c>
    </row>
    <row r="102" spans="1:9" x14ac:dyDescent="0.45">
      <c r="A102" t="s">
        <v>380</v>
      </c>
      <c r="B102">
        <v>12</v>
      </c>
      <c r="C102" s="57">
        <v>43523122</v>
      </c>
      <c r="D102" s="57">
        <v>3626926.833333333</v>
      </c>
      <c r="E102" s="57">
        <v>5529282.5751018273</v>
      </c>
      <c r="F102" s="57">
        <v>0</v>
      </c>
      <c r="G102" s="57">
        <v>0</v>
      </c>
      <c r="H102">
        <v>0</v>
      </c>
      <c r="I102">
        <v>0</v>
      </c>
    </row>
    <row r="103" spans="1:9" x14ac:dyDescent="0.45">
      <c r="A103" t="s">
        <v>232</v>
      </c>
      <c r="B103">
        <v>48</v>
      </c>
      <c r="C103" s="57">
        <v>42819877</v>
      </c>
      <c r="D103" s="57">
        <v>892080.77083333337</v>
      </c>
      <c r="E103" s="57">
        <v>2336427.7441149908</v>
      </c>
      <c r="F103" s="57">
        <v>0</v>
      </c>
      <c r="G103" s="57">
        <v>0</v>
      </c>
      <c r="H103">
        <v>0</v>
      </c>
      <c r="I103">
        <v>0</v>
      </c>
    </row>
    <row r="104" spans="1:9" x14ac:dyDescent="0.45">
      <c r="A104" t="s">
        <v>217</v>
      </c>
      <c r="B104">
        <v>52</v>
      </c>
      <c r="C104" s="57">
        <v>42422732</v>
      </c>
      <c r="D104" s="57">
        <v>815821.76923076925</v>
      </c>
      <c r="E104" s="57">
        <v>963810.7641005991</v>
      </c>
      <c r="F104" s="57">
        <v>0</v>
      </c>
      <c r="G104" s="57">
        <v>0</v>
      </c>
      <c r="H104">
        <v>0</v>
      </c>
      <c r="I104">
        <v>0</v>
      </c>
    </row>
    <row r="105" spans="1:9" x14ac:dyDescent="0.45">
      <c r="A105" t="s">
        <v>381</v>
      </c>
      <c r="B105">
        <v>1</v>
      </c>
      <c r="C105" s="57">
        <v>39673148</v>
      </c>
      <c r="D105" s="57">
        <v>39673148</v>
      </c>
      <c r="E105" s="57">
        <v>0</v>
      </c>
      <c r="F105" s="57">
        <v>4</v>
      </c>
      <c r="G105" s="57">
        <v>6056359</v>
      </c>
      <c r="H105">
        <v>1514089.75</v>
      </c>
      <c r="I105">
        <v>0.49999999998059741</v>
      </c>
    </row>
    <row r="106" spans="1:9" x14ac:dyDescent="0.45">
      <c r="A106" t="s">
        <v>382</v>
      </c>
      <c r="B106">
        <v>81</v>
      </c>
      <c r="C106" s="57">
        <v>39100000</v>
      </c>
      <c r="D106" s="57">
        <v>482716.04938271613</v>
      </c>
      <c r="E106" s="57">
        <v>343525.88092339941</v>
      </c>
      <c r="F106" s="57">
        <v>0</v>
      </c>
      <c r="G106" s="57">
        <v>0</v>
      </c>
      <c r="H106">
        <v>0</v>
      </c>
      <c r="I106">
        <v>0</v>
      </c>
    </row>
    <row r="107" spans="1:9" x14ac:dyDescent="0.45">
      <c r="A107" t="s">
        <v>182</v>
      </c>
      <c r="B107">
        <v>7</v>
      </c>
      <c r="C107" s="57">
        <v>37334660</v>
      </c>
      <c r="D107" s="57">
        <v>5333522.8571428573</v>
      </c>
      <c r="E107" s="57">
        <v>9090579.1889327466</v>
      </c>
      <c r="F107" s="57">
        <v>0</v>
      </c>
      <c r="G107" s="57">
        <v>0</v>
      </c>
      <c r="H107">
        <v>0</v>
      </c>
      <c r="I107">
        <v>0</v>
      </c>
    </row>
    <row r="108" spans="1:9" x14ac:dyDescent="0.45">
      <c r="A108" t="s">
        <v>59</v>
      </c>
      <c r="B108">
        <v>10</v>
      </c>
      <c r="C108" s="57">
        <v>37246162</v>
      </c>
      <c r="D108" s="57">
        <v>3724616.2</v>
      </c>
      <c r="E108" s="57">
        <v>13155340.21486613</v>
      </c>
      <c r="F108" s="57">
        <v>12</v>
      </c>
      <c r="G108" s="57">
        <v>79553171</v>
      </c>
      <c r="H108">
        <v>6629430.916666667</v>
      </c>
      <c r="I108">
        <v>9137604.6082667578</v>
      </c>
    </row>
    <row r="109" spans="1:9" x14ac:dyDescent="0.45">
      <c r="A109" t="s">
        <v>383</v>
      </c>
      <c r="B109">
        <v>2</v>
      </c>
      <c r="C109" s="57">
        <v>37168711</v>
      </c>
      <c r="D109" s="57">
        <v>18584355.5</v>
      </c>
      <c r="E109" s="57">
        <v>12002247.363204131</v>
      </c>
      <c r="F109" s="57">
        <v>0</v>
      </c>
      <c r="G109" s="57">
        <v>0</v>
      </c>
      <c r="H109">
        <v>0</v>
      </c>
      <c r="I109">
        <v>0</v>
      </c>
    </row>
    <row r="110" spans="1:9" x14ac:dyDescent="0.45">
      <c r="A110" t="s">
        <v>384</v>
      </c>
      <c r="B110">
        <v>11</v>
      </c>
      <c r="C110" s="57">
        <v>37000000</v>
      </c>
      <c r="D110" s="57">
        <v>3363636.3636363642</v>
      </c>
      <c r="E110" s="57">
        <v>1747725.7950106061</v>
      </c>
      <c r="F110" s="57">
        <v>9</v>
      </c>
      <c r="G110" s="57">
        <v>31000000</v>
      </c>
      <c r="H110">
        <v>3444444.444444444</v>
      </c>
      <c r="I110">
        <v>1878237.9449307739</v>
      </c>
    </row>
    <row r="111" spans="1:9" x14ac:dyDescent="0.45">
      <c r="A111" t="s">
        <v>173</v>
      </c>
      <c r="B111">
        <v>139</v>
      </c>
      <c r="C111" s="57">
        <v>34038165</v>
      </c>
      <c r="D111" s="57">
        <v>244878.88489208629</v>
      </c>
      <c r="E111" s="57">
        <v>1579301.3327721991</v>
      </c>
      <c r="F111" s="57">
        <v>0</v>
      </c>
      <c r="G111" s="57">
        <v>0</v>
      </c>
      <c r="H111">
        <v>0</v>
      </c>
      <c r="I111">
        <v>0</v>
      </c>
    </row>
    <row r="112" spans="1:9" x14ac:dyDescent="0.45">
      <c r="A112" t="s">
        <v>385</v>
      </c>
      <c r="B112">
        <v>7</v>
      </c>
      <c r="C112" s="57">
        <v>34036656</v>
      </c>
      <c r="D112" s="57">
        <v>4862379.4285714282</v>
      </c>
      <c r="E112" s="57">
        <v>3452713.4878720562</v>
      </c>
      <c r="F112" s="57">
        <v>11</v>
      </c>
      <c r="G112" s="57">
        <v>34036656</v>
      </c>
      <c r="H112">
        <v>3094241.4545454551</v>
      </c>
      <c r="I112">
        <v>21267376.51352613</v>
      </c>
    </row>
    <row r="113" spans="1:9" x14ac:dyDescent="0.45">
      <c r="A113" t="s">
        <v>386</v>
      </c>
      <c r="B113">
        <v>4</v>
      </c>
      <c r="C113" s="57">
        <v>31935106</v>
      </c>
      <c r="D113" s="57">
        <v>7983776.5</v>
      </c>
      <c r="E113" s="57">
        <v>3086376.7548261178</v>
      </c>
      <c r="F113" s="57">
        <v>7</v>
      </c>
      <c r="G113" s="57">
        <v>146939846</v>
      </c>
      <c r="H113">
        <v>20991406.571428571</v>
      </c>
      <c r="I113">
        <v>9725863.0233168639</v>
      </c>
    </row>
    <row r="114" spans="1:9" x14ac:dyDescent="0.45">
      <c r="A114" t="s">
        <v>229</v>
      </c>
      <c r="B114">
        <v>348</v>
      </c>
      <c r="C114" s="57">
        <v>31400818</v>
      </c>
      <c r="D114" s="57">
        <v>90232.235632183903</v>
      </c>
      <c r="E114" s="57">
        <v>2353323.3354904908</v>
      </c>
      <c r="F114" s="57">
        <v>0</v>
      </c>
      <c r="G114" s="57">
        <v>0</v>
      </c>
      <c r="H114">
        <v>0</v>
      </c>
      <c r="I114">
        <v>0</v>
      </c>
    </row>
    <row r="115" spans="1:9" x14ac:dyDescent="0.45">
      <c r="A115" t="s">
        <v>387</v>
      </c>
      <c r="B115">
        <v>6</v>
      </c>
      <c r="C115" s="57">
        <v>31156074</v>
      </c>
      <c r="D115" s="57">
        <v>5192679</v>
      </c>
      <c r="E115" s="57">
        <v>2406504.3847027579</v>
      </c>
      <c r="F115" s="57">
        <v>11</v>
      </c>
      <c r="G115" s="57">
        <v>31156074</v>
      </c>
      <c r="H115">
        <v>2832370.3636363642</v>
      </c>
      <c r="I115">
        <v>19885095.871901251</v>
      </c>
    </row>
    <row r="116" spans="1:9" x14ac:dyDescent="0.45">
      <c r="A116" t="s">
        <v>185</v>
      </c>
      <c r="B116">
        <v>13</v>
      </c>
      <c r="C116" s="57">
        <v>30603086</v>
      </c>
      <c r="D116" s="57">
        <v>2354083.538461538</v>
      </c>
      <c r="E116" s="57">
        <v>2772800.242360347</v>
      </c>
      <c r="F116" s="57">
        <v>0</v>
      </c>
      <c r="G116" s="57">
        <v>0</v>
      </c>
      <c r="H116">
        <v>0</v>
      </c>
      <c r="I116">
        <v>0</v>
      </c>
    </row>
    <row r="117" spans="1:9" x14ac:dyDescent="0.45">
      <c r="A117" t="s">
        <v>388</v>
      </c>
      <c r="B117">
        <v>117</v>
      </c>
      <c r="C117" s="57">
        <v>29945180</v>
      </c>
      <c r="D117" s="57">
        <v>255941.70940170941</v>
      </c>
      <c r="E117" s="57">
        <v>661734.24176655943</v>
      </c>
      <c r="F117" s="57">
        <v>11</v>
      </c>
      <c r="G117" s="57">
        <v>29945180</v>
      </c>
      <c r="H117">
        <v>2722289.0909090908</v>
      </c>
      <c r="I117">
        <v>19110307.27705887</v>
      </c>
    </row>
    <row r="118" spans="1:9" x14ac:dyDescent="0.45">
      <c r="A118" t="s">
        <v>389</v>
      </c>
      <c r="B118">
        <v>53</v>
      </c>
      <c r="C118" s="57">
        <v>29284000</v>
      </c>
      <c r="D118" s="57">
        <v>552528.30188679241</v>
      </c>
      <c r="E118" s="57">
        <v>357731.18419441418</v>
      </c>
      <c r="F118" s="57">
        <v>11</v>
      </c>
      <c r="G118" s="57">
        <v>29284000</v>
      </c>
      <c r="H118">
        <v>2662181.8181818179</v>
      </c>
      <c r="I118">
        <v>18399026.13084824</v>
      </c>
    </row>
    <row r="119" spans="1:9" x14ac:dyDescent="0.45">
      <c r="A119" t="s">
        <v>390</v>
      </c>
      <c r="B119">
        <v>7</v>
      </c>
      <c r="C119" s="57">
        <v>28782440</v>
      </c>
      <c r="D119" s="57">
        <v>4111777.1428571432</v>
      </c>
      <c r="E119" s="57">
        <v>5663962.0032556551</v>
      </c>
      <c r="F119" s="57">
        <v>9</v>
      </c>
      <c r="G119" s="57">
        <v>28782440</v>
      </c>
      <c r="H119">
        <v>3198048.888888889</v>
      </c>
      <c r="I119">
        <v>30339355.67237892</v>
      </c>
    </row>
    <row r="120" spans="1:9" x14ac:dyDescent="0.45">
      <c r="A120" t="s">
        <v>197</v>
      </c>
      <c r="B120">
        <v>129</v>
      </c>
      <c r="C120" s="57">
        <v>28646298</v>
      </c>
      <c r="D120" s="57">
        <v>222064.32558139539</v>
      </c>
      <c r="E120" s="57">
        <v>118291.2047089831</v>
      </c>
      <c r="F120" s="57">
        <v>0</v>
      </c>
      <c r="G120" s="57">
        <v>0</v>
      </c>
      <c r="H120">
        <v>0</v>
      </c>
      <c r="I120">
        <v>0</v>
      </c>
    </row>
    <row r="121" spans="1:9" x14ac:dyDescent="0.45">
      <c r="A121" t="s">
        <v>391</v>
      </c>
      <c r="B121">
        <v>22</v>
      </c>
      <c r="C121" s="57">
        <v>26930000</v>
      </c>
      <c r="D121" s="57">
        <v>1224090.9090909089</v>
      </c>
      <c r="E121" s="57">
        <v>2652346.973443042</v>
      </c>
      <c r="F121" s="57">
        <v>11</v>
      </c>
      <c r="G121" s="57">
        <v>26930000</v>
      </c>
      <c r="H121">
        <v>2448181.8181818179</v>
      </c>
      <c r="I121">
        <v>14437812.284540771</v>
      </c>
    </row>
    <row r="122" spans="1:9" x14ac:dyDescent="0.45">
      <c r="A122" t="s">
        <v>147</v>
      </c>
      <c r="B122">
        <v>164</v>
      </c>
      <c r="C122" s="57">
        <v>26537140</v>
      </c>
      <c r="D122" s="57">
        <v>161811.8292682927</v>
      </c>
      <c r="E122" s="57">
        <v>100752.9592024189</v>
      </c>
      <c r="F122" s="57">
        <v>0</v>
      </c>
      <c r="G122" s="57">
        <v>0</v>
      </c>
      <c r="H122">
        <v>0</v>
      </c>
      <c r="I122">
        <v>0</v>
      </c>
    </row>
    <row r="123" spans="1:9" x14ac:dyDescent="0.45">
      <c r="A123" t="s">
        <v>392</v>
      </c>
      <c r="B123">
        <v>13</v>
      </c>
      <c r="C123" s="57">
        <v>26486617</v>
      </c>
      <c r="D123" s="57">
        <v>2037432.076923077</v>
      </c>
      <c r="E123" s="57">
        <v>1328618.5585139091</v>
      </c>
      <c r="F123" s="57">
        <v>11</v>
      </c>
      <c r="G123" s="57">
        <v>26486617</v>
      </c>
      <c r="H123">
        <v>2407874.2727272729</v>
      </c>
      <c r="I123">
        <v>16878941.90079378</v>
      </c>
    </row>
    <row r="124" spans="1:9" x14ac:dyDescent="0.45">
      <c r="A124" t="s">
        <v>393</v>
      </c>
      <c r="B124">
        <v>6</v>
      </c>
      <c r="C124" s="57">
        <v>24270000</v>
      </c>
      <c r="D124" s="57">
        <v>4045000</v>
      </c>
      <c r="E124" s="57">
        <v>69713.700231733499</v>
      </c>
      <c r="F124" s="57">
        <v>11</v>
      </c>
      <c r="G124" s="57">
        <v>24270000</v>
      </c>
      <c r="H124">
        <v>2206363.6363636358</v>
      </c>
      <c r="I124">
        <v>15186575.995086759</v>
      </c>
    </row>
    <row r="125" spans="1:9" x14ac:dyDescent="0.45">
      <c r="A125" t="s">
        <v>394</v>
      </c>
      <c r="B125">
        <v>126</v>
      </c>
      <c r="C125" s="57">
        <v>22561595</v>
      </c>
      <c r="D125" s="57">
        <v>179060.27777777781</v>
      </c>
      <c r="E125" s="57">
        <v>3890903.4655202292</v>
      </c>
      <c r="F125" s="57">
        <v>11</v>
      </c>
      <c r="G125" s="57">
        <v>22561595</v>
      </c>
      <c r="H125">
        <v>2051054.0909090911</v>
      </c>
      <c r="I125">
        <v>23858583.070462588</v>
      </c>
    </row>
    <row r="126" spans="1:9" x14ac:dyDescent="0.45">
      <c r="A126" t="s">
        <v>395</v>
      </c>
      <c r="B126">
        <v>56</v>
      </c>
      <c r="C126" s="57">
        <v>22286563</v>
      </c>
      <c r="D126" s="57">
        <v>397974.33928571432</v>
      </c>
      <c r="E126" s="57">
        <v>1155353.725250084</v>
      </c>
      <c r="F126" s="57">
        <v>11</v>
      </c>
      <c r="G126" s="57">
        <v>22286563</v>
      </c>
      <c r="H126">
        <v>2026051.1818181821</v>
      </c>
      <c r="I126">
        <v>17525841.42719258</v>
      </c>
    </row>
    <row r="127" spans="1:9" x14ac:dyDescent="0.45">
      <c r="A127" t="s">
        <v>209</v>
      </c>
      <c r="B127">
        <v>26</v>
      </c>
      <c r="C127" s="57">
        <v>22016608</v>
      </c>
      <c r="D127" s="57">
        <v>846792.61538461538</v>
      </c>
      <c r="E127" s="57">
        <v>1000698.040309906</v>
      </c>
      <c r="F127" s="57">
        <v>0</v>
      </c>
      <c r="G127" s="57">
        <v>0</v>
      </c>
      <c r="H127">
        <v>0</v>
      </c>
      <c r="I127">
        <v>0</v>
      </c>
    </row>
    <row r="128" spans="1:9" x14ac:dyDescent="0.45">
      <c r="A128" t="s">
        <v>211</v>
      </c>
      <c r="B128">
        <v>50</v>
      </c>
      <c r="C128" s="57">
        <v>21879840</v>
      </c>
      <c r="D128" s="57">
        <v>437596.8</v>
      </c>
      <c r="E128" s="57">
        <v>1108132.5093599439</v>
      </c>
      <c r="F128" s="57">
        <v>0</v>
      </c>
      <c r="G128" s="57">
        <v>0</v>
      </c>
      <c r="H128">
        <v>0</v>
      </c>
      <c r="I128">
        <v>0</v>
      </c>
    </row>
    <row r="129" spans="1:9" x14ac:dyDescent="0.45">
      <c r="A129" t="s">
        <v>396</v>
      </c>
      <c r="B129">
        <v>1</v>
      </c>
      <c r="C129" s="57">
        <v>21341210</v>
      </c>
      <c r="D129" s="57">
        <v>21341210</v>
      </c>
      <c r="E129" s="57">
        <v>0</v>
      </c>
      <c r="F129" s="57">
        <v>0</v>
      </c>
      <c r="G129" s="57">
        <v>0</v>
      </c>
      <c r="H129">
        <v>0</v>
      </c>
      <c r="I129">
        <v>0</v>
      </c>
    </row>
    <row r="130" spans="1:9" x14ac:dyDescent="0.45">
      <c r="A130" t="s">
        <v>397</v>
      </c>
      <c r="B130">
        <v>45</v>
      </c>
      <c r="C130" s="57">
        <v>20914518</v>
      </c>
      <c r="D130" s="57">
        <v>464767.06666666671</v>
      </c>
      <c r="E130" s="57">
        <v>1416408.0472474031</v>
      </c>
      <c r="F130" s="57">
        <v>11</v>
      </c>
      <c r="G130" s="57">
        <v>20914518</v>
      </c>
      <c r="H130">
        <v>1901319.8181818179</v>
      </c>
      <c r="I130">
        <v>9850486.5369747281</v>
      </c>
    </row>
    <row r="131" spans="1:9" x14ac:dyDescent="0.45">
      <c r="A131" t="s">
        <v>398</v>
      </c>
      <c r="B131">
        <v>10</v>
      </c>
      <c r="C131" s="57">
        <v>20319698</v>
      </c>
      <c r="D131" s="57">
        <v>2031969.8</v>
      </c>
      <c r="E131" s="57">
        <v>1135531.5329165161</v>
      </c>
      <c r="F131" s="57">
        <v>70</v>
      </c>
      <c r="G131" s="57">
        <v>20506980</v>
      </c>
      <c r="H131">
        <v>292956.85714285722</v>
      </c>
      <c r="I131">
        <v>524215.76731077611</v>
      </c>
    </row>
    <row r="132" spans="1:9" x14ac:dyDescent="0.45">
      <c r="A132" t="s">
        <v>399</v>
      </c>
      <c r="B132">
        <v>9</v>
      </c>
      <c r="C132" s="57">
        <v>19500000</v>
      </c>
      <c r="D132" s="57">
        <v>2166666.666666667</v>
      </c>
      <c r="E132" s="57">
        <v>1000000</v>
      </c>
      <c r="F132" s="57">
        <v>7</v>
      </c>
      <c r="G132" s="57">
        <v>15000000</v>
      </c>
      <c r="H132">
        <v>2142857.1428571432</v>
      </c>
      <c r="I132">
        <v>1069044.967649698</v>
      </c>
    </row>
    <row r="133" spans="1:9" x14ac:dyDescent="0.45">
      <c r="A133" t="s">
        <v>223</v>
      </c>
      <c r="B133">
        <v>56</v>
      </c>
      <c r="C133" s="57">
        <v>19137267</v>
      </c>
      <c r="D133" s="57">
        <v>341736.91071428568</v>
      </c>
      <c r="E133" s="57">
        <v>1121576.664100664</v>
      </c>
      <c r="F133" s="57">
        <v>0</v>
      </c>
      <c r="G133" s="57">
        <v>0</v>
      </c>
      <c r="H133">
        <v>0</v>
      </c>
      <c r="I133">
        <v>0</v>
      </c>
    </row>
    <row r="134" spans="1:9" x14ac:dyDescent="0.45">
      <c r="A134" t="s">
        <v>400</v>
      </c>
      <c r="B134">
        <v>4</v>
      </c>
      <c r="C134" s="57">
        <v>19000000</v>
      </c>
      <c r="D134" s="57">
        <v>4750000</v>
      </c>
      <c r="E134" s="57">
        <v>1322875.6555322949</v>
      </c>
      <c r="F134" s="57">
        <v>4</v>
      </c>
      <c r="G134" s="57">
        <v>19000000</v>
      </c>
      <c r="H134">
        <v>4750000</v>
      </c>
      <c r="I134">
        <v>1322875.6555322949</v>
      </c>
    </row>
    <row r="135" spans="1:9" x14ac:dyDescent="0.45">
      <c r="A135" t="s">
        <v>401</v>
      </c>
      <c r="B135">
        <v>224</v>
      </c>
      <c r="C135" s="57">
        <v>18975142</v>
      </c>
      <c r="D135" s="57">
        <v>84710.455357142855</v>
      </c>
      <c r="E135" s="57">
        <v>327799.15123637742</v>
      </c>
      <c r="F135" s="57">
        <v>11</v>
      </c>
      <c r="G135" s="57">
        <v>18975142</v>
      </c>
      <c r="H135">
        <v>1725012.9090909089</v>
      </c>
      <c r="I135">
        <v>11779750.305774329</v>
      </c>
    </row>
    <row r="136" spans="1:9" x14ac:dyDescent="0.45">
      <c r="A136" t="s">
        <v>181</v>
      </c>
      <c r="B136">
        <v>33</v>
      </c>
      <c r="C136" s="57">
        <v>18867273</v>
      </c>
      <c r="D136" s="57">
        <v>571735.54545454541</v>
      </c>
      <c r="E136" s="57">
        <v>953118.6868091604</v>
      </c>
      <c r="F136" s="57">
        <v>0</v>
      </c>
      <c r="G136" s="57">
        <v>0</v>
      </c>
      <c r="H136">
        <v>0</v>
      </c>
      <c r="I136">
        <v>0</v>
      </c>
    </row>
    <row r="137" spans="1:9" x14ac:dyDescent="0.45">
      <c r="A137" t="s">
        <v>402</v>
      </c>
      <c r="B137">
        <v>7</v>
      </c>
      <c r="C137" s="57">
        <v>18746000</v>
      </c>
      <c r="D137" s="57">
        <v>2678000</v>
      </c>
      <c r="E137" s="57">
        <v>2168645.4297556342</v>
      </c>
      <c r="F137" s="57">
        <v>11</v>
      </c>
      <c r="G137" s="57">
        <v>18746000</v>
      </c>
      <c r="H137">
        <v>1704181.8181818179</v>
      </c>
      <c r="I137">
        <v>13842901.73206602</v>
      </c>
    </row>
    <row r="138" spans="1:9" x14ac:dyDescent="0.45">
      <c r="A138" t="s">
        <v>148</v>
      </c>
      <c r="B138">
        <v>59</v>
      </c>
      <c r="C138" s="57">
        <v>18660455</v>
      </c>
      <c r="D138" s="57">
        <v>316278.89830508467</v>
      </c>
      <c r="E138" s="57">
        <v>410129.98376362951</v>
      </c>
      <c r="F138" s="57">
        <v>0</v>
      </c>
      <c r="G138" s="57">
        <v>0</v>
      </c>
      <c r="H138">
        <v>0</v>
      </c>
      <c r="I138">
        <v>0</v>
      </c>
    </row>
    <row r="139" spans="1:9" x14ac:dyDescent="0.45">
      <c r="A139" t="s">
        <v>403</v>
      </c>
      <c r="B139">
        <v>51</v>
      </c>
      <c r="C139" s="57">
        <v>17041500</v>
      </c>
      <c r="D139" s="57">
        <v>334147.0588235294</v>
      </c>
      <c r="E139" s="57">
        <v>496341.71115590958</v>
      </c>
      <c r="F139" s="57">
        <v>54</v>
      </c>
      <c r="G139" s="57">
        <v>14708240</v>
      </c>
      <c r="H139">
        <v>272374.81481481477</v>
      </c>
      <c r="I139">
        <v>2093801.000499981</v>
      </c>
    </row>
    <row r="140" spans="1:9" x14ac:dyDescent="0.45">
      <c r="A140" t="s">
        <v>149</v>
      </c>
      <c r="B140">
        <v>14</v>
      </c>
      <c r="C140" s="57">
        <v>16712396</v>
      </c>
      <c r="D140" s="57">
        <v>1193742.5714285709</v>
      </c>
      <c r="E140" s="57">
        <v>2614742.8282828159</v>
      </c>
      <c r="F140" s="57">
        <v>0</v>
      </c>
      <c r="G140" s="57">
        <v>0</v>
      </c>
      <c r="H140">
        <v>0</v>
      </c>
      <c r="I140">
        <v>0</v>
      </c>
    </row>
    <row r="141" spans="1:9" x14ac:dyDescent="0.45">
      <c r="A141" t="s">
        <v>404</v>
      </c>
      <c r="B141">
        <v>26</v>
      </c>
      <c r="C141" s="57">
        <v>16708600</v>
      </c>
      <c r="D141" s="57">
        <v>642638.4615384615</v>
      </c>
      <c r="E141" s="57">
        <v>996711.86130272306</v>
      </c>
      <c r="F141" s="57">
        <v>11</v>
      </c>
      <c r="G141" s="57">
        <v>16708600</v>
      </c>
      <c r="H141">
        <v>1518963.636363636</v>
      </c>
      <c r="I141">
        <v>11298506.66161442</v>
      </c>
    </row>
    <row r="142" spans="1:9" x14ac:dyDescent="0.45">
      <c r="A142" t="s">
        <v>405</v>
      </c>
      <c r="B142">
        <v>117</v>
      </c>
      <c r="C142" s="57">
        <v>16462580</v>
      </c>
      <c r="D142" s="57">
        <v>140705.811965812</v>
      </c>
      <c r="E142" s="57">
        <v>349030.75114309922</v>
      </c>
      <c r="F142" s="57">
        <v>11</v>
      </c>
      <c r="G142" s="57">
        <v>16462580</v>
      </c>
      <c r="H142">
        <v>1496598.1818181821</v>
      </c>
      <c r="I142">
        <v>10549125.514931381</v>
      </c>
    </row>
    <row r="143" spans="1:9" x14ac:dyDescent="0.45">
      <c r="A143" t="s">
        <v>406</v>
      </c>
      <c r="B143">
        <v>6</v>
      </c>
      <c r="C143" s="57">
        <v>15668317</v>
      </c>
      <c r="D143" s="57">
        <v>2611386.166666667</v>
      </c>
      <c r="E143" s="57">
        <v>37799396.257336013</v>
      </c>
      <c r="F143" s="57">
        <v>11</v>
      </c>
      <c r="G143" s="57">
        <v>15668317</v>
      </c>
      <c r="H143">
        <v>1424392.4545454551</v>
      </c>
      <c r="I143">
        <v>41166887.063091591</v>
      </c>
    </row>
    <row r="144" spans="1:9" x14ac:dyDescent="0.45">
      <c r="A144" t="s">
        <v>407</v>
      </c>
      <c r="B144">
        <v>2</v>
      </c>
      <c r="C144" s="57">
        <v>14300000</v>
      </c>
      <c r="D144" s="57">
        <v>7150000</v>
      </c>
      <c r="E144" s="57">
        <v>1626345.596729059</v>
      </c>
      <c r="F144" s="57">
        <v>9</v>
      </c>
      <c r="G144" s="57">
        <v>14300000</v>
      </c>
      <c r="H144">
        <v>1588888.888888889</v>
      </c>
      <c r="I144">
        <v>12625811.305065161</v>
      </c>
    </row>
    <row r="145" spans="1:9" x14ac:dyDescent="0.45">
      <c r="A145" t="s">
        <v>257</v>
      </c>
      <c r="B145">
        <v>40</v>
      </c>
      <c r="C145" s="57">
        <v>14057342</v>
      </c>
      <c r="D145" s="57">
        <v>351433.55</v>
      </c>
      <c r="E145" s="57">
        <v>1446744.480901879</v>
      </c>
      <c r="F145" s="57">
        <v>0</v>
      </c>
      <c r="G145" s="57">
        <v>0</v>
      </c>
      <c r="H145">
        <v>0</v>
      </c>
      <c r="I145">
        <v>0</v>
      </c>
    </row>
    <row r="146" spans="1:9" x14ac:dyDescent="0.45">
      <c r="A146" t="s">
        <v>408</v>
      </c>
      <c r="B146">
        <v>2</v>
      </c>
      <c r="C146" s="57">
        <v>14000000</v>
      </c>
      <c r="D146" s="57">
        <v>7000000</v>
      </c>
      <c r="E146" s="57">
        <v>7071067.811865475</v>
      </c>
      <c r="F146" s="57">
        <v>0</v>
      </c>
      <c r="G146" s="57">
        <v>0</v>
      </c>
      <c r="H146">
        <v>0</v>
      </c>
      <c r="I146">
        <v>0</v>
      </c>
    </row>
    <row r="147" spans="1:9" x14ac:dyDescent="0.45">
      <c r="A147" t="s">
        <v>409</v>
      </c>
      <c r="B147">
        <v>4</v>
      </c>
      <c r="C147" s="57">
        <v>13601220</v>
      </c>
      <c r="D147" s="57">
        <v>3400305</v>
      </c>
      <c r="E147" s="57">
        <v>6395953.8014670387</v>
      </c>
      <c r="F147" s="57">
        <v>5</v>
      </c>
      <c r="G147" s="57">
        <v>13601220</v>
      </c>
      <c r="H147">
        <v>2720244</v>
      </c>
      <c r="I147">
        <v>11012987.933412099</v>
      </c>
    </row>
    <row r="148" spans="1:9" x14ac:dyDescent="0.45">
      <c r="A148" t="s">
        <v>410</v>
      </c>
      <c r="B148">
        <v>12</v>
      </c>
      <c r="C148" s="57">
        <v>13254422</v>
      </c>
      <c r="D148" s="57">
        <v>1104535.166666667</v>
      </c>
      <c r="E148" s="57">
        <v>1185916.9438710769</v>
      </c>
      <c r="F148" s="57">
        <v>64</v>
      </c>
      <c r="G148" s="57">
        <v>13789300</v>
      </c>
      <c r="H148">
        <v>215457.8125</v>
      </c>
      <c r="I148">
        <v>345318.48509845871</v>
      </c>
    </row>
    <row r="149" spans="1:9" x14ac:dyDescent="0.45">
      <c r="A149" t="s">
        <v>411</v>
      </c>
      <c r="B149">
        <v>6</v>
      </c>
      <c r="C149" s="57">
        <v>11960810</v>
      </c>
      <c r="D149" s="57">
        <v>1993468.333333333</v>
      </c>
      <c r="E149" s="57">
        <v>130684.57007874599</v>
      </c>
      <c r="F149" s="57">
        <v>11</v>
      </c>
      <c r="G149" s="57">
        <v>11960810</v>
      </c>
      <c r="H149">
        <v>1087346.363636364</v>
      </c>
      <c r="I149">
        <v>7536912.5724055907</v>
      </c>
    </row>
    <row r="150" spans="1:9" x14ac:dyDescent="0.45">
      <c r="A150" t="s">
        <v>412</v>
      </c>
      <c r="B150">
        <v>118</v>
      </c>
      <c r="C150" s="57">
        <v>11417007</v>
      </c>
      <c r="D150" s="57">
        <v>96754.296610169491</v>
      </c>
      <c r="E150" s="57">
        <v>146852.76776105451</v>
      </c>
      <c r="F150" s="57">
        <v>11</v>
      </c>
      <c r="G150" s="57">
        <v>11417007</v>
      </c>
      <c r="H150">
        <v>1037909.7272727269</v>
      </c>
      <c r="I150">
        <v>7236856.3218281753</v>
      </c>
    </row>
    <row r="151" spans="1:9" x14ac:dyDescent="0.45">
      <c r="A151" t="s">
        <v>413</v>
      </c>
      <c r="B151">
        <v>6</v>
      </c>
      <c r="C151" s="57">
        <v>10545931</v>
      </c>
      <c r="D151" s="57">
        <v>1757655.166666667</v>
      </c>
      <c r="E151" s="57">
        <v>583684.97115290433</v>
      </c>
      <c r="F151" s="57">
        <v>11</v>
      </c>
      <c r="G151" s="57">
        <v>10545931</v>
      </c>
      <c r="H151">
        <v>958721</v>
      </c>
      <c r="I151">
        <v>7371484.0594745371</v>
      </c>
    </row>
    <row r="152" spans="1:9" x14ac:dyDescent="0.45">
      <c r="A152" t="s">
        <v>414</v>
      </c>
      <c r="B152">
        <v>51</v>
      </c>
      <c r="C152" s="57">
        <v>10499553</v>
      </c>
      <c r="D152" s="57">
        <v>205873.5882352941</v>
      </c>
      <c r="E152" s="57">
        <v>243206.1279741262</v>
      </c>
      <c r="F152" s="57">
        <v>11</v>
      </c>
      <c r="G152" s="57">
        <v>10499553</v>
      </c>
      <c r="H152">
        <v>954504.81818181823</v>
      </c>
      <c r="I152">
        <v>6710196.186717283</v>
      </c>
    </row>
    <row r="153" spans="1:9" x14ac:dyDescent="0.45">
      <c r="A153" t="s">
        <v>415</v>
      </c>
      <c r="B153">
        <v>4</v>
      </c>
      <c r="C153" s="57">
        <v>10351742</v>
      </c>
      <c r="D153" s="57">
        <v>2587935.5</v>
      </c>
      <c r="E153" s="57">
        <v>1987136.161567949</v>
      </c>
      <c r="F153" s="57">
        <v>0</v>
      </c>
      <c r="G153" s="57">
        <v>0</v>
      </c>
      <c r="H153">
        <v>0</v>
      </c>
      <c r="I153">
        <v>0</v>
      </c>
    </row>
    <row r="154" spans="1:9" x14ac:dyDescent="0.45">
      <c r="A154" t="s">
        <v>416</v>
      </c>
      <c r="B154">
        <v>6</v>
      </c>
      <c r="C154" s="57">
        <v>9999996</v>
      </c>
      <c r="D154" s="57">
        <v>1666666</v>
      </c>
      <c r="E154" s="57">
        <v>0</v>
      </c>
      <c r="F154" s="57">
        <v>0</v>
      </c>
      <c r="G154" s="57">
        <v>0</v>
      </c>
      <c r="H154">
        <v>0</v>
      </c>
      <c r="I154">
        <v>0</v>
      </c>
    </row>
    <row r="155" spans="1:9" x14ac:dyDescent="0.45">
      <c r="A155" t="s">
        <v>417</v>
      </c>
      <c r="B155">
        <v>13</v>
      </c>
      <c r="C155" s="57">
        <v>9947254</v>
      </c>
      <c r="D155" s="57">
        <v>765173.38461538462</v>
      </c>
      <c r="E155" s="57">
        <v>604230.77799663856</v>
      </c>
      <c r="F155" s="57">
        <v>11</v>
      </c>
      <c r="G155" s="57">
        <v>9947254</v>
      </c>
      <c r="H155">
        <v>904295.81818181823</v>
      </c>
      <c r="I155">
        <v>6123842.4770795144</v>
      </c>
    </row>
    <row r="156" spans="1:9" x14ac:dyDescent="0.45">
      <c r="A156" t="s">
        <v>188</v>
      </c>
      <c r="B156">
        <v>197</v>
      </c>
      <c r="C156" s="57">
        <v>9420757</v>
      </c>
      <c r="D156" s="57">
        <v>47821.10152284264</v>
      </c>
      <c r="E156" s="57">
        <v>27178.210996668571</v>
      </c>
      <c r="F156" s="57">
        <v>0</v>
      </c>
      <c r="G156" s="57">
        <v>0</v>
      </c>
      <c r="H156">
        <v>0</v>
      </c>
      <c r="I156">
        <v>0</v>
      </c>
    </row>
    <row r="157" spans="1:9" x14ac:dyDescent="0.45">
      <c r="A157" t="s">
        <v>178</v>
      </c>
      <c r="B157">
        <v>6</v>
      </c>
      <c r="C157" s="57">
        <v>8663920</v>
      </c>
      <c r="D157" s="57">
        <v>1443986.666666667</v>
      </c>
      <c r="E157" s="57">
        <v>64297.952585340267</v>
      </c>
      <c r="F157" s="57">
        <v>0</v>
      </c>
      <c r="G157" s="57">
        <v>0</v>
      </c>
      <c r="H157">
        <v>0</v>
      </c>
      <c r="I157">
        <v>0</v>
      </c>
    </row>
    <row r="158" spans="1:9" x14ac:dyDescent="0.45">
      <c r="A158" t="s">
        <v>238</v>
      </c>
      <c r="B158">
        <v>66</v>
      </c>
      <c r="C158" s="57">
        <v>8651306</v>
      </c>
      <c r="D158" s="57">
        <v>131080.39393939401</v>
      </c>
      <c r="E158" s="57">
        <v>219558.84952995929</v>
      </c>
      <c r="F158" s="57">
        <v>0</v>
      </c>
      <c r="G158" s="57">
        <v>0</v>
      </c>
      <c r="H158">
        <v>0</v>
      </c>
      <c r="I158">
        <v>0</v>
      </c>
    </row>
    <row r="159" spans="1:9" x14ac:dyDescent="0.45">
      <c r="A159" t="s">
        <v>237</v>
      </c>
      <c r="B159">
        <v>145</v>
      </c>
      <c r="C159" s="57">
        <v>8295140</v>
      </c>
      <c r="D159" s="57">
        <v>57207.862068965507</v>
      </c>
      <c r="E159" s="57">
        <v>133263.76389298509</v>
      </c>
      <c r="F159" s="57">
        <v>0</v>
      </c>
      <c r="G159" s="57">
        <v>0</v>
      </c>
      <c r="H159">
        <v>0</v>
      </c>
      <c r="I159">
        <v>0</v>
      </c>
    </row>
    <row r="160" spans="1:9" x14ac:dyDescent="0.45">
      <c r="A160" t="s">
        <v>418</v>
      </c>
      <c r="B160">
        <v>1893</v>
      </c>
      <c r="C160" s="57">
        <v>8092277</v>
      </c>
      <c r="D160" s="57">
        <v>4274.8425779186473</v>
      </c>
      <c r="E160" s="57">
        <v>9721.6148973301679</v>
      </c>
      <c r="F160" s="57">
        <v>4</v>
      </c>
      <c r="G160" s="57">
        <v>8092277</v>
      </c>
      <c r="H160">
        <v>2023069.25</v>
      </c>
      <c r="I160">
        <v>1316521.903966249</v>
      </c>
    </row>
    <row r="161" spans="1:9" x14ac:dyDescent="0.45">
      <c r="A161" t="s">
        <v>419</v>
      </c>
      <c r="B161">
        <v>1</v>
      </c>
      <c r="C161" s="57">
        <v>8030000</v>
      </c>
      <c r="D161" s="57">
        <v>8030000</v>
      </c>
      <c r="E161" s="57">
        <v>0</v>
      </c>
      <c r="F161" s="57">
        <v>0</v>
      </c>
      <c r="G161" s="57">
        <v>0</v>
      </c>
      <c r="H161">
        <v>0</v>
      </c>
      <c r="I161">
        <v>0</v>
      </c>
    </row>
    <row r="162" spans="1:9" x14ac:dyDescent="0.45">
      <c r="A162" t="s">
        <v>190</v>
      </c>
      <c r="B162">
        <v>538</v>
      </c>
      <c r="C162" s="57">
        <v>8026130</v>
      </c>
      <c r="D162" s="57">
        <v>14918.45724907063</v>
      </c>
      <c r="E162" s="57">
        <v>27956.3662684177</v>
      </c>
      <c r="F162" s="57">
        <v>0</v>
      </c>
      <c r="G162" s="57">
        <v>0</v>
      </c>
      <c r="H162">
        <v>0</v>
      </c>
      <c r="I162">
        <v>0</v>
      </c>
    </row>
    <row r="163" spans="1:9" x14ac:dyDescent="0.45">
      <c r="A163" t="s">
        <v>169</v>
      </c>
      <c r="B163">
        <v>12</v>
      </c>
      <c r="C163" s="57">
        <v>7543968</v>
      </c>
      <c r="D163" s="57">
        <v>628664</v>
      </c>
      <c r="E163" s="57">
        <v>280384.08601935499</v>
      </c>
      <c r="F163" s="57">
        <v>0</v>
      </c>
      <c r="G163" s="57">
        <v>0</v>
      </c>
      <c r="H163">
        <v>0</v>
      </c>
      <c r="I163">
        <v>0</v>
      </c>
    </row>
    <row r="164" spans="1:9" x14ac:dyDescent="0.45">
      <c r="A164" t="s">
        <v>420</v>
      </c>
      <c r="B164">
        <v>74</v>
      </c>
      <c r="C164" s="57">
        <v>7371210</v>
      </c>
      <c r="D164" s="57">
        <v>99610.945945945947</v>
      </c>
      <c r="E164" s="57">
        <v>319016.87857025582</v>
      </c>
      <c r="F164" s="57">
        <v>1</v>
      </c>
      <c r="G164" s="57">
        <v>21527610</v>
      </c>
      <c r="H164">
        <v>21527610</v>
      </c>
      <c r="I164">
        <v>0</v>
      </c>
    </row>
    <row r="165" spans="1:9" x14ac:dyDescent="0.45">
      <c r="A165" t="s">
        <v>421</v>
      </c>
      <c r="B165">
        <v>34</v>
      </c>
      <c r="C165" s="57">
        <v>7300000</v>
      </c>
      <c r="D165" s="57">
        <v>214705.8823529412</v>
      </c>
      <c r="E165" s="57">
        <v>293332.32052976987</v>
      </c>
      <c r="F165" s="57">
        <v>11</v>
      </c>
      <c r="G165" s="57">
        <v>7300000</v>
      </c>
      <c r="H165">
        <v>663636.36363636365</v>
      </c>
      <c r="I165">
        <v>5103573.7924071848</v>
      </c>
    </row>
    <row r="166" spans="1:9" x14ac:dyDescent="0.45">
      <c r="A166" t="s">
        <v>422</v>
      </c>
      <c r="B166">
        <v>80</v>
      </c>
      <c r="C166" s="57">
        <v>7200000</v>
      </c>
      <c r="D166" s="57">
        <v>90000</v>
      </c>
      <c r="E166" s="57">
        <v>477165.68255438801</v>
      </c>
      <c r="F166" s="57">
        <v>11</v>
      </c>
      <c r="G166" s="57">
        <v>7200000</v>
      </c>
      <c r="H166">
        <v>654545.45454545459</v>
      </c>
      <c r="I166">
        <v>4873184.8387607131</v>
      </c>
    </row>
    <row r="167" spans="1:9" x14ac:dyDescent="0.45">
      <c r="A167" t="s">
        <v>222</v>
      </c>
      <c r="B167">
        <v>13</v>
      </c>
      <c r="C167" s="57">
        <v>7181263</v>
      </c>
      <c r="D167" s="57">
        <v>552404.84615384613</v>
      </c>
      <c r="E167" s="57">
        <v>236651.6310817253</v>
      </c>
      <c r="F167" s="57">
        <v>0</v>
      </c>
      <c r="G167" s="57">
        <v>0</v>
      </c>
      <c r="H167">
        <v>0</v>
      </c>
      <c r="I167">
        <v>0</v>
      </c>
    </row>
    <row r="168" spans="1:9" x14ac:dyDescent="0.45">
      <c r="A168" t="s">
        <v>423</v>
      </c>
      <c r="B168">
        <v>27</v>
      </c>
      <c r="C168" s="57">
        <v>7115240</v>
      </c>
      <c r="D168" s="57">
        <v>263527.40740740742</v>
      </c>
      <c r="E168" s="57">
        <v>200379.34045575029</v>
      </c>
      <c r="F168" s="57">
        <v>11</v>
      </c>
      <c r="G168" s="57">
        <v>7115240</v>
      </c>
      <c r="H168">
        <v>646840</v>
      </c>
      <c r="I168">
        <v>4133158.411578245</v>
      </c>
    </row>
    <row r="169" spans="1:9" x14ac:dyDescent="0.45">
      <c r="A169" t="s">
        <v>424</v>
      </c>
      <c r="B169">
        <v>4</v>
      </c>
      <c r="C169" s="57">
        <v>7040000</v>
      </c>
      <c r="D169" s="57">
        <v>1760000</v>
      </c>
      <c r="E169" s="57">
        <v>1833015.0026663721</v>
      </c>
      <c r="F169" s="57">
        <v>5</v>
      </c>
      <c r="G169" s="57">
        <v>7040000</v>
      </c>
      <c r="H169">
        <v>1408000</v>
      </c>
      <c r="I169">
        <v>4426433.7790144337</v>
      </c>
    </row>
    <row r="170" spans="1:9" x14ac:dyDescent="0.45">
      <c r="A170" t="s">
        <v>425</v>
      </c>
      <c r="B170">
        <v>24</v>
      </c>
      <c r="C170" s="57">
        <v>6817830</v>
      </c>
      <c r="D170" s="57">
        <v>284076.25</v>
      </c>
      <c r="E170" s="57">
        <v>3665813.602980704</v>
      </c>
      <c r="F170" s="57">
        <v>11</v>
      </c>
      <c r="G170" s="57">
        <v>6817830</v>
      </c>
      <c r="H170">
        <v>619802.72727272729</v>
      </c>
      <c r="I170">
        <v>4203922.7766292067</v>
      </c>
    </row>
    <row r="171" spans="1:9" x14ac:dyDescent="0.45">
      <c r="A171" t="s">
        <v>426</v>
      </c>
      <c r="B171">
        <v>233</v>
      </c>
      <c r="C171" s="57">
        <v>5955518</v>
      </c>
      <c r="D171" s="57">
        <v>25560.163090128761</v>
      </c>
      <c r="E171" s="57">
        <v>65500.318449535262</v>
      </c>
      <c r="F171" s="57">
        <v>11</v>
      </c>
      <c r="G171" s="57">
        <v>5955518</v>
      </c>
      <c r="H171">
        <v>541410.72727272729</v>
      </c>
      <c r="I171">
        <v>3505134.5328964512</v>
      </c>
    </row>
    <row r="172" spans="1:9" x14ac:dyDescent="0.45">
      <c r="A172" t="s">
        <v>240</v>
      </c>
      <c r="B172">
        <v>2</v>
      </c>
      <c r="C172" s="57">
        <v>5898170</v>
      </c>
      <c r="D172" s="57">
        <v>2949085</v>
      </c>
      <c r="E172" s="57">
        <v>2910133.3133122958</v>
      </c>
      <c r="F172" s="57">
        <v>0</v>
      </c>
      <c r="G172" s="57">
        <v>0</v>
      </c>
      <c r="H172">
        <v>0</v>
      </c>
      <c r="I172">
        <v>0</v>
      </c>
    </row>
    <row r="173" spans="1:9" x14ac:dyDescent="0.45">
      <c r="A173" t="s">
        <v>427</v>
      </c>
      <c r="B173">
        <v>8</v>
      </c>
      <c r="C173" s="57">
        <v>5853828</v>
      </c>
      <c r="D173" s="57">
        <v>731728.5</v>
      </c>
      <c r="E173" s="57">
        <v>698448.73545450706</v>
      </c>
      <c r="F173" s="57">
        <v>0</v>
      </c>
      <c r="G173" s="57">
        <v>0</v>
      </c>
      <c r="H173">
        <v>0</v>
      </c>
      <c r="I173">
        <v>0</v>
      </c>
    </row>
    <row r="174" spans="1:9" x14ac:dyDescent="0.45">
      <c r="A174" t="s">
        <v>176</v>
      </c>
      <c r="B174">
        <v>7</v>
      </c>
      <c r="C174" s="57">
        <v>5832500</v>
      </c>
      <c r="D174" s="57">
        <v>833214.28571428568</v>
      </c>
      <c r="E174" s="57">
        <v>1079272.6230021331</v>
      </c>
      <c r="F174" s="57">
        <v>0</v>
      </c>
      <c r="G174" s="57">
        <v>0</v>
      </c>
      <c r="H174">
        <v>0</v>
      </c>
      <c r="I174">
        <v>0</v>
      </c>
    </row>
    <row r="175" spans="1:9" x14ac:dyDescent="0.45">
      <c r="A175" t="s">
        <v>239</v>
      </c>
      <c r="B175">
        <v>76</v>
      </c>
      <c r="C175" s="57">
        <v>5710000</v>
      </c>
      <c r="D175" s="57">
        <v>75131.578947368427</v>
      </c>
      <c r="E175" s="57">
        <v>30265.20206673583</v>
      </c>
      <c r="F175" s="57">
        <v>0</v>
      </c>
      <c r="G175" s="57">
        <v>0</v>
      </c>
      <c r="H175">
        <v>0</v>
      </c>
      <c r="I175">
        <v>0</v>
      </c>
    </row>
    <row r="176" spans="1:9" x14ac:dyDescent="0.45">
      <c r="A176" t="s">
        <v>196</v>
      </c>
      <c r="B176">
        <v>6</v>
      </c>
      <c r="C176" s="57">
        <v>5695000</v>
      </c>
      <c r="D176" s="57">
        <v>949166.66666666663</v>
      </c>
      <c r="E176" s="57">
        <v>25972.421270776169</v>
      </c>
      <c r="F176" s="57">
        <v>0</v>
      </c>
      <c r="G176" s="57">
        <v>0</v>
      </c>
      <c r="H176">
        <v>0</v>
      </c>
      <c r="I176">
        <v>0</v>
      </c>
    </row>
    <row r="177" spans="1:9" x14ac:dyDescent="0.45">
      <c r="A177" t="s">
        <v>428</v>
      </c>
      <c r="B177">
        <v>26</v>
      </c>
      <c r="C177" s="57">
        <v>5472249</v>
      </c>
      <c r="D177" s="57">
        <v>210471.1153846154</v>
      </c>
      <c r="E177" s="57">
        <v>352018.08814960939</v>
      </c>
      <c r="F177" s="57">
        <v>11</v>
      </c>
      <c r="G177" s="57">
        <v>5472249</v>
      </c>
      <c r="H177">
        <v>497477.18181818182</v>
      </c>
      <c r="I177">
        <v>3045562.3776183538</v>
      </c>
    </row>
    <row r="178" spans="1:9" x14ac:dyDescent="0.45">
      <c r="A178" t="s">
        <v>228</v>
      </c>
      <c r="B178">
        <v>18</v>
      </c>
      <c r="C178" s="57">
        <v>5293680</v>
      </c>
      <c r="D178" s="57">
        <v>294093.33333333331</v>
      </c>
      <c r="E178" s="57">
        <v>223111.53296317169</v>
      </c>
      <c r="F178" s="57">
        <v>0</v>
      </c>
      <c r="G178" s="57">
        <v>0</v>
      </c>
      <c r="H178">
        <v>0</v>
      </c>
      <c r="I178">
        <v>0</v>
      </c>
    </row>
    <row r="179" spans="1:9" x14ac:dyDescent="0.45">
      <c r="A179" t="s">
        <v>429</v>
      </c>
      <c r="B179">
        <v>15</v>
      </c>
      <c r="C179" s="57">
        <v>4624793</v>
      </c>
      <c r="D179" s="57">
        <v>308319.53333333333</v>
      </c>
      <c r="E179" s="57">
        <v>794448.17115492781</v>
      </c>
      <c r="F179" s="57">
        <v>4</v>
      </c>
      <c r="G179" s="57">
        <v>4000000</v>
      </c>
      <c r="H179">
        <v>1000000</v>
      </c>
      <c r="I179">
        <v>890692.61439249257</v>
      </c>
    </row>
    <row r="180" spans="1:9" x14ac:dyDescent="0.45">
      <c r="A180" t="s">
        <v>152</v>
      </c>
      <c r="B180">
        <v>50</v>
      </c>
      <c r="C180" s="57">
        <v>4423626</v>
      </c>
      <c r="D180" s="57">
        <v>88472.52</v>
      </c>
      <c r="E180" s="57">
        <v>62898.124845103317</v>
      </c>
      <c r="F180" s="57">
        <v>0</v>
      </c>
      <c r="G180" s="57">
        <v>0</v>
      </c>
      <c r="H180">
        <v>0</v>
      </c>
      <c r="I180">
        <v>0</v>
      </c>
    </row>
    <row r="181" spans="1:9" x14ac:dyDescent="0.45">
      <c r="A181" t="s">
        <v>430</v>
      </c>
      <c r="B181">
        <v>7</v>
      </c>
      <c r="C181" s="57">
        <v>4238879</v>
      </c>
      <c r="D181" s="57">
        <v>605554.14285714284</v>
      </c>
      <c r="E181" s="57">
        <v>331016.57188949949</v>
      </c>
      <c r="F181" s="57">
        <v>6</v>
      </c>
      <c r="G181" s="57">
        <v>35716695</v>
      </c>
      <c r="H181">
        <v>5952782.5</v>
      </c>
      <c r="I181">
        <v>11195589.24894614</v>
      </c>
    </row>
    <row r="182" spans="1:9" x14ac:dyDescent="0.45">
      <c r="A182" t="s">
        <v>431</v>
      </c>
      <c r="B182">
        <v>1</v>
      </c>
      <c r="C182" s="57">
        <v>4133040</v>
      </c>
      <c r="D182" s="57">
        <v>4133040</v>
      </c>
      <c r="E182" s="57">
        <v>0</v>
      </c>
      <c r="F182" s="57">
        <v>0</v>
      </c>
      <c r="G182" s="57">
        <v>0</v>
      </c>
      <c r="H182">
        <v>0</v>
      </c>
      <c r="I182">
        <v>0</v>
      </c>
    </row>
    <row r="183" spans="1:9" x14ac:dyDescent="0.45">
      <c r="A183" t="s">
        <v>165</v>
      </c>
      <c r="B183">
        <v>72</v>
      </c>
      <c r="C183" s="57">
        <v>4022920</v>
      </c>
      <c r="D183" s="57">
        <v>55873.888888888891</v>
      </c>
      <c r="E183" s="57">
        <v>26963.25920427755</v>
      </c>
      <c r="F183" s="57">
        <v>0</v>
      </c>
      <c r="G183" s="57">
        <v>0</v>
      </c>
      <c r="H183">
        <v>0</v>
      </c>
      <c r="I183">
        <v>0</v>
      </c>
    </row>
    <row r="184" spans="1:9" x14ac:dyDescent="0.45">
      <c r="A184" t="s">
        <v>210</v>
      </c>
      <c r="B184">
        <v>127</v>
      </c>
      <c r="C184" s="57">
        <v>3906372</v>
      </c>
      <c r="D184" s="57">
        <v>30758.834645669289</v>
      </c>
      <c r="E184" s="57">
        <v>57336.357755190322</v>
      </c>
      <c r="F184" s="57">
        <v>0</v>
      </c>
      <c r="G184" s="57">
        <v>0</v>
      </c>
      <c r="H184">
        <v>0</v>
      </c>
      <c r="I184">
        <v>0</v>
      </c>
    </row>
    <row r="185" spans="1:9" x14ac:dyDescent="0.45">
      <c r="A185" t="s">
        <v>208</v>
      </c>
      <c r="B185">
        <v>44</v>
      </c>
      <c r="C185" s="57">
        <v>3838707</v>
      </c>
      <c r="D185" s="57">
        <v>87243.340909090912</v>
      </c>
      <c r="E185" s="57">
        <v>132377.00432634051</v>
      </c>
      <c r="F185" s="57">
        <v>0</v>
      </c>
      <c r="G185" s="57">
        <v>0</v>
      </c>
      <c r="H185">
        <v>0</v>
      </c>
      <c r="I185">
        <v>0</v>
      </c>
    </row>
    <row r="186" spans="1:9" x14ac:dyDescent="0.45">
      <c r="A186" t="s">
        <v>186</v>
      </c>
      <c r="B186">
        <v>6</v>
      </c>
      <c r="C186" s="57">
        <v>3685004</v>
      </c>
      <c r="D186" s="57">
        <v>614167.33333333337</v>
      </c>
      <c r="E186" s="57">
        <v>3.2659863237013989</v>
      </c>
      <c r="F186" s="57">
        <v>0</v>
      </c>
      <c r="G186" s="57">
        <v>0</v>
      </c>
      <c r="H186">
        <v>0</v>
      </c>
      <c r="I186">
        <v>0</v>
      </c>
    </row>
    <row r="187" spans="1:9" x14ac:dyDescent="0.45">
      <c r="A187" t="s">
        <v>153</v>
      </c>
      <c r="B187">
        <v>70</v>
      </c>
      <c r="C187" s="57">
        <v>3617916</v>
      </c>
      <c r="D187" s="57">
        <v>51684.514285714293</v>
      </c>
      <c r="E187" s="57">
        <v>56886.51772640003</v>
      </c>
      <c r="F187" s="57">
        <v>0</v>
      </c>
      <c r="G187" s="57">
        <v>0</v>
      </c>
      <c r="H187">
        <v>0</v>
      </c>
      <c r="I187">
        <v>0</v>
      </c>
    </row>
    <row r="188" spans="1:9" x14ac:dyDescent="0.45">
      <c r="A188" t="s">
        <v>432</v>
      </c>
      <c r="B188">
        <v>4</v>
      </c>
      <c r="C188" s="57">
        <v>3530945</v>
      </c>
      <c r="D188" s="57">
        <v>882736.25</v>
      </c>
      <c r="E188" s="57">
        <v>1948796.579722706</v>
      </c>
      <c r="F188" s="57">
        <v>0</v>
      </c>
      <c r="G188" s="57">
        <v>0</v>
      </c>
      <c r="H188">
        <v>0</v>
      </c>
      <c r="I188">
        <v>0</v>
      </c>
    </row>
    <row r="189" spans="1:9" x14ac:dyDescent="0.45">
      <c r="A189" t="s">
        <v>218</v>
      </c>
      <c r="B189">
        <v>12</v>
      </c>
      <c r="C189" s="57">
        <v>3493000</v>
      </c>
      <c r="D189" s="57">
        <v>291083.33333333331</v>
      </c>
      <c r="E189" s="57">
        <v>294026.11458951409</v>
      </c>
      <c r="F189" s="57">
        <v>0</v>
      </c>
      <c r="G189" s="57">
        <v>0</v>
      </c>
      <c r="H189">
        <v>0</v>
      </c>
      <c r="I189">
        <v>0</v>
      </c>
    </row>
    <row r="190" spans="1:9" x14ac:dyDescent="0.45">
      <c r="A190" t="s">
        <v>171</v>
      </c>
      <c r="B190">
        <v>47</v>
      </c>
      <c r="C190" s="57">
        <v>3464205</v>
      </c>
      <c r="D190" s="57">
        <v>73706.48936170213</v>
      </c>
      <c r="E190" s="57">
        <v>405425.31071289402</v>
      </c>
      <c r="F190" s="57">
        <v>0</v>
      </c>
      <c r="G190" s="57">
        <v>0</v>
      </c>
      <c r="H190">
        <v>0</v>
      </c>
      <c r="I190">
        <v>0</v>
      </c>
    </row>
    <row r="191" spans="1:9" x14ac:dyDescent="0.45">
      <c r="A191" t="s">
        <v>433</v>
      </c>
      <c r="B191">
        <v>43</v>
      </c>
      <c r="C191" s="57">
        <v>3365575</v>
      </c>
      <c r="D191" s="57">
        <v>78269.186046511633</v>
      </c>
      <c r="E191" s="57">
        <v>71689.668361445831</v>
      </c>
      <c r="F191" s="57">
        <v>11</v>
      </c>
      <c r="G191" s="57">
        <v>3365575</v>
      </c>
      <c r="H191">
        <v>305961.36363636359</v>
      </c>
      <c r="I191">
        <v>2178601.9072937239</v>
      </c>
    </row>
    <row r="192" spans="1:9" x14ac:dyDescent="0.45">
      <c r="A192" t="s">
        <v>154</v>
      </c>
      <c r="B192">
        <v>26</v>
      </c>
      <c r="C192" s="57">
        <v>3325693</v>
      </c>
      <c r="D192" s="57">
        <v>127911.26923076921</v>
      </c>
      <c r="E192" s="57">
        <v>134538.5406965774</v>
      </c>
      <c r="F192" s="57">
        <v>0</v>
      </c>
      <c r="G192" s="57">
        <v>0</v>
      </c>
      <c r="H192">
        <v>0</v>
      </c>
      <c r="I192">
        <v>0</v>
      </c>
    </row>
    <row r="193" spans="1:9" x14ac:dyDescent="0.45">
      <c r="A193" t="s">
        <v>215</v>
      </c>
      <c r="B193">
        <v>12</v>
      </c>
      <c r="C193" s="57">
        <v>3300000</v>
      </c>
      <c r="D193" s="57">
        <v>275000</v>
      </c>
      <c r="E193" s="57">
        <v>26111.648393354681</v>
      </c>
      <c r="F193" s="57">
        <v>0</v>
      </c>
      <c r="G193" s="57">
        <v>0</v>
      </c>
      <c r="H193">
        <v>0</v>
      </c>
      <c r="I193">
        <v>0</v>
      </c>
    </row>
    <row r="194" spans="1:9" x14ac:dyDescent="0.45">
      <c r="A194" t="s">
        <v>166</v>
      </c>
      <c r="B194">
        <v>114</v>
      </c>
      <c r="C194" s="57">
        <v>3289194</v>
      </c>
      <c r="D194" s="57">
        <v>28852.57894736842</v>
      </c>
      <c r="E194" s="57">
        <v>77514.041910533022</v>
      </c>
      <c r="F194" s="57">
        <v>0</v>
      </c>
      <c r="G194" s="57">
        <v>0</v>
      </c>
      <c r="H194">
        <v>0</v>
      </c>
      <c r="I194">
        <v>0</v>
      </c>
    </row>
    <row r="195" spans="1:9" x14ac:dyDescent="0.45">
      <c r="A195" t="s">
        <v>434</v>
      </c>
      <c r="B195">
        <v>72</v>
      </c>
      <c r="C195" s="57">
        <v>3251464</v>
      </c>
      <c r="D195" s="57">
        <v>45159.222222222219</v>
      </c>
      <c r="E195" s="57">
        <v>77770.51589333915</v>
      </c>
      <c r="F195" s="57">
        <v>11</v>
      </c>
      <c r="G195" s="57">
        <v>3251464</v>
      </c>
      <c r="H195">
        <v>295587.63636363641</v>
      </c>
      <c r="I195">
        <v>2113773.8904903368</v>
      </c>
    </row>
    <row r="196" spans="1:9" x14ac:dyDescent="0.45">
      <c r="A196" t="s">
        <v>220</v>
      </c>
      <c r="B196">
        <v>1</v>
      </c>
      <c r="C196" s="57">
        <v>3115000</v>
      </c>
      <c r="D196" s="57">
        <v>3115000</v>
      </c>
      <c r="E196" s="57">
        <v>0</v>
      </c>
      <c r="F196" s="57">
        <v>0</v>
      </c>
      <c r="G196" s="57">
        <v>0</v>
      </c>
      <c r="H196">
        <v>0</v>
      </c>
      <c r="I196">
        <v>0</v>
      </c>
    </row>
    <row r="197" spans="1:9" x14ac:dyDescent="0.45">
      <c r="A197" t="s">
        <v>160</v>
      </c>
      <c r="B197">
        <v>12</v>
      </c>
      <c r="C197" s="57">
        <v>2995216</v>
      </c>
      <c r="D197" s="57">
        <v>249601.33333333331</v>
      </c>
      <c r="E197" s="57">
        <v>285741.50432716543</v>
      </c>
      <c r="F197" s="57">
        <v>0</v>
      </c>
      <c r="G197" s="57">
        <v>0</v>
      </c>
      <c r="H197">
        <v>0</v>
      </c>
      <c r="I197">
        <v>0</v>
      </c>
    </row>
    <row r="198" spans="1:9" x14ac:dyDescent="0.45">
      <c r="A198" t="s">
        <v>198</v>
      </c>
      <c r="B198">
        <v>201</v>
      </c>
      <c r="C198" s="57">
        <v>2954083</v>
      </c>
      <c r="D198" s="57">
        <v>14696.930348258709</v>
      </c>
      <c r="E198" s="57">
        <v>20006.740840404891</v>
      </c>
      <c r="F198" s="57">
        <v>0</v>
      </c>
      <c r="G198" s="57">
        <v>0</v>
      </c>
      <c r="H198">
        <v>0</v>
      </c>
      <c r="I198">
        <v>0</v>
      </c>
    </row>
    <row r="199" spans="1:9" x14ac:dyDescent="0.45">
      <c r="A199" t="s">
        <v>214</v>
      </c>
      <c r="B199">
        <v>57</v>
      </c>
      <c r="C199" s="57">
        <v>2894606</v>
      </c>
      <c r="D199" s="57">
        <v>50782.561403508771</v>
      </c>
      <c r="E199" s="57">
        <v>55012.992853642427</v>
      </c>
      <c r="F199" s="57">
        <v>0</v>
      </c>
      <c r="G199" s="57">
        <v>0</v>
      </c>
      <c r="H199">
        <v>0</v>
      </c>
      <c r="I199">
        <v>0</v>
      </c>
    </row>
    <row r="200" spans="1:9" x14ac:dyDescent="0.45">
      <c r="A200" t="s">
        <v>435</v>
      </c>
      <c r="B200">
        <v>6</v>
      </c>
      <c r="C200" s="57">
        <v>2860000</v>
      </c>
      <c r="D200" s="57">
        <v>476666.66666666669</v>
      </c>
      <c r="E200" s="57">
        <v>542323.39675388031</v>
      </c>
      <c r="F200" s="57">
        <v>9</v>
      </c>
      <c r="G200" s="57">
        <v>2860000</v>
      </c>
      <c r="H200">
        <v>317777.77777777781</v>
      </c>
      <c r="I200">
        <v>2248360.390249847</v>
      </c>
    </row>
    <row r="201" spans="1:9" x14ac:dyDescent="0.45">
      <c r="A201" t="s">
        <v>436</v>
      </c>
      <c r="B201">
        <v>45</v>
      </c>
      <c r="C201" s="57">
        <v>2812210</v>
      </c>
      <c r="D201" s="57">
        <v>62493.555555555547</v>
      </c>
      <c r="E201" s="57">
        <v>45473.840576231567</v>
      </c>
      <c r="F201" s="57">
        <v>11</v>
      </c>
      <c r="G201" s="57">
        <v>2812210</v>
      </c>
      <c r="H201">
        <v>255655.45454545459</v>
      </c>
      <c r="I201">
        <v>1777328.4194830379</v>
      </c>
    </row>
    <row r="202" spans="1:9" x14ac:dyDescent="0.45">
      <c r="A202" t="s">
        <v>204</v>
      </c>
      <c r="B202">
        <v>8</v>
      </c>
      <c r="C202" s="57">
        <v>2698700</v>
      </c>
      <c r="D202" s="57">
        <v>337337.5</v>
      </c>
      <c r="E202" s="57">
        <v>593174.94152231351</v>
      </c>
      <c r="F202" s="57">
        <v>0</v>
      </c>
      <c r="G202" s="57">
        <v>0</v>
      </c>
      <c r="H202">
        <v>0</v>
      </c>
      <c r="I202">
        <v>0</v>
      </c>
    </row>
    <row r="203" spans="1:9" x14ac:dyDescent="0.45">
      <c r="A203" t="s">
        <v>437</v>
      </c>
      <c r="B203">
        <v>6</v>
      </c>
      <c r="C203" s="57">
        <v>2622727</v>
      </c>
      <c r="D203" s="57">
        <v>437121.16666666669</v>
      </c>
      <c r="E203" s="57">
        <v>145210.55777100599</v>
      </c>
      <c r="F203" s="57">
        <v>11</v>
      </c>
      <c r="G203" s="57">
        <v>2622727</v>
      </c>
      <c r="H203">
        <v>238429.72727272729</v>
      </c>
      <c r="I203">
        <v>1619163.646219312</v>
      </c>
    </row>
    <row r="204" spans="1:9" x14ac:dyDescent="0.45">
      <c r="A204" t="s">
        <v>438</v>
      </c>
      <c r="B204">
        <v>65</v>
      </c>
      <c r="C204" s="57">
        <v>2606915</v>
      </c>
      <c r="D204" s="57">
        <v>40106.384615384617</v>
      </c>
      <c r="E204" s="57">
        <v>242424.4776874267</v>
      </c>
      <c r="F204" s="57">
        <v>11</v>
      </c>
      <c r="G204" s="57">
        <v>2606915</v>
      </c>
      <c r="H204">
        <v>236992.27272727271</v>
      </c>
      <c r="I204">
        <v>1878911.784254604</v>
      </c>
    </row>
    <row r="205" spans="1:9" x14ac:dyDescent="0.45">
      <c r="A205" t="s">
        <v>167</v>
      </c>
      <c r="B205">
        <v>33</v>
      </c>
      <c r="C205" s="57">
        <v>2414389</v>
      </c>
      <c r="D205" s="57">
        <v>73163.303030303025</v>
      </c>
      <c r="E205" s="57">
        <v>18359.83695884316</v>
      </c>
      <c r="F205" s="57">
        <v>0</v>
      </c>
      <c r="G205" s="57">
        <v>0</v>
      </c>
      <c r="H205">
        <v>0</v>
      </c>
      <c r="I205">
        <v>0</v>
      </c>
    </row>
    <row r="206" spans="1:9" x14ac:dyDescent="0.45">
      <c r="A206" t="s">
        <v>439</v>
      </c>
      <c r="B206">
        <v>3</v>
      </c>
      <c r="C206" s="57">
        <v>2308000</v>
      </c>
      <c r="D206" s="57">
        <v>769333.33333333337</v>
      </c>
      <c r="E206" s="57">
        <v>577950.11318740423</v>
      </c>
      <c r="F206" s="57">
        <v>3</v>
      </c>
      <c r="G206" s="57">
        <v>2308000</v>
      </c>
      <c r="H206">
        <v>769333.33333333337</v>
      </c>
      <c r="I206">
        <v>2132568.0137649379</v>
      </c>
    </row>
    <row r="207" spans="1:9" x14ac:dyDescent="0.45">
      <c r="A207" t="s">
        <v>155</v>
      </c>
      <c r="B207">
        <v>31</v>
      </c>
      <c r="C207" s="57">
        <v>2183500</v>
      </c>
      <c r="D207" s="57">
        <v>70435.483870967742</v>
      </c>
      <c r="E207" s="57">
        <v>114443.0529372202</v>
      </c>
      <c r="F207" s="57">
        <v>0</v>
      </c>
      <c r="G207" s="57">
        <v>0</v>
      </c>
      <c r="H207">
        <v>0</v>
      </c>
      <c r="I207">
        <v>0</v>
      </c>
    </row>
    <row r="208" spans="1:9" x14ac:dyDescent="0.45">
      <c r="A208" t="s">
        <v>440</v>
      </c>
      <c r="B208">
        <v>24</v>
      </c>
      <c r="C208" s="57">
        <v>2099910</v>
      </c>
      <c r="D208" s="57">
        <v>87496.25</v>
      </c>
      <c r="E208" s="57">
        <v>49789.633741459627</v>
      </c>
      <c r="F208" s="57">
        <v>11</v>
      </c>
      <c r="G208" s="57">
        <v>2099910</v>
      </c>
      <c r="H208">
        <v>190900.90909090909</v>
      </c>
      <c r="I208">
        <v>1320337.7416051889</v>
      </c>
    </row>
    <row r="209" spans="1:9" x14ac:dyDescent="0.45">
      <c r="A209" t="s">
        <v>441</v>
      </c>
      <c r="B209">
        <v>15</v>
      </c>
      <c r="C209" s="57">
        <v>2029299</v>
      </c>
      <c r="D209" s="57">
        <v>135286.6</v>
      </c>
      <c r="E209" s="57">
        <v>72860.903111731619</v>
      </c>
      <c r="F209" s="57">
        <v>11</v>
      </c>
      <c r="G209" s="57">
        <v>2029299</v>
      </c>
      <c r="H209">
        <v>184481.72727272729</v>
      </c>
      <c r="I209">
        <v>1303756.852031013</v>
      </c>
    </row>
    <row r="210" spans="1:9" x14ac:dyDescent="0.45">
      <c r="A210" t="s">
        <v>442</v>
      </c>
      <c r="B210">
        <v>221</v>
      </c>
      <c r="C210" s="57">
        <v>2024383</v>
      </c>
      <c r="D210" s="57">
        <v>9160.1040723981896</v>
      </c>
      <c r="E210" s="57">
        <v>172125.00809232981</v>
      </c>
      <c r="F210" s="57">
        <v>11</v>
      </c>
      <c r="G210" s="57">
        <v>2024383</v>
      </c>
      <c r="H210">
        <v>184034.81818181821</v>
      </c>
      <c r="I210">
        <v>1454466.7004934021</v>
      </c>
    </row>
    <row r="211" spans="1:9" x14ac:dyDescent="0.45">
      <c r="A211" t="s">
        <v>150</v>
      </c>
      <c r="B211">
        <v>75</v>
      </c>
      <c r="C211" s="57">
        <v>1877773</v>
      </c>
      <c r="D211" s="57">
        <v>25036.973333333332</v>
      </c>
      <c r="E211" s="57">
        <v>18384.490888123481</v>
      </c>
      <c r="F211" s="57">
        <v>0</v>
      </c>
      <c r="G211" s="57">
        <v>0</v>
      </c>
      <c r="H211">
        <v>0</v>
      </c>
      <c r="I211">
        <v>0</v>
      </c>
    </row>
    <row r="212" spans="1:9" x14ac:dyDescent="0.45">
      <c r="A212" t="s">
        <v>443</v>
      </c>
      <c r="B212">
        <v>8</v>
      </c>
      <c r="C212" s="57">
        <v>1722585</v>
      </c>
      <c r="D212" s="57">
        <v>215323.125</v>
      </c>
      <c r="E212" s="57">
        <v>498741.37197648059</v>
      </c>
      <c r="F212" s="57">
        <v>11</v>
      </c>
      <c r="G212" s="57">
        <v>1722585</v>
      </c>
      <c r="H212">
        <v>156598.63636363641</v>
      </c>
      <c r="I212">
        <v>723417.8723500371</v>
      </c>
    </row>
    <row r="213" spans="1:9" x14ac:dyDescent="0.45">
      <c r="A213" t="s">
        <v>444</v>
      </c>
      <c r="B213">
        <v>1</v>
      </c>
      <c r="C213" s="57">
        <v>1675000</v>
      </c>
      <c r="D213" s="57">
        <v>1675000</v>
      </c>
      <c r="E213" s="57">
        <v>0</v>
      </c>
      <c r="F213" s="57">
        <v>7</v>
      </c>
      <c r="G213" s="57">
        <v>1675000</v>
      </c>
      <c r="H213">
        <v>239285.71428571429</v>
      </c>
      <c r="I213">
        <v>1790650.320813244</v>
      </c>
    </row>
    <row r="214" spans="1:9" x14ac:dyDescent="0.45">
      <c r="A214" t="s">
        <v>445</v>
      </c>
      <c r="B214">
        <v>30</v>
      </c>
      <c r="C214" s="57">
        <v>1641181</v>
      </c>
      <c r="D214" s="57">
        <v>54706.033333333333</v>
      </c>
      <c r="E214" s="57">
        <v>214160.87326143941</v>
      </c>
      <c r="F214" s="57">
        <v>11</v>
      </c>
      <c r="G214" s="57">
        <v>1641181</v>
      </c>
      <c r="H214">
        <v>149198.27272727271</v>
      </c>
      <c r="I214">
        <v>967080.01709001209</v>
      </c>
    </row>
    <row r="215" spans="1:9" x14ac:dyDescent="0.45">
      <c r="A215" t="s">
        <v>164</v>
      </c>
      <c r="B215">
        <v>156</v>
      </c>
      <c r="C215" s="57">
        <v>1490530</v>
      </c>
      <c r="D215" s="57">
        <v>9554.6794871794864</v>
      </c>
      <c r="E215" s="57">
        <v>18388.88010482183</v>
      </c>
      <c r="F215" s="57">
        <v>0</v>
      </c>
      <c r="G215" s="57">
        <v>0</v>
      </c>
      <c r="H215">
        <v>0</v>
      </c>
      <c r="I215">
        <v>0</v>
      </c>
    </row>
    <row r="216" spans="1:9" x14ac:dyDescent="0.45">
      <c r="A216" t="s">
        <v>151</v>
      </c>
      <c r="B216">
        <v>3</v>
      </c>
      <c r="C216" s="57">
        <v>1369000</v>
      </c>
      <c r="D216" s="57">
        <v>456333.33333333331</v>
      </c>
      <c r="E216" s="57">
        <v>492798.47131797532</v>
      </c>
      <c r="F216" s="57">
        <v>0</v>
      </c>
      <c r="G216" s="57">
        <v>0</v>
      </c>
      <c r="H216">
        <v>0</v>
      </c>
      <c r="I216">
        <v>0</v>
      </c>
    </row>
    <row r="217" spans="1:9" x14ac:dyDescent="0.45">
      <c r="A217" t="s">
        <v>446</v>
      </c>
      <c r="B217">
        <v>12</v>
      </c>
      <c r="C217" s="57">
        <v>1367737</v>
      </c>
      <c r="D217" s="57">
        <v>113978.0833333333</v>
      </c>
      <c r="E217" s="57">
        <v>93924.776409304701</v>
      </c>
      <c r="F217" s="57">
        <v>0</v>
      </c>
      <c r="G217" s="57">
        <v>0</v>
      </c>
      <c r="H217">
        <v>0</v>
      </c>
      <c r="I217">
        <v>0</v>
      </c>
    </row>
    <row r="218" spans="1:9" x14ac:dyDescent="0.45">
      <c r="A218" t="s">
        <v>447</v>
      </c>
      <c r="B218">
        <v>7</v>
      </c>
      <c r="C218" s="57">
        <v>1274545</v>
      </c>
      <c r="D218" s="57">
        <v>182077.8571428571</v>
      </c>
      <c r="E218" s="57">
        <v>164242.5719237946</v>
      </c>
      <c r="F218" s="57">
        <v>11</v>
      </c>
      <c r="G218" s="57">
        <v>1274545</v>
      </c>
      <c r="H218">
        <v>115867.72727272729</v>
      </c>
      <c r="I218">
        <v>982900.31512957509</v>
      </c>
    </row>
    <row r="219" spans="1:9" x14ac:dyDescent="0.45">
      <c r="A219" t="s">
        <v>199</v>
      </c>
      <c r="B219">
        <v>72</v>
      </c>
      <c r="C219" s="57">
        <v>1266440</v>
      </c>
      <c r="D219" s="57">
        <v>17589.444444444449</v>
      </c>
      <c r="E219" s="57">
        <v>11288.7090404389</v>
      </c>
      <c r="F219" s="57">
        <v>0</v>
      </c>
      <c r="G219" s="57">
        <v>0</v>
      </c>
      <c r="H219">
        <v>0</v>
      </c>
      <c r="I219">
        <v>0</v>
      </c>
    </row>
    <row r="220" spans="1:9" x14ac:dyDescent="0.45">
      <c r="A220" t="s">
        <v>448</v>
      </c>
      <c r="B220">
        <v>6</v>
      </c>
      <c r="C220" s="57">
        <v>1138878</v>
      </c>
      <c r="D220" s="57">
        <v>189813</v>
      </c>
      <c r="E220" s="57">
        <v>52217.202954581931</v>
      </c>
      <c r="F220" s="57">
        <v>0</v>
      </c>
      <c r="G220" s="57">
        <v>0</v>
      </c>
      <c r="H220">
        <v>0</v>
      </c>
      <c r="I220">
        <v>0</v>
      </c>
    </row>
    <row r="221" spans="1:9" x14ac:dyDescent="0.45">
      <c r="A221" t="s">
        <v>449</v>
      </c>
      <c r="B221">
        <v>17</v>
      </c>
      <c r="C221" s="57">
        <v>1135000</v>
      </c>
      <c r="D221" s="57">
        <v>66764.705882352937</v>
      </c>
      <c r="E221" s="57">
        <v>78227.556215636621</v>
      </c>
      <c r="F221" s="57">
        <v>11</v>
      </c>
      <c r="G221" s="57">
        <v>1135000</v>
      </c>
      <c r="H221">
        <v>103181.81818181821</v>
      </c>
      <c r="I221">
        <v>695831.36508522206</v>
      </c>
    </row>
    <row r="222" spans="1:9" x14ac:dyDescent="0.45">
      <c r="A222" t="s">
        <v>450</v>
      </c>
      <c r="B222">
        <v>24</v>
      </c>
      <c r="C222" s="57">
        <v>1124450</v>
      </c>
      <c r="D222" s="57">
        <v>46852.083333333343</v>
      </c>
      <c r="E222" s="57">
        <v>42757.044878889399</v>
      </c>
      <c r="F222" s="57">
        <v>11</v>
      </c>
      <c r="G222" s="57">
        <v>1124450</v>
      </c>
      <c r="H222">
        <v>102222.72727272729</v>
      </c>
      <c r="I222">
        <v>634568.35895104171</v>
      </c>
    </row>
    <row r="223" spans="1:9" x14ac:dyDescent="0.45">
      <c r="A223" t="s">
        <v>451</v>
      </c>
      <c r="B223">
        <v>24</v>
      </c>
      <c r="C223" s="57">
        <v>893000</v>
      </c>
      <c r="D223" s="57">
        <v>37208.333333333343</v>
      </c>
      <c r="E223" s="57">
        <v>187084.9560950892</v>
      </c>
      <c r="F223" s="57">
        <v>11</v>
      </c>
      <c r="G223" s="57">
        <v>893000</v>
      </c>
      <c r="H223">
        <v>81181.818181818177</v>
      </c>
      <c r="I223">
        <v>435959.81883238239</v>
      </c>
    </row>
    <row r="224" spans="1:9" x14ac:dyDescent="0.45">
      <c r="A224" t="s">
        <v>452</v>
      </c>
      <c r="B224">
        <v>8</v>
      </c>
      <c r="C224" s="57">
        <v>737461</v>
      </c>
      <c r="D224" s="57">
        <v>92182.625</v>
      </c>
      <c r="E224" s="57">
        <v>77625.460027967449</v>
      </c>
      <c r="F224" s="57">
        <v>11</v>
      </c>
      <c r="G224" s="57">
        <v>737461</v>
      </c>
      <c r="H224">
        <v>67041.909090909088</v>
      </c>
      <c r="I224">
        <v>391666.13300831988</v>
      </c>
    </row>
    <row r="225" spans="1:9" x14ac:dyDescent="0.45">
      <c r="A225" t="s">
        <v>453</v>
      </c>
      <c r="B225">
        <v>2</v>
      </c>
      <c r="C225" s="57">
        <v>707251</v>
      </c>
      <c r="D225" s="57">
        <v>353625.5</v>
      </c>
      <c r="E225" s="57">
        <v>71145.548789084482</v>
      </c>
      <c r="F225" s="57">
        <v>2</v>
      </c>
      <c r="G225" s="57">
        <v>707251</v>
      </c>
      <c r="H225">
        <v>353625.5</v>
      </c>
      <c r="I225">
        <v>71145.548789084482</v>
      </c>
    </row>
    <row r="226" spans="1:9" x14ac:dyDescent="0.45">
      <c r="A226" t="s">
        <v>454</v>
      </c>
      <c r="B226">
        <v>30</v>
      </c>
      <c r="C226" s="57">
        <v>543000</v>
      </c>
      <c r="D226" s="57">
        <v>18100</v>
      </c>
      <c r="E226" s="57">
        <v>15113.02247321369</v>
      </c>
      <c r="F226" s="57">
        <v>11</v>
      </c>
      <c r="G226" s="57">
        <v>543000</v>
      </c>
      <c r="H226">
        <v>49363.63636363636</v>
      </c>
      <c r="I226">
        <v>560324.77595181752</v>
      </c>
    </row>
    <row r="227" spans="1:9" x14ac:dyDescent="0.45">
      <c r="A227" t="s">
        <v>455</v>
      </c>
      <c r="B227">
        <v>85</v>
      </c>
      <c r="C227" s="57">
        <v>529290</v>
      </c>
      <c r="D227" s="57">
        <v>6226.9411764705883</v>
      </c>
      <c r="E227" s="57">
        <v>3538.5126090765648</v>
      </c>
      <c r="F227" s="57">
        <v>11</v>
      </c>
      <c r="G227" s="57">
        <v>529290</v>
      </c>
      <c r="H227">
        <v>48117.272727272728</v>
      </c>
      <c r="I227">
        <v>334910.58129270602</v>
      </c>
    </row>
    <row r="228" spans="1:9" x14ac:dyDescent="0.45">
      <c r="A228" t="s">
        <v>456</v>
      </c>
      <c r="B228">
        <v>12</v>
      </c>
      <c r="C228" s="57">
        <v>509433</v>
      </c>
      <c r="D228" s="57">
        <v>42452.75</v>
      </c>
      <c r="E228" s="57">
        <v>40546.774585599953</v>
      </c>
      <c r="F228" s="57">
        <v>11</v>
      </c>
      <c r="G228" s="57">
        <v>509433</v>
      </c>
      <c r="H228">
        <v>46312.090909090912</v>
      </c>
      <c r="I228">
        <v>426635.21854212979</v>
      </c>
    </row>
    <row r="229" spans="1:9" x14ac:dyDescent="0.45">
      <c r="A229" t="s">
        <v>159</v>
      </c>
      <c r="B229">
        <v>25</v>
      </c>
      <c r="C229" s="57">
        <v>437382</v>
      </c>
      <c r="D229" s="57">
        <v>17495.28</v>
      </c>
      <c r="E229" s="57">
        <v>13625.52837972409</v>
      </c>
      <c r="F229" s="57">
        <v>0</v>
      </c>
      <c r="G229" s="57">
        <v>0</v>
      </c>
      <c r="H229">
        <v>0</v>
      </c>
      <c r="I229">
        <v>0</v>
      </c>
    </row>
    <row r="230" spans="1:9" x14ac:dyDescent="0.45">
      <c r="A230" t="s">
        <v>191</v>
      </c>
      <c r="B230">
        <v>23</v>
      </c>
      <c r="C230" s="57">
        <v>433000</v>
      </c>
      <c r="D230" s="57">
        <v>18826.08695652174</v>
      </c>
      <c r="E230" s="57">
        <v>18039.482390057248</v>
      </c>
      <c r="F230" s="57">
        <v>0</v>
      </c>
      <c r="G230" s="57">
        <v>0</v>
      </c>
      <c r="H230">
        <v>0</v>
      </c>
      <c r="I230">
        <v>0</v>
      </c>
    </row>
    <row r="231" spans="1:9" x14ac:dyDescent="0.45">
      <c r="A231" t="s">
        <v>457</v>
      </c>
      <c r="B231">
        <v>1</v>
      </c>
      <c r="C231" s="57">
        <v>420000</v>
      </c>
      <c r="D231" s="57">
        <v>420000</v>
      </c>
      <c r="E231" s="57">
        <v>0</v>
      </c>
      <c r="F231" s="57">
        <v>1</v>
      </c>
      <c r="G231" s="57">
        <v>420000</v>
      </c>
      <c r="H231">
        <v>420000</v>
      </c>
      <c r="I231">
        <v>0</v>
      </c>
    </row>
    <row r="232" spans="1:9" x14ac:dyDescent="0.45">
      <c r="A232" t="s">
        <v>458</v>
      </c>
      <c r="B232">
        <v>2</v>
      </c>
      <c r="C232" s="57">
        <v>313905</v>
      </c>
      <c r="D232" s="57">
        <v>156952.5</v>
      </c>
      <c r="E232" s="57">
        <v>144182.60821784299</v>
      </c>
      <c r="F232" s="57">
        <v>0</v>
      </c>
      <c r="G232" s="57">
        <v>0</v>
      </c>
      <c r="H232">
        <v>0</v>
      </c>
      <c r="I232">
        <v>0</v>
      </c>
    </row>
    <row r="233" spans="1:9" x14ac:dyDescent="0.45">
      <c r="A233" t="s">
        <v>172</v>
      </c>
      <c r="B233">
        <v>3</v>
      </c>
      <c r="C233" s="57">
        <v>228126</v>
      </c>
      <c r="D233" s="57">
        <v>76042</v>
      </c>
      <c r="E233" s="57">
        <v>13182.158093423101</v>
      </c>
      <c r="F233" s="57">
        <v>0</v>
      </c>
      <c r="G233" s="57">
        <v>0</v>
      </c>
      <c r="H233">
        <v>0</v>
      </c>
      <c r="I233">
        <v>0</v>
      </c>
    </row>
    <row r="234" spans="1:9" x14ac:dyDescent="0.45">
      <c r="A234" t="s">
        <v>459</v>
      </c>
      <c r="B234">
        <v>4</v>
      </c>
      <c r="C234" s="57">
        <v>224273</v>
      </c>
      <c r="D234" s="57">
        <v>56068.25</v>
      </c>
      <c r="E234" s="57">
        <v>38722.180967975793</v>
      </c>
      <c r="F234" s="57">
        <v>11</v>
      </c>
      <c r="G234" s="57">
        <v>224273</v>
      </c>
      <c r="H234">
        <v>20388.45454545454</v>
      </c>
      <c r="I234">
        <v>177607.1141133506</v>
      </c>
    </row>
    <row r="235" spans="1:9" x14ac:dyDescent="0.45">
      <c r="A235" t="s">
        <v>460</v>
      </c>
      <c r="B235">
        <v>23</v>
      </c>
      <c r="C235" s="57">
        <v>169750</v>
      </c>
      <c r="D235" s="57">
        <v>7380.434782608696</v>
      </c>
      <c r="E235" s="57">
        <v>4434.4913393460574</v>
      </c>
      <c r="F235" s="57">
        <v>11</v>
      </c>
      <c r="G235" s="57">
        <v>169750</v>
      </c>
      <c r="H235">
        <v>15431.81818181818</v>
      </c>
      <c r="I235">
        <v>134475.68057445789</v>
      </c>
    </row>
    <row r="236" spans="1:9" x14ac:dyDescent="0.45">
      <c r="A236" t="s">
        <v>203</v>
      </c>
      <c r="B236">
        <v>4</v>
      </c>
      <c r="C236" s="57">
        <v>148371</v>
      </c>
      <c r="D236" s="57">
        <v>37092.75</v>
      </c>
      <c r="E236" s="57">
        <v>25857.16065071079</v>
      </c>
      <c r="F236" s="57">
        <v>0</v>
      </c>
      <c r="G236" s="57">
        <v>0</v>
      </c>
      <c r="H236">
        <v>0</v>
      </c>
      <c r="I236">
        <v>0</v>
      </c>
    </row>
    <row r="237" spans="1:9" x14ac:dyDescent="0.45">
      <c r="A237" t="s">
        <v>461</v>
      </c>
      <c r="B237">
        <v>3</v>
      </c>
      <c r="C237" s="57">
        <v>144720</v>
      </c>
      <c r="D237" s="57">
        <v>48240</v>
      </c>
      <c r="E237" s="57">
        <v>0</v>
      </c>
      <c r="F237" s="57">
        <v>0</v>
      </c>
      <c r="G237" s="57">
        <v>0</v>
      </c>
      <c r="H237">
        <v>0</v>
      </c>
      <c r="I237">
        <v>0</v>
      </c>
    </row>
    <row r="238" spans="1:9" x14ac:dyDescent="0.45">
      <c r="A238" t="s">
        <v>462</v>
      </c>
      <c r="B238">
        <v>6</v>
      </c>
      <c r="C238" s="57">
        <v>144500</v>
      </c>
      <c r="D238" s="57">
        <v>24083.333333333328</v>
      </c>
      <c r="E238" s="57">
        <v>33938.792946518683</v>
      </c>
      <c r="F238" s="57">
        <v>9</v>
      </c>
      <c r="G238" s="57">
        <v>144500</v>
      </c>
      <c r="H238">
        <v>16055.555555555549</v>
      </c>
      <c r="I238">
        <v>65922.513436441252</v>
      </c>
    </row>
    <row r="239" spans="1:9" x14ac:dyDescent="0.45">
      <c r="A239" t="s">
        <v>463</v>
      </c>
      <c r="B239">
        <v>67</v>
      </c>
      <c r="C239" s="57">
        <v>135200</v>
      </c>
      <c r="D239" s="57">
        <v>2017.9104477611941</v>
      </c>
      <c r="E239" s="57">
        <v>61992.438261680138</v>
      </c>
      <c r="F239" s="57">
        <v>9</v>
      </c>
      <c r="G239" s="57">
        <v>135200</v>
      </c>
      <c r="H239">
        <v>15022.222222222221</v>
      </c>
      <c r="I239">
        <v>161275.7946638132</v>
      </c>
    </row>
    <row r="240" spans="1:9" x14ac:dyDescent="0.45">
      <c r="A240" t="s">
        <v>464</v>
      </c>
      <c r="B240">
        <v>1</v>
      </c>
      <c r="C240" s="57">
        <v>131100</v>
      </c>
      <c r="D240" s="57">
        <v>131100</v>
      </c>
      <c r="E240" s="57">
        <v>0</v>
      </c>
      <c r="F240" s="57">
        <v>0</v>
      </c>
      <c r="G240" s="57">
        <v>0</v>
      </c>
      <c r="H240">
        <v>0</v>
      </c>
      <c r="I240">
        <v>0</v>
      </c>
    </row>
    <row r="241" spans="1:9" x14ac:dyDescent="0.45">
      <c r="A241" t="s">
        <v>177</v>
      </c>
      <c r="B241">
        <v>2</v>
      </c>
      <c r="C241" s="57">
        <v>118020</v>
      </c>
      <c r="D241" s="57">
        <v>59010</v>
      </c>
      <c r="E241" s="57">
        <v>1555.6349186104051</v>
      </c>
      <c r="F241" s="57">
        <v>0</v>
      </c>
      <c r="G241" s="57">
        <v>0</v>
      </c>
      <c r="H241">
        <v>0</v>
      </c>
      <c r="I241">
        <v>0</v>
      </c>
    </row>
    <row r="242" spans="1:9" x14ac:dyDescent="0.45">
      <c r="A242" t="s">
        <v>465</v>
      </c>
      <c r="B242">
        <v>2</v>
      </c>
      <c r="C242" s="57">
        <v>117500</v>
      </c>
      <c r="D242" s="57">
        <v>58750</v>
      </c>
      <c r="E242" s="57">
        <v>15909.902576697319</v>
      </c>
      <c r="F242" s="57">
        <v>9</v>
      </c>
      <c r="G242" s="57">
        <v>117500</v>
      </c>
      <c r="H242">
        <v>13055.555555555549</v>
      </c>
      <c r="I242">
        <v>123855.8750232615</v>
      </c>
    </row>
    <row r="243" spans="1:9" x14ac:dyDescent="0.45">
      <c r="A243" t="s">
        <v>466</v>
      </c>
      <c r="B243">
        <v>1</v>
      </c>
      <c r="C243" s="57">
        <v>100120</v>
      </c>
      <c r="D243" s="57">
        <v>100120</v>
      </c>
      <c r="E243" s="57">
        <v>0</v>
      </c>
      <c r="F243" s="57">
        <v>7</v>
      </c>
      <c r="G243" s="57">
        <v>100120</v>
      </c>
      <c r="H243">
        <v>14302.857142857139</v>
      </c>
      <c r="I243">
        <v>107032.7821610877</v>
      </c>
    </row>
    <row r="244" spans="1:9" x14ac:dyDescent="0.45">
      <c r="A244" t="s">
        <v>256</v>
      </c>
      <c r="B244">
        <v>2</v>
      </c>
      <c r="C244" s="57">
        <v>63590</v>
      </c>
      <c r="D244" s="57">
        <v>31795</v>
      </c>
      <c r="E244" s="57">
        <v>44962.09178852781</v>
      </c>
      <c r="F244" s="57">
        <v>0</v>
      </c>
      <c r="G244" s="57">
        <v>0</v>
      </c>
      <c r="H244">
        <v>0</v>
      </c>
      <c r="I244">
        <v>0</v>
      </c>
    </row>
    <row r="245" spans="1:9" x14ac:dyDescent="0.45">
      <c r="A245" t="s">
        <v>175</v>
      </c>
      <c r="B245">
        <v>2</v>
      </c>
      <c r="C245" s="57">
        <v>54000</v>
      </c>
      <c r="D245" s="57">
        <v>27000</v>
      </c>
      <c r="E245" s="57">
        <v>0</v>
      </c>
      <c r="F245" s="57">
        <v>0</v>
      </c>
      <c r="G245" s="57">
        <v>0</v>
      </c>
      <c r="H245">
        <v>0</v>
      </c>
      <c r="I245">
        <v>0</v>
      </c>
    </row>
    <row r="246" spans="1:9" x14ac:dyDescent="0.45">
      <c r="A246" t="s">
        <v>467</v>
      </c>
      <c r="B246">
        <v>1</v>
      </c>
      <c r="C246" s="57">
        <v>50300</v>
      </c>
      <c r="D246" s="57">
        <v>50300</v>
      </c>
      <c r="E246" s="57">
        <v>0</v>
      </c>
      <c r="F246" s="57">
        <v>7</v>
      </c>
      <c r="G246" s="57">
        <v>50300</v>
      </c>
      <c r="H246">
        <v>7185.7142857142853</v>
      </c>
      <c r="I246">
        <v>53772.961872779793</v>
      </c>
    </row>
    <row r="247" spans="1:9" x14ac:dyDescent="0.45">
      <c r="A247" t="s">
        <v>468</v>
      </c>
      <c r="B247">
        <v>1</v>
      </c>
      <c r="C247" s="57">
        <v>36000</v>
      </c>
      <c r="D247" s="57">
        <v>36000</v>
      </c>
      <c r="E247" s="57">
        <v>0</v>
      </c>
      <c r="F247" s="57">
        <v>11</v>
      </c>
      <c r="G247" s="57">
        <v>36000</v>
      </c>
      <c r="H247">
        <v>3272.727272727273</v>
      </c>
      <c r="I247">
        <v>37600.77368643073</v>
      </c>
    </row>
    <row r="248" spans="1:9" x14ac:dyDescent="0.45">
      <c r="A248" t="s">
        <v>201</v>
      </c>
      <c r="B248">
        <v>1</v>
      </c>
      <c r="C248" s="57">
        <v>20000</v>
      </c>
      <c r="D248" s="57">
        <v>20000</v>
      </c>
      <c r="E248" s="57">
        <v>0</v>
      </c>
      <c r="F248" s="57">
        <v>0</v>
      </c>
      <c r="G248" s="57">
        <v>0</v>
      </c>
      <c r="H248">
        <v>0</v>
      </c>
      <c r="I248">
        <v>0</v>
      </c>
    </row>
    <row r="249" spans="1:9" x14ac:dyDescent="0.45">
      <c r="A249" t="s">
        <v>469</v>
      </c>
      <c r="B249">
        <v>24</v>
      </c>
      <c r="C249" s="57">
        <v>16000</v>
      </c>
      <c r="D249" s="57">
        <v>666.66666666666663</v>
      </c>
      <c r="E249" s="57">
        <v>717.28150235677231</v>
      </c>
      <c r="F249" s="57">
        <v>11</v>
      </c>
      <c r="G249" s="57">
        <v>16000</v>
      </c>
      <c r="H249">
        <v>1454.545454545455</v>
      </c>
      <c r="I249">
        <v>11057.699908784251</v>
      </c>
    </row>
    <row r="250" spans="1:9" x14ac:dyDescent="0.45">
      <c r="A250" t="s">
        <v>470</v>
      </c>
      <c r="B250">
        <v>1</v>
      </c>
      <c r="C250" s="57">
        <v>300</v>
      </c>
      <c r="D250" s="57">
        <v>300</v>
      </c>
      <c r="E250" s="57">
        <v>0</v>
      </c>
      <c r="F250" s="57">
        <v>0</v>
      </c>
      <c r="G250" s="57">
        <v>0</v>
      </c>
      <c r="H250">
        <v>0</v>
      </c>
      <c r="I250">
        <v>0</v>
      </c>
    </row>
    <row r="251" spans="1:9" x14ac:dyDescent="0.45">
      <c r="A251" t="s">
        <v>471</v>
      </c>
      <c r="B251">
        <v>26</v>
      </c>
      <c r="C251" s="57">
        <v>0</v>
      </c>
      <c r="D251" s="57">
        <v>0</v>
      </c>
      <c r="E251" s="57">
        <v>14339676.843613241</v>
      </c>
      <c r="F251" s="57">
        <v>4</v>
      </c>
      <c r="G251" s="57">
        <v>0</v>
      </c>
      <c r="H251">
        <v>0</v>
      </c>
      <c r="I251">
        <v>31763383.530721869</v>
      </c>
    </row>
    <row r="252" spans="1:9" x14ac:dyDescent="0.45">
      <c r="A252" t="s">
        <v>472</v>
      </c>
      <c r="B252">
        <v>0</v>
      </c>
      <c r="C252" s="57">
        <v>0</v>
      </c>
      <c r="D252" s="57">
        <v>0</v>
      </c>
      <c r="E252" s="57">
        <v>0</v>
      </c>
      <c r="F252" s="57">
        <v>63</v>
      </c>
      <c r="G252" s="57">
        <v>213843315</v>
      </c>
      <c r="H252">
        <v>3394338.333333333</v>
      </c>
      <c r="I252">
        <v>3867758.2915737769</v>
      </c>
    </row>
    <row r="253" spans="1:9" x14ac:dyDescent="0.45">
      <c r="A253" t="s">
        <v>473</v>
      </c>
      <c r="B253">
        <v>3</v>
      </c>
      <c r="C253" s="57">
        <v>0</v>
      </c>
      <c r="D253" s="57">
        <v>0</v>
      </c>
      <c r="E253" s="57">
        <v>312621.89108250238</v>
      </c>
      <c r="F253" s="57">
        <v>6</v>
      </c>
      <c r="G253" s="57">
        <v>0</v>
      </c>
      <c r="H253">
        <v>0</v>
      </c>
      <c r="I253">
        <v>32504.047452586579</v>
      </c>
    </row>
    <row r="254" spans="1:9" x14ac:dyDescent="0.45">
      <c r="A254" t="s">
        <v>101</v>
      </c>
      <c r="B254">
        <v>0</v>
      </c>
      <c r="C254" s="57">
        <v>0</v>
      </c>
      <c r="D254" s="57">
        <v>0</v>
      </c>
      <c r="E254" s="57">
        <v>0</v>
      </c>
      <c r="F254" s="57">
        <v>1</v>
      </c>
      <c r="G254" s="57">
        <v>-33478872</v>
      </c>
      <c r="H254">
        <v>-33478872</v>
      </c>
      <c r="I254">
        <v>0</v>
      </c>
    </row>
    <row r="255" spans="1:9" x14ac:dyDescent="0.45">
      <c r="A255" t="s">
        <v>474</v>
      </c>
      <c r="B255">
        <v>0</v>
      </c>
      <c r="C255" s="57">
        <v>0</v>
      </c>
      <c r="D255" s="57">
        <v>0</v>
      </c>
      <c r="E255" s="57">
        <v>0</v>
      </c>
      <c r="F255" s="57">
        <v>3</v>
      </c>
      <c r="G255" s="57">
        <v>4397582</v>
      </c>
      <c r="H255">
        <v>1465860.666666667</v>
      </c>
      <c r="I255">
        <v>2366968.5327778091</v>
      </c>
    </row>
    <row r="256" spans="1:9" x14ac:dyDescent="0.45">
      <c r="A256" t="s">
        <v>475</v>
      </c>
      <c r="B256">
        <v>0</v>
      </c>
      <c r="C256" s="57">
        <v>0</v>
      </c>
      <c r="D256" s="57">
        <v>0</v>
      </c>
      <c r="E256" s="57">
        <v>0</v>
      </c>
      <c r="F256" s="57">
        <v>7</v>
      </c>
      <c r="G256" s="57">
        <v>15800000</v>
      </c>
      <c r="H256">
        <v>2257142.8571428568</v>
      </c>
      <c r="I256">
        <v>2790673.2418642542</v>
      </c>
    </row>
    <row r="257" spans="1:9" x14ac:dyDescent="0.45">
      <c r="A257" t="s">
        <v>244</v>
      </c>
      <c r="B257">
        <v>0</v>
      </c>
      <c r="C257" s="57">
        <v>0</v>
      </c>
      <c r="D257" s="57">
        <v>0</v>
      </c>
      <c r="E257" s="57">
        <v>0</v>
      </c>
      <c r="F257" s="57">
        <v>18</v>
      </c>
      <c r="G257" s="57">
        <v>29553513</v>
      </c>
      <c r="H257">
        <v>1641861.833333333</v>
      </c>
      <c r="I257">
        <v>2024693.9461341761</v>
      </c>
    </row>
    <row r="258" spans="1:9" x14ac:dyDescent="0.45">
      <c r="A258" t="s">
        <v>245</v>
      </c>
      <c r="B258">
        <v>0</v>
      </c>
      <c r="C258" s="57">
        <v>0</v>
      </c>
      <c r="D258" s="57">
        <v>0</v>
      </c>
      <c r="E258" s="57">
        <v>0</v>
      </c>
      <c r="F258" s="57">
        <v>30</v>
      </c>
      <c r="G258" s="57">
        <v>25838189</v>
      </c>
      <c r="H258">
        <v>861272.96666666667</v>
      </c>
      <c r="I258">
        <v>10109784.273130219</v>
      </c>
    </row>
    <row r="259" spans="1:9" x14ac:dyDescent="0.45">
      <c r="A259" t="s">
        <v>476</v>
      </c>
      <c r="B259">
        <v>0</v>
      </c>
      <c r="C259" s="57">
        <v>0</v>
      </c>
      <c r="D259" s="57">
        <v>0</v>
      </c>
      <c r="E259" s="57">
        <v>0</v>
      </c>
      <c r="F259" s="57">
        <v>2</v>
      </c>
      <c r="G259" s="57">
        <v>37075920</v>
      </c>
      <c r="H259">
        <v>18537960</v>
      </c>
      <c r="I259">
        <v>12270655.904954391</v>
      </c>
    </row>
    <row r="260" spans="1:9" x14ac:dyDescent="0.45">
      <c r="A260" t="s">
        <v>477</v>
      </c>
      <c r="B260">
        <v>0</v>
      </c>
      <c r="C260" s="57">
        <v>0</v>
      </c>
      <c r="D260" s="57">
        <v>0</v>
      </c>
      <c r="E260" s="57">
        <v>0</v>
      </c>
      <c r="F260" s="57">
        <v>12</v>
      </c>
      <c r="G260" s="57">
        <v>136140282</v>
      </c>
      <c r="H260">
        <v>11345023.5</v>
      </c>
      <c r="I260">
        <v>7207484.3173890049</v>
      </c>
    </row>
    <row r="261" spans="1:9" x14ac:dyDescent="0.45">
      <c r="A261" t="s">
        <v>113</v>
      </c>
      <c r="B261">
        <v>0</v>
      </c>
      <c r="C261" s="57">
        <v>0</v>
      </c>
      <c r="D261" s="57">
        <v>0</v>
      </c>
      <c r="E261" s="57">
        <v>0</v>
      </c>
      <c r="F261" s="57">
        <v>10068</v>
      </c>
      <c r="G261" s="57">
        <v>18700686368</v>
      </c>
      <c r="H261">
        <v>1857438.0580055621</v>
      </c>
      <c r="I261">
        <v>60002074.335584924</v>
      </c>
    </row>
    <row r="262" spans="1:9" x14ac:dyDescent="0.45">
      <c r="A262" t="s">
        <v>111</v>
      </c>
      <c r="B262">
        <v>0</v>
      </c>
      <c r="C262" s="57">
        <v>0</v>
      </c>
      <c r="D262" s="57">
        <v>0</v>
      </c>
      <c r="E262" s="57">
        <v>0</v>
      </c>
      <c r="F262" s="57">
        <v>33953</v>
      </c>
      <c r="G262" s="57">
        <v>13650950594</v>
      </c>
      <c r="H262">
        <v>402054.32786498981</v>
      </c>
      <c r="I262">
        <v>32804653.287526879</v>
      </c>
    </row>
    <row r="263" spans="1:9" x14ac:dyDescent="0.45">
      <c r="A263" t="s">
        <v>478</v>
      </c>
      <c r="B263">
        <v>0</v>
      </c>
      <c r="C263" s="57">
        <v>0</v>
      </c>
      <c r="D263" s="57">
        <v>0</v>
      </c>
      <c r="E263" s="57">
        <v>0</v>
      </c>
      <c r="F263" s="57">
        <v>7</v>
      </c>
      <c r="G263" s="57">
        <v>23512881</v>
      </c>
      <c r="H263">
        <v>3358983</v>
      </c>
      <c r="I263">
        <v>2278949.9977619811</v>
      </c>
    </row>
    <row r="264" spans="1:9" x14ac:dyDescent="0.45">
      <c r="A264" t="s">
        <v>479</v>
      </c>
      <c r="B264">
        <v>0</v>
      </c>
      <c r="C264" s="57">
        <v>0</v>
      </c>
      <c r="D264" s="57">
        <v>0</v>
      </c>
      <c r="E264" s="57">
        <v>0</v>
      </c>
      <c r="F264" s="57">
        <v>13</v>
      </c>
      <c r="G264" s="57">
        <v>206016275</v>
      </c>
      <c r="H264">
        <v>15847405.76923077</v>
      </c>
      <c r="I264">
        <v>18244486.832695521</v>
      </c>
    </row>
    <row r="265" spans="1:9" x14ac:dyDescent="0.45">
      <c r="A265" t="s">
        <v>480</v>
      </c>
      <c r="B265">
        <v>4</v>
      </c>
      <c r="C265" s="57">
        <v>0</v>
      </c>
      <c r="D265" s="57">
        <v>0</v>
      </c>
      <c r="E265" s="57">
        <v>176074133.87790969</v>
      </c>
      <c r="F265" s="57">
        <v>2</v>
      </c>
      <c r="G265" s="57">
        <v>1144541982</v>
      </c>
      <c r="H265">
        <v>572270991</v>
      </c>
      <c r="I265">
        <v>0</v>
      </c>
    </row>
    <row r="266" spans="1:9" x14ac:dyDescent="0.45">
      <c r="A266" t="s">
        <v>100</v>
      </c>
      <c r="B266">
        <v>0</v>
      </c>
      <c r="C266" s="57">
        <v>0</v>
      </c>
      <c r="D266" s="57">
        <v>0</v>
      </c>
      <c r="E266" s="57">
        <v>0</v>
      </c>
      <c r="F266" s="57">
        <v>6</v>
      </c>
      <c r="G266" s="57">
        <v>92350868</v>
      </c>
      <c r="H266">
        <v>15391811.33333333</v>
      </c>
      <c r="I266">
        <v>66169296.174180709</v>
      </c>
    </row>
    <row r="267" spans="1:9" x14ac:dyDescent="0.45">
      <c r="A267" t="s">
        <v>481</v>
      </c>
      <c r="B267">
        <v>0</v>
      </c>
      <c r="C267" s="57">
        <v>0</v>
      </c>
      <c r="D267" s="57">
        <v>0</v>
      </c>
      <c r="E267" s="57">
        <v>0</v>
      </c>
      <c r="F267" s="57">
        <v>1</v>
      </c>
      <c r="G267" s="57">
        <v>160000000</v>
      </c>
      <c r="H267">
        <v>160000000</v>
      </c>
      <c r="I267">
        <v>0</v>
      </c>
    </row>
    <row r="268" spans="1:9" x14ac:dyDescent="0.45">
      <c r="A268" t="s">
        <v>98</v>
      </c>
      <c r="B268">
        <v>0</v>
      </c>
      <c r="C268" s="57">
        <v>0</v>
      </c>
      <c r="D268" s="57">
        <v>0</v>
      </c>
      <c r="E268" s="57">
        <v>0</v>
      </c>
      <c r="F268" s="57">
        <v>2</v>
      </c>
      <c r="G268" s="57">
        <v>-6429092</v>
      </c>
      <c r="H268">
        <v>-3214546</v>
      </c>
      <c r="I268">
        <v>929265.58969973703</v>
      </c>
    </row>
    <row r="269" spans="1:9" x14ac:dyDescent="0.45">
      <c r="A269" t="s">
        <v>243</v>
      </c>
      <c r="B269">
        <v>0</v>
      </c>
      <c r="C269" s="57">
        <v>0</v>
      </c>
      <c r="D269" s="57">
        <v>0</v>
      </c>
      <c r="E269" s="57">
        <v>0</v>
      </c>
      <c r="F269" s="57">
        <v>105</v>
      </c>
      <c r="G269" s="57">
        <v>413404478</v>
      </c>
      <c r="H269">
        <v>3937185.5047619049</v>
      </c>
      <c r="I269">
        <v>23300483.227153141</v>
      </c>
    </row>
    <row r="270" spans="1:9" x14ac:dyDescent="0.45">
      <c r="A270" t="s">
        <v>482</v>
      </c>
      <c r="B270">
        <v>0</v>
      </c>
      <c r="C270" s="57">
        <v>0</v>
      </c>
      <c r="D270" s="57">
        <v>0</v>
      </c>
      <c r="E270" s="57">
        <v>0</v>
      </c>
      <c r="F270" s="57">
        <v>2</v>
      </c>
      <c r="G270" s="57">
        <v>92791</v>
      </c>
      <c r="H270">
        <v>46395.5</v>
      </c>
      <c r="I270">
        <v>268408.54175025801</v>
      </c>
    </row>
    <row r="271" spans="1:9" x14ac:dyDescent="0.45">
      <c r="A271" t="s">
        <v>162</v>
      </c>
      <c r="B271">
        <v>5</v>
      </c>
      <c r="C271" s="57">
        <v>0</v>
      </c>
      <c r="D271" s="57">
        <v>0</v>
      </c>
      <c r="E271" s="57">
        <v>12722421.153223939</v>
      </c>
      <c r="F271" s="57">
        <v>0</v>
      </c>
      <c r="G271" s="57">
        <v>0</v>
      </c>
      <c r="H271">
        <v>0</v>
      </c>
      <c r="I271">
        <v>0</v>
      </c>
    </row>
    <row r="272" spans="1:9" x14ac:dyDescent="0.45">
      <c r="A272" t="s">
        <v>483</v>
      </c>
      <c r="B272">
        <v>2</v>
      </c>
      <c r="C272" s="57">
        <v>0</v>
      </c>
      <c r="D272" s="57">
        <v>0</v>
      </c>
      <c r="E272" s="57">
        <v>791959.59492893319</v>
      </c>
      <c r="F272" s="57">
        <v>2</v>
      </c>
      <c r="G272" s="57">
        <v>0</v>
      </c>
      <c r="H272">
        <v>0</v>
      </c>
      <c r="I272">
        <v>791959.59492893319</v>
      </c>
    </row>
    <row r="273" spans="1:9" x14ac:dyDescent="0.45">
      <c r="A273" t="s">
        <v>484</v>
      </c>
      <c r="B273">
        <v>0</v>
      </c>
      <c r="C273" s="57">
        <v>0</v>
      </c>
      <c r="D273" s="57">
        <v>0</v>
      </c>
      <c r="E273" s="57">
        <v>0</v>
      </c>
      <c r="F273" s="57">
        <v>6</v>
      </c>
      <c r="G273" s="57">
        <v>11466131</v>
      </c>
      <c r="H273">
        <v>1911021.833333333</v>
      </c>
      <c r="I273">
        <v>0.98319208025096438</v>
      </c>
    </row>
    <row r="274" spans="1:9" x14ac:dyDescent="0.45">
      <c r="A274" t="s">
        <v>96</v>
      </c>
      <c r="B274">
        <v>0</v>
      </c>
      <c r="C274" s="57">
        <v>0</v>
      </c>
      <c r="D274" s="57">
        <v>0</v>
      </c>
      <c r="E274" s="57">
        <v>0</v>
      </c>
      <c r="F274" s="57">
        <v>2</v>
      </c>
      <c r="G274" s="57">
        <v>1444800</v>
      </c>
      <c r="H274">
        <v>722400</v>
      </c>
      <c r="I274">
        <v>19516.147160748711</v>
      </c>
    </row>
    <row r="275" spans="1:9" x14ac:dyDescent="0.45">
      <c r="A275" t="s">
        <v>485</v>
      </c>
      <c r="B275">
        <v>9</v>
      </c>
      <c r="C275" s="57">
        <v>0</v>
      </c>
      <c r="D275" s="57">
        <v>0</v>
      </c>
      <c r="E275" s="57">
        <v>341619.67156473879</v>
      </c>
      <c r="F275" s="57">
        <v>4</v>
      </c>
      <c r="G275" s="57">
        <v>0</v>
      </c>
      <c r="H275">
        <v>0</v>
      </c>
      <c r="I275">
        <v>157039.2732195782</v>
      </c>
    </row>
    <row r="276" spans="1:9" x14ac:dyDescent="0.45">
      <c r="A276" t="s">
        <v>486</v>
      </c>
      <c r="B276">
        <v>18</v>
      </c>
      <c r="C276" s="57">
        <v>0</v>
      </c>
      <c r="D276" s="57">
        <v>0</v>
      </c>
      <c r="E276" s="57">
        <v>45625609.867220573</v>
      </c>
      <c r="F276" s="57">
        <v>0</v>
      </c>
      <c r="G276" s="57">
        <v>0</v>
      </c>
      <c r="H276">
        <v>0</v>
      </c>
      <c r="I276">
        <v>0</v>
      </c>
    </row>
    <row r="277" spans="1:9" x14ac:dyDescent="0.45">
      <c r="A277" t="s">
        <v>487</v>
      </c>
      <c r="B277">
        <v>4</v>
      </c>
      <c r="C277" s="57">
        <v>0</v>
      </c>
      <c r="D277" s="57">
        <v>0</v>
      </c>
      <c r="E277" s="57">
        <v>32280250.151477002</v>
      </c>
      <c r="F277" s="57">
        <v>11</v>
      </c>
      <c r="G277" s="57">
        <v>374490987</v>
      </c>
      <c r="H277">
        <v>34044635.18181818</v>
      </c>
      <c r="I277">
        <v>44681188.718997017</v>
      </c>
    </row>
    <row r="278" spans="1:9" x14ac:dyDescent="0.45">
      <c r="A278" t="s">
        <v>488</v>
      </c>
      <c r="B278">
        <v>2</v>
      </c>
      <c r="C278" s="57">
        <v>0</v>
      </c>
      <c r="D278" s="57">
        <v>0</v>
      </c>
      <c r="E278" s="57">
        <v>227688.3835420683</v>
      </c>
      <c r="F278" s="57">
        <v>4</v>
      </c>
      <c r="G278" s="57">
        <v>0</v>
      </c>
      <c r="H278">
        <v>0</v>
      </c>
      <c r="I278">
        <v>185906.7866790595</v>
      </c>
    </row>
    <row r="279" spans="1:9" x14ac:dyDescent="0.45">
      <c r="A279" t="s">
        <v>489</v>
      </c>
      <c r="B279">
        <v>0</v>
      </c>
      <c r="C279" s="57">
        <v>0</v>
      </c>
      <c r="D279" s="57">
        <v>0</v>
      </c>
      <c r="E279" s="57">
        <v>0</v>
      </c>
      <c r="F279" s="57">
        <v>1</v>
      </c>
      <c r="G279" s="57">
        <v>-12880846</v>
      </c>
      <c r="H279">
        <v>-12880846</v>
      </c>
      <c r="I279">
        <v>0</v>
      </c>
    </row>
    <row r="280" spans="1:9" x14ac:dyDescent="0.45">
      <c r="A280" t="s">
        <v>92</v>
      </c>
      <c r="B280">
        <v>0</v>
      </c>
      <c r="C280" s="57">
        <v>0</v>
      </c>
      <c r="D280" s="57">
        <v>0</v>
      </c>
      <c r="E280" s="57">
        <v>0</v>
      </c>
      <c r="F280" s="57">
        <v>6</v>
      </c>
      <c r="G280" s="57">
        <v>-20583107</v>
      </c>
      <c r="H280">
        <v>-3430517.833333333</v>
      </c>
      <c r="I280">
        <v>278841001.28016609</v>
      </c>
    </row>
    <row r="281" spans="1:9" x14ac:dyDescent="0.45">
      <c r="A281" t="s">
        <v>490</v>
      </c>
      <c r="B281">
        <v>4</v>
      </c>
      <c r="C281" s="57">
        <v>0</v>
      </c>
      <c r="D281" s="57">
        <v>0</v>
      </c>
      <c r="E281" s="57">
        <v>658547668.13547087</v>
      </c>
      <c r="F281" s="57">
        <v>2</v>
      </c>
      <c r="G281" s="57">
        <v>4280784678</v>
      </c>
      <c r="H281">
        <v>2140392339</v>
      </c>
      <c r="I281">
        <v>0</v>
      </c>
    </row>
    <row r="282" spans="1:9" x14ac:dyDescent="0.45">
      <c r="A282" t="s">
        <v>112</v>
      </c>
      <c r="B282">
        <v>0</v>
      </c>
      <c r="C282" s="57">
        <v>0</v>
      </c>
      <c r="D282" s="57">
        <v>0</v>
      </c>
      <c r="E282" s="57">
        <v>0</v>
      </c>
      <c r="F282" s="57">
        <v>3</v>
      </c>
      <c r="G282" s="57">
        <v>49787405</v>
      </c>
      <c r="H282">
        <v>16595801.66666667</v>
      </c>
      <c r="I282">
        <v>5685881.0154550662</v>
      </c>
    </row>
    <row r="283" spans="1:9" x14ac:dyDescent="0.45">
      <c r="A283" t="s">
        <v>491</v>
      </c>
      <c r="B283">
        <v>0</v>
      </c>
      <c r="C283" s="57">
        <v>0</v>
      </c>
      <c r="D283" s="57">
        <v>0</v>
      </c>
      <c r="E283" s="57">
        <v>0</v>
      </c>
      <c r="F283" s="57">
        <v>1</v>
      </c>
      <c r="G283" s="57">
        <v>6860000</v>
      </c>
      <c r="H283">
        <v>6860000</v>
      </c>
      <c r="I283">
        <v>0</v>
      </c>
    </row>
    <row r="284" spans="1:9" x14ac:dyDescent="0.45">
      <c r="A284" t="s">
        <v>492</v>
      </c>
      <c r="B284">
        <v>0</v>
      </c>
      <c r="C284" s="57">
        <v>0</v>
      </c>
      <c r="D284" s="57">
        <v>0</v>
      </c>
      <c r="E284" s="57">
        <v>0</v>
      </c>
      <c r="F284" s="57">
        <v>13</v>
      </c>
      <c r="G284" s="57">
        <v>17647645</v>
      </c>
      <c r="H284">
        <v>1357511.153846154</v>
      </c>
      <c r="I284">
        <v>1378651.9841181729</v>
      </c>
    </row>
    <row r="285" spans="1:9" x14ac:dyDescent="0.45">
      <c r="A285" t="s">
        <v>250</v>
      </c>
      <c r="B285">
        <v>0</v>
      </c>
      <c r="C285" s="57">
        <v>0</v>
      </c>
      <c r="D285" s="57">
        <v>0</v>
      </c>
      <c r="E285" s="57">
        <v>0</v>
      </c>
      <c r="F285" s="57">
        <v>1</v>
      </c>
      <c r="G285" s="57">
        <v>215977518</v>
      </c>
      <c r="H285">
        <v>215977518</v>
      </c>
      <c r="I285">
        <v>0</v>
      </c>
    </row>
    <row r="286" spans="1:9" x14ac:dyDescent="0.45">
      <c r="A286" t="s">
        <v>493</v>
      </c>
      <c r="B286">
        <v>0</v>
      </c>
      <c r="C286">
        <v>0</v>
      </c>
      <c r="D286">
        <v>0</v>
      </c>
      <c r="E286">
        <v>0</v>
      </c>
      <c r="F286">
        <v>4</v>
      </c>
      <c r="G286">
        <v>3530945</v>
      </c>
      <c r="H286">
        <v>882736.25</v>
      </c>
      <c r="I286">
        <v>1948796.579722706</v>
      </c>
    </row>
    <row r="287" spans="1:9" x14ac:dyDescent="0.45">
      <c r="A287" t="s">
        <v>494</v>
      </c>
      <c r="B287">
        <v>0</v>
      </c>
      <c r="C287">
        <v>0</v>
      </c>
      <c r="D287">
        <v>0</v>
      </c>
      <c r="E287">
        <v>0</v>
      </c>
      <c r="F287">
        <v>2</v>
      </c>
      <c r="G287">
        <v>93822910</v>
      </c>
      <c r="H287">
        <v>46911455</v>
      </c>
      <c r="I287">
        <v>66319057.103807271</v>
      </c>
    </row>
    <row r="288" spans="1:9" x14ac:dyDescent="0.45">
      <c r="A288" t="s">
        <v>109</v>
      </c>
      <c r="B288">
        <v>0</v>
      </c>
      <c r="C288">
        <v>0</v>
      </c>
      <c r="D288">
        <v>0</v>
      </c>
      <c r="E288">
        <v>0</v>
      </c>
      <c r="F288">
        <v>3</v>
      </c>
      <c r="G288">
        <v>2780854</v>
      </c>
      <c r="H288">
        <v>926951.33333333337</v>
      </c>
      <c r="I288">
        <v>1847984.121240854</v>
      </c>
    </row>
    <row r="289" spans="1:9" x14ac:dyDescent="0.45">
      <c r="A289" t="s">
        <v>495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12880846</v>
      </c>
      <c r="H289">
        <v>12880846</v>
      </c>
      <c r="I289">
        <v>0</v>
      </c>
    </row>
    <row r="290" spans="1:9" x14ac:dyDescent="0.45">
      <c r="A290" t="s">
        <v>496</v>
      </c>
      <c r="B290">
        <v>0</v>
      </c>
      <c r="C290">
        <v>0</v>
      </c>
      <c r="D290">
        <v>0</v>
      </c>
      <c r="E290">
        <v>0</v>
      </c>
      <c r="F290">
        <v>2</v>
      </c>
      <c r="G290">
        <v>9097200</v>
      </c>
      <c r="H290">
        <v>4548600</v>
      </c>
      <c r="I290">
        <v>6016913.0224725707</v>
      </c>
    </row>
    <row r="291" spans="1:9" x14ac:dyDescent="0.45">
      <c r="A291" t="s">
        <v>497</v>
      </c>
      <c r="B291">
        <v>0</v>
      </c>
      <c r="C291">
        <v>0</v>
      </c>
      <c r="D291">
        <v>0</v>
      </c>
      <c r="E291">
        <v>0</v>
      </c>
      <c r="F291">
        <v>13</v>
      </c>
      <c r="G291">
        <v>175156825</v>
      </c>
      <c r="H291">
        <v>13473601.92307692</v>
      </c>
      <c r="I291">
        <v>13669523.838236</v>
      </c>
    </row>
    <row r="292" spans="1:9" x14ac:dyDescent="0.45">
      <c r="A292" t="s">
        <v>498</v>
      </c>
      <c r="B292">
        <v>0</v>
      </c>
      <c r="C292">
        <v>0</v>
      </c>
      <c r="D292">
        <v>0</v>
      </c>
      <c r="E292">
        <v>0</v>
      </c>
      <c r="F292">
        <v>2</v>
      </c>
      <c r="G292">
        <v>0</v>
      </c>
      <c r="H292">
        <v>0</v>
      </c>
      <c r="I292">
        <v>161717123.97965541</v>
      </c>
    </row>
    <row r="293" spans="1:9" x14ac:dyDescent="0.45">
      <c r="A293" t="s">
        <v>51</v>
      </c>
      <c r="B293">
        <v>0</v>
      </c>
      <c r="C293">
        <v>0</v>
      </c>
      <c r="D293">
        <v>0</v>
      </c>
      <c r="E293">
        <v>0</v>
      </c>
      <c r="F293">
        <v>2</v>
      </c>
      <c r="G293">
        <v>8735108945</v>
      </c>
      <c r="H293">
        <v>4367554472.5</v>
      </c>
      <c r="I293">
        <v>3601784392.7706528</v>
      </c>
    </row>
    <row r="294" spans="1:9" x14ac:dyDescent="0.45">
      <c r="A294" t="s">
        <v>499</v>
      </c>
      <c r="B294">
        <v>0</v>
      </c>
      <c r="C294">
        <v>0</v>
      </c>
      <c r="D294">
        <v>0</v>
      </c>
      <c r="E294">
        <v>0</v>
      </c>
      <c r="F294">
        <v>21</v>
      </c>
      <c r="G294">
        <v>20026732</v>
      </c>
      <c r="H294">
        <v>953653.90476190473</v>
      </c>
      <c r="I294">
        <v>913219.17445232742</v>
      </c>
    </row>
    <row r="295" spans="1:9" x14ac:dyDescent="0.45">
      <c r="A295" t="s">
        <v>500</v>
      </c>
      <c r="B295">
        <v>0</v>
      </c>
      <c r="C295">
        <v>0</v>
      </c>
      <c r="D295">
        <v>0</v>
      </c>
      <c r="E295">
        <v>0</v>
      </c>
      <c r="F295">
        <v>2</v>
      </c>
      <c r="G295">
        <v>14734</v>
      </c>
      <c r="H295">
        <v>7367</v>
      </c>
      <c r="I295">
        <v>6314.4635559958697</v>
      </c>
    </row>
    <row r="296" spans="1:9" x14ac:dyDescent="0.45">
      <c r="A296" t="s">
        <v>248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374159409</v>
      </c>
      <c r="H296">
        <v>374159409</v>
      </c>
      <c r="I296">
        <v>0</v>
      </c>
    </row>
    <row r="297" spans="1:9" x14ac:dyDescent="0.45">
      <c r="A297" t="s">
        <v>501</v>
      </c>
      <c r="B297">
        <v>0</v>
      </c>
      <c r="C297">
        <v>0</v>
      </c>
      <c r="D297">
        <v>0</v>
      </c>
      <c r="E297">
        <v>0</v>
      </c>
      <c r="F297">
        <v>17</v>
      </c>
      <c r="G297">
        <v>-927186902</v>
      </c>
      <c r="H297">
        <v>-54540406</v>
      </c>
      <c r="I297">
        <v>72037009.33491534</v>
      </c>
    </row>
    <row r="298" spans="1:9" x14ac:dyDescent="0.45">
      <c r="A298" t="s">
        <v>502</v>
      </c>
      <c r="B298">
        <v>0</v>
      </c>
      <c r="C298">
        <v>0</v>
      </c>
      <c r="D298">
        <v>0</v>
      </c>
      <c r="E298">
        <v>0</v>
      </c>
      <c r="F298">
        <v>2</v>
      </c>
      <c r="G298">
        <v>15822461</v>
      </c>
      <c r="H298">
        <v>7911230.5</v>
      </c>
      <c r="I298">
        <v>16495512.149420051</v>
      </c>
    </row>
    <row r="299" spans="1:9" x14ac:dyDescent="0.45">
      <c r="A299" t="s">
        <v>503</v>
      </c>
      <c r="B299">
        <v>0</v>
      </c>
      <c r="C299">
        <v>0</v>
      </c>
      <c r="D299">
        <v>0</v>
      </c>
      <c r="E299">
        <v>0</v>
      </c>
      <c r="F299">
        <v>6</v>
      </c>
      <c r="G299">
        <v>861251724</v>
      </c>
      <c r="H299">
        <v>143541954</v>
      </c>
      <c r="I299">
        <v>118630138.4656429</v>
      </c>
    </row>
    <row r="300" spans="1:9" x14ac:dyDescent="0.45">
      <c r="A300" t="s">
        <v>504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3105062380</v>
      </c>
      <c r="H300">
        <v>3105062380</v>
      </c>
      <c r="I300">
        <v>0</v>
      </c>
    </row>
    <row r="301" spans="1:9" x14ac:dyDescent="0.45">
      <c r="A301" t="s">
        <v>505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-3105062380</v>
      </c>
      <c r="H301">
        <v>-3105062380</v>
      </c>
      <c r="I301">
        <v>0</v>
      </c>
    </row>
    <row r="302" spans="1:9" x14ac:dyDescent="0.45">
      <c r="A302" t="s">
        <v>86</v>
      </c>
      <c r="B302">
        <v>0</v>
      </c>
      <c r="C302">
        <v>0</v>
      </c>
      <c r="D302">
        <v>0</v>
      </c>
      <c r="E302">
        <v>0</v>
      </c>
      <c r="F302">
        <v>4</v>
      </c>
      <c r="G302">
        <v>-85149633</v>
      </c>
      <c r="H302">
        <v>-21287408.25</v>
      </c>
      <c r="I302">
        <v>43187502.299726672</v>
      </c>
    </row>
    <row r="303" spans="1:9" x14ac:dyDescent="0.45">
      <c r="A303" t="s">
        <v>506</v>
      </c>
      <c r="B303">
        <v>0</v>
      </c>
      <c r="C303">
        <v>0</v>
      </c>
      <c r="D303">
        <v>0</v>
      </c>
      <c r="E303">
        <v>0</v>
      </c>
      <c r="F303">
        <v>2</v>
      </c>
      <c r="G303">
        <v>21266254</v>
      </c>
      <c r="H303">
        <v>10633127</v>
      </c>
      <c r="I303">
        <v>10660585.077901119</v>
      </c>
    </row>
    <row r="304" spans="1:9" x14ac:dyDescent="0.45">
      <c r="A304" t="s">
        <v>247</v>
      </c>
      <c r="B304">
        <v>1</v>
      </c>
      <c r="C304">
        <v>-3</v>
      </c>
      <c r="D304">
        <v>-3</v>
      </c>
      <c r="E304">
        <v>0</v>
      </c>
      <c r="F304">
        <v>315</v>
      </c>
      <c r="G304">
        <v>57191919</v>
      </c>
      <c r="H304">
        <v>181561.64761904761</v>
      </c>
      <c r="I304">
        <v>1198844.2914529759</v>
      </c>
    </row>
    <row r="305" spans="1:9" x14ac:dyDescent="0.45">
      <c r="A305" t="s">
        <v>507</v>
      </c>
      <c r="B305">
        <v>6</v>
      </c>
      <c r="C305">
        <v>-106083</v>
      </c>
      <c r="D305">
        <v>-17680.5</v>
      </c>
      <c r="E305">
        <v>3225663.5701006241</v>
      </c>
      <c r="F305">
        <v>11</v>
      </c>
      <c r="G305">
        <v>-106083</v>
      </c>
      <c r="H305">
        <v>-9643.9090909090901</v>
      </c>
      <c r="I305">
        <v>506520.9342294659</v>
      </c>
    </row>
    <row r="306" spans="1:9" x14ac:dyDescent="0.45">
      <c r="A306" t="s">
        <v>508</v>
      </c>
      <c r="B306">
        <v>1</v>
      </c>
      <c r="C306">
        <v>-224270</v>
      </c>
      <c r="D306">
        <v>-224270</v>
      </c>
      <c r="E306">
        <v>0</v>
      </c>
      <c r="F306">
        <v>6</v>
      </c>
      <c r="G306">
        <v>117622839</v>
      </c>
      <c r="H306">
        <v>19603806.5</v>
      </c>
      <c r="I306">
        <v>43432693.104283869</v>
      </c>
    </row>
    <row r="307" spans="1:9" x14ac:dyDescent="0.45">
      <c r="A307" t="s">
        <v>227</v>
      </c>
      <c r="B307">
        <v>72</v>
      </c>
      <c r="C307">
        <v>-275000</v>
      </c>
      <c r="D307">
        <v>-3819.4444444444439</v>
      </c>
      <c r="E307">
        <v>2275531.749193674</v>
      </c>
      <c r="F307">
        <v>0</v>
      </c>
      <c r="G307">
        <v>0</v>
      </c>
      <c r="H307">
        <v>0</v>
      </c>
      <c r="I307">
        <v>0</v>
      </c>
    </row>
    <row r="308" spans="1:9" x14ac:dyDescent="0.45">
      <c r="A308" t="s">
        <v>509</v>
      </c>
      <c r="B308">
        <v>42</v>
      </c>
      <c r="C308">
        <v>-2701296</v>
      </c>
      <c r="D308">
        <v>-64316.571428571428</v>
      </c>
      <c r="E308">
        <v>722391.78174096439</v>
      </c>
      <c r="F308">
        <v>11</v>
      </c>
      <c r="G308">
        <v>-2701296</v>
      </c>
      <c r="H308">
        <v>-245572.36363636359</v>
      </c>
      <c r="I308">
        <v>1390549.15943934</v>
      </c>
    </row>
    <row r="309" spans="1:9" x14ac:dyDescent="0.45">
      <c r="A309" t="s">
        <v>510</v>
      </c>
      <c r="B309">
        <v>2</v>
      </c>
      <c r="C309">
        <v>-6429092</v>
      </c>
      <c r="D309">
        <v>-3214546</v>
      </c>
      <c r="E309">
        <v>929265.58969973703</v>
      </c>
      <c r="F309">
        <v>7</v>
      </c>
      <c r="G309">
        <v>-6429092</v>
      </c>
      <c r="H309">
        <v>-918441.71428571432</v>
      </c>
      <c r="I309">
        <v>3527793.569600774</v>
      </c>
    </row>
    <row r="310" spans="1:9" x14ac:dyDescent="0.45">
      <c r="A310" t="s">
        <v>511</v>
      </c>
      <c r="B310">
        <v>2</v>
      </c>
      <c r="C310">
        <v>-75104430</v>
      </c>
      <c r="D310">
        <v>-37552215</v>
      </c>
      <c r="E310">
        <v>41011940.164592087</v>
      </c>
      <c r="F310">
        <v>0</v>
      </c>
      <c r="G310">
        <v>0</v>
      </c>
      <c r="H310">
        <v>0</v>
      </c>
      <c r="I310">
        <v>0</v>
      </c>
    </row>
    <row r="311" spans="1:9" x14ac:dyDescent="0.45">
      <c r="A311" t="s">
        <v>512</v>
      </c>
      <c r="B311">
        <v>191</v>
      </c>
      <c r="C311">
        <v>-99948000</v>
      </c>
      <c r="D311">
        <v>-523287.95811518322</v>
      </c>
      <c r="E311">
        <v>1024841.315476138</v>
      </c>
      <c r="F311">
        <v>193</v>
      </c>
      <c r="G311">
        <v>-190825815</v>
      </c>
      <c r="H311">
        <v>-988734.79274611396</v>
      </c>
      <c r="I311">
        <v>4681184.4068671633</v>
      </c>
    </row>
    <row r="312" spans="1:9" x14ac:dyDescent="0.45">
      <c r="A312" t="s">
        <v>513</v>
      </c>
      <c r="B312">
        <v>7</v>
      </c>
      <c r="C312">
        <v>-343167210</v>
      </c>
      <c r="D312">
        <v>-49023887.142857142</v>
      </c>
      <c r="E312">
        <v>250808800.39604691</v>
      </c>
      <c r="F312">
        <v>0</v>
      </c>
      <c r="G312">
        <v>0</v>
      </c>
      <c r="H312">
        <v>0</v>
      </c>
      <c r="I312">
        <v>0</v>
      </c>
    </row>
    <row r="313" spans="1:9" x14ac:dyDescent="0.45">
      <c r="A313" t="s">
        <v>514</v>
      </c>
      <c r="B313">
        <v>29</v>
      </c>
      <c r="C313">
        <v>-1049958080</v>
      </c>
      <c r="D313">
        <v>-36205451.034482762</v>
      </c>
      <c r="E313">
        <v>108092070.5805181</v>
      </c>
      <c r="F313">
        <v>0</v>
      </c>
      <c r="G313">
        <v>0</v>
      </c>
      <c r="H313">
        <v>0</v>
      </c>
      <c r="I313">
        <v>0</v>
      </c>
    </row>
  </sheetData>
  <phoneticPr fontId="2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4"/>
  <sheetViews>
    <sheetView topLeftCell="A6" workbookViewId="0">
      <selection activeCell="C41" sqref="C41"/>
    </sheetView>
  </sheetViews>
  <sheetFormatPr defaultRowHeight="17" x14ac:dyDescent="0.45"/>
  <cols>
    <col min="1" max="1" width="29.9140625" style="28" customWidth="1"/>
    <col min="2" max="2" width="19" style="28" bestFit="1" customWidth="1"/>
    <col min="3" max="4" width="15.33203125" style="28" bestFit="1" customWidth="1"/>
    <col min="5" max="5" width="14" style="28" customWidth="1"/>
    <col min="6" max="7" width="15.33203125" style="28" bestFit="1" customWidth="1"/>
    <col min="8" max="8" width="20.25" style="28" customWidth="1"/>
    <col min="9" max="9" width="15.33203125" style="28" bestFit="1" customWidth="1"/>
    <col min="10" max="10" width="30" style="28" customWidth="1"/>
  </cols>
  <sheetData>
    <row r="1" spans="1:10" ht="8" customHeight="1" x14ac:dyDescent="0.45">
      <c r="A1" s="579"/>
      <c r="B1" s="580"/>
      <c r="C1" s="580"/>
      <c r="D1" s="580"/>
      <c r="E1" s="580"/>
      <c r="F1" s="580"/>
      <c r="G1" s="580"/>
      <c r="H1" s="580"/>
      <c r="I1" s="580"/>
      <c r="J1" s="580"/>
    </row>
    <row r="2" spans="1:10" ht="18" customHeight="1" x14ac:dyDescent="0.45">
      <c r="A2" s="581" t="str">
        <f>기본사항!C8</f>
        <v>주식회사 경남제약</v>
      </c>
      <c r="B2" s="580"/>
      <c r="C2" s="580"/>
      <c r="D2" s="580"/>
      <c r="E2" s="580"/>
      <c r="F2" s="580"/>
      <c r="G2" s="582" t="s">
        <v>515</v>
      </c>
      <c r="H2" s="580"/>
      <c r="I2" s="580"/>
      <c r="J2" s="580"/>
    </row>
    <row r="3" spans="1:10" ht="30" customHeight="1" x14ac:dyDescent="0.45">
      <c r="A3" s="583" t="s">
        <v>72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10" ht="18" customHeight="1" x14ac:dyDescent="0.45">
      <c r="A4" s="634" t="s">
        <v>516</v>
      </c>
      <c r="B4" s="580"/>
      <c r="C4" s="580"/>
      <c r="D4" s="580"/>
      <c r="E4" s="580"/>
      <c r="F4" s="580"/>
      <c r="G4" s="580"/>
      <c r="H4" s="580"/>
      <c r="I4" s="580"/>
      <c r="J4" s="580"/>
    </row>
    <row r="5" spans="1:10" ht="20" customHeight="1" x14ac:dyDescent="0.45">
      <c r="A5" s="618" t="s">
        <v>13</v>
      </c>
      <c r="B5" s="587"/>
      <c r="C5" s="616" t="str">
        <f>기본사항!C11</f>
        <v>이병하</v>
      </c>
      <c r="D5" s="587"/>
      <c r="E5" s="618" t="s">
        <v>517</v>
      </c>
      <c r="F5" s="587"/>
      <c r="G5" s="616" t="str">
        <f>기본사항!C13</f>
        <v>이광우</v>
      </c>
      <c r="H5" s="589"/>
      <c r="I5" s="589"/>
      <c r="J5" s="587"/>
    </row>
    <row r="6" spans="1:10" ht="20" customHeight="1" x14ac:dyDescent="0.45">
      <c r="A6" s="618" t="s">
        <v>16</v>
      </c>
      <c r="B6" s="587"/>
      <c r="C6" s="620">
        <f>기본사항!C12</f>
        <v>46227</v>
      </c>
      <c r="D6" s="587"/>
      <c r="E6" s="618" t="s">
        <v>18</v>
      </c>
      <c r="F6" s="587"/>
      <c r="G6" s="620">
        <f>기본사항!C14</f>
        <v>46227</v>
      </c>
      <c r="H6" s="631"/>
      <c r="I6" s="631"/>
      <c r="J6" s="632"/>
    </row>
    <row r="7" spans="1:10" ht="20" customHeight="1" x14ac:dyDescent="0.45">
      <c r="A7" s="618" t="s">
        <v>518</v>
      </c>
      <c r="B7" s="587"/>
      <c r="C7" s="620">
        <f>기본사항!C10</f>
        <v>46203</v>
      </c>
      <c r="D7" s="587"/>
      <c r="E7" s="621"/>
      <c r="F7" s="587"/>
      <c r="G7" s="621"/>
      <c r="H7" s="589"/>
      <c r="I7" s="589"/>
      <c r="J7" s="587"/>
    </row>
    <row r="8" spans="1:10" ht="18" customHeight="1" x14ac:dyDescent="0.45"/>
    <row r="9" spans="1:10" ht="6" customHeight="1" x14ac:dyDescent="0.45">
      <c r="A9" s="579"/>
      <c r="B9" s="580"/>
      <c r="C9" s="580"/>
      <c r="D9" s="580"/>
      <c r="E9" s="580"/>
      <c r="F9" s="580"/>
      <c r="G9" s="580"/>
      <c r="H9" s="580"/>
      <c r="I9" s="580"/>
      <c r="J9" s="580"/>
    </row>
    <row r="10" spans="1:10" s="137" customFormat="1" ht="22" customHeight="1" x14ac:dyDescent="0.4">
      <c r="A10" s="180" t="s">
        <v>519</v>
      </c>
      <c r="B10" s="619"/>
      <c r="C10" s="612"/>
      <c r="D10" s="607"/>
      <c r="E10" s="622">
        <f>기본사항!C10</f>
        <v>46203</v>
      </c>
      <c r="F10" s="612"/>
      <c r="G10" s="612"/>
      <c r="H10" s="607"/>
      <c r="I10" s="619" t="s">
        <v>5</v>
      </c>
      <c r="J10" s="607"/>
    </row>
    <row r="11" spans="1:10" s="137" customFormat="1" ht="22" customHeight="1" x14ac:dyDescent="0.4">
      <c r="A11" s="58" t="s">
        <v>520</v>
      </c>
      <c r="B11" s="58" t="s">
        <v>521</v>
      </c>
      <c r="C11" s="58" t="s">
        <v>522</v>
      </c>
      <c r="D11" s="58" t="s">
        <v>523</v>
      </c>
      <c r="E11" s="58" t="s">
        <v>524</v>
      </c>
      <c r="F11" s="58" t="s">
        <v>525</v>
      </c>
      <c r="G11" s="58" t="s">
        <v>526</v>
      </c>
      <c r="H11" s="58" t="s">
        <v>527</v>
      </c>
      <c r="I11" s="58" t="s">
        <v>528</v>
      </c>
      <c r="J11" s="58" t="s">
        <v>529</v>
      </c>
    </row>
    <row r="12" spans="1:10" s="137" customFormat="1" ht="20" customHeight="1" x14ac:dyDescent="0.4">
      <c r="A12" s="162" t="s">
        <v>325</v>
      </c>
      <c r="B12" s="181">
        <v>24702221753</v>
      </c>
      <c r="C12" s="181">
        <f>IFERROR(_xlfn.XLOOKUP(A12,데이터개요_계정별!$A$2:$A$400,데이터개요_계정별!$C$2:$C$400,,0,),0)</f>
        <v>4280784678</v>
      </c>
      <c r="D12" s="181">
        <f>'4600_투자부동산_매각예정자산대체'!E37</f>
        <v>7072519926</v>
      </c>
      <c r="E12" s="181">
        <f>B12+C12-D12</f>
        <v>21910486505</v>
      </c>
      <c r="F12" s="181"/>
      <c r="G12" s="181"/>
      <c r="H12" s="181">
        <f>E12+F12+G12</f>
        <v>21910486505</v>
      </c>
      <c r="I12" s="54"/>
      <c r="J12" s="157"/>
    </row>
    <row r="13" spans="1:10" s="137" customFormat="1" ht="20" customHeight="1" x14ac:dyDescent="0.4">
      <c r="A13" s="162" t="s">
        <v>320</v>
      </c>
      <c r="B13" s="181">
        <v>4713606359</v>
      </c>
      <c r="C13" s="181">
        <f>IFERROR(_xlfn.XLOOKUP(A13,데이터개요_계정별!$A$2:$A$400,데이터개요_계정별!$C$2:$C$400,,0,),0)</f>
        <v>12292305202</v>
      </c>
      <c r="D13" s="181">
        <f>'4600_투자부동산_매각예정자산대체'!E38</f>
        <v>11147763220</v>
      </c>
      <c r="E13" s="181">
        <f>B13+C13-D13</f>
        <v>5858148341</v>
      </c>
      <c r="F13" s="181"/>
      <c r="G13" s="181"/>
      <c r="H13" s="181">
        <f>E13+F13+G13</f>
        <v>5858148341</v>
      </c>
      <c r="I13" s="54"/>
      <c r="J13" s="157"/>
    </row>
    <row r="14" spans="1:10" s="137" customFormat="1" ht="20" customHeight="1" x14ac:dyDescent="0.4">
      <c r="A14" s="162" t="s">
        <v>341</v>
      </c>
      <c r="B14" s="181">
        <v>10503197992</v>
      </c>
      <c r="C14" s="181">
        <f>IFERROR(_xlfn.XLOOKUP(A14,데이터개요_계정별!$A$2:$A$400,데이터개요_계정별!$C$2:$C$400,,0,),0)</f>
        <v>644565228</v>
      </c>
      <c r="D14" s="181">
        <f>IFERROR(_xlfn.XLOOKUP(A14,데이터개요_계정별!$A$2:$A$400,데이터개요_계정별!$G$2:$G$400,,0,),0)</f>
        <v>11147763220</v>
      </c>
      <c r="E14" s="181">
        <f>B14+C14-D14</f>
        <v>0</v>
      </c>
      <c r="F14" s="181"/>
      <c r="G14" s="181"/>
      <c r="H14" s="181">
        <f>E14+F14+G14</f>
        <v>0</v>
      </c>
      <c r="I14" s="54"/>
      <c r="J14" s="157"/>
    </row>
    <row r="15" spans="1:10" s="137" customFormat="1" ht="20" customHeight="1" x14ac:dyDescent="0.4">
      <c r="A15" s="162"/>
      <c r="B15" s="181"/>
      <c r="C15" s="181" t="s">
        <v>530</v>
      </c>
      <c r="D15" s="181"/>
      <c r="E15" s="181"/>
      <c r="F15" s="181"/>
      <c r="G15" s="181"/>
      <c r="H15" s="181"/>
      <c r="I15" s="54"/>
      <c r="J15" s="157"/>
    </row>
    <row r="16" spans="1:10" s="137" customFormat="1" ht="20" customHeight="1" x14ac:dyDescent="0.4">
      <c r="A16" s="162"/>
      <c r="B16" s="181"/>
      <c r="C16" s="181"/>
      <c r="D16" s="181"/>
      <c r="E16" s="181"/>
      <c r="F16" s="181"/>
      <c r="G16" s="181"/>
      <c r="H16" s="181"/>
      <c r="I16" s="54"/>
      <c r="J16" s="157"/>
    </row>
    <row r="17" spans="1:12" s="137" customFormat="1" ht="6" customHeight="1" x14ac:dyDescent="0.4">
      <c r="A17" s="158"/>
      <c r="B17" s="158"/>
      <c r="C17" s="158"/>
      <c r="D17" s="158"/>
      <c r="E17" s="158"/>
      <c r="F17" s="158"/>
      <c r="G17" s="158"/>
      <c r="H17" s="158"/>
      <c r="I17" s="158"/>
      <c r="J17" s="158"/>
    </row>
    <row r="18" spans="1:12" s="137" customFormat="1" ht="22" customHeight="1" x14ac:dyDescent="0.4">
      <c r="A18" s="182" t="s">
        <v>531</v>
      </c>
      <c r="B18" s="183">
        <f t="shared" ref="B18:H18" si="0">SUM(B12:B16)</f>
        <v>39919026104</v>
      </c>
      <c r="C18" s="183">
        <f t="shared" si="0"/>
        <v>17217655108</v>
      </c>
      <c r="D18" s="183">
        <f t="shared" si="0"/>
        <v>29368046366</v>
      </c>
      <c r="E18" s="183">
        <f t="shared" si="0"/>
        <v>27768634846</v>
      </c>
      <c r="F18" s="183">
        <f t="shared" si="0"/>
        <v>0</v>
      </c>
      <c r="G18" s="183">
        <f t="shared" si="0"/>
        <v>0</v>
      </c>
      <c r="H18" s="183">
        <f t="shared" si="0"/>
        <v>27768634846</v>
      </c>
      <c r="I18" s="158"/>
      <c r="J18" s="158"/>
    </row>
    <row r="19" spans="1:12" s="137" customFormat="1" ht="22" customHeight="1" x14ac:dyDescent="0.4">
      <c r="A19" s="184"/>
      <c r="B19" s="185"/>
      <c r="C19" s="185"/>
      <c r="D19" s="185"/>
      <c r="E19" s="185"/>
      <c r="F19" s="185"/>
      <c r="G19" s="185"/>
      <c r="H19" s="185"/>
      <c r="I19" s="158"/>
      <c r="J19" s="158"/>
    </row>
    <row r="20" spans="1:12" s="137" customFormat="1" ht="18" customHeight="1" x14ac:dyDescent="0.4">
      <c r="A20" s="107" t="s">
        <v>532</v>
      </c>
      <c r="B20" s="619"/>
      <c r="C20" s="612"/>
      <c r="D20" s="607"/>
      <c r="E20" s="622"/>
      <c r="F20" s="612"/>
      <c r="G20" s="612"/>
      <c r="H20" s="607"/>
      <c r="I20" s="619" t="s">
        <v>5</v>
      </c>
      <c r="J20" s="607"/>
    </row>
    <row r="21" spans="1:12" s="137" customFormat="1" ht="18" customHeight="1" x14ac:dyDescent="0.4">
      <c r="A21" s="58" t="s">
        <v>520</v>
      </c>
      <c r="B21" s="58" t="s">
        <v>521</v>
      </c>
      <c r="C21" s="58" t="s">
        <v>522</v>
      </c>
      <c r="D21" s="58" t="s">
        <v>523</v>
      </c>
      <c r="E21" s="58" t="s">
        <v>524</v>
      </c>
      <c r="F21" s="58" t="s">
        <v>525</v>
      </c>
      <c r="G21" s="58" t="s">
        <v>526</v>
      </c>
      <c r="H21" s="58" t="s">
        <v>527</v>
      </c>
      <c r="I21" s="58" t="s">
        <v>528</v>
      </c>
      <c r="J21" s="58" t="s">
        <v>529</v>
      </c>
    </row>
    <row r="22" spans="1:12" s="137" customFormat="1" ht="18" customHeight="1" x14ac:dyDescent="0.4">
      <c r="A22" s="162" t="s">
        <v>487</v>
      </c>
      <c r="B22" s="163">
        <v>-864161100</v>
      </c>
      <c r="C22" s="163">
        <f>-IFERROR(_xlfn.XLOOKUP(A22,데이터개요_계정별!$A$2:$A$400,데이터개요_계정별!$G$2:$G$400,,0,),0)</f>
        <v>-374490987</v>
      </c>
      <c r="D22" s="163">
        <f>-'4600_투자부동산_매각예정자산대체'!C37</f>
        <v>-67022507</v>
      </c>
      <c r="E22" s="163">
        <f>B22+C22-D22</f>
        <v>-1171629580</v>
      </c>
      <c r="F22" s="163"/>
      <c r="G22" s="163"/>
      <c r="H22" s="163">
        <f>E22+F22+G22</f>
        <v>-1171629580</v>
      </c>
      <c r="I22" s="54" t="s">
        <v>533</v>
      </c>
      <c r="J22" s="157"/>
    </row>
    <row r="23" spans="1:12" s="137" customFormat="1" ht="22" customHeight="1" x14ac:dyDescent="0.4">
      <c r="A23" s="184"/>
      <c r="B23" s="185"/>
      <c r="C23" s="185"/>
      <c r="D23" s="185"/>
      <c r="E23" s="185"/>
      <c r="F23" s="185"/>
      <c r="G23" s="185"/>
      <c r="H23" s="185"/>
      <c r="I23" s="158"/>
      <c r="J23" s="158"/>
    </row>
    <row r="24" spans="1:12" s="137" customFormat="1" ht="22" customHeight="1" x14ac:dyDescent="0.4">
      <c r="A24" s="107" t="s">
        <v>534</v>
      </c>
      <c r="B24" s="619"/>
      <c r="C24" s="612"/>
      <c r="D24" s="607"/>
      <c r="E24" s="622"/>
      <c r="F24" s="612"/>
      <c r="G24" s="612"/>
      <c r="H24" s="607"/>
      <c r="I24" s="619" t="s">
        <v>5</v>
      </c>
      <c r="J24" s="607"/>
    </row>
    <row r="25" spans="1:12" s="137" customFormat="1" ht="22" customHeight="1" x14ac:dyDescent="0.4">
      <c r="A25" s="58" t="s">
        <v>520</v>
      </c>
      <c r="B25" s="58" t="s">
        <v>521</v>
      </c>
      <c r="C25" s="58" t="s">
        <v>522</v>
      </c>
      <c r="D25" s="58" t="s">
        <v>523</v>
      </c>
      <c r="E25" s="58" t="s">
        <v>524</v>
      </c>
      <c r="F25" s="58" t="s">
        <v>525</v>
      </c>
      <c r="G25" s="58" t="s">
        <v>526</v>
      </c>
      <c r="H25" s="58" t="s">
        <v>527</v>
      </c>
      <c r="I25" s="58" t="s">
        <v>528</v>
      </c>
      <c r="J25" s="58" t="s">
        <v>529</v>
      </c>
    </row>
    <row r="26" spans="1:12" s="137" customFormat="1" ht="22" customHeight="1" x14ac:dyDescent="0.4">
      <c r="A26" s="162" t="s">
        <v>504</v>
      </c>
      <c r="B26" s="163">
        <v>0</v>
      </c>
      <c r="C26" s="163">
        <f>-IFERROR(_xlfn.XLOOKUP(A26,데이터개요_계정별!$A$2:$A$400,데이터개요_계정별!$G$2:$G$400,,0,),0)</f>
        <v>-3105062380</v>
      </c>
      <c r="D26" s="163">
        <f>C26</f>
        <v>-3105062380</v>
      </c>
      <c r="E26" s="163">
        <f>B26+C26-D26</f>
        <v>0</v>
      </c>
      <c r="F26" s="163"/>
      <c r="G26" s="163"/>
      <c r="H26" s="163">
        <f>E26+F26+G26</f>
        <v>0</v>
      </c>
      <c r="I26" s="54" t="s">
        <v>533</v>
      </c>
      <c r="J26" s="157"/>
    </row>
    <row r="27" spans="1:12" s="137" customFormat="1" ht="22" customHeight="1" x14ac:dyDescent="0.4">
      <c r="A27" s="162" t="s">
        <v>505</v>
      </c>
      <c r="B27" s="163">
        <v>-3105062380</v>
      </c>
      <c r="C27" s="187">
        <f>-IFERROR(_xlfn.XLOOKUP(A27,데이터개요_계정별!$A$2:$A$400,데이터개요_계정별!$G$2:$G$400,,0,),0)</f>
        <v>3105062380</v>
      </c>
      <c r="D27" s="188">
        <f>-IFERROR(_xlfn.XLOOKUP(A27,데이터개요_계정별!$A$2:$A$300,데이터개요_계정별!$C$2:$C$300,,0,),0)</f>
        <v>0</v>
      </c>
      <c r="E27" s="163">
        <f>B27+C27-D27</f>
        <v>0</v>
      </c>
      <c r="F27" s="187"/>
      <c r="G27" s="187"/>
      <c r="H27" s="188"/>
      <c r="I27" s="54"/>
      <c r="J27" s="157"/>
    </row>
    <row r="28" spans="1:12" s="137" customFormat="1" ht="22" customHeight="1" x14ac:dyDescent="0.4">
      <c r="A28" s="186"/>
      <c r="B28" s="163"/>
      <c r="C28" s="187"/>
      <c r="D28" s="188"/>
      <c r="E28" s="163"/>
      <c r="F28" s="187"/>
      <c r="G28" s="187"/>
      <c r="H28" s="188"/>
      <c r="I28" s="54"/>
      <c r="J28" s="157"/>
    </row>
    <row r="29" spans="1:12" s="137" customFormat="1" ht="22" customHeight="1" x14ac:dyDescent="0.4">
      <c r="A29" s="107" t="s">
        <v>535</v>
      </c>
      <c r="B29" s="619"/>
      <c r="C29" s="612"/>
      <c r="D29" s="607"/>
      <c r="E29" s="622"/>
      <c r="F29" s="612"/>
      <c r="G29" s="612"/>
      <c r="H29" s="607"/>
      <c r="I29" s="189"/>
      <c r="J29" s="189"/>
      <c r="K29" s="139"/>
      <c r="L29" s="138"/>
    </row>
    <row r="30" spans="1:12" s="137" customFormat="1" ht="22" customHeight="1" x14ac:dyDescent="0.4">
      <c r="A30" s="628" t="s">
        <v>520</v>
      </c>
      <c r="B30" s="626" t="s">
        <v>536</v>
      </c>
      <c r="C30" s="627"/>
      <c r="D30" s="126"/>
      <c r="E30" s="626" t="s">
        <v>537</v>
      </c>
      <c r="F30" s="633"/>
      <c r="G30" s="627"/>
      <c r="H30" s="158"/>
      <c r="I30" s="158"/>
      <c r="J30" s="158"/>
    </row>
    <row r="31" spans="1:12" s="137" customFormat="1" ht="22" customHeight="1" x14ac:dyDescent="0.4">
      <c r="A31" s="629"/>
      <c r="B31" s="127" t="s">
        <v>538</v>
      </c>
      <c r="C31" s="127" t="s">
        <v>539</v>
      </c>
      <c r="D31" s="127" t="s">
        <v>540</v>
      </c>
      <c r="E31" s="127" t="s">
        <v>1141</v>
      </c>
      <c r="F31" s="127" t="s">
        <v>539</v>
      </c>
      <c r="G31" s="127" t="s">
        <v>540</v>
      </c>
      <c r="H31" s="158"/>
      <c r="I31" s="158"/>
      <c r="J31" s="158"/>
    </row>
    <row r="32" spans="1:12" s="137" customFormat="1" ht="22" customHeight="1" x14ac:dyDescent="0.4">
      <c r="A32" s="162" t="s">
        <v>325</v>
      </c>
      <c r="B32" s="143">
        <f>SUMIFS('4600_투자부동산_증가'!$G$8:$G$100,'4600_투자부동산_증가'!$E$8:$E$100,'4600_투자부동산'!A32,'4600_투자부동산_증가'!$W$8:$W$100,'4600_투자부동산'!$B$31)</f>
        <v>0</v>
      </c>
      <c r="C32" s="143">
        <f>SUMIFS('4600_투자부동산_증가'!$G$8:$G$100,'4600_투자부동산_증가'!$E$8:$E$100,'4600_투자부동산'!A32,'4600_투자부동산_증가'!$W$8:$W$100,'4600_투자부동산'!$C$31)</f>
        <v>4280784678</v>
      </c>
      <c r="D32" s="143">
        <f>B32+C32</f>
        <v>4280784678</v>
      </c>
      <c r="E32" s="143">
        <f>SUMIFS('4600_투자부동산_감소'!$H$8:$H$40,'4600_투자부동산_감소'!$E$8:$E$40,'4600_투자부동산'!A32,'4600_투자부동산_감소'!$W$8:$W$40,'4600_투자부동산'!$E$31)</f>
        <v>0</v>
      </c>
      <c r="F32" s="143">
        <f>SUMIFS('4600_투자부동산_감소'!$H$8:$H$40,'4600_투자부동산_감소'!$E$8:$E$40,'4600_투자부동산'!A32,'4600_투자부동산_감소'!$W$8:$W$40,'4600_투자부동산'!$F$31)</f>
        <v>0</v>
      </c>
      <c r="G32" s="143">
        <f>SUM(E32:F32)</f>
        <v>0</v>
      </c>
      <c r="H32" s="158" t="b">
        <f>D32=C12</f>
        <v>1</v>
      </c>
      <c r="I32" s="158" t="b">
        <f>G32=D12</f>
        <v>0</v>
      </c>
      <c r="J32" s="158"/>
    </row>
    <row r="33" spans="1:10" s="137" customFormat="1" ht="22" customHeight="1" x14ac:dyDescent="0.4">
      <c r="A33" s="162" t="s">
        <v>320</v>
      </c>
      <c r="B33" s="143">
        <f>SUMIFS('4600_투자부동산_증가'!$G$8:$G$100,'4600_투자부동산_증가'!$E$8:$E$100,'4600_투자부동산'!A33,'4600_투자부동산_증가'!$W$8:$W$100,'4600_투자부동산'!$B$31)</f>
        <v>0</v>
      </c>
      <c r="C33" s="143">
        <f>SUMIFS('4600_투자부동산_증가'!$G$8:$G$100,'4600_투자부동산_증가'!$E$8:$E$100,'4600_투자부동산'!A33,'4600_투자부동산_증가'!$W$8:$W$100,'4600_투자부동산'!$C$31)</f>
        <v>12292305202</v>
      </c>
      <c r="D33" s="143">
        <f>B33+C33</f>
        <v>12292305202</v>
      </c>
      <c r="E33" s="143">
        <f>SUMIFS('4600_투자부동산_감소'!$H$8:$H$40,'4600_투자부동산_감소'!$E$8:$E$40,'4600_투자부동산'!A33,'4600_투자부동산_감소'!$W$8:$W$40,'4600_투자부동산'!$E$31)</f>
        <v>0</v>
      </c>
      <c r="F33" s="143">
        <f>SUMIFS('4600_투자부동산_감소'!$H$8:$H$40,'4600_투자부동산_감소'!$E$8:$E$40,'4600_투자부동산'!A33,'4600_투자부동산_감소'!$W$8:$W$40,'4600_투자부동산'!$F$31)</f>
        <v>0</v>
      </c>
      <c r="G33" s="143">
        <f>SUM(E33:F33)</f>
        <v>0</v>
      </c>
      <c r="H33" s="158" t="b">
        <f>D33=C13</f>
        <v>1</v>
      </c>
      <c r="I33" s="158" t="b">
        <f>G33=D13</f>
        <v>0</v>
      </c>
      <c r="J33" s="158"/>
    </row>
    <row r="34" spans="1:10" s="137" customFormat="1" ht="22" customHeight="1" thickBot="1" x14ac:dyDescent="0.45">
      <c r="A34" s="162" t="s">
        <v>341</v>
      </c>
      <c r="B34" s="143">
        <f>SUMIFS('4600_투자부동산_증가'!$G$8:$G$100,'4600_투자부동산_증가'!$E$8:$E$100,'4600_투자부동산'!A34,'4600_투자부동산_증가'!$W$8:$W$100,'4600_투자부동산'!$B$31)</f>
        <v>644565228</v>
      </c>
      <c r="C34" s="143">
        <f>SUMIFS('4600_투자부동산_증가'!$G$8:$G$100,'4600_투자부동산_증가'!$E$8:$E$100,'4600_투자부동산'!A34,'4600_투자부동산_증가'!$W$8:$W$100,'4600_투자부동산'!$C$31)</f>
        <v>0</v>
      </c>
      <c r="D34" s="143">
        <f>B34+C34</f>
        <v>644565228</v>
      </c>
      <c r="E34" s="143">
        <f>SUMIFS('4600_투자부동산_감소'!$H$8:$H$40,'4600_투자부동산_감소'!$E$8:$E$40,'4600_투자부동산'!A34,'4600_투자부동산_감소'!$W$8:$W$40,'4600_투자부동산'!$E$31)</f>
        <v>0</v>
      </c>
      <c r="F34" s="143">
        <f>SUMIFS('4600_투자부동산_감소'!$H$8:$H$40,'4600_투자부동산_감소'!$E$8:$E$40,'4600_투자부동산'!A34,'4600_투자부동산_감소'!$W$8:$W$40,'4600_투자부동산'!$F$31)</f>
        <v>11147763220</v>
      </c>
      <c r="G34" s="143">
        <f>SUM(E34:F34)</f>
        <v>11147763220</v>
      </c>
      <c r="H34" s="158" t="b">
        <f>D34=C14</f>
        <v>1</v>
      </c>
      <c r="I34" s="158" t="b">
        <f>G34=D14</f>
        <v>1</v>
      </c>
      <c r="J34" s="158"/>
    </row>
    <row r="35" spans="1:10" s="137" customFormat="1" ht="22" customHeight="1" thickBot="1" x14ac:dyDescent="0.45">
      <c r="A35" s="182" t="s">
        <v>531</v>
      </c>
      <c r="B35" s="183">
        <f t="shared" ref="B35:G35" si="1">SUM(B32:B34)</f>
        <v>644565228</v>
      </c>
      <c r="C35" s="183">
        <f t="shared" si="1"/>
        <v>16573089880</v>
      </c>
      <c r="D35" s="183">
        <f t="shared" si="1"/>
        <v>17217655108</v>
      </c>
      <c r="E35" s="183">
        <f t="shared" si="1"/>
        <v>0</v>
      </c>
      <c r="F35" s="183">
        <f t="shared" si="1"/>
        <v>11147763220</v>
      </c>
      <c r="G35" s="183">
        <f t="shared" si="1"/>
        <v>11147763220</v>
      </c>
      <c r="H35" s="158"/>
      <c r="I35" s="158"/>
      <c r="J35" s="158"/>
    </row>
    <row r="36" spans="1:10" s="137" customFormat="1" ht="23" customHeight="1" x14ac:dyDescent="0.4">
      <c r="A36" s="158"/>
      <c r="B36" s="158"/>
      <c r="C36" s="158"/>
      <c r="D36" s="158"/>
      <c r="E36" s="158"/>
      <c r="F36" s="158"/>
      <c r="G36" s="158"/>
      <c r="H36" s="158"/>
      <c r="I36" s="158"/>
      <c r="J36" s="158"/>
    </row>
    <row r="37" spans="1:10" s="137" customFormat="1" ht="23" customHeight="1" x14ac:dyDescent="0.4">
      <c r="A37" s="199" t="s">
        <v>1142</v>
      </c>
      <c r="B37" s="198" t="s">
        <v>1147</v>
      </c>
      <c r="C37" s="198" t="s">
        <v>1148</v>
      </c>
      <c r="D37" s="198" t="s">
        <v>1143</v>
      </c>
      <c r="F37" s="203" t="s">
        <v>1152</v>
      </c>
      <c r="G37" s="198" t="s">
        <v>1151</v>
      </c>
      <c r="H37" s="198" t="s">
        <v>1150</v>
      </c>
      <c r="I37" s="198" t="s">
        <v>2247</v>
      </c>
      <c r="J37" s="206" t="s">
        <v>540</v>
      </c>
    </row>
    <row r="38" spans="1:10" s="137" customFormat="1" ht="23" customHeight="1" x14ac:dyDescent="0.4">
      <c r="A38" s="137" t="s">
        <v>1144</v>
      </c>
      <c r="B38" s="200"/>
      <c r="C38" s="200">
        <f>'4600_투자부동산_증가'!G11</f>
        <v>4280784678</v>
      </c>
      <c r="D38" s="200">
        <f>SUM(B38:C38)</f>
        <v>4280784678</v>
      </c>
      <c r="E38" s="137" t="b">
        <f>D38=D32</f>
        <v>1</v>
      </c>
      <c r="F38" s="137" t="s">
        <v>1144</v>
      </c>
      <c r="G38" s="158"/>
      <c r="H38" s="158"/>
      <c r="I38" s="268">
        <f>'4600_투자부동산_감소'!H12</f>
        <v>7072519926</v>
      </c>
      <c r="J38" s="137">
        <f>SUM(G38:I38)</f>
        <v>7072519926</v>
      </c>
    </row>
    <row r="39" spans="1:10" s="137" customFormat="1" ht="23" customHeight="1" x14ac:dyDescent="0.4">
      <c r="A39" s="137" t="s">
        <v>320</v>
      </c>
      <c r="B39" s="200">
        <f>'4600_투자부동산_증가'!G17</f>
        <v>11147763220</v>
      </c>
      <c r="C39" s="200">
        <f>'4600_투자부동산_증가'!G18+'4600_투자부동산_증가'!G19</f>
        <v>1144541982</v>
      </c>
      <c r="D39" s="200">
        <f>SUM(B39:C39)</f>
        <v>12292305202</v>
      </c>
      <c r="E39" s="137" t="b">
        <f>D39=D33</f>
        <v>1</v>
      </c>
      <c r="F39" s="137" t="s">
        <v>320</v>
      </c>
      <c r="G39" s="204"/>
      <c r="H39" s="204"/>
      <c r="I39" s="533">
        <f>'4600_투자부동산_감소'!H21</f>
        <v>11147763220</v>
      </c>
      <c r="J39" s="137">
        <f t="shared" ref="J39:J42" si="2">SUM(G39:I39)</f>
        <v>11147763220</v>
      </c>
    </row>
    <row r="40" spans="1:10" s="137" customFormat="1" ht="23" customHeight="1" x14ac:dyDescent="0.4">
      <c r="A40" s="137" t="s">
        <v>341</v>
      </c>
      <c r="B40" s="200"/>
      <c r="C40" s="200"/>
      <c r="D40" s="200">
        <f t="shared" ref="D40:D41" si="3">SUM(B40:C40)</f>
        <v>0</v>
      </c>
      <c r="F40" s="137" t="s">
        <v>341</v>
      </c>
      <c r="H40" s="200">
        <f>F34</f>
        <v>11147763220</v>
      </c>
      <c r="I40" s="200"/>
      <c r="J40" s="200">
        <f t="shared" si="2"/>
        <v>11147763220</v>
      </c>
    </row>
    <row r="41" spans="1:10" s="137" customFormat="1" ht="23" customHeight="1" x14ac:dyDescent="0.4">
      <c r="A41" s="137" t="s">
        <v>487</v>
      </c>
      <c r="B41" s="200"/>
      <c r="C41" s="200">
        <f>'4700_유형자산'!H78</f>
        <v>-225729098</v>
      </c>
      <c r="D41" s="200">
        <f t="shared" si="3"/>
        <v>-225729098</v>
      </c>
      <c r="E41" s="269"/>
      <c r="H41" s="200"/>
      <c r="I41" s="200"/>
      <c r="J41" s="200"/>
    </row>
    <row r="42" spans="1:10" s="137" customFormat="1" ht="23" customHeight="1" x14ac:dyDescent="0.4">
      <c r="B42" s="200"/>
      <c r="C42" s="200"/>
      <c r="D42" s="200"/>
      <c r="E42" s="269"/>
      <c r="F42" s="137" t="s">
        <v>504</v>
      </c>
      <c r="H42" s="200"/>
      <c r="I42" s="200">
        <f>D26</f>
        <v>-3105062380</v>
      </c>
      <c r="J42" s="200">
        <f t="shared" si="2"/>
        <v>-3105062380</v>
      </c>
    </row>
    <row r="43" spans="1:10" s="137" customFormat="1" ht="23" customHeight="1" thickBot="1" x14ac:dyDescent="0.45">
      <c r="B43" s="201">
        <f>SUM(B38:B39)</f>
        <v>11147763220</v>
      </c>
      <c r="C43" s="201">
        <f t="shared" ref="C43:D43" si="4">SUM(C38:C39)</f>
        <v>5425326660</v>
      </c>
      <c r="D43" s="201">
        <f t="shared" si="4"/>
        <v>16573089880</v>
      </c>
      <c r="G43" s="205">
        <f>SUM(G38:G41)</f>
        <v>0</v>
      </c>
      <c r="H43" s="201">
        <f>SUM(H38:H42)</f>
        <v>11147763220</v>
      </c>
      <c r="I43" s="201">
        <f t="shared" ref="I43:J43" si="5">SUM(I38:I42)</f>
        <v>15115220766</v>
      </c>
      <c r="J43" s="201">
        <f t="shared" si="5"/>
        <v>26262983986</v>
      </c>
    </row>
    <row r="44" spans="1:10" s="137" customFormat="1" ht="23" customHeight="1" x14ac:dyDescent="0.4">
      <c r="B44" s="137" t="s">
        <v>2174</v>
      </c>
    </row>
    <row r="45" spans="1:10" s="137" customFormat="1" ht="23" customHeight="1" thickBot="1" x14ac:dyDescent="0.45">
      <c r="B45" s="137" t="s">
        <v>2246</v>
      </c>
      <c r="C45" s="532">
        <f>C22-C41</f>
        <v>-148761889</v>
      </c>
    </row>
    <row r="46" spans="1:10" s="137" customFormat="1" ht="22" customHeight="1" thickBot="1" x14ac:dyDescent="0.45">
      <c r="A46" s="623" t="s">
        <v>541</v>
      </c>
      <c r="B46" s="624"/>
      <c r="C46" s="624"/>
      <c r="D46" s="624"/>
      <c r="E46" s="624"/>
      <c r="F46" s="624"/>
      <c r="G46" s="624"/>
      <c r="H46" s="624"/>
      <c r="I46" s="624"/>
      <c r="J46" s="625"/>
    </row>
    <row r="47" spans="1:10" s="137" customFormat="1" ht="20" customHeight="1" x14ac:dyDescent="0.4">
      <c r="A47" s="58" t="s">
        <v>520</v>
      </c>
      <c r="B47" s="58" t="s">
        <v>542</v>
      </c>
      <c r="C47" s="58" t="s">
        <v>543</v>
      </c>
      <c r="D47" s="58" t="s">
        <v>5</v>
      </c>
      <c r="E47" s="630"/>
      <c r="F47" s="612"/>
      <c r="G47" s="612"/>
      <c r="H47" s="612"/>
      <c r="I47" s="612"/>
      <c r="J47" s="607"/>
    </row>
    <row r="48" spans="1:10" s="137" customFormat="1" ht="20" customHeight="1" x14ac:dyDescent="0.4">
      <c r="A48" s="118" t="s">
        <v>325</v>
      </c>
      <c r="B48" s="119">
        <f>E12-B12</f>
        <v>-2791735248</v>
      </c>
      <c r="C48" s="120">
        <f>B48/B12</f>
        <v>-0.11301555284843774</v>
      </c>
      <c r="D48" s="121"/>
      <c r="E48" s="617"/>
      <c r="F48" s="612"/>
      <c r="G48" s="612"/>
      <c r="H48" s="612"/>
      <c r="I48" s="612"/>
      <c r="J48" s="607"/>
    </row>
    <row r="49" spans="1:10" s="137" customFormat="1" ht="20" customHeight="1" x14ac:dyDescent="0.4">
      <c r="A49" s="118" t="s">
        <v>320</v>
      </c>
      <c r="B49" s="119">
        <f>E13-B13</f>
        <v>1144541982</v>
      </c>
      <c r="C49" s="120">
        <f>B49/B13</f>
        <v>0.24281662379690455</v>
      </c>
      <c r="D49" s="121"/>
      <c r="E49" s="617" t="s">
        <v>1154</v>
      </c>
      <c r="F49" s="612"/>
      <c r="G49" s="612"/>
      <c r="H49" s="612"/>
      <c r="I49" s="612"/>
      <c r="J49" s="607"/>
    </row>
    <row r="50" spans="1:10" s="137" customFormat="1" ht="20" customHeight="1" x14ac:dyDescent="0.4">
      <c r="A50" s="118" t="s">
        <v>341</v>
      </c>
      <c r="B50" s="119">
        <f>E14-B14</f>
        <v>-10503197992</v>
      </c>
      <c r="C50" s="120">
        <f>B50/B14</f>
        <v>-1</v>
      </c>
      <c r="D50" s="121"/>
      <c r="E50" s="617" t="s">
        <v>1153</v>
      </c>
      <c r="F50" s="612"/>
      <c r="G50" s="612"/>
      <c r="H50" s="612"/>
      <c r="I50" s="612"/>
      <c r="J50" s="607"/>
    </row>
    <row r="51" spans="1:10" s="137" customFormat="1" ht="20" customHeight="1" x14ac:dyDescent="0.4">
      <c r="A51" s="190" t="s">
        <v>487</v>
      </c>
      <c r="B51" s="191">
        <f>E22-B22</f>
        <v>-307468480</v>
      </c>
      <c r="C51" s="120">
        <f>B51/B22</f>
        <v>0.35579995442979323</v>
      </c>
      <c r="D51" s="192"/>
      <c r="E51" s="192"/>
      <c r="F51" s="192"/>
      <c r="G51" s="192"/>
      <c r="H51" s="192"/>
      <c r="I51" s="192"/>
      <c r="J51" s="192"/>
    </row>
    <row r="52" spans="1:10" s="137" customFormat="1" ht="18" customHeight="1" x14ac:dyDescent="0.4">
      <c r="A52" s="158"/>
      <c r="B52" s="158"/>
      <c r="C52" s="158"/>
      <c r="D52" s="158"/>
      <c r="E52" s="158"/>
      <c r="F52" s="158"/>
      <c r="G52" s="158"/>
      <c r="H52" s="158"/>
      <c r="I52" s="158"/>
      <c r="J52" s="158"/>
    </row>
    <row r="53" spans="1:10" s="137" customFormat="1" ht="18" customHeight="1" x14ac:dyDescent="0.4">
      <c r="A53" s="158"/>
      <c r="B53" s="158"/>
      <c r="C53" s="158"/>
      <c r="D53" s="158"/>
      <c r="E53" s="158"/>
      <c r="F53" s="158"/>
      <c r="G53" s="158"/>
      <c r="H53" s="158"/>
      <c r="I53" s="158"/>
      <c r="J53" s="158"/>
    </row>
    <row r="54" spans="1:10" s="137" customFormat="1" ht="24" customHeight="1" x14ac:dyDescent="0.4">
      <c r="A54" s="635" t="s">
        <v>544</v>
      </c>
      <c r="B54" s="624"/>
      <c r="C54" s="624"/>
      <c r="D54" s="624"/>
      <c r="E54" s="624"/>
      <c r="F54" s="624"/>
      <c r="G54" s="624"/>
      <c r="H54" s="624"/>
      <c r="I54" s="624"/>
      <c r="J54" s="625"/>
    </row>
    <row r="55" spans="1:10" s="137" customFormat="1" ht="20" customHeight="1" x14ac:dyDescent="0.4">
      <c r="A55" s="161" t="s">
        <v>545</v>
      </c>
      <c r="B55" s="619" t="s">
        <v>546</v>
      </c>
      <c r="C55" s="612"/>
      <c r="D55" s="607"/>
      <c r="E55" s="619" t="s">
        <v>547</v>
      </c>
      <c r="F55" s="607"/>
      <c r="G55" s="161" t="s">
        <v>548</v>
      </c>
      <c r="H55" s="161" t="s">
        <v>36</v>
      </c>
      <c r="I55" s="619" t="s">
        <v>5</v>
      </c>
      <c r="J55" s="607"/>
    </row>
    <row r="56" spans="1:10" s="137" customFormat="1" ht="68" customHeight="1" x14ac:dyDescent="0.4">
      <c r="A56" s="193">
        <v>1</v>
      </c>
      <c r="B56" s="614" t="s">
        <v>549</v>
      </c>
      <c r="C56" s="612"/>
      <c r="D56" s="607"/>
      <c r="E56" s="606" t="s">
        <v>550</v>
      </c>
      <c r="F56" s="607"/>
      <c r="G56" s="194" t="s">
        <v>2164</v>
      </c>
      <c r="H56" s="194" t="s">
        <v>2169</v>
      </c>
      <c r="I56" s="608"/>
      <c r="J56" s="607"/>
    </row>
    <row r="57" spans="1:10" s="137" customFormat="1" ht="48" customHeight="1" x14ac:dyDescent="0.4">
      <c r="A57" s="193">
        <v>2</v>
      </c>
      <c r="B57" s="615" t="s">
        <v>551</v>
      </c>
      <c r="C57" s="612"/>
      <c r="D57" s="607"/>
      <c r="E57" s="606" t="s">
        <v>552</v>
      </c>
      <c r="F57" s="607"/>
      <c r="G57" s="195" t="s">
        <v>2164</v>
      </c>
      <c r="H57" s="195" t="s">
        <v>2170</v>
      </c>
      <c r="I57" s="613"/>
      <c r="J57" s="607"/>
    </row>
    <row r="58" spans="1:10" s="137" customFormat="1" ht="78.5" customHeight="1" x14ac:dyDescent="0.4">
      <c r="A58" s="193">
        <v>3</v>
      </c>
      <c r="B58" s="614" t="s">
        <v>553</v>
      </c>
      <c r="C58" s="612"/>
      <c r="D58" s="607"/>
      <c r="E58" s="606" t="s">
        <v>554</v>
      </c>
      <c r="F58" s="607"/>
      <c r="G58" s="194" t="s">
        <v>2164</v>
      </c>
      <c r="H58" s="194" t="s">
        <v>2171</v>
      </c>
      <c r="I58" s="608"/>
      <c r="J58" s="607"/>
    </row>
    <row r="59" spans="1:10" s="137" customFormat="1" ht="69" customHeight="1" x14ac:dyDescent="0.4">
      <c r="A59" s="193">
        <v>4</v>
      </c>
      <c r="B59" s="615" t="s">
        <v>555</v>
      </c>
      <c r="C59" s="612"/>
      <c r="D59" s="607"/>
      <c r="E59" s="606" t="s">
        <v>556</v>
      </c>
      <c r="F59" s="607"/>
      <c r="G59" s="195" t="s">
        <v>2164</v>
      </c>
      <c r="H59" s="195" t="s">
        <v>2172</v>
      </c>
      <c r="I59" s="613"/>
      <c r="J59" s="607"/>
    </row>
    <row r="60" spans="1:10" s="137" customFormat="1" ht="106.5" customHeight="1" x14ac:dyDescent="0.4">
      <c r="A60" s="193">
        <v>5</v>
      </c>
      <c r="B60" s="614" t="s">
        <v>557</v>
      </c>
      <c r="C60" s="612"/>
      <c r="D60" s="607"/>
      <c r="E60" s="606" t="s">
        <v>556</v>
      </c>
      <c r="F60" s="607"/>
      <c r="G60" s="194" t="s">
        <v>2167</v>
      </c>
      <c r="H60" s="194"/>
      <c r="I60" s="608"/>
      <c r="J60" s="607"/>
    </row>
    <row r="61" spans="1:10" s="137" customFormat="1" ht="48" customHeight="1" x14ac:dyDescent="0.4">
      <c r="A61" s="193">
        <v>6</v>
      </c>
      <c r="B61" s="615" t="s">
        <v>558</v>
      </c>
      <c r="C61" s="612"/>
      <c r="D61" s="607"/>
      <c r="E61" s="606" t="s">
        <v>556</v>
      </c>
      <c r="F61" s="607"/>
      <c r="G61" s="195" t="s">
        <v>2164</v>
      </c>
      <c r="H61" s="195" t="s">
        <v>2236</v>
      </c>
      <c r="I61" s="613"/>
      <c r="J61" s="607"/>
    </row>
    <row r="62" spans="1:10" s="137" customFormat="1" ht="48" customHeight="1" x14ac:dyDescent="0.4">
      <c r="A62" s="193">
        <v>7</v>
      </c>
      <c r="B62" s="614" t="s">
        <v>559</v>
      </c>
      <c r="C62" s="612"/>
      <c r="D62" s="607"/>
      <c r="E62" s="606" t="s">
        <v>560</v>
      </c>
      <c r="F62" s="607"/>
      <c r="G62" s="194" t="s">
        <v>2164</v>
      </c>
      <c r="H62" s="194" t="s">
        <v>2171</v>
      </c>
      <c r="I62" s="608"/>
      <c r="J62" s="607"/>
    </row>
    <row r="63" spans="1:10" s="137" customFormat="1" ht="74.5" customHeight="1" x14ac:dyDescent="0.4">
      <c r="A63" s="193">
        <v>8</v>
      </c>
      <c r="B63" s="615" t="s">
        <v>561</v>
      </c>
      <c r="C63" s="612"/>
      <c r="D63" s="607"/>
      <c r="E63" s="606" t="s">
        <v>562</v>
      </c>
      <c r="F63" s="607"/>
      <c r="G63" s="195" t="s">
        <v>2164</v>
      </c>
      <c r="H63" s="195"/>
      <c r="I63" s="613"/>
      <c r="J63" s="607"/>
    </row>
    <row r="64" spans="1:10" s="137" customFormat="1" ht="48" customHeight="1" x14ac:dyDescent="0.4">
      <c r="A64" s="193">
        <v>9</v>
      </c>
      <c r="B64" s="614" t="s">
        <v>563</v>
      </c>
      <c r="C64" s="612"/>
      <c r="D64" s="607"/>
      <c r="E64" s="606" t="s">
        <v>564</v>
      </c>
      <c r="F64" s="607"/>
      <c r="G64" s="194" t="s">
        <v>2164</v>
      </c>
      <c r="H64" s="194" t="s">
        <v>2173</v>
      </c>
      <c r="I64" s="608"/>
      <c r="J64" s="607"/>
    </row>
    <row r="65" spans="1:10" s="137" customFormat="1" ht="48" customHeight="1" x14ac:dyDescent="0.4">
      <c r="A65" s="193">
        <v>10</v>
      </c>
      <c r="B65" s="615" t="s">
        <v>565</v>
      </c>
      <c r="C65" s="612"/>
      <c r="D65" s="607"/>
      <c r="E65" s="606" t="s">
        <v>566</v>
      </c>
      <c r="F65" s="607"/>
      <c r="G65" s="195" t="s">
        <v>2164</v>
      </c>
      <c r="H65" s="195" t="s">
        <v>2237</v>
      </c>
      <c r="I65" s="613"/>
      <c r="J65" s="607"/>
    </row>
    <row r="66" spans="1:10" s="137" customFormat="1" ht="18" customHeight="1" x14ac:dyDescent="0.4">
      <c r="A66" s="158"/>
      <c r="B66" s="158"/>
      <c r="C66" s="158"/>
      <c r="D66" s="158"/>
      <c r="E66" s="158"/>
      <c r="F66" s="158"/>
      <c r="G66" s="158"/>
      <c r="H66" s="158"/>
      <c r="I66" s="158"/>
      <c r="J66" s="158"/>
    </row>
    <row r="67" spans="1:10" s="137" customFormat="1" ht="22" customHeight="1" x14ac:dyDescent="0.4">
      <c r="A67" s="623" t="s">
        <v>567</v>
      </c>
      <c r="B67" s="624"/>
      <c r="C67" s="624"/>
      <c r="D67" s="624"/>
      <c r="E67" s="624"/>
      <c r="F67" s="624"/>
      <c r="G67" s="624"/>
      <c r="H67" s="624"/>
      <c r="I67" s="624"/>
      <c r="J67" s="625"/>
    </row>
    <row r="68" spans="1:10" s="137" customFormat="1" ht="24" customHeight="1" x14ac:dyDescent="0.4">
      <c r="A68" s="611"/>
      <c r="B68" s="612"/>
      <c r="C68" s="612"/>
      <c r="D68" s="612"/>
      <c r="E68" s="612"/>
      <c r="F68" s="612"/>
      <c r="G68" s="612"/>
      <c r="H68" s="612"/>
      <c r="I68" s="612"/>
      <c r="J68" s="607"/>
    </row>
    <row r="69" spans="1:10" s="137" customFormat="1" ht="24" customHeight="1" x14ac:dyDescent="0.4">
      <c r="A69" s="611"/>
      <c r="B69" s="612"/>
      <c r="C69" s="612"/>
      <c r="D69" s="612"/>
      <c r="E69" s="612"/>
      <c r="F69" s="612"/>
      <c r="G69" s="612"/>
      <c r="H69" s="612"/>
      <c r="I69" s="612"/>
      <c r="J69" s="607"/>
    </row>
    <row r="70" spans="1:10" s="137" customFormat="1" ht="24" customHeight="1" x14ac:dyDescent="0.4">
      <c r="A70" s="611"/>
      <c r="B70" s="612"/>
      <c r="C70" s="612"/>
      <c r="D70" s="612"/>
      <c r="E70" s="612"/>
      <c r="F70" s="612"/>
      <c r="G70" s="612"/>
      <c r="H70" s="612"/>
      <c r="I70" s="612"/>
      <c r="J70" s="607"/>
    </row>
    <row r="71" spans="1:10" s="137" customFormat="1" ht="18" customHeight="1" x14ac:dyDescent="0.4">
      <c r="A71" s="158"/>
      <c r="B71" s="158"/>
      <c r="C71" s="158"/>
      <c r="D71" s="158"/>
      <c r="E71" s="158"/>
      <c r="F71" s="158"/>
      <c r="G71" s="158"/>
      <c r="H71" s="158"/>
      <c r="I71" s="158"/>
      <c r="J71" s="158"/>
    </row>
    <row r="72" spans="1:10" s="137" customFormat="1" ht="18" customHeight="1" x14ac:dyDescent="0.4">
      <c r="A72" s="609" t="s">
        <v>568</v>
      </c>
      <c r="B72" s="610"/>
      <c r="C72" s="610"/>
      <c r="D72" s="610"/>
      <c r="E72" s="610"/>
      <c r="F72" s="610"/>
      <c r="G72" s="610"/>
      <c r="H72" s="610"/>
      <c r="I72" s="610"/>
      <c r="J72" s="610"/>
    </row>
    <row r="73" spans="1:10" s="137" customFormat="1" ht="18" customHeight="1" x14ac:dyDescent="0.4">
      <c r="A73" s="158"/>
      <c r="B73" s="158"/>
      <c r="C73" s="158"/>
      <c r="D73" s="158"/>
      <c r="E73" s="158"/>
      <c r="F73" s="158"/>
      <c r="G73" s="158"/>
      <c r="H73" s="158"/>
      <c r="I73" s="158"/>
      <c r="J73" s="158"/>
    </row>
    <row r="74" spans="1:10" s="137" customFormat="1" ht="18" customHeight="1" x14ac:dyDescent="0.4">
      <c r="A74" s="158"/>
      <c r="B74" s="158"/>
      <c r="C74" s="158"/>
      <c r="D74" s="158"/>
      <c r="E74" s="158"/>
      <c r="F74" s="158"/>
      <c r="G74" s="158"/>
      <c r="H74" s="158"/>
      <c r="I74" s="158"/>
      <c r="J74" s="158"/>
    </row>
    <row r="75" spans="1:10" s="137" customFormat="1" ht="18" customHeight="1" x14ac:dyDescent="0.4">
      <c r="A75" s="158"/>
      <c r="B75" s="158"/>
      <c r="C75" s="158"/>
      <c r="D75" s="158"/>
      <c r="E75" s="158"/>
      <c r="F75" s="158"/>
      <c r="G75" s="158"/>
      <c r="H75" s="158"/>
      <c r="I75" s="158"/>
      <c r="J75" s="158"/>
    </row>
    <row r="76" spans="1:10" ht="18" customHeight="1" x14ac:dyDescent="0.45"/>
    <row r="77" spans="1:10" ht="18" customHeight="1" x14ac:dyDescent="0.45"/>
    <row r="78" spans="1:10" ht="18" customHeight="1" x14ac:dyDescent="0.45"/>
    <row r="79" spans="1:10" ht="18" customHeight="1" x14ac:dyDescent="0.45"/>
    <row r="80" spans="1:1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</sheetData>
  <mergeCells count="76">
    <mergeCell ref="A3:J3"/>
    <mergeCell ref="E49:J49"/>
    <mergeCell ref="B62:D62"/>
    <mergeCell ref="A67:J67"/>
    <mergeCell ref="E63:F63"/>
    <mergeCell ref="I60:J60"/>
    <mergeCell ref="E30:G30"/>
    <mergeCell ref="E48:J48"/>
    <mergeCell ref="B58:D58"/>
    <mergeCell ref="A4:J4"/>
    <mergeCell ref="B63:D63"/>
    <mergeCell ref="E62:F62"/>
    <mergeCell ref="E58:F58"/>
    <mergeCell ref="A6:B6"/>
    <mergeCell ref="B10:D10"/>
    <mergeCell ref="A54:J54"/>
    <mergeCell ref="A1:J1"/>
    <mergeCell ref="E6:F6"/>
    <mergeCell ref="A46:J46"/>
    <mergeCell ref="B30:C30"/>
    <mergeCell ref="B55:D55"/>
    <mergeCell ref="I24:J24"/>
    <mergeCell ref="E20:H20"/>
    <mergeCell ref="A30:A31"/>
    <mergeCell ref="E55:F55"/>
    <mergeCell ref="A5:B5"/>
    <mergeCell ref="G7:J7"/>
    <mergeCell ref="E47:J47"/>
    <mergeCell ref="E10:H10"/>
    <mergeCell ref="E29:H29"/>
    <mergeCell ref="G6:J6"/>
    <mergeCell ref="I20:J20"/>
    <mergeCell ref="A2:F2"/>
    <mergeCell ref="E61:F61"/>
    <mergeCell ref="A7:B7"/>
    <mergeCell ref="A68:J68"/>
    <mergeCell ref="I57:J57"/>
    <mergeCell ref="I64:J64"/>
    <mergeCell ref="A9:J9"/>
    <mergeCell ref="B59:D59"/>
    <mergeCell ref="G2:J2"/>
    <mergeCell ref="I63:J63"/>
    <mergeCell ref="G5:J5"/>
    <mergeCell ref="B65:D65"/>
    <mergeCell ref="E24:H24"/>
    <mergeCell ref="B24:D24"/>
    <mergeCell ref="B20:D20"/>
    <mergeCell ref="B61:D61"/>
    <mergeCell ref="C5:D5"/>
    <mergeCell ref="E50:J50"/>
    <mergeCell ref="I59:J59"/>
    <mergeCell ref="E5:F5"/>
    <mergeCell ref="I55:J55"/>
    <mergeCell ref="C7:D7"/>
    <mergeCell ref="B56:D56"/>
    <mergeCell ref="E7:F7"/>
    <mergeCell ref="I10:J10"/>
    <mergeCell ref="C6:D6"/>
    <mergeCell ref="B29:D29"/>
    <mergeCell ref="E57:F57"/>
    <mergeCell ref="E56:F56"/>
    <mergeCell ref="E59:F59"/>
    <mergeCell ref="E65:F65"/>
    <mergeCell ref="I56:J56"/>
    <mergeCell ref="A72:J72"/>
    <mergeCell ref="A69:J69"/>
    <mergeCell ref="A70:J70"/>
    <mergeCell ref="I65:J65"/>
    <mergeCell ref="B64:D64"/>
    <mergeCell ref="E64:F64"/>
    <mergeCell ref="I62:J62"/>
    <mergeCell ref="I58:J58"/>
    <mergeCell ref="B57:D57"/>
    <mergeCell ref="I61:J61"/>
    <mergeCell ref="E60:F60"/>
    <mergeCell ref="B60:D60"/>
  </mergeCells>
  <phoneticPr fontId="25" type="noConversion"/>
  <dataValidations count="1">
    <dataValidation type="list" allowBlank="1" sqref="G56:G65" xr:uid="{00000000-0002-0000-0500-000000000000}">
      <formula1>"완료,해당없음,미수행,진행중"</formula1>
    </dataValidation>
  </dataValidation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4"/>
  <sheetViews>
    <sheetView workbookViewId="0">
      <selection activeCell="G18" sqref="G18"/>
    </sheetView>
  </sheetViews>
  <sheetFormatPr defaultRowHeight="17" x14ac:dyDescent="0.45"/>
  <cols>
    <col min="2" max="2" width="17" bestFit="1" customWidth="1"/>
    <col min="4" max="4" width="35.83203125" customWidth="1"/>
  </cols>
  <sheetData>
    <row r="1" spans="1:10" ht="8" customHeight="1" x14ac:dyDescent="0.45">
      <c r="A1" s="579"/>
      <c r="B1" s="580"/>
      <c r="C1" s="580"/>
      <c r="D1" s="580"/>
      <c r="E1" s="580"/>
      <c r="F1" s="580"/>
      <c r="G1" s="580"/>
      <c r="H1" s="580"/>
      <c r="I1" s="580"/>
      <c r="J1" s="580"/>
    </row>
    <row r="2" spans="1:10" ht="18" customHeight="1" x14ac:dyDescent="0.45">
      <c r="A2" s="639"/>
      <c r="B2" s="580"/>
      <c r="C2" s="580"/>
      <c r="D2" s="580"/>
      <c r="E2" s="580"/>
      <c r="F2" s="580"/>
      <c r="G2" s="641" t="s">
        <v>2166</v>
      </c>
      <c r="H2" s="580"/>
      <c r="I2" s="580"/>
      <c r="J2" s="580"/>
    </row>
    <row r="3" spans="1:10" ht="30" customHeight="1" x14ac:dyDescent="0.45">
      <c r="A3" s="640" t="s">
        <v>72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10" ht="18" customHeight="1" x14ac:dyDescent="0.45">
      <c r="A4" s="584" t="s">
        <v>569</v>
      </c>
      <c r="B4" s="580"/>
      <c r="C4" s="580"/>
      <c r="D4" s="580"/>
      <c r="E4" s="580"/>
      <c r="F4" s="580"/>
      <c r="G4" s="580"/>
      <c r="H4" s="580"/>
      <c r="I4" s="580"/>
      <c r="J4" s="580"/>
    </row>
    <row r="7" spans="1:10" s="177" customFormat="1" ht="14.5" x14ac:dyDescent="0.4">
      <c r="A7" s="177">
        <v>1</v>
      </c>
      <c r="B7" s="177" t="s">
        <v>570</v>
      </c>
      <c r="C7" s="177" t="s">
        <v>571</v>
      </c>
    </row>
    <row r="8" spans="1:10" s="177" customFormat="1" ht="14.5" x14ac:dyDescent="0.4">
      <c r="A8" s="177">
        <v>2</v>
      </c>
      <c r="B8" s="177" t="s">
        <v>572</v>
      </c>
      <c r="C8" s="177" t="s">
        <v>573</v>
      </c>
    </row>
    <row r="9" spans="1:10" s="177" customFormat="1" ht="14.5" x14ac:dyDescent="0.4">
      <c r="A9" s="177">
        <v>3</v>
      </c>
      <c r="B9" s="177" t="s">
        <v>574</v>
      </c>
      <c r="C9" s="177" t="s">
        <v>575</v>
      </c>
    </row>
    <row r="10" spans="1:10" s="177" customFormat="1" ht="14.5" x14ac:dyDescent="0.4">
      <c r="C10" s="177" t="s">
        <v>576</v>
      </c>
    </row>
    <row r="11" spans="1:10" s="177" customFormat="1" ht="14.5" x14ac:dyDescent="0.4">
      <c r="C11" s="177" t="s">
        <v>577</v>
      </c>
    </row>
    <row r="12" spans="1:10" s="177" customFormat="1" ht="14.5" x14ac:dyDescent="0.4">
      <c r="C12" s="177" t="s">
        <v>578</v>
      </c>
    </row>
    <row r="13" spans="1:10" s="177" customFormat="1" ht="14.5" x14ac:dyDescent="0.4">
      <c r="A13" s="177">
        <v>4</v>
      </c>
      <c r="B13" s="177" t="s">
        <v>579</v>
      </c>
      <c r="C13" s="177" t="s">
        <v>580</v>
      </c>
    </row>
    <row r="14" spans="1:10" s="177" customFormat="1" ht="14.5" x14ac:dyDescent="0.4">
      <c r="A14" s="177">
        <v>5</v>
      </c>
      <c r="B14" s="177" t="s">
        <v>581</v>
      </c>
      <c r="C14" s="177" t="s">
        <v>582</v>
      </c>
    </row>
    <row r="15" spans="1:10" s="177" customFormat="1" ht="15" thickBot="1" x14ac:dyDescent="0.45">
      <c r="A15" s="177">
        <v>6</v>
      </c>
      <c r="B15" s="177" t="s">
        <v>1302</v>
      </c>
      <c r="C15" s="228"/>
    </row>
    <row r="16" spans="1:10" ht="17.5" thickBot="1" x14ac:dyDescent="0.5">
      <c r="C16" s="229" t="s">
        <v>279</v>
      </c>
      <c r="D16" s="229" t="s">
        <v>1303</v>
      </c>
    </row>
    <row r="17" spans="3:4" ht="31" customHeight="1" x14ac:dyDescent="0.45">
      <c r="C17" s="636" t="s">
        <v>1304</v>
      </c>
      <c r="D17" s="230" t="s">
        <v>1305</v>
      </c>
    </row>
    <row r="18" spans="3:4" ht="15" customHeight="1" x14ac:dyDescent="0.45">
      <c r="C18" s="637"/>
      <c r="D18" s="231"/>
    </row>
    <row r="19" spans="3:4" ht="31.5" customHeight="1" x14ac:dyDescent="0.45">
      <c r="C19" s="637"/>
      <c r="D19" s="231" t="s">
        <v>1309</v>
      </c>
    </row>
    <row r="20" spans="3:4" ht="35" customHeight="1" x14ac:dyDescent="0.45">
      <c r="C20" s="637"/>
      <c r="D20" s="231"/>
    </row>
    <row r="21" spans="3:4" ht="34" customHeight="1" thickBot="1" x14ac:dyDescent="0.5">
      <c r="C21" s="638"/>
      <c r="D21" s="232" t="s">
        <v>1310</v>
      </c>
    </row>
    <row r="22" spans="3:4" ht="52.5" customHeight="1" thickBot="1" x14ac:dyDescent="0.5">
      <c r="C22" s="229" t="s">
        <v>1306</v>
      </c>
      <c r="D22" s="233" t="s">
        <v>1311</v>
      </c>
    </row>
    <row r="23" spans="3:4" ht="45" customHeight="1" thickBot="1" x14ac:dyDescent="0.5">
      <c r="C23" s="229" t="s">
        <v>1307</v>
      </c>
      <c r="D23" s="233" t="s">
        <v>1312</v>
      </c>
    </row>
    <row r="24" spans="3:4" ht="52.5" customHeight="1" thickBot="1" x14ac:dyDescent="0.5">
      <c r="C24" s="229" t="s">
        <v>1308</v>
      </c>
      <c r="D24" s="233" t="s">
        <v>1313</v>
      </c>
    </row>
  </sheetData>
  <mergeCells count="6">
    <mergeCell ref="C17:C21"/>
    <mergeCell ref="A2:F2"/>
    <mergeCell ref="A1:J1"/>
    <mergeCell ref="A3:J3"/>
    <mergeCell ref="A4:J4"/>
    <mergeCell ref="G2:J2"/>
  </mergeCells>
  <phoneticPr fontId="25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8062-6260-4642-820B-B096767242DA}">
  <dimension ref="A1:J44"/>
  <sheetViews>
    <sheetView topLeftCell="A27" workbookViewId="0">
      <selection activeCell="C37" sqref="C37"/>
    </sheetView>
  </sheetViews>
  <sheetFormatPr defaultRowHeight="17" x14ac:dyDescent="0.45"/>
  <cols>
    <col min="1" max="1" width="23.25" customWidth="1"/>
    <col min="2" max="2" width="58.75" customWidth="1"/>
    <col min="3" max="3" width="36.83203125" customWidth="1"/>
    <col min="4" max="4" width="15.1640625" bestFit="1" customWidth="1"/>
    <col min="5" max="5" width="11.4140625" bestFit="1" customWidth="1"/>
    <col min="6" max="6" width="14.33203125" bestFit="1" customWidth="1"/>
  </cols>
  <sheetData>
    <row r="1" spans="1:10" ht="8" customHeight="1" x14ac:dyDescent="0.45">
      <c r="A1" s="579"/>
      <c r="B1" s="580"/>
      <c r="C1" s="580"/>
      <c r="D1" s="580"/>
      <c r="E1" s="580"/>
      <c r="F1" s="580"/>
      <c r="G1" s="580"/>
      <c r="H1" s="580"/>
      <c r="I1" s="580"/>
      <c r="J1" s="580"/>
    </row>
    <row r="2" spans="1:10" ht="18" customHeight="1" x14ac:dyDescent="0.45">
      <c r="A2" s="639" t="s">
        <v>7</v>
      </c>
      <c r="B2" s="580"/>
      <c r="C2" s="580"/>
      <c r="D2" s="580"/>
      <c r="E2" s="580"/>
      <c r="F2" s="580"/>
      <c r="G2" s="641" t="s">
        <v>2168</v>
      </c>
      <c r="H2" s="580"/>
      <c r="I2" s="580"/>
      <c r="J2" s="580"/>
    </row>
    <row r="3" spans="1:10" ht="30" customHeight="1" x14ac:dyDescent="0.45">
      <c r="A3" s="640" t="s">
        <v>72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10" ht="18" customHeight="1" x14ac:dyDescent="0.45">
      <c r="A4" s="584" t="s">
        <v>1445</v>
      </c>
      <c r="B4" s="580"/>
      <c r="C4" s="580"/>
      <c r="D4" s="580"/>
      <c r="E4" s="580"/>
      <c r="F4" s="580"/>
      <c r="G4" s="580"/>
      <c r="H4" s="580"/>
      <c r="I4" s="580"/>
      <c r="J4" s="580"/>
    </row>
    <row r="7" spans="1:10" s="177" customFormat="1" ht="14.5" x14ac:dyDescent="0.4">
      <c r="A7" s="177" t="s">
        <v>1446</v>
      </c>
      <c r="B7" s="177" t="s">
        <v>1447</v>
      </c>
    </row>
    <row r="8" spans="1:10" s="177" customFormat="1" ht="14.5" x14ac:dyDescent="0.4">
      <c r="A8" s="177" t="s">
        <v>1448</v>
      </c>
      <c r="B8" s="278">
        <v>46210</v>
      </c>
    </row>
    <row r="9" spans="1:10" s="177" customFormat="1" ht="14.5" x14ac:dyDescent="0.4">
      <c r="A9" s="177" t="s">
        <v>1449</v>
      </c>
      <c r="B9" s="278">
        <v>46244</v>
      </c>
    </row>
    <row r="10" spans="1:10" s="177" customFormat="1" ht="14.5" x14ac:dyDescent="0.4">
      <c r="A10" s="177" t="s">
        <v>1450</v>
      </c>
      <c r="B10" s="278">
        <v>46245</v>
      </c>
    </row>
    <row r="11" spans="1:10" s="177" customFormat="1" ht="14.5" x14ac:dyDescent="0.4">
      <c r="A11" s="177" t="s">
        <v>1451</v>
      </c>
      <c r="B11" s="279">
        <v>13100369000</v>
      </c>
    </row>
    <row r="12" spans="1:10" s="177" customFormat="1" ht="14.5" x14ac:dyDescent="0.4">
      <c r="A12" s="177" t="s">
        <v>1452</v>
      </c>
      <c r="B12" s="149" t="s">
        <v>1453</v>
      </c>
    </row>
    <row r="13" spans="1:10" s="177" customFormat="1" ht="14.5" x14ac:dyDescent="0.4">
      <c r="A13" s="177" t="s">
        <v>1454</v>
      </c>
      <c r="B13" s="149" t="s">
        <v>1455</v>
      </c>
    </row>
    <row r="14" spans="1:10" s="177" customFormat="1" ht="14.5" x14ac:dyDescent="0.4">
      <c r="A14" s="177" t="s">
        <v>1456</v>
      </c>
      <c r="B14" s="149" t="s">
        <v>1457</v>
      </c>
    </row>
    <row r="15" spans="1:10" s="177" customFormat="1" ht="14.5" x14ac:dyDescent="0.4">
      <c r="A15" s="177" t="s">
        <v>1458</v>
      </c>
      <c r="B15" s="149" t="s">
        <v>1459</v>
      </c>
    </row>
    <row r="16" spans="1:10" s="177" customFormat="1" ht="14.5" x14ac:dyDescent="0.4">
      <c r="A16" s="177" t="s">
        <v>1460</v>
      </c>
      <c r="B16" s="149" t="s">
        <v>1461</v>
      </c>
    </row>
    <row r="17" spans="1:6" s="177" customFormat="1" ht="14.5" x14ac:dyDescent="0.4">
      <c r="A17" s="177" t="s">
        <v>1462</v>
      </c>
      <c r="B17" s="149" t="s">
        <v>1463</v>
      </c>
    </row>
    <row r="18" spans="1:6" s="177" customFormat="1" ht="14.5" x14ac:dyDescent="0.4">
      <c r="A18" s="177" t="s">
        <v>1464</v>
      </c>
    </row>
    <row r="19" spans="1:6" s="177" customFormat="1" ht="14.5" x14ac:dyDescent="0.4">
      <c r="A19" s="177" t="s">
        <v>1465</v>
      </c>
      <c r="B19" s="280" t="s">
        <v>1466</v>
      </c>
      <c r="C19" s="281" t="s">
        <v>1467</v>
      </c>
      <c r="D19" s="281" t="s">
        <v>1468</v>
      </c>
      <c r="E19" s="281" t="s">
        <v>1469</v>
      </c>
      <c r="F19" s="282" t="s">
        <v>1470</v>
      </c>
    </row>
    <row r="20" spans="1:6" s="177" customFormat="1" ht="14.5" x14ac:dyDescent="0.4">
      <c r="B20" s="283">
        <v>17400000</v>
      </c>
      <c r="C20" s="284">
        <v>17900000</v>
      </c>
      <c r="D20" s="284">
        <f>B20</f>
        <v>17400000</v>
      </c>
      <c r="E20" s="285">
        <v>461.7</v>
      </c>
      <c r="F20" s="286">
        <f>D20*E20</f>
        <v>8033580000</v>
      </c>
    </row>
    <row r="21" spans="1:6" s="177" customFormat="1" ht="14.5" x14ac:dyDescent="0.4">
      <c r="B21" s="287"/>
      <c r="C21" s="287"/>
      <c r="D21" s="287"/>
      <c r="F21" s="269"/>
    </row>
    <row r="22" spans="1:6" s="177" customFormat="1" ht="14.5" x14ac:dyDescent="0.4">
      <c r="A22" s="177" t="s">
        <v>1471</v>
      </c>
      <c r="B22" s="280" t="s">
        <v>1472</v>
      </c>
      <c r="C22" s="281" t="s">
        <v>1473</v>
      </c>
      <c r="D22" s="281" t="s">
        <v>1474</v>
      </c>
      <c r="E22" s="281" t="s">
        <v>1475</v>
      </c>
      <c r="F22" s="282" t="s">
        <v>1470</v>
      </c>
    </row>
    <row r="23" spans="1:6" s="177" customFormat="1" ht="14.5" x14ac:dyDescent="0.4">
      <c r="B23" s="288" t="s">
        <v>1476</v>
      </c>
      <c r="C23" s="137">
        <v>95.49</v>
      </c>
      <c r="D23" s="642">
        <f>SUM(C23:C31)</f>
        <v>1938.4100000000003</v>
      </c>
      <c r="E23" s="643">
        <v>2600000</v>
      </c>
      <c r="F23" s="644">
        <f>D23*E23</f>
        <v>5039866000.000001</v>
      </c>
    </row>
    <row r="24" spans="1:6" s="177" customFormat="1" ht="14.5" x14ac:dyDescent="0.4">
      <c r="B24" s="288" t="s">
        <v>1477</v>
      </c>
      <c r="C24" s="137">
        <v>326.49</v>
      </c>
      <c r="D24" s="642"/>
      <c r="E24" s="643"/>
      <c r="F24" s="644"/>
    </row>
    <row r="25" spans="1:6" s="177" customFormat="1" ht="14.5" x14ac:dyDescent="0.4">
      <c r="B25" s="288" t="s">
        <v>1478</v>
      </c>
      <c r="C25" s="137">
        <v>333.98</v>
      </c>
      <c r="D25" s="642"/>
      <c r="E25" s="643"/>
      <c r="F25" s="644"/>
    </row>
    <row r="26" spans="1:6" s="177" customFormat="1" ht="14.5" x14ac:dyDescent="0.4">
      <c r="B26" s="288" t="s">
        <v>1479</v>
      </c>
      <c r="C26" s="137">
        <v>203.96</v>
      </c>
      <c r="D26" s="642"/>
      <c r="E26" s="643"/>
      <c r="F26" s="644"/>
    </row>
    <row r="27" spans="1:6" s="177" customFormat="1" ht="14.5" x14ac:dyDescent="0.4">
      <c r="B27" s="288" t="s">
        <v>1480</v>
      </c>
      <c r="C27" s="137">
        <v>226.99</v>
      </c>
      <c r="D27" s="642"/>
      <c r="E27" s="643"/>
      <c r="F27" s="644"/>
    </row>
    <row r="28" spans="1:6" s="177" customFormat="1" ht="14.5" x14ac:dyDescent="0.4">
      <c r="B28" s="288" t="s">
        <v>1481</v>
      </c>
      <c r="C28" s="137">
        <v>218.37</v>
      </c>
      <c r="D28" s="642"/>
      <c r="E28" s="643"/>
      <c r="F28" s="644"/>
    </row>
    <row r="29" spans="1:6" s="177" customFormat="1" ht="14.5" x14ac:dyDescent="0.4">
      <c r="B29" s="288" t="s">
        <v>1482</v>
      </c>
      <c r="C29" s="137">
        <v>209.24</v>
      </c>
      <c r="D29" s="642"/>
      <c r="E29" s="643"/>
      <c r="F29" s="644"/>
    </row>
    <row r="30" spans="1:6" s="177" customFormat="1" ht="14.5" x14ac:dyDescent="0.4">
      <c r="B30" s="288" t="s">
        <v>1483</v>
      </c>
      <c r="C30" s="137">
        <v>183.74</v>
      </c>
      <c r="D30" s="642"/>
      <c r="E30" s="643"/>
      <c r="F30" s="644"/>
    </row>
    <row r="31" spans="1:6" s="177" customFormat="1" ht="14.5" x14ac:dyDescent="0.4">
      <c r="B31" s="288" t="s">
        <v>1484</v>
      </c>
      <c r="C31" s="137">
        <v>140.15</v>
      </c>
      <c r="D31" s="642"/>
      <c r="E31" s="643"/>
      <c r="F31" s="644"/>
    </row>
    <row r="32" spans="1:6" s="177" customFormat="1" ht="14.5" x14ac:dyDescent="0.4">
      <c r="B32" s="280" t="s">
        <v>1485</v>
      </c>
      <c r="C32" s="281">
        <v>20.71</v>
      </c>
      <c r="D32" s="281">
        <v>20.71</v>
      </c>
      <c r="E32" s="289">
        <v>1300000</v>
      </c>
      <c r="F32" s="290">
        <f>D32*E32</f>
        <v>26923000</v>
      </c>
    </row>
    <row r="33" spans="1:6" s="177" customFormat="1" ht="14.5" x14ac:dyDescent="0.4">
      <c r="B33" s="280" t="s">
        <v>1143</v>
      </c>
      <c r="C33" s="281"/>
      <c r="D33" s="281"/>
      <c r="E33" s="289"/>
      <c r="F33" s="290">
        <f>SUM(F23:F32)</f>
        <v>5066789000.000001</v>
      </c>
    </row>
    <row r="34" spans="1:6" s="177" customFormat="1" ht="14.5" x14ac:dyDescent="0.4">
      <c r="F34" s="210" t="b">
        <f>F33+F20=B11</f>
        <v>1</v>
      </c>
    </row>
    <row r="35" spans="1:6" s="177" customFormat="1" ht="14.5" x14ac:dyDescent="0.4">
      <c r="B35" s="149" t="s">
        <v>1486</v>
      </c>
    </row>
    <row r="37" spans="1:6" s="177" customFormat="1" ht="14.5" x14ac:dyDescent="0.4">
      <c r="A37" s="177" t="s">
        <v>1487</v>
      </c>
      <c r="B37" s="149" t="s">
        <v>1488</v>
      </c>
      <c r="C37" s="200">
        <v>67022507</v>
      </c>
      <c r="D37" s="137" t="s">
        <v>1144</v>
      </c>
      <c r="E37" s="291">
        <v>7072519926</v>
      </c>
    </row>
    <row r="38" spans="1:6" s="177" customFormat="1" ht="14.5" x14ac:dyDescent="0.4">
      <c r="B38" s="149" t="s">
        <v>1489</v>
      </c>
      <c r="C38" s="200">
        <f>-'4600_투자부동산'!E26</f>
        <v>0</v>
      </c>
      <c r="D38" s="137" t="s">
        <v>1490</v>
      </c>
      <c r="E38" s="291">
        <v>11147763220</v>
      </c>
    </row>
    <row r="39" spans="1:6" s="177" customFormat="1" ht="14.5" x14ac:dyDescent="0.4">
      <c r="B39" s="208" t="s">
        <v>1492</v>
      </c>
      <c r="C39" s="269">
        <f>B11</f>
        <v>13100369000</v>
      </c>
      <c r="D39" s="137"/>
      <c r="E39" s="137"/>
    </row>
    <row r="40" spans="1:6" s="177" customFormat="1" ht="14.5" x14ac:dyDescent="0.4">
      <c r="B40" s="149" t="s">
        <v>1491</v>
      </c>
      <c r="C40" s="210">
        <f>E37+E38-C37-C38-C39</f>
        <v>5052891639</v>
      </c>
    </row>
    <row r="41" spans="1:6" s="177" customFormat="1" ht="14.5" x14ac:dyDescent="0.4"/>
    <row r="42" spans="1:6" s="177" customFormat="1" ht="14.5" x14ac:dyDescent="0.4"/>
    <row r="43" spans="1:6" s="177" customFormat="1" ht="14.5" x14ac:dyDescent="0.4"/>
    <row r="44" spans="1:6" s="177" customFormat="1" ht="14.5" x14ac:dyDescent="0.4"/>
  </sheetData>
  <mergeCells count="8">
    <mergeCell ref="D23:D31"/>
    <mergeCell ref="E23:E31"/>
    <mergeCell ref="F23:F31"/>
    <mergeCell ref="A1:J1"/>
    <mergeCell ref="A2:F2"/>
    <mergeCell ref="G2:J2"/>
    <mergeCell ref="A3:J3"/>
    <mergeCell ref="A4:J4"/>
  </mergeCells>
  <phoneticPr fontId="25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61"/>
  <sheetViews>
    <sheetView topLeftCell="D44" workbookViewId="0">
      <selection activeCell="I64" sqref="I64"/>
    </sheetView>
  </sheetViews>
  <sheetFormatPr defaultRowHeight="17" x14ac:dyDescent="0.45"/>
  <cols>
    <col min="1" max="1" width="14.6640625" bestFit="1" customWidth="1"/>
    <col min="5" max="5" width="19" bestFit="1" customWidth="1"/>
    <col min="7" max="7" width="15.5" bestFit="1" customWidth="1"/>
    <col min="8" max="8" width="8.83203125" bestFit="1" customWidth="1"/>
    <col min="9" max="9" width="74.75" customWidth="1"/>
    <col min="17" max="17" width="17.9140625" bestFit="1" customWidth="1"/>
  </cols>
  <sheetData>
    <row r="1" spans="1:23" ht="8" customHeight="1" x14ac:dyDescent="0.45">
      <c r="A1" s="579"/>
      <c r="B1" s="580"/>
      <c r="C1" s="580"/>
      <c r="D1" s="580"/>
      <c r="E1" s="580"/>
      <c r="F1" s="580"/>
      <c r="G1" s="580"/>
      <c r="H1" s="580"/>
      <c r="I1" s="580"/>
      <c r="J1" s="580"/>
    </row>
    <row r="2" spans="1:23" ht="18" customHeight="1" x14ac:dyDescent="0.45">
      <c r="A2" s="581" t="str">
        <f>기본사항!C8</f>
        <v>주식회사 경남제약</v>
      </c>
      <c r="B2" s="580"/>
      <c r="C2" s="580"/>
      <c r="D2" s="580"/>
      <c r="E2" s="580"/>
      <c r="F2" s="580"/>
      <c r="G2" s="582" t="s">
        <v>515</v>
      </c>
      <c r="H2" s="580"/>
      <c r="I2" s="580"/>
      <c r="J2" s="580"/>
    </row>
    <row r="3" spans="1:23" ht="30" customHeight="1" x14ac:dyDescent="0.45">
      <c r="A3" s="583" t="s">
        <v>72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23" ht="18" customHeight="1" x14ac:dyDescent="0.45">
      <c r="A4" s="584" t="s">
        <v>583</v>
      </c>
      <c r="B4" s="580"/>
      <c r="C4" s="580"/>
      <c r="D4" s="580"/>
      <c r="E4" s="580"/>
      <c r="F4" s="580"/>
      <c r="G4" s="580"/>
      <c r="H4" s="580"/>
      <c r="I4" s="580"/>
      <c r="J4" s="580"/>
    </row>
    <row r="6" spans="1:23" x14ac:dyDescent="0.45">
      <c r="A6" s="137" t="s">
        <v>584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</row>
    <row r="7" spans="1:23" x14ac:dyDescent="0.45">
      <c r="A7" s="141" t="s">
        <v>585</v>
      </c>
      <c r="B7" s="141" t="s">
        <v>586</v>
      </c>
      <c r="C7" s="141" t="s">
        <v>587</v>
      </c>
      <c r="D7" s="141" t="s">
        <v>588</v>
      </c>
      <c r="E7" s="141" t="s">
        <v>301</v>
      </c>
      <c r="F7" s="141" t="s">
        <v>589</v>
      </c>
      <c r="G7" s="141" t="s">
        <v>590</v>
      </c>
      <c r="H7" s="141" t="s">
        <v>591</v>
      </c>
      <c r="I7" s="141" t="s">
        <v>592</v>
      </c>
      <c r="J7" s="141" t="s">
        <v>593</v>
      </c>
      <c r="K7" s="141" t="s">
        <v>594</v>
      </c>
      <c r="L7" s="141" t="s">
        <v>595</v>
      </c>
      <c r="M7" s="141" t="s">
        <v>596</v>
      </c>
      <c r="N7" s="141" t="s">
        <v>597</v>
      </c>
      <c r="O7" s="141" t="s">
        <v>598</v>
      </c>
      <c r="P7" s="141" t="s">
        <v>599</v>
      </c>
      <c r="Q7" s="141" t="s">
        <v>600</v>
      </c>
      <c r="R7" s="141" t="s">
        <v>601</v>
      </c>
      <c r="S7" s="141" t="s">
        <v>602</v>
      </c>
      <c r="T7" s="141" t="s">
        <v>603</v>
      </c>
      <c r="U7" s="141" t="s">
        <v>279</v>
      </c>
      <c r="V7" s="141" t="s">
        <v>604</v>
      </c>
      <c r="W7" s="179" t="s">
        <v>1140</v>
      </c>
    </row>
    <row r="8" spans="1:23" x14ac:dyDescent="0.45">
      <c r="A8" s="142">
        <v>46175</v>
      </c>
      <c r="B8" s="137" t="s">
        <v>605</v>
      </c>
      <c r="C8" s="137" t="s">
        <v>606</v>
      </c>
      <c r="D8" s="137" t="s">
        <v>50</v>
      </c>
      <c r="E8" s="137" t="s">
        <v>325</v>
      </c>
      <c r="F8" s="137" t="s">
        <v>590</v>
      </c>
      <c r="G8" s="143">
        <v>2140392339</v>
      </c>
      <c r="H8" s="137">
        <v>0</v>
      </c>
      <c r="I8" s="137" t="s">
        <v>607</v>
      </c>
      <c r="J8" s="137"/>
      <c r="K8" s="137"/>
      <c r="L8" s="137"/>
      <c r="M8" s="137"/>
      <c r="N8" s="137"/>
      <c r="O8" s="137" t="s">
        <v>608</v>
      </c>
      <c r="P8" s="137"/>
      <c r="Q8" s="142">
        <v>46175</v>
      </c>
      <c r="R8" s="137" t="s">
        <v>609</v>
      </c>
      <c r="S8" s="137"/>
      <c r="T8" s="137" t="s">
        <v>610</v>
      </c>
      <c r="U8" s="137" t="s">
        <v>291</v>
      </c>
      <c r="V8" s="137" t="s">
        <v>611</v>
      </c>
      <c r="W8" s="178" t="s">
        <v>1138</v>
      </c>
    </row>
    <row r="9" spans="1:23" x14ac:dyDescent="0.45">
      <c r="A9" s="142">
        <v>46175</v>
      </c>
      <c r="B9" s="137" t="s">
        <v>612</v>
      </c>
      <c r="C9" s="137" t="s">
        <v>606</v>
      </c>
      <c r="D9" s="137" t="s">
        <v>50</v>
      </c>
      <c r="E9" s="137" t="s">
        <v>325</v>
      </c>
      <c r="F9" s="137" t="s">
        <v>590</v>
      </c>
      <c r="G9" s="143">
        <v>2140392339</v>
      </c>
      <c r="H9" s="137">
        <v>0</v>
      </c>
      <c r="I9" s="137" t="s">
        <v>613</v>
      </c>
      <c r="J9" s="137"/>
      <c r="K9" s="137"/>
      <c r="L9" s="137"/>
      <c r="M9" s="137"/>
      <c r="N9" s="137"/>
      <c r="O9" s="137" t="s">
        <v>608</v>
      </c>
      <c r="P9" s="137"/>
      <c r="Q9" s="142">
        <v>46175</v>
      </c>
      <c r="R9" s="137" t="s">
        <v>614</v>
      </c>
      <c r="S9" s="137"/>
      <c r="T9" s="137" t="s">
        <v>610</v>
      </c>
      <c r="U9" s="137" t="s">
        <v>291</v>
      </c>
      <c r="V9" s="137" t="s">
        <v>615</v>
      </c>
      <c r="W9" s="178" t="s">
        <v>1138</v>
      </c>
    </row>
    <row r="10" spans="1:23" x14ac:dyDescent="0.45">
      <c r="A10" s="137"/>
      <c r="B10" s="137"/>
      <c r="C10" s="137"/>
      <c r="D10" s="137"/>
      <c r="E10" s="137"/>
      <c r="F10" s="137"/>
      <c r="G10" s="143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78"/>
    </row>
    <row r="11" spans="1:23" ht="17.5" thickBot="1" x14ac:dyDescent="0.5">
      <c r="A11" s="137"/>
      <c r="B11" s="137"/>
      <c r="C11" s="137"/>
      <c r="D11" s="137"/>
      <c r="E11" s="137"/>
      <c r="F11" s="137"/>
      <c r="G11" s="196">
        <f>SUM(G8:G10)</f>
        <v>4280784678</v>
      </c>
      <c r="H11" s="137" t="b">
        <f>G11='4600_투자부동산'!C12</f>
        <v>1</v>
      </c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78"/>
    </row>
    <row r="12" spans="1:23" x14ac:dyDescent="0.45">
      <c r="A12" s="137"/>
      <c r="B12" s="137"/>
      <c r="C12" s="137"/>
      <c r="D12" s="137"/>
      <c r="E12" s="137"/>
      <c r="F12" s="137"/>
      <c r="G12" s="143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78"/>
    </row>
    <row r="13" spans="1:23" x14ac:dyDescent="0.45">
      <c r="A13" s="137"/>
      <c r="B13" s="137"/>
      <c r="C13" s="137"/>
      <c r="D13" s="137"/>
      <c r="E13" s="137"/>
      <c r="F13" s="137"/>
      <c r="G13" s="143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78"/>
    </row>
    <row r="14" spans="1:23" x14ac:dyDescent="0.45">
      <c r="A14" s="137"/>
      <c r="B14" s="137"/>
      <c r="C14" s="137"/>
      <c r="D14" s="137"/>
      <c r="E14" s="137"/>
      <c r="F14" s="137"/>
      <c r="G14" s="143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78"/>
    </row>
    <row r="15" spans="1:23" x14ac:dyDescent="0.45">
      <c r="A15" s="137" t="s">
        <v>616</v>
      </c>
      <c r="B15" s="137"/>
      <c r="C15" s="137"/>
      <c r="D15" s="137"/>
      <c r="E15" s="137"/>
      <c r="F15" s="137"/>
      <c r="G15" s="143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78"/>
    </row>
    <row r="16" spans="1:23" x14ac:dyDescent="0.45">
      <c r="A16" s="141" t="s">
        <v>585</v>
      </c>
      <c r="B16" s="141" t="s">
        <v>586</v>
      </c>
      <c r="C16" s="141" t="s">
        <v>587</v>
      </c>
      <c r="D16" s="141" t="s">
        <v>588</v>
      </c>
      <c r="E16" s="141" t="s">
        <v>301</v>
      </c>
      <c r="F16" s="141" t="s">
        <v>589</v>
      </c>
      <c r="G16" s="141" t="s">
        <v>590</v>
      </c>
      <c r="H16" s="141" t="s">
        <v>591</v>
      </c>
      <c r="I16" s="141" t="s">
        <v>592</v>
      </c>
      <c r="J16" s="141" t="s">
        <v>593</v>
      </c>
      <c r="K16" s="141" t="s">
        <v>594</v>
      </c>
      <c r="L16" s="141" t="s">
        <v>595</v>
      </c>
      <c r="M16" s="141" t="s">
        <v>596</v>
      </c>
      <c r="N16" s="141" t="s">
        <v>597</v>
      </c>
      <c r="O16" s="141" t="s">
        <v>598</v>
      </c>
      <c r="P16" s="141" t="s">
        <v>599</v>
      </c>
      <c r="Q16" s="141" t="s">
        <v>600</v>
      </c>
      <c r="R16" s="141" t="s">
        <v>601</v>
      </c>
      <c r="S16" s="141" t="s">
        <v>602</v>
      </c>
      <c r="T16" s="141" t="s">
        <v>603</v>
      </c>
      <c r="U16" s="141" t="s">
        <v>279</v>
      </c>
      <c r="V16" s="141" t="s">
        <v>604</v>
      </c>
      <c r="W16" s="179" t="s">
        <v>1140</v>
      </c>
    </row>
    <row r="17" spans="1:23" x14ac:dyDescent="0.45">
      <c r="A17" s="142">
        <v>46114</v>
      </c>
      <c r="B17" s="137" t="s">
        <v>605</v>
      </c>
      <c r="C17" s="137" t="s">
        <v>606</v>
      </c>
      <c r="D17" s="137" t="s">
        <v>50</v>
      </c>
      <c r="E17" s="137" t="s">
        <v>320</v>
      </c>
      <c r="F17" s="137" t="s">
        <v>590</v>
      </c>
      <c r="G17" s="143">
        <v>11147763220</v>
      </c>
      <c r="H17" s="137">
        <v>0</v>
      </c>
      <c r="I17" s="137" t="s">
        <v>617</v>
      </c>
      <c r="J17" s="137"/>
      <c r="K17" s="137"/>
      <c r="L17" s="137"/>
      <c r="M17" s="137"/>
      <c r="N17" s="137"/>
      <c r="O17" s="137" t="s">
        <v>608</v>
      </c>
      <c r="P17" s="137"/>
      <c r="Q17" s="142">
        <v>46114</v>
      </c>
      <c r="R17" s="137" t="s">
        <v>618</v>
      </c>
      <c r="S17" s="137"/>
      <c r="T17" s="137" t="s">
        <v>610</v>
      </c>
      <c r="U17" s="137" t="s">
        <v>291</v>
      </c>
      <c r="V17" s="137" t="s">
        <v>611</v>
      </c>
      <c r="W17" s="178" t="s">
        <v>1138</v>
      </c>
    </row>
    <row r="18" spans="1:23" x14ac:dyDescent="0.45">
      <c r="A18" s="142">
        <v>46175</v>
      </c>
      <c r="B18" s="137" t="s">
        <v>605</v>
      </c>
      <c r="C18" s="137" t="s">
        <v>606</v>
      </c>
      <c r="D18" s="137" t="s">
        <v>50</v>
      </c>
      <c r="E18" s="137" t="s">
        <v>320</v>
      </c>
      <c r="F18" s="137" t="s">
        <v>590</v>
      </c>
      <c r="G18" s="143">
        <v>572270991</v>
      </c>
      <c r="H18" s="137">
        <v>0</v>
      </c>
      <c r="I18" s="137" t="s">
        <v>607</v>
      </c>
      <c r="J18" s="137"/>
      <c r="K18" s="137"/>
      <c r="L18" s="137"/>
      <c r="M18" s="137"/>
      <c r="N18" s="137"/>
      <c r="O18" s="137" t="s">
        <v>608</v>
      </c>
      <c r="P18" s="137"/>
      <c r="Q18" s="142">
        <v>46175</v>
      </c>
      <c r="R18" s="137" t="s">
        <v>609</v>
      </c>
      <c r="S18" s="137"/>
      <c r="T18" s="137" t="s">
        <v>610</v>
      </c>
      <c r="U18" s="137" t="s">
        <v>291</v>
      </c>
      <c r="V18" s="137" t="s">
        <v>611</v>
      </c>
      <c r="W18" s="178" t="s">
        <v>1138</v>
      </c>
    </row>
    <row r="19" spans="1:23" x14ac:dyDescent="0.45">
      <c r="A19" s="142">
        <v>46175</v>
      </c>
      <c r="B19" s="137" t="s">
        <v>612</v>
      </c>
      <c r="C19" s="137" t="s">
        <v>606</v>
      </c>
      <c r="D19" s="137" t="s">
        <v>50</v>
      </c>
      <c r="E19" s="137" t="s">
        <v>320</v>
      </c>
      <c r="F19" s="137" t="s">
        <v>590</v>
      </c>
      <c r="G19" s="143">
        <v>572270991</v>
      </c>
      <c r="H19" s="137">
        <v>0</v>
      </c>
      <c r="I19" s="137" t="s">
        <v>613</v>
      </c>
      <c r="J19" s="137"/>
      <c r="K19" s="137"/>
      <c r="L19" s="137"/>
      <c r="M19" s="137"/>
      <c r="N19" s="137"/>
      <c r="O19" s="137" t="s">
        <v>608</v>
      </c>
      <c r="P19" s="137"/>
      <c r="Q19" s="142">
        <v>46175</v>
      </c>
      <c r="R19" s="137" t="s">
        <v>614</v>
      </c>
      <c r="S19" s="137"/>
      <c r="T19" s="137" t="s">
        <v>610</v>
      </c>
      <c r="U19" s="137" t="s">
        <v>291</v>
      </c>
      <c r="V19" s="137" t="s">
        <v>615</v>
      </c>
      <c r="W19" s="178" t="s">
        <v>1138</v>
      </c>
    </row>
    <row r="20" spans="1:23" x14ac:dyDescent="0.45">
      <c r="A20" s="137"/>
      <c r="B20" s="137"/>
      <c r="C20" s="137"/>
      <c r="D20" s="137"/>
      <c r="E20" s="137"/>
      <c r="F20" s="137"/>
      <c r="G20" s="143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78"/>
    </row>
    <row r="21" spans="1:23" ht="17.5" thickBot="1" x14ac:dyDescent="0.5">
      <c r="A21" s="137"/>
      <c r="B21" s="137"/>
      <c r="C21" s="137"/>
      <c r="D21" s="137"/>
      <c r="E21" s="137"/>
      <c r="F21" s="137"/>
      <c r="G21" s="144">
        <f>SUM(G17:G20)</f>
        <v>12292305202</v>
      </c>
      <c r="H21" s="137" t="b">
        <f>G21='4600_투자부동산'!C13</f>
        <v>1</v>
      </c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78"/>
    </row>
    <row r="22" spans="1:23" ht="17.5" thickTop="1" x14ac:dyDescent="0.45">
      <c r="A22" s="137"/>
      <c r="B22" s="137"/>
      <c r="C22" s="137"/>
      <c r="D22" s="137"/>
      <c r="E22" s="137"/>
      <c r="F22" s="137"/>
      <c r="G22" s="143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78"/>
    </row>
    <row r="23" spans="1:23" x14ac:dyDescent="0.45">
      <c r="A23" s="137"/>
      <c r="B23" s="137"/>
      <c r="C23" s="137"/>
      <c r="D23" s="137"/>
      <c r="E23" s="137"/>
      <c r="F23" s="137"/>
      <c r="G23" s="143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78"/>
    </row>
    <row r="24" spans="1:23" x14ac:dyDescent="0.45">
      <c r="A24" s="137" t="s">
        <v>619</v>
      </c>
      <c r="B24" s="137"/>
      <c r="C24" s="137"/>
      <c r="D24" s="137"/>
      <c r="E24" s="137"/>
      <c r="F24" s="137"/>
      <c r="G24" s="143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78"/>
    </row>
    <row r="25" spans="1:23" x14ac:dyDescent="0.45">
      <c r="A25" s="141" t="s">
        <v>585</v>
      </c>
      <c r="B25" s="141" t="s">
        <v>586</v>
      </c>
      <c r="C25" s="141" t="s">
        <v>587</v>
      </c>
      <c r="D25" s="141" t="s">
        <v>588</v>
      </c>
      <c r="E25" s="141" t="s">
        <v>301</v>
      </c>
      <c r="F25" s="141" t="s">
        <v>589</v>
      </c>
      <c r="G25" s="141" t="s">
        <v>590</v>
      </c>
      <c r="H25" s="141" t="s">
        <v>591</v>
      </c>
      <c r="I25" s="141" t="s">
        <v>592</v>
      </c>
      <c r="J25" s="141" t="s">
        <v>593</v>
      </c>
      <c r="K25" s="141" t="s">
        <v>594</v>
      </c>
      <c r="L25" s="141" t="s">
        <v>595</v>
      </c>
      <c r="M25" s="141" t="s">
        <v>596</v>
      </c>
      <c r="N25" s="141" t="s">
        <v>597</v>
      </c>
      <c r="O25" s="141" t="s">
        <v>598</v>
      </c>
      <c r="P25" s="141" t="s">
        <v>599</v>
      </c>
      <c r="Q25" s="141" t="s">
        <v>600</v>
      </c>
      <c r="R25" s="141" t="s">
        <v>601</v>
      </c>
      <c r="S25" s="141" t="s">
        <v>602</v>
      </c>
      <c r="T25" s="141" t="s">
        <v>603</v>
      </c>
      <c r="U25" s="141" t="s">
        <v>279</v>
      </c>
      <c r="V25" s="141" t="s">
        <v>604</v>
      </c>
      <c r="W25" s="179" t="s">
        <v>1140</v>
      </c>
    </row>
    <row r="26" spans="1:23" x14ac:dyDescent="0.45">
      <c r="A26" s="142">
        <v>46028</v>
      </c>
      <c r="B26" s="137" t="s">
        <v>620</v>
      </c>
      <c r="C26" s="137" t="s">
        <v>621</v>
      </c>
      <c r="D26" s="137" t="s">
        <v>622</v>
      </c>
      <c r="E26" s="137" t="s">
        <v>341</v>
      </c>
      <c r="F26" s="137" t="s">
        <v>590</v>
      </c>
      <c r="G26" s="143">
        <v>2000000</v>
      </c>
      <c r="H26" s="137">
        <v>0</v>
      </c>
      <c r="I26" s="137" t="s">
        <v>623</v>
      </c>
      <c r="J26" s="137" t="s">
        <v>624</v>
      </c>
      <c r="K26" s="137"/>
      <c r="L26" s="137"/>
      <c r="M26" s="137" t="s">
        <v>625</v>
      </c>
      <c r="N26" s="137" t="s">
        <v>626</v>
      </c>
      <c r="O26" s="137" t="s">
        <v>608</v>
      </c>
      <c r="P26" s="137"/>
      <c r="Q26" s="142">
        <v>46028</v>
      </c>
      <c r="R26" s="137" t="s">
        <v>627</v>
      </c>
      <c r="S26" s="137" t="s">
        <v>53</v>
      </c>
      <c r="T26" s="137" t="s">
        <v>628</v>
      </c>
      <c r="U26" s="137" t="s">
        <v>291</v>
      </c>
      <c r="V26" s="137" t="s">
        <v>629</v>
      </c>
      <c r="W26" s="178" t="s">
        <v>1139</v>
      </c>
    </row>
    <row r="27" spans="1:23" x14ac:dyDescent="0.45">
      <c r="A27" s="142">
        <v>46028</v>
      </c>
      <c r="B27" s="137" t="s">
        <v>630</v>
      </c>
      <c r="C27" s="137" t="s">
        <v>621</v>
      </c>
      <c r="D27" s="137" t="s">
        <v>622</v>
      </c>
      <c r="E27" s="137" t="s">
        <v>341</v>
      </c>
      <c r="F27" s="137" t="s">
        <v>590</v>
      </c>
      <c r="G27" s="143">
        <v>11500000</v>
      </c>
      <c r="H27" s="137">
        <v>0</v>
      </c>
      <c r="I27" s="137" t="s">
        <v>631</v>
      </c>
      <c r="J27" s="137" t="s">
        <v>624</v>
      </c>
      <c r="K27" s="137"/>
      <c r="L27" s="137"/>
      <c r="M27" s="137" t="s">
        <v>632</v>
      </c>
      <c r="N27" s="137" t="s">
        <v>633</v>
      </c>
      <c r="O27" s="137" t="s">
        <v>608</v>
      </c>
      <c r="P27" s="137"/>
      <c r="Q27" s="142">
        <v>46028</v>
      </c>
      <c r="R27" s="137" t="s">
        <v>634</v>
      </c>
      <c r="S27" s="137" t="s">
        <v>57</v>
      </c>
      <c r="T27" s="137" t="s">
        <v>628</v>
      </c>
      <c r="U27" s="137" t="s">
        <v>291</v>
      </c>
      <c r="V27" s="137" t="s">
        <v>635</v>
      </c>
      <c r="W27" s="178" t="s">
        <v>1139</v>
      </c>
    </row>
    <row r="28" spans="1:23" x14ac:dyDescent="0.45">
      <c r="A28" s="142">
        <v>46034</v>
      </c>
      <c r="B28" s="137" t="s">
        <v>636</v>
      </c>
      <c r="C28" s="137" t="s">
        <v>621</v>
      </c>
      <c r="D28" s="137" t="s">
        <v>622</v>
      </c>
      <c r="E28" s="137" t="s">
        <v>341</v>
      </c>
      <c r="F28" s="137" t="s">
        <v>590</v>
      </c>
      <c r="G28" s="143">
        <v>15000000</v>
      </c>
      <c r="H28" s="137">
        <v>0</v>
      </c>
      <c r="I28" s="137" t="s">
        <v>637</v>
      </c>
      <c r="J28" s="137" t="s">
        <v>638</v>
      </c>
      <c r="K28" s="137"/>
      <c r="L28" s="137"/>
      <c r="M28" s="137" t="s">
        <v>639</v>
      </c>
      <c r="N28" s="137" t="s">
        <v>640</v>
      </c>
      <c r="O28" s="137" t="s">
        <v>608</v>
      </c>
      <c r="P28" s="137"/>
      <c r="Q28" s="142">
        <v>46034</v>
      </c>
      <c r="R28" s="137" t="s">
        <v>641</v>
      </c>
      <c r="S28" s="137" t="s">
        <v>53</v>
      </c>
      <c r="T28" s="137" t="s">
        <v>628</v>
      </c>
      <c r="U28" s="137" t="s">
        <v>291</v>
      </c>
      <c r="V28" s="137" t="s">
        <v>642</v>
      </c>
      <c r="W28" s="178" t="s">
        <v>1139</v>
      </c>
    </row>
    <row r="29" spans="1:23" x14ac:dyDescent="0.45">
      <c r="A29" s="142">
        <v>46035</v>
      </c>
      <c r="B29" s="137" t="s">
        <v>643</v>
      </c>
      <c r="C29" s="137" t="s">
        <v>621</v>
      </c>
      <c r="D29" s="137" t="s">
        <v>622</v>
      </c>
      <c r="E29" s="137" t="s">
        <v>341</v>
      </c>
      <c r="F29" s="137" t="s">
        <v>590</v>
      </c>
      <c r="G29" s="143">
        <v>15970000</v>
      </c>
      <c r="H29" s="137">
        <v>0</v>
      </c>
      <c r="I29" s="137" t="s">
        <v>644</v>
      </c>
      <c r="J29" s="137" t="s">
        <v>645</v>
      </c>
      <c r="K29" s="137"/>
      <c r="L29" s="137"/>
      <c r="M29" s="137" t="s">
        <v>646</v>
      </c>
      <c r="N29" s="137" t="s">
        <v>647</v>
      </c>
      <c r="O29" s="137" t="s">
        <v>608</v>
      </c>
      <c r="P29" s="137"/>
      <c r="Q29" s="142">
        <v>46035</v>
      </c>
      <c r="R29" s="137" t="s">
        <v>648</v>
      </c>
      <c r="S29" s="137" t="s">
        <v>53</v>
      </c>
      <c r="T29" s="137" t="s">
        <v>628</v>
      </c>
      <c r="U29" s="137" t="s">
        <v>291</v>
      </c>
      <c r="V29" s="137" t="s">
        <v>649</v>
      </c>
      <c r="W29" s="178" t="s">
        <v>1139</v>
      </c>
    </row>
    <row r="30" spans="1:23" x14ac:dyDescent="0.45">
      <c r="A30" s="142">
        <v>46036</v>
      </c>
      <c r="B30" s="137" t="s">
        <v>636</v>
      </c>
      <c r="C30" s="137" t="s">
        <v>621</v>
      </c>
      <c r="D30" s="137" t="s">
        <v>622</v>
      </c>
      <c r="E30" s="137" t="s">
        <v>341</v>
      </c>
      <c r="F30" s="137" t="s">
        <v>590</v>
      </c>
      <c r="G30" s="143">
        <v>18540140</v>
      </c>
      <c r="H30" s="137">
        <v>0</v>
      </c>
      <c r="I30" s="137" t="s">
        <v>650</v>
      </c>
      <c r="J30" s="137" t="s">
        <v>651</v>
      </c>
      <c r="K30" s="137"/>
      <c r="L30" s="137"/>
      <c r="M30" s="137" t="s">
        <v>652</v>
      </c>
      <c r="N30" s="137" t="s">
        <v>653</v>
      </c>
      <c r="O30" s="137" t="s">
        <v>608</v>
      </c>
      <c r="P30" s="137"/>
      <c r="Q30" s="142">
        <v>46036</v>
      </c>
      <c r="R30" s="137" t="s">
        <v>654</v>
      </c>
      <c r="S30" s="137" t="s">
        <v>57</v>
      </c>
      <c r="T30" s="137" t="s">
        <v>628</v>
      </c>
      <c r="U30" s="137" t="s">
        <v>291</v>
      </c>
      <c r="V30" s="137" t="s">
        <v>642</v>
      </c>
      <c r="W30" s="178" t="s">
        <v>1139</v>
      </c>
    </row>
    <row r="31" spans="1:23" x14ac:dyDescent="0.45">
      <c r="A31" s="142">
        <v>46040</v>
      </c>
      <c r="B31" s="137" t="s">
        <v>655</v>
      </c>
      <c r="C31" s="137" t="s">
        <v>621</v>
      </c>
      <c r="D31" s="137" t="s">
        <v>622</v>
      </c>
      <c r="E31" s="137" t="s">
        <v>341</v>
      </c>
      <c r="F31" s="137" t="s">
        <v>590</v>
      </c>
      <c r="G31" s="143">
        <v>1614228</v>
      </c>
      <c r="H31" s="137">
        <v>0</v>
      </c>
      <c r="I31" s="137" t="s">
        <v>656</v>
      </c>
      <c r="J31" s="137" t="s">
        <v>657</v>
      </c>
      <c r="K31" s="137"/>
      <c r="L31" s="137"/>
      <c r="M31" s="137" t="s">
        <v>658</v>
      </c>
      <c r="N31" s="137" t="s">
        <v>659</v>
      </c>
      <c r="O31" s="137" t="s">
        <v>608</v>
      </c>
      <c r="P31" s="137"/>
      <c r="Q31" s="142">
        <v>46040</v>
      </c>
      <c r="R31" s="137" t="s">
        <v>660</v>
      </c>
      <c r="S31" s="137" t="s">
        <v>57</v>
      </c>
      <c r="T31" s="137" t="s">
        <v>628</v>
      </c>
      <c r="U31" s="137" t="s">
        <v>291</v>
      </c>
      <c r="V31" s="137" t="s">
        <v>661</v>
      </c>
      <c r="W31" s="178" t="s">
        <v>1139</v>
      </c>
    </row>
    <row r="32" spans="1:23" x14ac:dyDescent="0.45">
      <c r="A32" s="142">
        <v>46040</v>
      </c>
      <c r="B32" s="137" t="s">
        <v>655</v>
      </c>
      <c r="C32" s="137" t="s">
        <v>621</v>
      </c>
      <c r="D32" s="137" t="s">
        <v>622</v>
      </c>
      <c r="E32" s="137" t="s">
        <v>341</v>
      </c>
      <c r="F32" s="137" t="s">
        <v>590</v>
      </c>
      <c r="G32" s="143">
        <v>43580</v>
      </c>
      <c r="H32" s="137">
        <v>0</v>
      </c>
      <c r="I32" s="137" t="s">
        <v>662</v>
      </c>
      <c r="J32" s="137" t="s">
        <v>657</v>
      </c>
      <c r="K32" s="137"/>
      <c r="L32" s="137"/>
      <c r="M32" s="137" t="s">
        <v>658</v>
      </c>
      <c r="N32" s="137" t="s">
        <v>659</v>
      </c>
      <c r="O32" s="137" t="s">
        <v>608</v>
      </c>
      <c r="P32" s="137"/>
      <c r="Q32" s="142">
        <v>46040</v>
      </c>
      <c r="R32" s="137" t="s">
        <v>660</v>
      </c>
      <c r="S32" s="137" t="s">
        <v>57</v>
      </c>
      <c r="T32" s="137" t="s">
        <v>628</v>
      </c>
      <c r="U32" s="137" t="s">
        <v>291</v>
      </c>
      <c r="V32" s="137" t="s">
        <v>661</v>
      </c>
      <c r="W32" s="178" t="s">
        <v>1139</v>
      </c>
    </row>
    <row r="33" spans="1:23" x14ac:dyDescent="0.45">
      <c r="A33" s="142">
        <v>46042</v>
      </c>
      <c r="B33" s="137" t="s">
        <v>630</v>
      </c>
      <c r="C33" s="137" t="s">
        <v>621</v>
      </c>
      <c r="D33" s="137" t="s">
        <v>622</v>
      </c>
      <c r="E33" s="137" t="s">
        <v>341</v>
      </c>
      <c r="F33" s="137" t="s">
        <v>590</v>
      </c>
      <c r="G33" s="143">
        <v>120000</v>
      </c>
      <c r="H33" s="137">
        <v>0</v>
      </c>
      <c r="I33" s="137" t="s">
        <v>663</v>
      </c>
      <c r="J33" s="137" t="s">
        <v>664</v>
      </c>
      <c r="K33" s="137"/>
      <c r="L33" s="137"/>
      <c r="M33" s="137" t="s">
        <v>665</v>
      </c>
      <c r="N33" s="137" t="s">
        <v>666</v>
      </c>
      <c r="O33" s="137" t="s">
        <v>608</v>
      </c>
      <c r="P33" s="137"/>
      <c r="Q33" s="142">
        <v>46042</v>
      </c>
      <c r="R33" s="137" t="s">
        <v>667</v>
      </c>
      <c r="S33" s="137" t="s">
        <v>53</v>
      </c>
      <c r="T33" s="137" t="s">
        <v>628</v>
      </c>
      <c r="U33" s="137" t="s">
        <v>291</v>
      </c>
      <c r="V33" s="137" t="s">
        <v>635</v>
      </c>
      <c r="W33" s="178" t="s">
        <v>1139</v>
      </c>
    </row>
    <row r="34" spans="1:23" x14ac:dyDescent="0.45">
      <c r="A34" s="142">
        <v>46042</v>
      </c>
      <c r="B34" s="137" t="s">
        <v>668</v>
      </c>
      <c r="C34" s="137" t="s">
        <v>621</v>
      </c>
      <c r="D34" s="137" t="s">
        <v>622</v>
      </c>
      <c r="E34" s="137" t="s">
        <v>341</v>
      </c>
      <c r="F34" s="137" t="s">
        <v>590</v>
      </c>
      <c r="G34" s="143">
        <v>150000</v>
      </c>
      <c r="H34" s="137">
        <v>0</v>
      </c>
      <c r="I34" s="137" t="s">
        <v>669</v>
      </c>
      <c r="J34" s="137" t="s">
        <v>664</v>
      </c>
      <c r="K34" s="137"/>
      <c r="L34" s="137"/>
      <c r="M34" s="137" t="s">
        <v>670</v>
      </c>
      <c r="N34" s="137" t="s">
        <v>671</v>
      </c>
      <c r="O34" s="137" t="s">
        <v>608</v>
      </c>
      <c r="P34" s="137"/>
      <c r="Q34" s="142">
        <v>46042</v>
      </c>
      <c r="R34" s="137" t="s">
        <v>672</v>
      </c>
      <c r="S34" s="137" t="s">
        <v>53</v>
      </c>
      <c r="T34" s="137" t="s">
        <v>628</v>
      </c>
      <c r="U34" s="137" t="s">
        <v>291</v>
      </c>
      <c r="V34" s="137" t="s">
        <v>673</v>
      </c>
      <c r="W34" s="178" t="s">
        <v>1139</v>
      </c>
    </row>
    <row r="35" spans="1:23" x14ac:dyDescent="0.45">
      <c r="A35" s="142">
        <v>46053</v>
      </c>
      <c r="B35" s="137" t="s">
        <v>674</v>
      </c>
      <c r="C35" s="137" t="s">
        <v>606</v>
      </c>
      <c r="D35" s="137" t="s">
        <v>50</v>
      </c>
      <c r="E35" s="137" t="s">
        <v>341</v>
      </c>
      <c r="F35" s="137" t="s">
        <v>590</v>
      </c>
      <c r="G35" s="143">
        <v>4813150</v>
      </c>
      <c r="H35" s="137">
        <v>0</v>
      </c>
      <c r="I35" s="137" t="s">
        <v>675</v>
      </c>
      <c r="J35" s="137"/>
      <c r="K35" s="137"/>
      <c r="L35" s="137"/>
      <c r="M35" s="137" t="s">
        <v>676</v>
      </c>
      <c r="N35" s="137" t="s">
        <v>677</v>
      </c>
      <c r="O35" s="137" t="s">
        <v>608</v>
      </c>
      <c r="P35" s="137"/>
      <c r="Q35" s="142">
        <v>46053</v>
      </c>
      <c r="R35" s="137" t="s">
        <v>678</v>
      </c>
      <c r="S35" s="137"/>
      <c r="T35" s="137" t="s">
        <v>610</v>
      </c>
      <c r="U35" s="137" t="s">
        <v>291</v>
      </c>
      <c r="V35" s="137" t="s">
        <v>679</v>
      </c>
      <c r="W35" s="178" t="s">
        <v>1139</v>
      </c>
    </row>
    <row r="36" spans="1:23" x14ac:dyDescent="0.45">
      <c r="A36" s="142">
        <v>46053</v>
      </c>
      <c r="B36" s="137" t="s">
        <v>674</v>
      </c>
      <c r="C36" s="137" t="s">
        <v>606</v>
      </c>
      <c r="D36" s="137" t="s">
        <v>50</v>
      </c>
      <c r="E36" s="137" t="s">
        <v>341</v>
      </c>
      <c r="F36" s="137" t="s">
        <v>590</v>
      </c>
      <c r="G36" s="143">
        <v>7620822</v>
      </c>
      <c r="H36" s="137">
        <v>0</v>
      </c>
      <c r="I36" s="137" t="s">
        <v>675</v>
      </c>
      <c r="J36" s="137"/>
      <c r="K36" s="137"/>
      <c r="L36" s="137"/>
      <c r="M36" s="137" t="s">
        <v>676</v>
      </c>
      <c r="N36" s="137" t="s">
        <v>677</v>
      </c>
      <c r="O36" s="137" t="s">
        <v>608</v>
      </c>
      <c r="P36" s="137"/>
      <c r="Q36" s="142">
        <v>46053</v>
      </c>
      <c r="R36" s="137" t="s">
        <v>678</v>
      </c>
      <c r="S36" s="137"/>
      <c r="T36" s="137" t="s">
        <v>610</v>
      </c>
      <c r="U36" s="137" t="s">
        <v>291</v>
      </c>
      <c r="V36" s="137" t="s">
        <v>679</v>
      </c>
      <c r="W36" s="178" t="s">
        <v>1139</v>
      </c>
    </row>
    <row r="37" spans="1:23" x14ac:dyDescent="0.45">
      <c r="A37" s="142">
        <v>46063</v>
      </c>
      <c r="B37" s="137" t="s">
        <v>680</v>
      </c>
      <c r="C37" s="137" t="s">
        <v>621</v>
      </c>
      <c r="D37" s="137" t="s">
        <v>622</v>
      </c>
      <c r="E37" s="137" t="s">
        <v>341</v>
      </c>
      <c r="F37" s="137" t="s">
        <v>590</v>
      </c>
      <c r="G37" s="143">
        <v>90890</v>
      </c>
      <c r="H37" s="137">
        <v>0</v>
      </c>
      <c r="I37" s="137" t="s">
        <v>681</v>
      </c>
      <c r="J37" s="137" t="s">
        <v>682</v>
      </c>
      <c r="K37" s="137"/>
      <c r="L37" s="137"/>
      <c r="M37" s="137" t="s">
        <v>683</v>
      </c>
      <c r="N37" s="137" t="s">
        <v>684</v>
      </c>
      <c r="O37" s="137" t="s">
        <v>608</v>
      </c>
      <c r="P37" s="137"/>
      <c r="Q37" s="142">
        <v>46063</v>
      </c>
      <c r="R37" s="137" t="s">
        <v>685</v>
      </c>
      <c r="S37" s="137" t="s">
        <v>53</v>
      </c>
      <c r="T37" s="137" t="s">
        <v>628</v>
      </c>
      <c r="U37" s="137" t="s">
        <v>291</v>
      </c>
      <c r="V37" s="137" t="s">
        <v>686</v>
      </c>
      <c r="W37" s="178" t="s">
        <v>1139</v>
      </c>
    </row>
    <row r="38" spans="1:23" x14ac:dyDescent="0.45">
      <c r="A38" s="142">
        <v>46063</v>
      </c>
      <c r="B38" s="137" t="s">
        <v>687</v>
      </c>
      <c r="C38" s="137" t="s">
        <v>621</v>
      </c>
      <c r="D38" s="137" t="s">
        <v>622</v>
      </c>
      <c r="E38" s="137" t="s">
        <v>341</v>
      </c>
      <c r="F38" s="137" t="s">
        <v>590</v>
      </c>
      <c r="G38" s="143">
        <v>11300000</v>
      </c>
      <c r="H38" s="137">
        <v>0</v>
      </c>
      <c r="I38" s="137" t="s">
        <v>688</v>
      </c>
      <c r="J38" s="137" t="s">
        <v>682</v>
      </c>
      <c r="K38" s="137"/>
      <c r="L38" s="137"/>
      <c r="M38" s="137" t="s">
        <v>689</v>
      </c>
      <c r="N38" s="137" t="s">
        <v>690</v>
      </c>
      <c r="O38" s="137" t="s">
        <v>608</v>
      </c>
      <c r="P38" s="137"/>
      <c r="Q38" s="142">
        <v>46063</v>
      </c>
      <c r="R38" s="137" t="s">
        <v>691</v>
      </c>
      <c r="S38" s="137" t="s">
        <v>53</v>
      </c>
      <c r="T38" s="137" t="s">
        <v>628</v>
      </c>
      <c r="U38" s="137" t="s">
        <v>291</v>
      </c>
      <c r="V38" s="137" t="s">
        <v>692</v>
      </c>
      <c r="W38" s="178" t="s">
        <v>1139</v>
      </c>
    </row>
    <row r="39" spans="1:23" x14ac:dyDescent="0.45">
      <c r="A39" s="142">
        <v>46063</v>
      </c>
      <c r="B39" s="137" t="s">
        <v>687</v>
      </c>
      <c r="C39" s="137" t="s">
        <v>621</v>
      </c>
      <c r="D39" s="137" t="s">
        <v>622</v>
      </c>
      <c r="E39" s="137" t="s">
        <v>341</v>
      </c>
      <c r="F39" s="137" t="s">
        <v>590</v>
      </c>
      <c r="G39" s="143">
        <v>9454545</v>
      </c>
      <c r="H39" s="137">
        <v>0</v>
      </c>
      <c r="I39" s="137" t="s">
        <v>693</v>
      </c>
      <c r="J39" s="137" t="s">
        <v>682</v>
      </c>
      <c r="K39" s="137"/>
      <c r="L39" s="137"/>
      <c r="M39" s="137" t="s">
        <v>694</v>
      </c>
      <c r="N39" s="137" t="s">
        <v>695</v>
      </c>
      <c r="O39" s="137" t="s">
        <v>608</v>
      </c>
      <c r="P39" s="137"/>
      <c r="Q39" s="142">
        <v>46063</v>
      </c>
      <c r="R39" s="137" t="s">
        <v>691</v>
      </c>
      <c r="S39" s="137" t="s">
        <v>53</v>
      </c>
      <c r="T39" s="137" t="s">
        <v>628</v>
      </c>
      <c r="U39" s="137" t="s">
        <v>291</v>
      </c>
      <c r="V39" s="137" t="s">
        <v>692</v>
      </c>
      <c r="W39" s="178" t="s">
        <v>1139</v>
      </c>
    </row>
    <row r="40" spans="1:23" x14ac:dyDescent="0.45">
      <c r="A40" s="142">
        <v>46064</v>
      </c>
      <c r="B40" s="137" t="s">
        <v>636</v>
      </c>
      <c r="C40" s="137" t="s">
        <v>621</v>
      </c>
      <c r="D40" s="137" t="s">
        <v>622</v>
      </c>
      <c r="E40" s="137" t="s">
        <v>341</v>
      </c>
      <c r="F40" s="137" t="s">
        <v>590</v>
      </c>
      <c r="G40" s="143">
        <v>15000000</v>
      </c>
      <c r="H40" s="137">
        <v>0</v>
      </c>
      <c r="I40" s="137" t="s">
        <v>696</v>
      </c>
      <c r="J40" s="137" t="s">
        <v>697</v>
      </c>
      <c r="K40" s="137"/>
      <c r="L40" s="137"/>
      <c r="M40" s="137" t="s">
        <v>646</v>
      </c>
      <c r="N40" s="137" t="s">
        <v>647</v>
      </c>
      <c r="O40" s="137" t="s">
        <v>608</v>
      </c>
      <c r="P40" s="137"/>
      <c r="Q40" s="142">
        <v>46064</v>
      </c>
      <c r="R40" s="137" t="s">
        <v>698</v>
      </c>
      <c r="S40" s="137" t="s">
        <v>53</v>
      </c>
      <c r="T40" s="137" t="s">
        <v>628</v>
      </c>
      <c r="U40" s="137" t="s">
        <v>291</v>
      </c>
      <c r="V40" s="137" t="s">
        <v>642</v>
      </c>
      <c r="W40" s="178" t="s">
        <v>1139</v>
      </c>
    </row>
    <row r="41" spans="1:23" x14ac:dyDescent="0.45">
      <c r="A41" s="142">
        <v>46071</v>
      </c>
      <c r="B41" s="137" t="s">
        <v>655</v>
      </c>
      <c r="C41" s="137" t="s">
        <v>621</v>
      </c>
      <c r="D41" s="137" t="s">
        <v>622</v>
      </c>
      <c r="E41" s="137" t="s">
        <v>341</v>
      </c>
      <c r="F41" s="137" t="s">
        <v>590</v>
      </c>
      <c r="G41" s="143">
        <v>35500</v>
      </c>
      <c r="H41" s="137">
        <v>0</v>
      </c>
      <c r="I41" s="137" t="s">
        <v>662</v>
      </c>
      <c r="J41" s="137" t="s">
        <v>699</v>
      </c>
      <c r="K41" s="137"/>
      <c r="L41" s="137"/>
      <c r="M41" s="137" t="s">
        <v>658</v>
      </c>
      <c r="N41" s="137" t="s">
        <v>659</v>
      </c>
      <c r="O41" s="137" t="s">
        <v>608</v>
      </c>
      <c r="P41" s="137"/>
      <c r="Q41" s="142">
        <v>46071</v>
      </c>
      <c r="R41" s="137" t="s">
        <v>700</v>
      </c>
      <c r="S41" s="137" t="s">
        <v>53</v>
      </c>
      <c r="T41" s="137" t="s">
        <v>628</v>
      </c>
      <c r="U41" s="137" t="s">
        <v>291</v>
      </c>
      <c r="V41" s="137" t="s">
        <v>661</v>
      </c>
      <c r="W41" s="178" t="s">
        <v>1139</v>
      </c>
    </row>
    <row r="42" spans="1:23" x14ac:dyDescent="0.45">
      <c r="A42" s="142">
        <v>46071</v>
      </c>
      <c r="B42" s="137" t="s">
        <v>655</v>
      </c>
      <c r="C42" s="137" t="s">
        <v>621</v>
      </c>
      <c r="D42" s="137" t="s">
        <v>622</v>
      </c>
      <c r="E42" s="137" t="s">
        <v>341</v>
      </c>
      <c r="F42" s="137" t="s">
        <v>590</v>
      </c>
      <c r="G42" s="143">
        <v>1314880</v>
      </c>
      <c r="H42" s="137">
        <v>0</v>
      </c>
      <c r="I42" s="137" t="s">
        <v>701</v>
      </c>
      <c r="J42" s="137" t="s">
        <v>699</v>
      </c>
      <c r="K42" s="137"/>
      <c r="L42" s="137"/>
      <c r="M42" s="137" t="s">
        <v>658</v>
      </c>
      <c r="N42" s="137" t="s">
        <v>659</v>
      </c>
      <c r="O42" s="137" t="s">
        <v>608</v>
      </c>
      <c r="P42" s="137"/>
      <c r="Q42" s="142">
        <v>46071</v>
      </c>
      <c r="R42" s="137" t="s">
        <v>700</v>
      </c>
      <c r="S42" s="137" t="s">
        <v>53</v>
      </c>
      <c r="T42" s="137" t="s">
        <v>628</v>
      </c>
      <c r="U42" s="137" t="s">
        <v>291</v>
      </c>
      <c r="V42" s="137" t="s">
        <v>661</v>
      </c>
      <c r="W42" s="178" t="s">
        <v>1139</v>
      </c>
    </row>
    <row r="43" spans="1:23" x14ac:dyDescent="0.45">
      <c r="A43" s="142">
        <v>46073</v>
      </c>
      <c r="B43" s="137" t="s">
        <v>687</v>
      </c>
      <c r="C43" s="137" t="s">
        <v>621</v>
      </c>
      <c r="D43" s="137" t="s">
        <v>622</v>
      </c>
      <c r="E43" s="137" t="s">
        <v>341</v>
      </c>
      <c r="F43" s="137" t="s">
        <v>590</v>
      </c>
      <c r="G43" s="143">
        <v>120000</v>
      </c>
      <c r="H43" s="137">
        <v>0</v>
      </c>
      <c r="I43" s="137" t="s">
        <v>702</v>
      </c>
      <c r="J43" s="137" t="s">
        <v>703</v>
      </c>
      <c r="K43" s="137"/>
      <c r="L43" s="137"/>
      <c r="M43" s="137" t="s">
        <v>665</v>
      </c>
      <c r="N43" s="137" t="s">
        <v>666</v>
      </c>
      <c r="O43" s="137" t="s">
        <v>608</v>
      </c>
      <c r="P43" s="137"/>
      <c r="Q43" s="142">
        <v>46073</v>
      </c>
      <c r="R43" s="137" t="s">
        <v>704</v>
      </c>
      <c r="S43" s="137" t="s">
        <v>53</v>
      </c>
      <c r="T43" s="137" t="s">
        <v>628</v>
      </c>
      <c r="U43" s="137" t="s">
        <v>291</v>
      </c>
      <c r="V43" s="137" t="s">
        <v>692</v>
      </c>
      <c r="W43" s="178" t="s">
        <v>1139</v>
      </c>
    </row>
    <row r="44" spans="1:23" x14ac:dyDescent="0.45">
      <c r="A44" s="142">
        <v>46073</v>
      </c>
      <c r="B44" s="137" t="s">
        <v>620</v>
      </c>
      <c r="C44" s="137" t="s">
        <v>621</v>
      </c>
      <c r="D44" s="137" t="s">
        <v>622</v>
      </c>
      <c r="E44" s="137" t="s">
        <v>341</v>
      </c>
      <c r="F44" s="137" t="s">
        <v>590</v>
      </c>
      <c r="G44" s="143">
        <v>150000</v>
      </c>
      <c r="H44" s="137">
        <v>0</v>
      </c>
      <c r="I44" s="137" t="s">
        <v>705</v>
      </c>
      <c r="J44" s="137" t="s">
        <v>703</v>
      </c>
      <c r="K44" s="137"/>
      <c r="L44" s="137"/>
      <c r="M44" s="137" t="s">
        <v>670</v>
      </c>
      <c r="N44" s="137" t="s">
        <v>671</v>
      </c>
      <c r="O44" s="137" t="s">
        <v>608</v>
      </c>
      <c r="P44" s="137"/>
      <c r="Q44" s="142">
        <v>46073</v>
      </c>
      <c r="R44" s="137" t="s">
        <v>706</v>
      </c>
      <c r="S44" s="137" t="s">
        <v>53</v>
      </c>
      <c r="T44" s="137" t="s">
        <v>628</v>
      </c>
      <c r="U44" s="137" t="s">
        <v>291</v>
      </c>
      <c r="V44" s="137" t="s">
        <v>629</v>
      </c>
      <c r="W44" s="178" t="s">
        <v>1139</v>
      </c>
    </row>
    <row r="45" spans="1:23" x14ac:dyDescent="0.45">
      <c r="A45" s="142">
        <v>46077</v>
      </c>
      <c r="B45" s="137" t="s">
        <v>707</v>
      </c>
      <c r="C45" s="137" t="s">
        <v>621</v>
      </c>
      <c r="D45" s="137" t="s">
        <v>622</v>
      </c>
      <c r="E45" s="137" t="s">
        <v>341</v>
      </c>
      <c r="F45" s="137" t="s">
        <v>590</v>
      </c>
      <c r="G45" s="143">
        <v>5440000</v>
      </c>
      <c r="H45" s="137">
        <v>0</v>
      </c>
      <c r="I45" s="137" t="s">
        <v>708</v>
      </c>
      <c r="J45" s="137" t="s">
        <v>709</v>
      </c>
      <c r="K45" s="137"/>
      <c r="L45" s="137"/>
      <c r="M45" s="137" t="s">
        <v>710</v>
      </c>
      <c r="N45" s="137" t="s">
        <v>711</v>
      </c>
      <c r="O45" s="137" t="s">
        <v>608</v>
      </c>
      <c r="P45" s="137"/>
      <c r="Q45" s="142">
        <v>46077</v>
      </c>
      <c r="R45" s="137" t="s">
        <v>712</v>
      </c>
      <c r="S45" s="137" t="s">
        <v>53</v>
      </c>
      <c r="T45" s="137" t="s">
        <v>628</v>
      </c>
      <c r="U45" s="137" t="s">
        <v>291</v>
      </c>
      <c r="V45" s="137" t="s">
        <v>713</v>
      </c>
      <c r="W45" s="178" t="s">
        <v>1139</v>
      </c>
    </row>
    <row r="46" spans="1:23" x14ac:dyDescent="0.45">
      <c r="A46" s="142">
        <v>46077</v>
      </c>
      <c r="B46" s="137" t="s">
        <v>707</v>
      </c>
      <c r="C46" s="137" t="s">
        <v>621</v>
      </c>
      <c r="D46" s="137" t="s">
        <v>622</v>
      </c>
      <c r="E46" s="137" t="s">
        <v>341</v>
      </c>
      <c r="F46" s="137" t="s">
        <v>590</v>
      </c>
      <c r="G46" s="143">
        <v>4000000</v>
      </c>
      <c r="H46" s="137">
        <v>0</v>
      </c>
      <c r="I46" s="137" t="s">
        <v>714</v>
      </c>
      <c r="J46" s="137" t="s">
        <v>709</v>
      </c>
      <c r="K46" s="137"/>
      <c r="L46" s="137"/>
      <c r="M46" s="137" t="s">
        <v>715</v>
      </c>
      <c r="N46" s="137" t="s">
        <v>716</v>
      </c>
      <c r="O46" s="137" t="s">
        <v>608</v>
      </c>
      <c r="P46" s="137"/>
      <c r="Q46" s="142">
        <v>46077</v>
      </c>
      <c r="R46" s="137" t="s">
        <v>712</v>
      </c>
      <c r="S46" s="137" t="s">
        <v>53</v>
      </c>
      <c r="T46" s="137" t="s">
        <v>628</v>
      </c>
      <c r="U46" s="137" t="s">
        <v>291</v>
      </c>
      <c r="V46" s="137" t="s">
        <v>713</v>
      </c>
      <c r="W46" s="178" t="s">
        <v>1139</v>
      </c>
    </row>
    <row r="47" spans="1:23" x14ac:dyDescent="0.45">
      <c r="A47" s="142">
        <v>46077</v>
      </c>
      <c r="B47" s="137" t="s">
        <v>707</v>
      </c>
      <c r="C47" s="137" t="s">
        <v>621</v>
      </c>
      <c r="D47" s="137" t="s">
        <v>622</v>
      </c>
      <c r="E47" s="137" t="s">
        <v>341</v>
      </c>
      <c r="F47" s="137" t="s">
        <v>590</v>
      </c>
      <c r="G47" s="143">
        <v>1970000</v>
      </c>
      <c r="H47" s="137">
        <v>0</v>
      </c>
      <c r="I47" s="137" t="s">
        <v>717</v>
      </c>
      <c r="J47" s="137" t="s">
        <v>709</v>
      </c>
      <c r="K47" s="137"/>
      <c r="L47" s="137"/>
      <c r="M47" s="137" t="s">
        <v>718</v>
      </c>
      <c r="N47" s="137" t="s">
        <v>719</v>
      </c>
      <c r="O47" s="137" t="s">
        <v>608</v>
      </c>
      <c r="P47" s="137"/>
      <c r="Q47" s="142">
        <v>46077</v>
      </c>
      <c r="R47" s="137" t="s">
        <v>712</v>
      </c>
      <c r="S47" s="137" t="s">
        <v>53</v>
      </c>
      <c r="T47" s="137" t="s">
        <v>628</v>
      </c>
      <c r="U47" s="137" t="s">
        <v>291</v>
      </c>
      <c r="V47" s="137" t="s">
        <v>713</v>
      </c>
      <c r="W47" s="178" t="s">
        <v>1139</v>
      </c>
    </row>
    <row r="48" spans="1:23" x14ac:dyDescent="0.45">
      <c r="A48" s="142">
        <v>46081</v>
      </c>
      <c r="B48" s="137" t="s">
        <v>720</v>
      </c>
      <c r="C48" s="137" t="s">
        <v>606</v>
      </c>
      <c r="D48" s="137" t="s">
        <v>50</v>
      </c>
      <c r="E48" s="137" t="s">
        <v>341</v>
      </c>
      <c r="F48" s="137" t="s">
        <v>590</v>
      </c>
      <c r="G48" s="143">
        <v>4813150</v>
      </c>
      <c r="H48" s="137">
        <v>0</v>
      </c>
      <c r="I48" s="137" t="s">
        <v>721</v>
      </c>
      <c r="J48" s="137"/>
      <c r="K48" s="137"/>
      <c r="L48" s="137"/>
      <c r="M48" s="137" t="s">
        <v>676</v>
      </c>
      <c r="N48" s="137" t="s">
        <v>677</v>
      </c>
      <c r="O48" s="137" t="s">
        <v>608</v>
      </c>
      <c r="P48" s="137"/>
      <c r="Q48" s="142">
        <v>46081</v>
      </c>
      <c r="R48" s="137" t="s">
        <v>722</v>
      </c>
      <c r="S48" s="137"/>
      <c r="T48" s="137" t="s">
        <v>610</v>
      </c>
      <c r="U48" s="137" t="s">
        <v>291</v>
      </c>
      <c r="V48" s="137" t="s">
        <v>723</v>
      </c>
      <c r="W48" s="178" t="s">
        <v>1139</v>
      </c>
    </row>
    <row r="49" spans="1:23" x14ac:dyDescent="0.45">
      <c r="A49" s="142">
        <v>46081</v>
      </c>
      <c r="B49" s="137" t="s">
        <v>720</v>
      </c>
      <c r="C49" s="137" t="s">
        <v>606</v>
      </c>
      <c r="D49" s="137" t="s">
        <v>50</v>
      </c>
      <c r="E49" s="137" t="s">
        <v>341</v>
      </c>
      <c r="F49" s="137" t="s">
        <v>590</v>
      </c>
      <c r="G49" s="143">
        <v>6417534</v>
      </c>
      <c r="H49" s="137">
        <v>0</v>
      </c>
      <c r="I49" s="137" t="s">
        <v>721</v>
      </c>
      <c r="J49" s="137"/>
      <c r="K49" s="137"/>
      <c r="L49" s="137"/>
      <c r="M49" s="137" t="s">
        <v>676</v>
      </c>
      <c r="N49" s="137" t="s">
        <v>677</v>
      </c>
      <c r="O49" s="137" t="s">
        <v>608</v>
      </c>
      <c r="P49" s="137"/>
      <c r="Q49" s="142">
        <v>46081</v>
      </c>
      <c r="R49" s="137" t="s">
        <v>722</v>
      </c>
      <c r="S49" s="137"/>
      <c r="T49" s="137" t="s">
        <v>610</v>
      </c>
      <c r="U49" s="137" t="s">
        <v>291</v>
      </c>
      <c r="V49" s="137" t="s">
        <v>723</v>
      </c>
      <c r="W49" s="178" t="s">
        <v>1139</v>
      </c>
    </row>
    <row r="50" spans="1:23" x14ac:dyDescent="0.45">
      <c r="A50" s="142">
        <v>46099</v>
      </c>
      <c r="B50" s="137" t="s">
        <v>655</v>
      </c>
      <c r="C50" s="137" t="s">
        <v>621</v>
      </c>
      <c r="D50" s="137" t="s">
        <v>622</v>
      </c>
      <c r="E50" s="137" t="s">
        <v>341</v>
      </c>
      <c r="F50" s="137" t="s">
        <v>590</v>
      </c>
      <c r="G50" s="143">
        <v>45860</v>
      </c>
      <c r="H50" s="137">
        <v>0</v>
      </c>
      <c r="I50" s="137" t="s">
        <v>662</v>
      </c>
      <c r="J50" s="137" t="s">
        <v>724</v>
      </c>
      <c r="K50" s="137"/>
      <c r="L50" s="137"/>
      <c r="M50" s="137" t="s">
        <v>658</v>
      </c>
      <c r="N50" s="137" t="s">
        <v>659</v>
      </c>
      <c r="O50" s="137" t="s">
        <v>608</v>
      </c>
      <c r="P50" s="137"/>
      <c r="Q50" s="142">
        <v>46099</v>
      </c>
      <c r="R50" s="137" t="s">
        <v>725</v>
      </c>
      <c r="S50" s="137" t="s">
        <v>53</v>
      </c>
      <c r="T50" s="137" t="s">
        <v>628</v>
      </c>
      <c r="U50" s="137" t="s">
        <v>291</v>
      </c>
      <c r="V50" s="137" t="s">
        <v>661</v>
      </c>
      <c r="W50" s="178" t="s">
        <v>1139</v>
      </c>
    </row>
    <row r="51" spans="1:23" x14ac:dyDescent="0.45">
      <c r="A51" s="142">
        <v>46099</v>
      </c>
      <c r="B51" s="137" t="s">
        <v>655</v>
      </c>
      <c r="C51" s="137" t="s">
        <v>621</v>
      </c>
      <c r="D51" s="137" t="s">
        <v>622</v>
      </c>
      <c r="E51" s="137" t="s">
        <v>341</v>
      </c>
      <c r="F51" s="137" t="s">
        <v>590</v>
      </c>
      <c r="G51" s="143">
        <v>1698770</v>
      </c>
      <c r="H51" s="137">
        <v>0</v>
      </c>
      <c r="I51" s="137" t="s">
        <v>726</v>
      </c>
      <c r="J51" s="137" t="s">
        <v>724</v>
      </c>
      <c r="K51" s="137"/>
      <c r="L51" s="137"/>
      <c r="M51" s="137" t="s">
        <v>658</v>
      </c>
      <c r="N51" s="137" t="s">
        <v>659</v>
      </c>
      <c r="O51" s="137" t="s">
        <v>608</v>
      </c>
      <c r="P51" s="137"/>
      <c r="Q51" s="142">
        <v>46099</v>
      </c>
      <c r="R51" s="137" t="s">
        <v>725</v>
      </c>
      <c r="S51" s="137" t="s">
        <v>53</v>
      </c>
      <c r="T51" s="137" t="s">
        <v>628</v>
      </c>
      <c r="U51" s="137" t="s">
        <v>291</v>
      </c>
      <c r="V51" s="137" t="s">
        <v>661</v>
      </c>
      <c r="W51" s="178" t="s">
        <v>1139</v>
      </c>
    </row>
    <row r="52" spans="1:23" x14ac:dyDescent="0.45">
      <c r="A52" s="142">
        <v>46101</v>
      </c>
      <c r="B52" s="137" t="s">
        <v>655</v>
      </c>
      <c r="C52" s="137" t="s">
        <v>621</v>
      </c>
      <c r="D52" s="137" t="s">
        <v>622</v>
      </c>
      <c r="E52" s="137" t="s">
        <v>341</v>
      </c>
      <c r="F52" s="137" t="s">
        <v>590</v>
      </c>
      <c r="G52" s="143">
        <v>150000</v>
      </c>
      <c r="H52" s="137">
        <v>0</v>
      </c>
      <c r="I52" s="137" t="s">
        <v>727</v>
      </c>
      <c r="J52" s="137" t="s">
        <v>728</v>
      </c>
      <c r="K52" s="137"/>
      <c r="L52" s="137"/>
      <c r="M52" s="137" t="s">
        <v>670</v>
      </c>
      <c r="N52" s="137" t="s">
        <v>671</v>
      </c>
      <c r="O52" s="137" t="s">
        <v>608</v>
      </c>
      <c r="P52" s="137"/>
      <c r="Q52" s="142">
        <v>46101</v>
      </c>
      <c r="R52" s="137" t="s">
        <v>729</v>
      </c>
      <c r="S52" s="137" t="s">
        <v>53</v>
      </c>
      <c r="T52" s="137" t="s">
        <v>628</v>
      </c>
      <c r="U52" s="137" t="s">
        <v>291</v>
      </c>
      <c r="V52" s="137" t="s">
        <v>661</v>
      </c>
      <c r="W52" s="178" t="s">
        <v>1139</v>
      </c>
    </row>
    <row r="53" spans="1:23" x14ac:dyDescent="0.45">
      <c r="A53" s="142">
        <v>46101</v>
      </c>
      <c r="B53" s="137" t="s">
        <v>730</v>
      </c>
      <c r="C53" s="137" t="s">
        <v>621</v>
      </c>
      <c r="D53" s="137" t="s">
        <v>622</v>
      </c>
      <c r="E53" s="137" t="s">
        <v>341</v>
      </c>
      <c r="F53" s="137" t="s">
        <v>590</v>
      </c>
      <c r="G53" s="143">
        <v>120000</v>
      </c>
      <c r="H53" s="137">
        <v>0</v>
      </c>
      <c r="I53" s="137" t="s">
        <v>731</v>
      </c>
      <c r="J53" s="137" t="s">
        <v>728</v>
      </c>
      <c r="K53" s="137"/>
      <c r="L53" s="137"/>
      <c r="M53" s="137" t="s">
        <v>665</v>
      </c>
      <c r="N53" s="137" t="s">
        <v>666</v>
      </c>
      <c r="O53" s="137" t="s">
        <v>608</v>
      </c>
      <c r="P53" s="137"/>
      <c r="Q53" s="142">
        <v>46101</v>
      </c>
      <c r="R53" s="137" t="s">
        <v>732</v>
      </c>
      <c r="S53" s="137" t="s">
        <v>53</v>
      </c>
      <c r="T53" s="137" t="s">
        <v>628</v>
      </c>
      <c r="U53" s="137" t="s">
        <v>291</v>
      </c>
      <c r="V53" s="137" t="s">
        <v>733</v>
      </c>
      <c r="W53" s="178" t="s">
        <v>1139</v>
      </c>
    </row>
    <row r="54" spans="1:23" x14ac:dyDescent="0.45">
      <c r="A54" s="142">
        <v>46104</v>
      </c>
      <c r="B54" s="137" t="s">
        <v>687</v>
      </c>
      <c r="C54" s="137" t="s">
        <v>621</v>
      </c>
      <c r="D54" s="137" t="s">
        <v>622</v>
      </c>
      <c r="E54" s="137" t="s">
        <v>341</v>
      </c>
      <c r="F54" s="137" t="s">
        <v>590</v>
      </c>
      <c r="G54" s="143">
        <v>2800000</v>
      </c>
      <c r="H54" s="137">
        <v>0</v>
      </c>
      <c r="I54" s="137" t="s">
        <v>734</v>
      </c>
      <c r="J54" s="137" t="s">
        <v>735</v>
      </c>
      <c r="K54" s="137"/>
      <c r="L54" s="137"/>
      <c r="M54" s="137" t="s">
        <v>736</v>
      </c>
      <c r="N54" s="137" t="s">
        <v>737</v>
      </c>
      <c r="O54" s="137" t="s">
        <v>608</v>
      </c>
      <c r="P54" s="137"/>
      <c r="Q54" s="142">
        <v>46104</v>
      </c>
      <c r="R54" s="137" t="s">
        <v>738</v>
      </c>
      <c r="S54" s="137" t="s">
        <v>53</v>
      </c>
      <c r="T54" s="137" t="s">
        <v>628</v>
      </c>
      <c r="U54" s="137" t="s">
        <v>291</v>
      </c>
      <c r="V54" s="137" t="s">
        <v>692</v>
      </c>
      <c r="W54" s="178" t="s">
        <v>1139</v>
      </c>
    </row>
    <row r="55" spans="1:23" x14ac:dyDescent="0.45">
      <c r="A55" s="142">
        <v>46112</v>
      </c>
      <c r="B55" s="137" t="s">
        <v>739</v>
      </c>
      <c r="C55" s="137" t="s">
        <v>606</v>
      </c>
      <c r="D55" s="137" t="s">
        <v>50</v>
      </c>
      <c r="E55" s="137" t="s">
        <v>341</v>
      </c>
      <c r="F55" s="137" t="s">
        <v>590</v>
      </c>
      <c r="G55" s="143">
        <v>7620821</v>
      </c>
      <c r="H55" s="137">
        <v>0</v>
      </c>
      <c r="I55" s="137" t="s">
        <v>740</v>
      </c>
      <c r="J55" s="137"/>
      <c r="K55" s="137"/>
      <c r="L55" s="137"/>
      <c r="M55" s="137" t="s">
        <v>676</v>
      </c>
      <c r="N55" s="137" t="s">
        <v>677</v>
      </c>
      <c r="O55" s="137" t="s">
        <v>608</v>
      </c>
      <c r="P55" s="137"/>
      <c r="Q55" s="142">
        <v>46112</v>
      </c>
      <c r="R55" s="137" t="s">
        <v>741</v>
      </c>
      <c r="S55" s="137"/>
      <c r="T55" s="137" t="s">
        <v>610</v>
      </c>
      <c r="U55" s="137" t="s">
        <v>291</v>
      </c>
      <c r="V55" s="137" t="s">
        <v>742</v>
      </c>
      <c r="W55" s="178" t="s">
        <v>1139</v>
      </c>
    </row>
    <row r="56" spans="1:23" x14ac:dyDescent="0.45">
      <c r="A56" s="142">
        <v>46112</v>
      </c>
      <c r="B56" s="137" t="s">
        <v>743</v>
      </c>
      <c r="C56" s="137" t="s">
        <v>606</v>
      </c>
      <c r="D56" s="137" t="s">
        <v>50</v>
      </c>
      <c r="E56" s="137" t="s">
        <v>341</v>
      </c>
      <c r="F56" s="137" t="s">
        <v>590</v>
      </c>
      <c r="G56" s="143">
        <v>150514698</v>
      </c>
      <c r="H56" s="137">
        <v>0</v>
      </c>
      <c r="I56" s="137" t="s">
        <v>744</v>
      </c>
      <c r="J56" s="137"/>
      <c r="K56" s="137"/>
      <c r="L56" s="137"/>
      <c r="M56" s="137" t="s">
        <v>676</v>
      </c>
      <c r="N56" s="137" t="s">
        <v>677</v>
      </c>
      <c r="O56" s="137" t="s">
        <v>608</v>
      </c>
      <c r="P56" s="137"/>
      <c r="Q56" s="142">
        <v>46112</v>
      </c>
      <c r="R56" s="137" t="s">
        <v>745</v>
      </c>
      <c r="S56" s="137"/>
      <c r="T56" s="137" t="s">
        <v>610</v>
      </c>
      <c r="U56" s="137" t="s">
        <v>291</v>
      </c>
      <c r="V56" s="137" t="s">
        <v>746</v>
      </c>
      <c r="W56" s="178" t="s">
        <v>1139</v>
      </c>
    </row>
    <row r="57" spans="1:23" x14ac:dyDescent="0.45">
      <c r="A57" s="142">
        <v>46112</v>
      </c>
      <c r="B57" s="137" t="s">
        <v>739</v>
      </c>
      <c r="C57" s="137" t="s">
        <v>606</v>
      </c>
      <c r="D57" s="137" t="s">
        <v>50</v>
      </c>
      <c r="E57" s="137" t="s">
        <v>341</v>
      </c>
      <c r="F57" s="137" t="s">
        <v>590</v>
      </c>
      <c r="G57" s="143">
        <v>4813150</v>
      </c>
      <c r="H57" s="137">
        <v>0</v>
      </c>
      <c r="I57" s="137" t="s">
        <v>740</v>
      </c>
      <c r="J57" s="137"/>
      <c r="K57" s="137"/>
      <c r="L57" s="137"/>
      <c r="M57" s="137" t="s">
        <v>676</v>
      </c>
      <c r="N57" s="137" t="s">
        <v>677</v>
      </c>
      <c r="O57" s="137" t="s">
        <v>608</v>
      </c>
      <c r="P57" s="137"/>
      <c r="Q57" s="142">
        <v>46112</v>
      </c>
      <c r="R57" s="137" t="s">
        <v>741</v>
      </c>
      <c r="S57" s="137"/>
      <c r="T57" s="137" t="s">
        <v>610</v>
      </c>
      <c r="U57" s="137" t="s">
        <v>291</v>
      </c>
      <c r="V57" s="137" t="s">
        <v>742</v>
      </c>
      <c r="W57" s="178" t="s">
        <v>1139</v>
      </c>
    </row>
    <row r="58" spans="1:23" x14ac:dyDescent="0.45">
      <c r="A58" s="142">
        <v>46112</v>
      </c>
      <c r="B58" s="137" t="s">
        <v>747</v>
      </c>
      <c r="C58" s="137" t="s">
        <v>621</v>
      </c>
      <c r="D58" s="137" t="s">
        <v>622</v>
      </c>
      <c r="E58" s="137" t="s">
        <v>341</v>
      </c>
      <c r="F58" s="137" t="s">
        <v>590</v>
      </c>
      <c r="G58" s="143">
        <v>339323510</v>
      </c>
      <c r="H58" s="137">
        <v>0</v>
      </c>
      <c r="I58" s="137" t="s">
        <v>748</v>
      </c>
      <c r="J58" s="137" t="s">
        <v>749</v>
      </c>
      <c r="K58" s="137"/>
      <c r="L58" s="137"/>
      <c r="M58" s="137" t="s">
        <v>652</v>
      </c>
      <c r="N58" s="137" t="s">
        <v>653</v>
      </c>
      <c r="O58" s="137" t="s">
        <v>608</v>
      </c>
      <c r="P58" s="137"/>
      <c r="Q58" s="142">
        <v>46112</v>
      </c>
      <c r="R58" s="137" t="s">
        <v>750</v>
      </c>
      <c r="S58" s="137" t="s">
        <v>50</v>
      </c>
      <c r="T58" s="137" t="s">
        <v>628</v>
      </c>
      <c r="U58" s="137" t="s">
        <v>291</v>
      </c>
      <c r="V58" s="137" t="s">
        <v>751</v>
      </c>
      <c r="W58" s="178" t="s">
        <v>1139</v>
      </c>
    </row>
    <row r="59" spans="1:23" x14ac:dyDescent="0.45">
      <c r="G59" s="128"/>
    </row>
    <row r="60" spans="1:23" ht="17.5" thickBot="1" x14ac:dyDescent="0.5">
      <c r="G60" s="197">
        <f>SUM(G26:G59)</f>
        <v>644565228</v>
      </c>
      <c r="H60" s="177" t="b">
        <f>G60='4600_투자부동산'!C14</f>
        <v>1</v>
      </c>
    </row>
    <row r="61" spans="1:23" ht="17.5" thickTop="1" x14ac:dyDescent="0.45"/>
  </sheetData>
  <autoFilter ref="A25:W58" xr:uid="{00000000-0001-0000-0700-000000000000}"/>
  <mergeCells count="5">
    <mergeCell ref="A2:F2"/>
    <mergeCell ref="A1:J1"/>
    <mergeCell ref="A3:J3"/>
    <mergeCell ref="A4:J4"/>
    <mergeCell ref="G2:J2"/>
  </mergeCells>
  <phoneticPr fontId="2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1"/>
  <sheetViews>
    <sheetView topLeftCell="A3" workbookViewId="0">
      <selection activeCell="D20" sqref="D20"/>
    </sheetView>
  </sheetViews>
  <sheetFormatPr defaultRowHeight="17" x14ac:dyDescent="0.45"/>
  <cols>
    <col min="1" max="1" width="14.6640625" bestFit="1" customWidth="1"/>
    <col min="5" max="5" width="23" bestFit="1" customWidth="1"/>
    <col min="7" max="7" width="8.75" bestFit="1" customWidth="1"/>
    <col min="8" max="8" width="15.4140625" bestFit="1" customWidth="1"/>
    <col min="9" max="9" width="50.4140625" customWidth="1"/>
    <col min="17" max="17" width="17.83203125" bestFit="1" customWidth="1"/>
  </cols>
  <sheetData>
    <row r="1" spans="1:23" ht="8" customHeight="1" x14ac:dyDescent="0.45">
      <c r="A1" s="579"/>
      <c r="B1" s="580"/>
      <c r="C1" s="580"/>
      <c r="D1" s="580"/>
      <c r="E1" s="580"/>
      <c r="F1" s="580"/>
      <c r="G1" s="580"/>
      <c r="H1" s="580"/>
      <c r="I1" s="580"/>
      <c r="J1" s="580"/>
    </row>
    <row r="2" spans="1:23" ht="18" customHeight="1" x14ac:dyDescent="0.45">
      <c r="A2" s="581" t="str">
        <f>기본사항!C8</f>
        <v>주식회사 경남제약</v>
      </c>
      <c r="B2" s="580"/>
      <c r="C2" s="580"/>
      <c r="D2" s="580"/>
      <c r="E2" s="580"/>
      <c r="F2" s="580"/>
      <c r="G2" s="582" t="s">
        <v>515</v>
      </c>
      <c r="H2" s="580"/>
      <c r="I2" s="580"/>
      <c r="J2" s="580"/>
    </row>
    <row r="3" spans="1:23" ht="30" customHeight="1" x14ac:dyDescent="0.45">
      <c r="A3" s="583" t="s">
        <v>72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23" ht="18" customHeight="1" x14ac:dyDescent="0.45">
      <c r="A4" s="584" t="s">
        <v>752</v>
      </c>
      <c r="B4" s="580"/>
      <c r="C4" s="580"/>
      <c r="D4" s="580"/>
      <c r="E4" s="580"/>
      <c r="F4" s="580"/>
      <c r="G4" s="580"/>
      <c r="H4" s="580"/>
      <c r="I4" s="580"/>
      <c r="J4" s="580"/>
    </row>
    <row r="6" spans="1:23" s="177" customFormat="1" ht="14.5" x14ac:dyDescent="0.4">
      <c r="A6" s="177" t="s">
        <v>753</v>
      </c>
    </row>
    <row r="7" spans="1:23" x14ac:dyDescent="0.45">
      <c r="A7" s="141" t="s">
        <v>585</v>
      </c>
      <c r="B7" s="141" t="s">
        <v>586</v>
      </c>
      <c r="C7" s="141" t="s">
        <v>587</v>
      </c>
      <c r="D7" s="141" t="s">
        <v>588</v>
      </c>
      <c r="E7" s="141" t="s">
        <v>301</v>
      </c>
      <c r="F7" s="141" t="s">
        <v>589</v>
      </c>
      <c r="G7" s="141" t="s">
        <v>590</v>
      </c>
      <c r="H7" s="141" t="s">
        <v>591</v>
      </c>
      <c r="I7" s="141" t="s">
        <v>592</v>
      </c>
      <c r="J7" s="141" t="s">
        <v>593</v>
      </c>
      <c r="K7" s="141" t="s">
        <v>594</v>
      </c>
      <c r="L7" s="141" t="s">
        <v>595</v>
      </c>
      <c r="M7" s="141" t="s">
        <v>596</v>
      </c>
      <c r="N7" s="141" t="s">
        <v>597</v>
      </c>
      <c r="O7" s="141" t="s">
        <v>598</v>
      </c>
      <c r="P7" s="141" t="s">
        <v>599</v>
      </c>
      <c r="Q7" s="141" t="s">
        <v>600</v>
      </c>
      <c r="R7" s="141" t="s">
        <v>601</v>
      </c>
      <c r="S7" s="141" t="s">
        <v>602</v>
      </c>
      <c r="T7" s="141" t="s">
        <v>603</v>
      </c>
      <c r="U7" s="141" t="s">
        <v>279</v>
      </c>
      <c r="V7" s="141" t="s">
        <v>604</v>
      </c>
      <c r="W7" s="179" t="s">
        <v>1140</v>
      </c>
    </row>
    <row r="8" spans="1:23" s="177" customFormat="1" ht="14.5" x14ac:dyDescent="0.4">
      <c r="A8" s="142">
        <v>46023</v>
      </c>
      <c r="B8" s="177" t="s">
        <v>612</v>
      </c>
      <c r="C8" s="177" t="s">
        <v>606</v>
      </c>
      <c r="D8" s="177" t="s">
        <v>50</v>
      </c>
      <c r="E8" s="177" t="s">
        <v>325</v>
      </c>
      <c r="F8" s="177" t="s">
        <v>591</v>
      </c>
      <c r="G8" s="177">
        <v>0</v>
      </c>
      <c r="H8" s="143">
        <v>545209561</v>
      </c>
      <c r="I8" s="177" t="s">
        <v>754</v>
      </c>
      <c r="O8" s="177" t="s">
        <v>608</v>
      </c>
      <c r="Q8" s="142">
        <v>46023</v>
      </c>
      <c r="R8" s="177" t="s">
        <v>755</v>
      </c>
      <c r="T8" s="177" t="s">
        <v>610</v>
      </c>
      <c r="U8" s="177" t="s">
        <v>291</v>
      </c>
      <c r="V8" s="177" t="s">
        <v>615</v>
      </c>
      <c r="W8" s="177" t="s">
        <v>1138</v>
      </c>
    </row>
    <row r="9" spans="1:23" s="177" customFormat="1" ht="14.5" x14ac:dyDescent="0.4">
      <c r="A9" s="142">
        <v>46023</v>
      </c>
      <c r="B9" s="177" t="s">
        <v>612</v>
      </c>
      <c r="C9" s="177" t="s">
        <v>606</v>
      </c>
      <c r="D9" s="177" t="s">
        <v>50</v>
      </c>
      <c r="E9" s="177" t="s">
        <v>325</v>
      </c>
      <c r="F9" s="177" t="s">
        <v>591</v>
      </c>
      <c r="G9" s="177">
        <v>0</v>
      </c>
      <c r="H9" s="143">
        <v>594368641</v>
      </c>
      <c r="I9" s="177" t="s">
        <v>756</v>
      </c>
      <c r="O9" s="177" t="s">
        <v>608</v>
      </c>
      <c r="Q9" s="142">
        <v>46023</v>
      </c>
      <c r="R9" s="177" t="s">
        <v>755</v>
      </c>
      <c r="T9" s="177" t="s">
        <v>610</v>
      </c>
      <c r="U9" s="177" t="s">
        <v>291</v>
      </c>
      <c r="V9" s="177" t="s">
        <v>615</v>
      </c>
      <c r="W9" s="177" t="s">
        <v>1138</v>
      </c>
    </row>
    <row r="10" spans="1:23" s="177" customFormat="1" ht="14.5" x14ac:dyDescent="0.4">
      <c r="A10" s="142">
        <v>46113</v>
      </c>
      <c r="B10" s="177" t="s">
        <v>757</v>
      </c>
      <c r="C10" s="177" t="s">
        <v>606</v>
      </c>
      <c r="D10" s="177" t="s">
        <v>50</v>
      </c>
      <c r="E10" s="177" t="s">
        <v>325</v>
      </c>
      <c r="F10" s="177" t="s">
        <v>591</v>
      </c>
      <c r="G10" s="177">
        <v>0</v>
      </c>
      <c r="H10" s="143">
        <v>-545209561</v>
      </c>
      <c r="I10" s="177" t="s">
        <v>754</v>
      </c>
      <c r="O10" s="177" t="s">
        <v>608</v>
      </c>
      <c r="Q10" s="142">
        <v>46113</v>
      </c>
      <c r="R10" s="177" t="s">
        <v>758</v>
      </c>
      <c r="T10" s="177" t="s">
        <v>610</v>
      </c>
      <c r="U10" s="177" t="s">
        <v>291</v>
      </c>
      <c r="V10" s="177" t="s">
        <v>759</v>
      </c>
      <c r="W10" s="177" t="s">
        <v>1138</v>
      </c>
    </row>
    <row r="11" spans="1:23" s="177" customFormat="1" ht="14.5" x14ac:dyDescent="0.4">
      <c r="A11" s="142">
        <v>46113</v>
      </c>
      <c r="B11" s="177" t="s">
        <v>757</v>
      </c>
      <c r="C11" s="177" t="s">
        <v>606</v>
      </c>
      <c r="D11" s="177" t="s">
        <v>50</v>
      </c>
      <c r="E11" s="177" t="s">
        <v>325</v>
      </c>
      <c r="F11" s="177" t="s">
        <v>591</v>
      </c>
      <c r="G11" s="177">
        <v>0</v>
      </c>
      <c r="H11" s="143">
        <v>-594368641</v>
      </c>
      <c r="I11" s="177" t="s">
        <v>756</v>
      </c>
      <c r="O11" s="177" t="s">
        <v>608</v>
      </c>
      <c r="Q11" s="142">
        <v>46113</v>
      </c>
      <c r="R11" s="177" t="s">
        <v>758</v>
      </c>
      <c r="T11" s="177" t="s">
        <v>610</v>
      </c>
      <c r="U11" s="177" t="s">
        <v>291</v>
      </c>
      <c r="V11" s="177" t="s">
        <v>759</v>
      </c>
      <c r="W11" s="177" t="s">
        <v>1138</v>
      </c>
    </row>
    <row r="12" spans="1:23" s="177" customFormat="1" ht="14.5" x14ac:dyDescent="0.4">
      <c r="E12" s="177" t="s">
        <v>325</v>
      </c>
      <c r="F12" s="177" t="s">
        <v>591</v>
      </c>
      <c r="H12" s="143">
        <f>'4600_투자부동산_매각예정자산대체'!E37</f>
        <v>7072519926</v>
      </c>
      <c r="I12" s="177" t="s">
        <v>1493</v>
      </c>
    </row>
    <row r="13" spans="1:23" s="177" customFormat="1" ht="15" thickBot="1" x14ac:dyDescent="0.45">
      <c r="H13" s="144">
        <f>SUM(H8:H12)</f>
        <v>7072519926</v>
      </c>
      <c r="I13" s="177" t="b">
        <f>H13='4600_투자부동산'!D12</f>
        <v>1</v>
      </c>
    </row>
    <row r="14" spans="1:23" s="177" customFormat="1" ht="15" thickTop="1" x14ac:dyDescent="0.4">
      <c r="H14" s="143"/>
    </row>
    <row r="15" spans="1:23" s="177" customFormat="1" ht="14.5" x14ac:dyDescent="0.4">
      <c r="A15" s="177" t="s">
        <v>760</v>
      </c>
      <c r="H15" s="143"/>
    </row>
    <row r="16" spans="1:23" x14ac:dyDescent="0.45">
      <c r="A16" s="141" t="s">
        <v>585</v>
      </c>
      <c r="B16" s="141" t="s">
        <v>586</v>
      </c>
      <c r="C16" s="141" t="s">
        <v>587</v>
      </c>
      <c r="D16" s="141" t="s">
        <v>588</v>
      </c>
      <c r="E16" s="141" t="s">
        <v>301</v>
      </c>
      <c r="F16" s="141" t="s">
        <v>589</v>
      </c>
      <c r="G16" s="141" t="s">
        <v>590</v>
      </c>
      <c r="H16" s="141" t="s">
        <v>591</v>
      </c>
      <c r="I16" s="141" t="s">
        <v>592</v>
      </c>
      <c r="J16" s="141" t="s">
        <v>593</v>
      </c>
      <c r="K16" s="141" t="s">
        <v>594</v>
      </c>
      <c r="L16" s="141" t="s">
        <v>595</v>
      </c>
      <c r="M16" s="141" t="s">
        <v>596</v>
      </c>
      <c r="N16" s="141" t="s">
        <v>597</v>
      </c>
      <c r="O16" s="141" t="s">
        <v>598</v>
      </c>
      <c r="P16" s="141" t="s">
        <v>599</v>
      </c>
      <c r="Q16" s="141" t="s">
        <v>600</v>
      </c>
      <c r="R16" s="141" t="s">
        <v>601</v>
      </c>
      <c r="S16" s="141" t="s">
        <v>602</v>
      </c>
      <c r="T16" s="141" t="s">
        <v>603</v>
      </c>
      <c r="U16" s="141" t="s">
        <v>279</v>
      </c>
      <c r="V16" s="141" t="s">
        <v>604</v>
      </c>
      <c r="W16" s="179" t="s">
        <v>1140</v>
      </c>
    </row>
    <row r="17" spans="1:23" s="177" customFormat="1" ht="14.5" x14ac:dyDescent="0.4">
      <c r="A17" s="142">
        <v>46023</v>
      </c>
      <c r="B17" s="177" t="s">
        <v>612</v>
      </c>
      <c r="C17" s="177" t="s">
        <v>606</v>
      </c>
      <c r="D17" s="177" t="s">
        <v>50</v>
      </c>
      <c r="E17" s="177" t="s">
        <v>320</v>
      </c>
      <c r="F17" s="177" t="s">
        <v>591</v>
      </c>
      <c r="G17" s="177">
        <v>0</v>
      </c>
      <c r="H17" s="143">
        <v>145771227</v>
      </c>
      <c r="I17" s="177" t="s">
        <v>754</v>
      </c>
      <c r="O17" s="177" t="s">
        <v>608</v>
      </c>
      <c r="Q17" s="142">
        <v>46023</v>
      </c>
      <c r="R17" s="177" t="s">
        <v>755</v>
      </c>
      <c r="T17" s="177" t="s">
        <v>610</v>
      </c>
      <c r="U17" s="177" t="s">
        <v>291</v>
      </c>
      <c r="V17" s="177" t="s">
        <v>615</v>
      </c>
      <c r="W17" s="177" t="s">
        <v>1138</v>
      </c>
    </row>
    <row r="18" spans="1:23" s="177" customFormat="1" ht="14.5" x14ac:dyDescent="0.4">
      <c r="A18" s="142">
        <v>46023</v>
      </c>
      <c r="B18" s="177" t="s">
        <v>612</v>
      </c>
      <c r="C18" s="177" t="s">
        <v>606</v>
      </c>
      <c r="D18" s="177" t="s">
        <v>50</v>
      </c>
      <c r="E18" s="177" t="s">
        <v>320</v>
      </c>
      <c r="F18" s="177" t="s">
        <v>591</v>
      </c>
      <c r="G18" s="177">
        <v>0</v>
      </c>
      <c r="H18" s="143">
        <v>158914758</v>
      </c>
      <c r="I18" s="177" t="s">
        <v>756</v>
      </c>
      <c r="O18" s="177" t="s">
        <v>608</v>
      </c>
      <c r="Q18" s="142">
        <v>46023</v>
      </c>
      <c r="R18" s="177" t="s">
        <v>755</v>
      </c>
      <c r="T18" s="177" t="s">
        <v>610</v>
      </c>
      <c r="U18" s="177" t="s">
        <v>291</v>
      </c>
      <c r="V18" s="177" t="s">
        <v>615</v>
      </c>
      <c r="W18" s="177" t="s">
        <v>1138</v>
      </c>
    </row>
    <row r="19" spans="1:23" s="177" customFormat="1" ht="14.5" x14ac:dyDescent="0.4">
      <c r="A19" s="142">
        <v>46113</v>
      </c>
      <c r="B19" s="177" t="s">
        <v>757</v>
      </c>
      <c r="C19" s="177" t="s">
        <v>606</v>
      </c>
      <c r="D19" s="177" t="s">
        <v>50</v>
      </c>
      <c r="E19" s="177" t="s">
        <v>320</v>
      </c>
      <c r="F19" s="177" t="s">
        <v>591</v>
      </c>
      <c r="G19" s="177">
        <v>0</v>
      </c>
      <c r="H19" s="143">
        <v>-145771227</v>
      </c>
      <c r="I19" s="177" t="s">
        <v>754</v>
      </c>
      <c r="O19" s="177" t="s">
        <v>608</v>
      </c>
      <c r="Q19" s="142">
        <v>46113</v>
      </c>
      <c r="R19" s="177" t="s">
        <v>758</v>
      </c>
      <c r="T19" s="177" t="s">
        <v>610</v>
      </c>
      <c r="U19" s="177" t="s">
        <v>291</v>
      </c>
      <c r="V19" s="177" t="s">
        <v>759</v>
      </c>
      <c r="W19" s="177" t="s">
        <v>1138</v>
      </c>
    </row>
    <row r="20" spans="1:23" s="177" customFormat="1" ht="14.5" x14ac:dyDescent="0.4">
      <c r="A20" s="142">
        <v>46113</v>
      </c>
      <c r="B20" s="177" t="s">
        <v>757</v>
      </c>
      <c r="C20" s="177" t="s">
        <v>606</v>
      </c>
      <c r="D20" s="177" t="s">
        <v>50</v>
      </c>
      <c r="E20" s="177" t="s">
        <v>320</v>
      </c>
      <c r="F20" s="177" t="s">
        <v>591</v>
      </c>
      <c r="G20" s="177">
        <v>0</v>
      </c>
      <c r="H20" s="143">
        <v>-158914758</v>
      </c>
      <c r="I20" s="177" t="s">
        <v>756</v>
      </c>
      <c r="O20" s="177" t="s">
        <v>608</v>
      </c>
      <c r="Q20" s="142">
        <v>46113</v>
      </c>
      <c r="R20" s="177" t="s">
        <v>758</v>
      </c>
      <c r="T20" s="177" t="s">
        <v>610</v>
      </c>
      <c r="U20" s="177" t="s">
        <v>291</v>
      </c>
      <c r="V20" s="177" t="s">
        <v>759</v>
      </c>
      <c r="W20" s="177" t="s">
        <v>1138</v>
      </c>
    </row>
    <row r="21" spans="1:23" s="177" customFormat="1" ht="14.5" x14ac:dyDescent="0.4">
      <c r="E21" s="177" t="s">
        <v>320</v>
      </c>
      <c r="F21" s="177" t="s">
        <v>591</v>
      </c>
      <c r="G21" s="177">
        <v>1</v>
      </c>
      <c r="H21" s="143">
        <f>'4600_투자부동산_매각예정자산대체'!E38</f>
        <v>11147763220</v>
      </c>
      <c r="I21" s="177" t="s">
        <v>1493</v>
      </c>
    </row>
    <row r="22" spans="1:23" s="177" customFormat="1" ht="15" thickBot="1" x14ac:dyDescent="0.45">
      <c r="H22" s="144">
        <f>SUM(H17:H21)</f>
        <v>11147763220</v>
      </c>
      <c r="I22" s="210">
        <f>H22-'4600_투자부동산'!D13</f>
        <v>0</v>
      </c>
    </row>
    <row r="23" spans="1:23" s="177" customFormat="1" ht="15" thickTop="1" x14ac:dyDescent="0.4"/>
    <row r="24" spans="1:23" s="177" customFormat="1" ht="14.5" x14ac:dyDescent="0.4">
      <c r="A24" s="177" t="s">
        <v>761</v>
      </c>
    </row>
    <row r="25" spans="1:23" x14ac:dyDescent="0.45">
      <c r="A25" s="141" t="s">
        <v>585</v>
      </c>
      <c r="B25" s="141" t="s">
        <v>586</v>
      </c>
      <c r="C25" s="141" t="s">
        <v>587</v>
      </c>
      <c r="D25" s="141" t="s">
        <v>588</v>
      </c>
      <c r="E25" s="141" t="s">
        <v>301</v>
      </c>
      <c r="F25" s="141" t="s">
        <v>589</v>
      </c>
      <c r="G25" s="141" t="s">
        <v>590</v>
      </c>
      <c r="H25" s="141" t="s">
        <v>591</v>
      </c>
      <c r="I25" s="141" t="s">
        <v>592</v>
      </c>
      <c r="J25" s="141" t="s">
        <v>593</v>
      </c>
      <c r="K25" s="141" t="s">
        <v>594</v>
      </c>
      <c r="L25" s="141" t="s">
        <v>595</v>
      </c>
      <c r="M25" s="141" t="s">
        <v>596</v>
      </c>
      <c r="N25" s="141" t="s">
        <v>597</v>
      </c>
      <c r="O25" s="141" t="s">
        <v>598</v>
      </c>
      <c r="P25" s="141" t="s">
        <v>599</v>
      </c>
      <c r="Q25" s="141" t="s">
        <v>600</v>
      </c>
      <c r="R25" s="141" t="s">
        <v>601</v>
      </c>
      <c r="S25" s="141" t="s">
        <v>602</v>
      </c>
      <c r="T25" s="141" t="s">
        <v>603</v>
      </c>
      <c r="U25" s="141" t="s">
        <v>279</v>
      </c>
      <c r="V25" s="141" t="s">
        <v>604</v>
      </c>
      <c r="W25" s="179" t="s">
        <v>1140</v>
      </c>
    </row>
    <row r="26" spans="1:23" s="177" customFormat="1" ht="14.5" x14ac:dyDescent="0.4">
      <c r="A26" s="142">
        <v>46114</v>
      </c>
      <c r="B26" s="177" t="s">
        <v>605</v>
      </c>
      <c r="C26" s="177" t="s">
        <v>606</v>
      </c>
      <c r="D26" s="177" t="s">
        <v>50</v>
      </c>
      <c r="E26" s="177" t="s">
        <v>341</v>
      </c>
      <c r="F26" s="177" t="s">
        <v>591</v>
      </c>
      <c r="G26" s="177">
        <v>0</v>
      </c>
      <c r="H26" s="143">
        <v>11147763220</v>
      </c>
      <c r="I26" s="177" t="s">
        <v>762</v>
      </c>
      <c r="O26" s="177" t="s">
        <v>608</v>
      </c>
      <c r="Q26" s="142">
        <v>46114</v>
      </c>
      <c r="R26" s="177" t="s">
        <v>618</v>
      </c>
      <c r="T26" s="177" t="s">
        <v>610</v>
      </c>
      <c r="U26" s="177" t="s">
        <v>291</v>
      </c>
      <c r="V26" s="177" t="s">
        <v>611</v>
      </c>
      <c r="W26" s="177" t="s">
        <v>1138</v>
      </c>
    </row>
    <row r="27" spans="1:23" s="177" customFormat="1" ht="14.5" x14ac:dyDescent="0.4"/>
    <row r="28" spans="1:23" s="177" customFormat="1" ht="14.5" x14ac:dyDescent="0.4"/>
    <row r="29" spans="1:23" s="177" customFormat="1" ht="15" thickBot="1" x14ac:dyDescent="0.45">
      <c r="H29" s="147">
        <f>SUM(H26:H28)</f>
        <v>11147763220</v>
      </c>
    </row>
    <row r="30" spans="1:23" s="177" customFormat="1" ht="15" thickTop="1" x14ac:dyDescent="0.4"/>
    <row r="31" spans="1:23" s="177" customFormat="1" ht="14.5" x14ac:dyDescent="0.4"/>
  </sheetData>
  <mergeCells count="5">
    <mergeCell ref="A2:F2"/>
    <mergeCell ref="A1:J1"/>
    <mergeCell ref="A3:J3"/>
    <mergeCell ref="A4:J4"/>
    <mergeCell ref="G2:J2"/>
  </mergeCells>
  <phoneticPr fontId="2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1"/>
  <sheetViews>
    <sheetView topLeftCell="A17" workbookViewId="0">
      <selection activeCell="K30" sqref="K30"/>
    </sheetView>
  </sheetViews>
  <sheetFormatPr defaultRowHeight="17" x14ac:dyDescent="0.45"/>
  <cols>
    <col min="5" max="5" width="26.83203125" bestFit="1" customWidth="1"/>
    <col min="6" max="7" width="11.4140625" bestFit="1" customWidth="1"/>
    <col min="9" max="9" width="11.4140625" bestFit="1" customWidth="1"/>
    <col min="10" max="10" width="13.08203125" bestFit="1" customWidth="1"/>
    <col min="11" max="11" width="22" bestFit="1" customWidth="1"/>
    <col min="12" max="12" width="11.4140625" bestFit="1" customWidth="1"/>
  </cols>
  <sheetData>
    <row r="1" spans="1:13" ht="8" customHeight="1" x14ac:dyDescent="0.45">
      <c r="A1" s="579"/>
      <c r="B1" s="580"/>
      <c r="C1" s="580"/>
      <c r="D1" s="580"/>
      <c r="E1" s="580"/>
      <c r="F1" s="580"/>
      <c r="G1" s="580"/>
      <c r="H1" s="580"/>
      <c r="I1" s="580"/>
      <c r="J1" s="580"/>
    </row>
    <row r="2" spans="1:13" ht="18" customHeight="1" x14ac:dyDescent="0.45">
      <c r="A2" s="581" t="str">
        <f>기본사항!C8</f>
        <v>주식회사 경남제약</v>
      </c>
      <c r="B2" s="580"/>
      <c r="C2" s="580"/>
      <c r="D2" s="580"/>
      <c r="E2" s="580"/>
      <c r="F2" s="580"/>
      <c r="G2" s="641" t="s">
        <v>2165</v>
      </c>
      <c r="H2" s="580"/>
      <c r="I2" s="580"/>
      <c r="J2" s="580"/>
    </row>
    <row r="3" spans="1:13" ht="30" customHeight="1" x14ac:dyDescent="0.45">
      <c r="A3" s="583" t="s">
        <v>72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13" ht="18" customHeight="1" x14ac:dyDescent="0.45">
      <c r="A4" s="584" t="s">
        <v>763</v>
      </c>
      <c r="B4" s="580"/>
      <c r="C4" s="580"/>
      <c r="D4" s="580"/>
      <c r="E4" s="580"/>
      <c r="F4" s="580"/>
      <c r="G4" s="580"/>
      <c r="H4" s="580"/>
      <c r="I4" s="580"/>
      <c r="J4" s="580"/>
    </row>
    <row r="7" spans="1:13" s="137" customFormat="1" ht="14.5" x14ac:dyDescent="0.4">
      <c r="A7" s="236" t="s">
        <v>1323</v>
      </c>
      <c r="B7" s="236" t="s">
        <v>1324</v>
      </c>
      <c r="C7" s="236" t="s">
        <v>1325</v>
      </c>
      <c r="D7" s="236" t="s">
        <v>1326</v>
      </c>
      <c r="E7" s="236" t="s">
        <v>1327</v>
      </c>
      <c r="F7" s="237" t="s">
        <v>1328</v>
      </c>
      <c r="G7" s="237" t="s">
        <v>1382</v>
      </c>
      <c r="H7" s="237" t="s">
        <v>1383</v>
      </c>
      <c r="I7" s="237" t="s">
        <v>1329</v>
      </c>
      <c r="J7" s="247" t="s">
        <v>1330</v>
      </c>
      <c r="K7" s="237" t="s">
        <v>1376</v>
      </c>
      <c r="L7" s="237" t="s">
        <v>1377</v>
      </c>
      <c r="M7" s="237" t="s">
        <v>1331</v>
      </c>
    </row>
    <row r="8" spans="1:13" s="137" customFormat="1" ht="14.5" x14ac:dyDescent="0.4">
      <c r="A8" s="238" t="s">
        <v>1332</v>
      </c>
      <c r="B8" s="238" t="s">
        <v>1333</v>
      </c>
      <c r="C8" s="238" t="s">
        <v>1334</v>
      </c>
      <c r="D8" s="238" t="s">
        <v>1337</v>
      </c>
      <c r="E8" s="238" t="s">
        <v>1338</v>
      </c>
      <c r="F8" s="239">
        <v>424354484</v>
      </c>
      <c r="G8" s="239">
        <v>0</v>
      </c>
      <c r="H8" s="239">
        <v>0</v>
      </c>
      <c r="I8" s="239">
        <v>424354484</v>
      </c>
      <c r="J8" s="240">
        <v>77798317</v>
      </c>
      <c r="K8" s="248" t="s">
        <v>1378</v>
      </c>
      <c r="L8" s="249">
        <v>160000000</v>
      </c>
      <c r="M8" s="241"/>
    </row>
    <row r="9" spans="1:13" s="137" customFormat="1" ht="14.5" x14ac:dyDescent="0.4">
      <c r="A9" s="238" t="s">
        <v>1332</v>
      </c>
      <c r="B9" s="238" t="s">
        <v>1333</v>
      </c>
      <c r="C9" s="238" t="s">
        <v>1334</v>
      </c>
      <c r="D9" s="238" t="s">
        <v>1339</v>
      </c>
      <c r="E9" s="238" t="s">
        <v>1340</v>
      </c>
      <c r="F9" s="239">
        <v>586944607</v>
      </c>
      <c r="G9" s="239">
        <v>0</v>
      </c>
      <c r="H9" s="239">
        <v>0</v>
      </c>
      <c r="I9" s="239">
        <v>586944607</v>
      </c>
      <c r="J9" s="240">
        <v>107606506</v>
      </c>
      <c r="K9" s="250" t="s">
        <v>1427</v>
      </c>
      <c r="L9" s="249"/>
      <c r="M9" s="241"/>
    </row>
    <row r="10" spans="1:13" s="137" customFormat="1" ht="14.5" x14ac:dyDescent="0.4">
      <c r="A10" s="238" t="s">
        <v>1332</v>
      </c>
      <c r="B10" s="238" t="s">
        <v>1333</v>
      </c>
      <c r="C10" s="238" t="s">
        <v>1334</v>
      </c>
      <c r="D10" s="238" t="s">
        <v>1341</v>
      </c>
      <c r="E10" s="238" t="s">
        <v>1342</v>
      </c>
      <c r="F10" s="239">
        <v>586944607</v>
      </c>
      <c r="G10" s="239">
        <v>0</v>
      </c>
      <c r="H10" s="239">
        <v>0</v>
      </c>
      <c r="I10" s="239">
        <v>586944607</v>
      </c>
      <c r="J10" s="240">
        <v>107606506</v>
      </c>
      <c r="K10" s="248" t="s">
        <v>1379</v>
      </c>
      <c r="L10" s="249">
        <v>120000000</v>
      </c>
      <c r="M10" s="241"/>
    </row>
    <row r="11" spans="1:13" s="137" customFormat="1" ht="14.5" x14ac:dyDescent="0.4">
      <c r="A11" s="238" t="s">
        <v>1332</v>
      </c>
      <c r="B11" s="238" t="s">
        <v>1333</v>
      </c>
      <c r="C11" s="238" t="s">
        <v>1334</v>
      </c>
      <c r="D11" s="238" t="s">
        <v>1343</v>
      </c>
      <c r="E11" s="238" t="s">
        <v>1344</v>
      </c>
      <c r="F11" s="239">
        <v>521592712</v>
      </c>
      <c r="G11" s="239">
        <v>0</v>
      </c>
      <c r="H11" s="239">
        <v>0</v>
      </c>
      <c r="I11" s="239">
        <v>521592712</v>
      </c>
      <c r="J11" s="240">
        <v>95625323</v>
      </c>
      <c r="K11" s="250" t="s">
        <v>1427</v>
      </c>
      <c r="L11" s="249"/>
      <c r="M11" s="241"/>
    </row>
    <row r="12" spans="1:13" s="137" customFormat="1" ht="14.5" x14ac:dyDescent="0.4">
      <c r="A12" s="238" t="s">
        <v>1332</v>
      </c>
      <c r="B12" s="238" t="s">
        <v>1333</v>
      </c>
      <c r="C12" s="238" t="s">
        <v>1334</v>
      </c>
      <c r="D12" s="238" t="s">
        <v>1345</v>
      </c>
      <c r="E12" s="238" t="s">
        <v>1346</v>
      </c>
      <c r="F12" s="239">
        <v>572270991</v>
      </c>
      <c r="G12" s="239">
        <v>0</v>
      </c>
      <c r="H12" s="239">
        <v>0</v>
      </c>
      <c r="I12" s="239">
        <v>572270991</v>
      </c>
      <c r="J12" s="240">
        <v>104916341</v>
      </c>
      <c r="K12" s="250" t="s">
        <v>1428</v>
      </c>
      <c r="L12" s="249"/>
      <c r="M12" s="241"/>
    </row>
    <row r="13" spans="1:13" s="137" customFormat="1" ht="14.5" x14ac:dyDescent="0.4">
      <c r="A13" s="238" t="s">
        <v>1332</v>
      </c>
      <c r="B13" s="238" t="s">
        <v>1333</v>
      </c>
      <c r="C13" s="238" t="s">
        <v>1334</v>
      </c>
      <c r="D13" s="238" t="s">
        <v>1347</v>
      </c>
      <c r="E13" s="238" t="s">
        <v>1348</v>
      </c>
      <c r="F13" s="239"/>
      <c r="G13" s="239">
        <v>572270991</v>
      </c>
      <c r="H13" s="239">
        <v>0</v>
      </c>
      <c r="I13" s="239">
        <v>572270991</v>
      </c>
      <c r="J13" s="240">
        <v>104916341</v>
      </c>
      <c r="K13" s="248" t="s">
        <v>1380</v>
      </c>
      <c r="L13" s="249">
        <v>120000000</v>
      </c>
      <c r="M13" s="241"/>
    </row>
    <row r="14" spans="1:13" s="137" customFormat="1" ht="14.5" x14ac:dyDescent="0.4">
      <c r="A14" s="238" t="s">
        <v>1332</v>
      </c>
      <c r="B14" s="238" t="s">
        <v>1333</v>
      </c>
      <c r="C14" s="238" t="s">
        <v>1334</v>
      </c>
      <c r="D14" s="238" t="s">
        <v>1349</v>
      </c>
      <c r="E14" s="238" t="s">
        <v>1350</v>
      </c>
      <c r="F14" s="239">
        <v>572270991</v>
      </c>
      <c r="G14" s="239">
        <v>0</v>
      </c>
      <c r="H14" s="239">
        <v>0</v>
      </c>
      <c r="I14" s="239">
        <v>572270991</v>
      </c>
      <c r="J14" s="240">
        <v>104916341</v>
      </c>
      <c r="K14" s="248" t="s">
        <v>1380</v>
      </c>
      <c r="L14" s="249">
        <v>120000000</v>
      </c>
      <c r="M14" s="241"/>
    </row>
    <row r="15" spans="1:13" s="137" customFormat="1" ht="14.5" x14ac:dyDescent="0.4">
      <c r="A15" s="238" t="s">
        <v>1332</v>
      </c>
      <c r="B15" s="238" t="s">
        <v>1333</v>
      </c>
      <c r="C15" s="238" t="s">
        <v>1334</v>
      </c>
      <c r="D15" s="238" t="s">
        <v>1335</v>
      </c>
      <c r="E15" s="238" t="s">
        <v>1336</v>
      </c>
      <c r="F15" s="239"/>
      <c r="G15" s="239">
        <v>572270991</v>
      </c>
      <c r="H15" s="239">
        <v>0</v>
      </c>
      <c r="I15" s="239">
        <v>572270991</v>
      </c>
      <c r="J15" s="240">
        <v>104916341</v>
      </c>
      <c r="K15" s="248" t="s">
        <v>1380</v>
      </c>
      <c r="L15" s="249">
        <v>120000000</v>
      </c>
      <c r="M15" s="241"/>
    </row>
    <row r="16" spans="1:13" s="137" customFormat="1" ht="14.5" x14ac:dyDescent="0.4">
      <c r="A16" s="238" t="s">
        <v>1332</v>
      </c>
      <c r="B16" s="238" t="s">
        <v>1333</v>
      </c>
      <c r="C16" s="238" t="s">
        <v>1334</v>
      </c>
      <c r="D16" s="238" t="s">
        <v>1351</v>
      </c>
      <c r="E16" s="238" t="s">
        <v>1352</v>
      </c>
      <c r="F16" s="239">
        <v>572270991</v>
      </c>
      <c r="G16" s="239">
        <v>0</v>
      </c>
      <c r="H16" s="239">
        <v>0</v>
      </c>
      <c r="I16" s="239">
        <v>572270991</v>
      </c>
      <c r="J16" s="240">
        <v>104916341</v>
      </c>
      <c r="K16" s="248" t="s">
        <v>1381</v>
      </c>
      <c r="L16" s="249">
        <v>100000000</v>
      </c>
      <c r="M16" s="241"/>
    </row>
    <row r="17" spans="1:13" s="137" customFormat="1" ht="14.5" x14ac:dyDescent="0.4">
      <c r="A17" s="238" t="s">
        <v>1332</v>
      </c>
      <c r="B17" s="238" t="s">
        <v>1333</v>
      </c>
      <c r="C17" s="238" t="s">
        <v>1334</v>
      </c>
      <c r="D17" s="238" t="s">
        <v>1353</v>
      </c>
      <c r="E17" s="238" t="s">
        <v>1354</v>
      </c>
      <c r="F17" s="239">
        <v>572270991</v>
      </c>
      <c r="G17" s="239">
        <v>0</v>
      </c>
      <c r="H17" s="239">
        <v>0</v>
      </c>
      <c r="I17" s="239">
        <v>572270991</v>
      </c>
      <c r="J17" s="240">
        <v>104916341</v>
      </c>
      <c r="K17" s="248" t="s">
        <v>1380</v>
      </c>
      <c r="L17" s="249">
        <v>120000000</v>
      </c>
      <c r="M17" s="241"/>
    </row>
    <row r="18" spans="1:13" s="137" customFormat="1" ht="14.5" x14ac:dyDescent="0.4">
      <c r="A18" s="238" t="s">
        <v>1332</v>
      </c>
      <c r="B18" s="238" t="s">
        <v>1333</v>
      </c>
      <c r="C18" s="238" t="s">
        <v>1334</v>
      </c>
      <c r="D18" s="238" t="s">
        <v>1355</v>
      </c>
      <c r="E18" s="238" t="s">
        <v>1356</v>
      </c>
      <c r="F18" s="239">
        <v>158914758</v>
      </c>
      <c r="G18" s="239">
        <v>0</v>
      </c>
      <c r="H18" s="239">
        <v>0</v>
      </c>
      <c r="I18" s="239">
        <v>158914758</v>
      </c>
      <c r="J18" s="240">
        <v>29134364</v>
      </c>
      <c r="K18" s="250"/>
      <c r="L18" s="249"/>
      <c r="M18" s="241"/>
    </row>
    <row r="19" spans="1:13" s="137" customFormat="1" ht="14.5" x14ac:dyDescent="0.4">
      <c r="A19" s="238" t="s">
        <v>1332</v>
      </c>
      <c r="B19" s="238" t="s">
        <v>1333</v>
      </c>
      <c r="C19" s="238" t="s">
        <v>1334</v>
      </c>
      <c r="D19" s="238" t="s">
        <v>1357</v>
      </c>
      <c r="E19" s="238" t="s">
        <v>1358</v>
      </c>
      <c r="F19" s="239">
        <v>145771227</v>
      </c>
      <c r="G19" s="239">
        <v>0</v>
      </c>
      <c r="H19" s="239">
        <v>0</v>
      </c>
      <c r="I19" s="239">
        <v>145771227</v>
      </c>
      <c r="J19" s="240">
        <v>26724720</v>
      </c>
      <c r="K19" s="250"/>
      <c r="L19" s="249"/>
      <c r="M19" s="241"/>
    </row>
    <row r="20" spans="1:13" s="137" customFormat="1" ht="14.5" x14ac:dyDescent="0.4">
      <c r="A20" s="242" t="s">
        <v>1332</v>
      </c>
      <c r="B20" s="242" t="s">
        <v>1333</v>
      </c>
      <c r="C20" s="242" t="s">
        <v>1334</v>
      </c>
      <c r="D20" s="242" t="s">
        <v>1359</v>
      </c>
      <c r="E20" s="242" t="s">
        <v>1360</v>
      </c>
      <c r="F20" s="243">
        <v>0</v>
      </c>
      <c r="G20" s="243">
        <v>11147763220</v>
      </c>
      <c r="H20" s="243">
        <v>0</v>
      </c>
      <c r="I20" s="243">
        <v>11147763220</v>
      </c>
      <c r="J20" s="244">
        <v>0</v>
      </c>
      <c r="K20" s="248"/>
      <c r="L20" s="249"/>
      <c r="M20" s="241"/>
    </row>
    <row r="21" spans="1:13" s="137" customFormat="1" ht="14.5" x14ac:dyDescent="0.4">
      <c r="A21" s="241"/>
      <c r="B21" s="241"/>
      <c r="C21" s="241"/>
      <c r="D21" s="241"/>
      <c r="E21" s="241" t="s">
        <v>1143</v>
      </c>
      <c r="F21" s="245">
        <f>SUM(F8:F20)</f>
        <v>4713606359</v>
      </c>
      <c r="G21" s="245">
        <f>SUM(G8:G20)</f>
        <v>12292305202</v>
      </c>
      <c r="H21" s="245">
        <f>SUM(H8:H20)</f>
        <v>0</v>
      </c>
      <c r="I21" s="245">
        <f>SUM(I8:I20)</f>
        <v>17005911561</v>
      </c>
      <c r="J21" s="246">
        <f>SUM(J8:J20)</f>
        <v>1073993782</v>
      </c>
      <c r="K21" s="245"/>
      <c r="L21" s="249"/>
      <c r="M21" s="241"/>
    </row>
    <row r="22" spans="1:13" s="137" customFormat="1" ht="14.5" x14ac:dyDescent="0.4">
      <c r="F22" s="137" t="b">
        <v>1</v>
      </c>
      <c r="I22" s="137" t="b">
        <f>I21='4600_투자부동산'!E13</f>
        <v>0</v>
      </c>
    </row>
    <row r="23" spans="1:13" s="137" customFormat="1" ht="14.5" x14ac:dyDescent="0.4"/>
    <row r="24" spans="1:13" x14ac:dyDescent="0.45">
      <c r="A24" s="251" t="s">
        <v>1323</v>
      </c>
      <c r="B24" s="251" t="s">
        <v>1324</v>
      </c>
      <c r="C24" s="251" t="s">
        <v>1325</v>
      </c>
      <c r="D24" s="251" t="s">
        <v>1326</v>
      </c>
      <c r="E24" s="251" t="s">
        <v>1327</v>
      </c>
      <c r="F24" s="237" t="s">
        <v>1328</v>
      </c>
      <c r="G24" s="237" t="s">
        <v>1384</v>
      </c>
      <c r="H24" s="237" t="s">
        <v>1385</v>
      </c>
      <c r="I24" s="237" t="s">
        <v>1329</v>
      </c>
      <c r="J24" s="237" t="s">
        <v>1331</v>
      </c>
    </row>
    <row r="25" spans="1:13" x14ac:dyDescent="0.45">
      <c r="A25" s="252" t="s">
        <v>1361</v>
      </c>
      <c r="B25" s="252" t="s">
        <v>1333</v>
      </c>
      <c r="C25" s="252" t="s">
        <v>1334</v>
      </c>
      <c r="D25" s="252" t="s">
        <v>1362</v>
      </c>
      <c r="E25" s="252" t="s">
        <v>1338</v>
      </c>
      <c r="F25" s="248">
        <v>1587159058</v>
      </c>
      <c r="G25" s="248">
        <v>0</v>
      </c>
      <c r="H25" s="248">
        <v>0</v>
      </c>
      <c r="I25" s="248">
        <v>1587159058</v>
      </c>
      <c r="J25" s="241"/>
    </row>
    <row r="26" spans="1:13" x14ac:dyDescent="0.45">
      <c r="A26" s="252" t="s">
        <v>1361</v>
      </c>
      <c r="B26" s="252" t="s">
        <v>1333</v>
      </c>
      <c r="C26" s="252" t="s">
        <v>1334</v>
      </c>
      <c r="D26" s="252" t="s">
        <v>1363</v>
      </c>
      <c r="E26" s="252" t="s">
        <v>1340</v>
      </c>
      <c r="F26" s="248">
        <v>2195274194</v>
      </c>
      <c r="G26" s="248">
        <v>0</v>
      </c>
      <c r="H26" s="248">
        <v>0</v>
      </c>
      <c r="I26" s="248">
        <v>2195274194</v>
      </c>
      <c r="J26" s="241"/>
    </row>
    <row r="27" spans="1:13" x14ac:dyDescent="0.45">
      <c r="A27" s="252" t="s">
        <v>1361</v>
      </c>
      <c r="B27" s="252" t="s">
        <v>1333</v>
      </c>
      <c r="C27" s="252" t="s">
        <v>1334</v>
      </c>
      <c r="D27" s="252" t="s">
        <v>1364</v>
      </c>
      <c r="E27" s="252" t="s">
        <v>1342</v>
      </c>
      <c r="F27" s="248">
        <v>2195274194</v>
      </c>
      <c r="G27" s="248">
        <v>0</v>
      </c>
      <c r="H27" s="248">
        <v>0</v>
      </c>
      <c r="I27" s="248">
        <v>2195274194</v>
      </c>
      <c r="J27" s="241"/>
    </row>
    <row r="28" spans="1:13" x14ac:dyDescent="0.45">
      <c r="A28" s="252" t="s">
        <v>1361</v>
      </c>
      <c r="B28" s="252" t="s">
        <v>1333</v>
      </c>
      <c r="C28" s="252" t="s">
        <v>1334</v>
      </c>
      <c r="D28" s="252" t="s">
        <v>1365</v>
      </c>
      <c r="E28" s="252" t="s">
        <v>1344</v>
      </c>
      <c r="F28" s="248">
        <v>1950846823</v>
      </c>
      <c r="G28" s="248">
        <v>0</v>
      </c>
      <c r="H28" s="248">
        <v>0</v>
      </c>
      <c r="I28" s="248">
        <v>1950846823</v>
      </c>
      <c r="J28" s="241"/>
    </row>
    <row r="29" spans="1:13" x14ac:dyDescent="0.45">
      <c r="A29" s="252" t="s">
        <v>1361</v>
      </c>
      <c r="B29" s="252" t="s">
        <v>1333</v>
      </c>
      <c r="C29" s="252" t="s">
        <v>1334</v>
      </c>
      <c r="D29" s="252" t="s">
        <v>1366</v>
      </c>
      <c r="E29" s="252" t="s">
        <v>1346</v>
      </c>
      <c r="F29" s="248">
        <v>2140392339</v>
      </c>
      <c r="G29" s="248">
        <v>0</v>
      </c>
      <c r="H29" s="248">
        <v>0</v>
      </c>
      <c r="I29" s="248">
        <v>2140392339</v>
      </c>
      <c r="J29" s="241"/>
    </row>
    <row r="30" spans="1:13" x14ac:dyDescent="0.45">
      <c r="A30" s="252" t="s">
        <v>1361</v>
      </c>
      <c r="B30" s="252" t="s">
        <v>1333</v>
      </c>
      <c r="C30" s="252" t="s">
        <v>1334</v>
      </c>
      <c r="D30" s="252" t="s">
        <v>1367</v>
      </c>
      <c r="E30" s="252" t="s">
        <v>1348</v>
      </c>
      <c r="F30" s="248"/>
      <c r="G30" s="248">
        <v>2140392339</v>
      </c>
      <c r="H30" s="248">
        <v>0</v>
      </c>
      <c r="I30" s="248">
        <v>2140392339</v>
      </c>
      <c r="J30" s="241"/>
    </row>
    <row r="31" spans="1:13" x14ac:dyDescent="0.45">
      <c r="A31" s="252" t="s">
        <v>1361</v>
      </c>
      <c r="B31" s="252" t="s">
        <v>1333</v>
      </c>
      <c r="C31" s="252" t="s">
        <v>1334</v>
      </c>
      <c r="D31" s="252" t="s">
        <v>1368</v>
      </c>
      <c r="E31" s="252" t="s">
        <v>1350</v>
      </c>
      <c r="F31" s="248">
        <v>2140392339</v>
      </c>
      <c r="G31" s="248">
        <v>0</v>
      </c>
      <c r="H31" s="248">
        <v>0</v>
      </c>
      <c r="I31" s="248">
        <v>2140392339</v>
      </c>
      <c r="J31" s="241"/>
    </row>
    <row r="32" spans="1:13" x14ac:dyDescent="0.45">
      <c r="A32" s="252" t="s">
        <v>1361</v>
      </c>
      <c r="B32" s="252" t="s">
        <v>1333</v>
      </c>
      <c r="C32" s="252" t="s">
        <v>1334</v>
      </c>
      <c r="D32" s="252" t="s">
        <v>1375</v>
      </c>
      <c r="E32" s="252" t="s">
        <v>1336</v>
      </c>
      <c r="F32" s="248"/>
      <c r="G32" s="248">
        <v>2140392339</v>
      </c>
      <c r="H32" s="248">
        <v>0</v>
      </c>
      <c r="I32" s="248">
        <v>2140392339</v>
      </c>
      <c r="J32" s="241"/>
    </row>
    <row r="33" spans="1:10" x14ac:dyDescent="0.45">
      <c r="A33" s="252" t="s">
        <v>1361</v>
      </c>
      <c r="B33" s="252" t="s">
        <v>1333</v>
      </c>
      <c r="C33" s="252" t="s">
        <v>1334</v>
      </c>
      <c r="D33" s="252" t="s">
        <v>1369</v>
      </c>
      <c r="E33" s="252" t="s">
        <v>1352</v>
      </c>
      <c r="F33" s="248">
        <v>2140392339</v>
      </c>
      <c r="G33" s="248">
        <v>0</v>
      </c>
      <c r="H33" s="248">
        <v>0</v>
      </c>
      <c r="I33" s="248">
        <v>2140392339</v>
      </c>
      <c r="J33" s="241"/>
    </row>
    <row r="34" spans="1:10" x14ac:dyDescent="0.45">
      <c r="A34" s="252" t="s">
        <v>1361</v>
      </c>
      <c r="B34" s="252" t="s">
        <v>1333</v>
      </c>
      <c r="C34" s="252" t="s">
        <v>1334</v>
      </c>
      <c r="D34" s="252" t="s">
        <v>1370</v>
      </c>
      <c r="E34" s="252" t="s">
        <v>1354</v>
      </c>
      <c r="F34" s="248">
        <v>2140392339</v>
      </c>
      <c r="G34" s="248">
        <v>0</v>
      </c>
      <c r="H34" s="248">
        <v>0</v>
      </c>
      <c r="I34" s="248">
        <v>2140392339</v>
      </c>
      <c r="J34" s="241"/>
    </row>
    <row r="35" spans="1:10" x14ac:dyDescent="0.45">
      <c r="A35" s="252" t="s">
        <v>1361</v>
      </c>
      <c r="B35" s="252" t="s">
        <v>1333</v>
      </c>
      <c r="C35" s="252" t="s">
        <v>1334</v>
      </c>
      <c r="D35" s="252" t="s">
        <v>1371</v>
      </c>
      <c r="E35" s="252" t="s">
        <v>1356</v>
      </c>
      <c r="F35" s="248">
        <v>594368641</v>
      </c>
      <c r="G35" s="248">
        <v>0</v>
      </c>
      <c r="H35" s="248">
        <v>0</v>
      </c>
      <c r="I35" s="248">
        <v>594368641</v>
      </c>
      <c r="J35" s="241"/>
    </row>
    <row r="36" spans="1:10" x14ac:dyDescent="0.45">
      <c r="A36" s="252" t="s">
        <v>1361</v>
      </c>
      <c r="B36" s="252" t="s">
        <v>1333</v>
      </c>
      <c r="C36" s="252" t="s">
        <v>1334</v>
      </c>
      <c r="D36" s="252" t="s">
        <v>1372</v>
      </c>
      <c r="E36" s="252" t="s">
        <v>1358</v>
      </c>
      <c r="F36" s="248">
        <v>545209561</v>
      </c>
      <c r="G36" s="248">
        <v>0</v>
      </c>
      <c r="H36" s="248">
        <v>0</v>
      </c>
      <c r="I36" s="248">
        <v>545209561</v>
      </c>
      <c r="J36" s="241"/>
    </row>
    <row r="37" spans="1:10" x14ac:dyDescent="0.45">
      <c r="A37" s="252" t="s">
        <v>1361</v>
      </c>
      <c r="B37" s="252" t="s">
        <v>1333</v>
      </c>
      <c r="C37" s="252" t="s">
        <v>1334</v>
      </c>
      <c r="D37" s="252" t="s">
        <v>1373</v>
      </c>
      <c r="E37" s="252" t="s">
        <v>1374</v>
      </c>
      <c r="F37" s="248">
        <v>7072519926</v>
      </c>
      <c r="G37" s="248">
        <v>0</v>
      </c>
      <c r="H37" s="248">
        <v>0</v>
      </c>
      <c r="I37" s="248">
        <v>7072519926</v>
      </c>
      <c r="J37" s="241"/>
    </row>
    <row r="38" spans="1:10" x14ac:dyDescent="0.45">
      <c r="A38" s="241"/>
      <c r="B38" s="241"/>
      <c r="C38" s="241"/>
      <c r="D38" s="241"/>
      <c r="E38" s="241" t="s">
        <v>1143</v>
      </c>
      <c r="F38" s="245">
        <f>SUM(F25:F37)</f>
        <v>24702221753</v>
      </c>
      <c r="G38" s="245">
        <f>SUM(G25:G37)</f>
        <v>4280784678</v>
      </c>
      <c r="H38" s="245">
        <f>SUM(H25:H37)</f>
        <v>0</v>
      </c>
      <c r="I38" s="245">
        <f>SUM(I25:I37)</f>
        <v>28983006431</v>
      </c>
      <c r="J38" s="241"/>
    </row>
    <row r="39" spans="1:10" s="177" customFormat="1" ht="14.5" x14ac:dyDescent="0.4">
      <c r="F39" s="177" t="b">
        <f>F38='4600_투자부동산'!B12</f>
        <v>1</v>
      </c>
      <c r="I39" s="177" t="b">
        <f>I38='4600_투자부동산'!E12</f>
        <v>0</v>
      </c>
    </row>
    <row r="40" spans="1:10" s="177" customFormat="1" ht="14.5" x14ac:dyDescent="0.4"/>
    <row r="41" spans="1:10" s="177" customFormat="1" ht="14.5" x14ac:dyDescent="0.4"/>
  </sheetData>
  <mergeCells count="5">
    <mergeCell ref="A2:F2"/>
    <mergeCell ref="A1:J1"/>
    <mergeCell ref="A3:J3"/>
    <mergeCell ref="A4:J4"/>
    <mergeCell ref="G2:J2"/>
  </mergeCells>
  <phoneticPr fontId="2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A148B-029D-4499-95BA-18C7C2F2B609}">
  <dimension ref="A1:AZ29"/>
  <sheetViews>
    <sheetView topLeftCell="G1" zoomScaleNormal="100" workbookViewId="0">
      <selection activeCell="AA32" sqref="AA32"/>
    </sheetView>
  </sheetViews>
  <sheetFormatPr defaultColWidth="9" defaultRowHeight="15" customHeight="1" outlineLevelCol="1" x14ac:dyDescent="0.45"/>
  <cols>
    <col min="1" max="1" width="9.08203125" style="510" customWidth="1"/>
    <col min="2" max="2" width="13.58203125" style="510" bestFit="1" customWidth="1"/>
    <col min="3" max="3" width="5.58203125" style="510" customWidth="1"/>
    <col min="4" max="4" width="6.08203125" style="510" bestFit="1" customWidth="1"/>
    <col min="5" max="5" width="8.08203125" style="510" hidden="1" customWidth="1"/>
    <col min="6" max="6" width="23.5" style="510" customWidth="1"/>
    <col min="7" max="7" width="4.75" style="510" bestFit="1" customWidth="1"/>
    <col min="8" max="8" width="6.25" style="510" bestFit="1" customWidth="1"/>
    <col min="9" max="9" width="8.08203125" style="513" customWidth="1"/>
    <col min="10" max="10" width="5.58203125" style="514" customWidth="1"/>
    <col min="11" max="11" width="11.25" style="501" bestFit="1" customWidth="1"/>
    <col min="12" max="23" width="4.83203125" style="501" hidden="1" customWidth="1" outlineLevel="1"/>
    <col min="24" max="24" width="6.75" style="501" bestFit="1" customWidth="1" collapsed="1"/>
    <col min="25" max="25" width="14.75" style="501" bestFit="1" customWidth="1"/>
    <col min="26" max="26" width="11.08203125" style="501" customWidth="1"/>
    <col min="27" max="27" width="13.83203125" style="501" bestFit="1" customWidth="1"/>
    <col min="28" max="28" width="9.83203125" style="501" bestFit="1" customWidth="1"/>
    <col min="29" max="31" width="9.08203125" style="501" bestFit="1" customWidth="1"/>
    <col min="32" max="34" width="12.25" style="501" bestFit="1" customWidth="1"/>
    <col min="35" max="35" width="11.08203125" style="501" bestFit="1" customWidth="1"/>
    <col min="36" max="37" width="0" style="501" hidden="1" customWidth="1"/>
    <col min="38" max="40" width="0" style="501" hidden="1" customWidth="1" outlineLevel="1"/>
    <col min="41" max="41" width="10.58203125" style="501" customWidth="1" collapsed="1"/>
    <col min="42" max="42" width="10.58203125" style="501" customWidth="1"/>
    <col min="43" max="43" width="8.08203125" style="501" bestFit="1" customWidth="1"/>
    <col min="44" max="46" width="11.08203125" style="501" bestFit="1" customWidth="1"/>
    <col min="47" max="47" width="10.58203125" style="501" customWidth="1"/>
    <col min="48" max="48" width="9.5" style="501" bestFit="1" customWidth="1"/>
    <col min="49" max="49" width="18.33203125" style="510" bestFit="1" customWidth="1"/>
    <col min="50" max="16384" width="9" style="510"/>
  </cols>
  <sheetData>
    <row r="1" spans="1:52" s="479" customFormat="1" ht="25.5" x14ac:dyDescent="0.45">
      <c r="A1" s="664" t="s">
        <v>2175</v>
      </c>
      <c r="B1" s="664"/>
      <c r="C1" s="664"/>
      <c r="D1" s="664"/>
      <c r="E1" s="664"/>
      <c r="F1" s="664"/>
      <c r="G1" s="664"/>
      <c r="H1" s="664"/>
      <c r="I1" s="664"/>
      <c r="J1" s="664"/>
      <c r="K1" s="664"/>
      <c r="L1" s="664"/>
      <c r="M1" s="664"/>
      <c r="N1" s="664"/>
      <c r="O1" s="664"/>
      <c r="P1" s="664"/>
      <c r="Q1" s="664"/>
      <c r="R1" s="664"/>
      <c r="S1" s="664"/>
      <c r="T1" s="664"/>
      <c r="U1" s="664"/>
      <c r="V1" s="664"/>
      <c r="W1" s="664"/>
      <c r="X1" s="664"/>
      <c r="Y1" s="664"/>
      <c r="Z1" s="664"/>
      <c r="AA1" s="664"/>
      <c r="AB1" s="664"/>
      <c r="AC1" s="664"/>
      <c r="AD1" s="664"/>
      <c r="AE1" s="664"/>
      <c r="AF1" s="664"/>
      <c r="AG1" s="664"/>
      <c r="AH1" s="664"/>
      <c r="AI1" s="664"/>
      <c r="AJ1" s="664"/>
      <c r="AK1" s="664"/>
      <c r="AL1" s="664"/>
      <c r="AM1" s="664"/>
      <c r="AN1" s="664"/>
      <c r="AO1" s="664"/>
      <c r="AP1" s="664"/>
      <c r="AQ1" s="664"/>
      <c r="AR1" s="664"/>
      <c r="AS1" s="664"/>
      <c r="AT1" s="664"/>
      <c r="AU1" s="477"/>
      <c r="AV1" s="478"/>
    </row>
    <row r="2" spans="1:52" s="480" customFormat="1" ht="12" x14ac:dyDescent="0.45">
      <c r="A2" s="480" t="s">
        <v>2176</v>
      </c>
      <c r="I2" s="481"/>
      <c r="J2" s="665"/>
      <c r="K2" s="665"/>
      <c r="L2" s="665"/>
      <c r="M2" s="665"/>
      <c r="N2" s="665"/>
      <c r="O2" s="665"/>
      <c r="P2" s="665"/>
      <c r="Q2" s="665"/>
      <c r="R2" s="665"/>
      <c r="S2" s="665"/>
      <c r="T2" s="665"/>
      <c r="U2" s="665"/>
      <c r="V2" s="665"/>
      <c r="W2" s="665"/>
      <c r="X2" s="665"/>
      <c r="Y2" s="665"/>
      <c r="Z2" s="665"/>
      <c r="AA2" s="665"/>
      <c r="AB2" s="665"/>
      <c r="AC2" s="482"/>
      <c r="AD2" s="482"/>
      <c r="AE2" s="482"/>
      <c r="AF2" s="482"/>
      <c r="AG2" s="482"/>
      <c r="AH2" s="482"/>
      <c r="AI2" s="482"/>
      <c r="AJ2" s="482"/>
      <c r="AK2" s="482"/>
      <c r="AL2" s="482"/>
      <c r="AM2" s="482"/>
      <c r="AN2" s="482"/>
      <c r="AO2" s="482"/>
      <c r="AP2" s="482"/>
      <c r="AQ2" s="482"/>
      <c r="AR2" s="482"/>
      <c r="AS2" s="482"/>
      <c r="AT2" s="483" t="s">
        <v>2177</v>
      </c>
      <c r="AU2" s="483"/>
      <c r="AV2" s="482"/>
    </row>
    <row r="3" spans="1:52" s="480" customFormat="1" ht="12" x14ac:dyDescent="0.45">
      <c r="A3" s="661" t="s">
        <v>2178</v>
      </c>
      <c r="B3" s="653" t="s">
        <v>2179</v>
      </c>
      <c r="C3" s="653" t="s">
        <v>2180</v>
      </c>
      <c r="D3" s="654" t="s">
        <v>2181</v>
      </c>
      <c r="E3" s="654" t="s">
        <v>2182</v>
      </c>
      <c r="F3" s="653" t="s">
        <v>2183</v>
      </c>
      <c r="G3" s="653" t="s">
        <v>2184</v>
      </c>
      <c r="H3" s="653" t="s">
        <v>2185</v>
      </c>
      <c r="I3" s="653" t="s">
        <v>2186</v>
      </c>
      <c r="J3" s="654" t="s">
        <v>2187</v>
      </c>
      <c r="K3" s="653" t="s">
        <v>2188</v>
      </c>
      <c r="L3" s="653"/>
      <c r="M3" s="653"/>
      <c r="N3" s="653"/>
      <c r="O3" s="653"/>
      <c r="P3" s="653"/>
      <c r="Q3" s="653"/>
      <c r="R3" s="653"/>
      <c r="S3" s="653"/>
      <c r="T3" s="653"/>
      <c r="U3" s="653"/>
      <c r="V3" s="653"/>
      <c r="W3" s="653"/>
      <c r="X3" s="653"/>
      <c r="Y3" s="653" t="s">
        <v>2189</v>
      </c>
      <c r="Z3" s="653" t="s">
        <v>2190</v>
      </c>
      <c r="AA3" s="653" t="s">
        <v>2191</v>
      </c>
      <c r="AB3" s="653" t="s">
        <v>2192</v>
      </c>
      <c r="AC3" s="653"/>
      <c r="AD3" s="653"/>
      <c r="AE3" s="653"/>
      <c r="AF3" s="653"/>
      <c r="AG3" s="653"/>
      <c r="AH3" s="653"/>
      <c r="AI3" s="653"/>
      <c r="AJ3" s="653"/>
      <c r="AK3" s="653"/>
      <c r="AL3" s="653"/>
      <c r="AM3" s="653"/>
      <c r="AN3" s="653"/>
      <c r="AO3" s="653"/>
      <c r="AP3" s="653"/>
      <c r="AQ3" s="653"/>
      <c r="AR3" s="655" t="s">
        <v>2193</v>
      </c>
      <c r="AS3" s="653" t="s">
        <v>2191</v>
      </c>
      <c r="AT3" s="658" t="s">
        <v>2194</v>
      </c>
      <c r="AU3" s="484"/>
      <c r="AV3" s="482"/>
    </row>
    <row r="4" spans="1:52" s="480" customFormat="1" ht="12" x14ac:dyDescent="0.45">
      <c r="A4" s="662"/>
      <c r="B4" s="647"/>
      <c r="C4" s="647"/>
      <c r="D4" s="647"/>
      <c r="E4" s="647"/>
      <c r="F4" s="647"/>
      <c r="G4" s="647"/>
      <c r="H4" s="647"/>
      <c r="I4" s="647"/>
      <c r="J4" s="647"/>
      <c r="K4" s="647" t="s">
        <v>2195</v>
      </c>
      <c r="L4" s="647" t="s">
        <v>2196</v>
      </c>
      <c r="M4" s="647"/>
      <c r="N4" s="647"/>
      <c r="O4" s="647"/>
      <c r="P4" s="647"/>
      <c r="Q4" s="647"/>
      <c r="R4" s="647"/>
      <c r="S4" s="647"/>
      <c r="T4" s="647"/>
      <c r="U4" s="647"/>
      <c r="V4" s="647"/>
      <c r="W4" s="647"/>
      <c r="X4" s="647" t="s">
        <v>2197</v>
      </c>
      <c r="Y4" s="647"/>
      <c r="Z4" s="647"/>
      <c r="AA4" s="647"/>
      <c r="AB4" s="660" t="s">
        <v>2198</v>
      </c>
      <c r="AC4" s="647" t="s">
        <v>2199</v>
      </c>
      <c r="AD4" s="647"/>
      <c r="AE4" s="647"/>
      <c r="AF4" s="647"/>
      <c r="AG4" s="647"/>
      <c r="AH4" s="647"/>
      <c r="AI4" s="647"/>
      <c r="AJ4" s="647"/>
      <c r="AK4" s="647"/>
      <c r="AL4" s="647"/>
      <c r="AM4" s="647"/>
      <c r="AN4" s="647"/>
      <c r="AO4" s="647" t="s">
        <v>2197</v>
      </c>
      <c r="AP4" s="647" t="s">
        <v>2200</v>
      </c>
      <c r="AQ4" s="647" t="s">
        <v>2190</v>
      </c>
      <c r="AR4" s="656"/>
      <c r="AS4" s="647"/>
      <c r="AT4" s="659"/>
      <c r="AU4" s="484"/>
      <c r="AV4" s="486" t="s">
        <v>2201</v>
      </c>
    </row>
    <row r="5" spans="1:52" s="480" customFormat="1" ht="12" x14ac:dyDescent="0.45">
      <c r="A5" s="663"/>
      <c r="B5" s="647"/>
      <c r="C5" s="647"/>
      <c r="D5" s="647"/>
      <c r="E5" s="647"/>
      <c r="F5" s="647"/>
      <c r="G5" s="647"/>
      <c r="H5" s="647"/>
      <c r="I5" s="647"/>
      <c r="J5" s="647"/>
      <c r="K5" s="647"/>
      <c r="L5" s="485" t="s">
        <v>2202</v>
      </c>
      <c r="M5" s="485" t="s">
        <v>2203</v>
      </c>
      <c r="N5" s="485" t="s">
        <v>2204</v>
      </c>
      <c r="O5" s="485" t="s">
        <v>2205</v>
      </c>
      <c r="P5" s="485" t="s">
        <v>2206</v>
      </c>
      <c r="Q5" s="485" t="s">
        <v>2207</v>
      </c>
      <c r="R5" s="485" t="s">
        <v>2208</v>
      </c>
      <c r="S5" s="485" t="s">
        <v>2209</v>
      </c>
      <c r="T5" s="485" t="s">
        <v>2210</v>
      </c>
      <c r="U5" s="485" t="s">
        <v>1072</v>
      </c>
      <c r="V5" s="485" t="s">
        <v>1073</v>
      </c>
      <c r="W5" s="485" t="s">
        <v>1074</v>
      </c>
      <c r="X5" s="647"/>
      <c r="Y5" s="647"/>
      <c r="Z5" s="647"/>
      <c r="AA5" s="647"/>
      <c r="AB5" s="647"/>
      <c r="AC5" s="485" t="s">
        <v>2202</v>
      </c>
      <c r="AD5" s="485" t="s">
        <v>2203</v>
      </c>
      <c r="AE5" s="485" t="s">
        <v>2204</v>
      </c>
      <c r="AF5" s="485" t="s">
        <v>2205</v>
      </c>
      <c r="AG5" s="485" t="s">
        <v>2206</v>
      </c>
      <c r="AH5" s="485" t="s">
        <v>2207</v>
      </c>
      <c r="AI5" s="485" t="s">
        <v>2208</v>
      </c>
      <c r="AJ5" s="485" t="s">
        <v>2209</v>
      </c>
      <c r="AK5" s="485" t="s">
        <v>2210</v>
      </c>
      <c r="AL5" s="485" t="s">
        <v>1072</v>
      </c>
      <c r="AM5" s="485" t="s">
        <v>1073</v>
      </c>
      <c r="AN5" s="485" t="s">
        <v>1074</v>
      </c>
      <c r="AO5" s="647"/>
      <c r="AP5" s="647"/>
      <c r="AQ5" s="647"/>
      <c r="AR5" s="657"/>
      <c r="AS5" s="647"/>
      <c r="AT5" s="659"/>
      <c r="AU5" s="486" t="s">
        <v>2211</v>
      </c>
      <c r="AV5" s="486" t="s">
        <v>2212</v>
      </c>
      <c r="AW5" s="487" t="s">
        <v>2213</v>
      </c>
      <c r="AX5" s="487" t="s">
        <v>2214</v>
      </c>
    </row>
    <row r="6" spans="1:52" s="505" customFormat="1" ht="12" x14ac:dyDescent="0.45">
      <c r="A6" s="488" t="s">
        <v>1359</v>
      </c>
      <c r="B6" s="489" t="s">
        <v>2215</v>
      </c>
      <c r="C6" s="489" t="s">
        <v>2216</v>
      </c>
      <c r="D6" s="489" t="s">
        <v>2217</v>
      </c>
      <c r="E6" s="490"/>
      <c r="F6" s="491" t="s">
        <v>1360</v>
      </c>
      <c r="G6" s="492" t="s">
        <v>2218</v>
      </c>
      <c r="H6" s="493"/>
      <c r="I6" s="494">
        <v>46114</v>
      </c>
      <c r="J6" s="495">
        <v>30</v>
      </c>
      <c r="K6" s="496"/>
      <c r="L6" s="496"/>
      <c r="M6" s="496"/>
      <c r="N6" s="496"/>
      <c r="O6" s="496"/>
      <c r="P6" s="496"/>
      <c r="Q6" s="496"/>
      <c r="R6" s="496"/>
      <c r="S6" s="496"/>
      <c r="T6" s="496"/>
      <c r="U6" s="496"/>
      <c r="V6" s="496"/>
      <c r="W6" s="496"/>
      <c r="X6" s="497">
        <f t="shared" ref="X6" si="0">+SUM(L6:W6)</f>
        <v>0</v>
      </c>
      <c r="Y6" s="496">
        <v>11147763220</v>
      </c>
      <c r="Z6" s="496"/>
      <c r="AA6" s="498">
        <f t="shared" ref="AA6" si="1">+K6+X6+Y6-Z6</f>
        <v>11147763220</v>
      </c>
      <c r="AB6" s="496"/>
      <c r="AC6" s="496"/>
      <c r="AD6" s="496"/>
      <c r="AE6" s="496"/>
      <c r="AF6" s="496">
        <v>30966008</v>
      </c>
      <c r="AG6" s="496">
        <v>30966009</v>
      </c>
      <c r="AH6" s="496">
        <v>30966009</v>
      </c>
      <c r="AI6" s="499"/>
      <c r="AJ6" s="499"/>
      <c r="AK6" s="499"/>
      <c r="AL6" s="496"/>
      <c r="AM6" s="496"/>
      <c r="AN6" s="499"/>
      <c r="AO6" s="499">
        <f t="shared" ref="AO6" si="2">+SUM(AC6:AN6)</f>
        <v>92898026</v>
      </c>
      <c r="AP6" s="496">
        <v>0</v>
      </c>
      <c r="AQ6" s="496"/>
      <c r="AR6" s="496">
        <v>3105062380</v>
      </c>
      <c r="AS6" s="498">
        <f>AO6+AR6</f>
        <v>3197960406</v>
      </c>
      <c r="AT6" s="500">
        <f t="shared" ref="AT6" si="3">+AA6-AS6</f>
        <v>7949802814</v>
      </c>
      <c r="AU6" s="501">
        <f t="shared" ref="AU6" si="4">ROUNDDOWN(AA6/(J6*12),0)</f>
        <v>30966008</v>
      </c>
      <c r="AV6" s="502">
        <f t="shared" ref="AV6" si="5">+IF(AT6&lt;=1000,0,ROUNDDOWN($AA6/($J6*12),0))</f>
        <v>30966008</v>
      </c>
      <c r="AW6" s="503">
        <f>AO6</f>
        <v>92898026</v>
      </c>
      <c r="AX6" s="503">
        <f>+AO6-AW6</f>
        <v>0</v>
      </c>
      <c r="AY6" s="504"/>
      <c r="AZ6" s="501"/>
    </row>
    <row r="7" spans="1:52" ht="12" x14ac:dyDescent="0.45">
      <c r="A7" s="651" t="s">
        <v>2219</v>
      </c>
      <c r="B7" s="652"/>
      <c r="C7" s="652"/>
      <c r="D7" s="652"/>
      <c r="E7" s="652"/>
      <c r="F7" s="652"/>
      <c r="G7" s="652"/>
      <c r="H7" s="652"/>
      <c r="I7" s="652"/>
      <c r="J7" s="652"/>
      <c r="K7" s="506">
        <f>+SUM(K6:W6)</f>
        <v>0</v>
      </c>
      <c r="L7" s="506" t="e">
        <f>+SUM(#REF!)</f>
        <v>#REF!</v>
      </c>
      <c r="M7" s="506" t="e">
        <f>+SUM(#REF!)</f>
        <v>#REF!</v>
      </c>
      <c r="N7" s="506" t="e">
        <f>+SUM(#REF!)</f>
        <v>#REF!</v>
      </c>
      <c r="O7" s="506" t="e">
        <f>+SUM(#REF!)</f>
        <v>#REF!</v>
      </c>
      <c r="P7" s="506" t="e">
        <f>+SUM(#REF!)</f>
        <v>#REF!</v>
      </c>
      <c r="Q7" s="506" t="e">
        <f>+SUM(#REF!)</f>
        <v>#REF!</v>
      </c>
      <c r="R7" s="506" t="e">
        <f>+SUM(#REF!)</f>
        <v>#REF!</v>
      </c>
      <c r="S7" s="506" t="e">
        <f>+SUM(#REF!)</f>
        <v>#REF!</v>
      </c>
      <c r="T7" s="506" t="e">
        <f>+SUM(#REF!)</f>
        <v>#REF!</v>
      </c>
      <c r="U7" s="506" t="e">
        <f>+SUM(#REF!)</f>
        <v>#REF!</v>
      </c>
      <c r="V7" s="506" t="e">
        <f>+SUM(#REF!)</f>
        <v>#REF!</v>
      </c>
      <c r="W7" s="506" t="e">
        <f>+SUM(#REF!)</f>
        <v>#REF!</v>
      </c>
      <c r="X7" s="506">
        <f>X6</f>
        <v>0</v>
      </c>
      <c r="Y7" s="506">
        <f>SUM(Y6:Y6)</f>
        <v>11147763220</v>
      </c>
      <c r="Z7" s="506"/>
      <c r="AA7" s="506">
        <f>+SUM(AA6:AA6)</f>
        <v>11147763220</v>
      </c>
      <c r="AB7" s="506">
        <f>SUM(AB6:AB6)</f>
        <v>0</v>
      </c>
      <c r="AC7" s="506">
        <f t="shared" ref="AC7:AH7" si="6">+SUM(AC6:AC6)</f>
        <v>0</v>
      </c>
      <c r="AD7" s="506">
        <f t="shared" si="6"/>
        <v>0</v>
      </c>
      <c r="AE7" s="506">
        <f t="shared" si="6"/>
        <v>0</v>
      </c>
      <c r="AF7" s="506">
        <f t="shared" si="6"/>
        <v>30966008</v>
      </c>
      <c r="AG7" s="506">
        <f t="shared" si="6"/>
        <v>30966009</v>
      </c>
      <c r="AH7" s="506">
        <f t="shared" si="6"/>
        <v>30966009</v>
      </c>
      <c r="AI7" s="506"/>
      <c r="AJ7" s="506"/>
      <c r="AK7" s="506"/>
      <c r="AL7" s="506"/>
      <c r="AM7" s="506"/>
      <c r="AN7" s="506"/>
      <c r="AO7" s="506"/>
      <c r="AP7" s="506"/>
      <c r="AQ7" s="506">
        <f>+SUM(AQ6:AQ6)</f>
        <v>0</v>
      </c>
      <c r="AR7" s="506">
        <f>+SUM(AR6:AR6)</f>
        <v>3105062380</v>
      </c>
      <c r="AS7" s="506">
        <f>+SUM(AS6:AS6)</f>
        <v>3197960406</v>
      </c>
      <c r="AT7" s="507">
        <f>+SUM(AT6:AT6)</f>
        <v>7949802814</v>
      </c>
      <c r="AU7" s="508"/>
      <c r="AZ7" s="501"/>
    </row>
    <row r="8" spans="1:52" ht="12" x14ac:dyDescent="0.45">
      <c r="A8" s="511"/>
      <c r="B8" s="511"/>
      <c r="C8" s="511"/>
      <c r="D8" s="511"/>
      <c r="E8" s="511"/>
      <c r="F8" s="511"/>
      <c r="G8" s="511"/>
      <c r="H8" s="511"/>
      <c r="I8" s="511"/>
      <c r="J8" s="511"/>
      <c r="K8" s="508"/>
      <c r="L8" s="508"/>
      <c r="M8" s="508"/>
      <c r="N8" s="508"/>
      <c r="O8" s="508"/>
      <c r="P8" s="508"/>
      <c r="Q8" s="508"/>
      <c r="R8" s="508"/>
      <c r="S8" s="508"/>
      <c r="T8" s="508"/>
      <c r="U8" s="508"/>
      <c r="V8" s="508"/>
      <c r="W8" s="508"/>
      <c r="X8" s="508"/>
      <c r="Y8" s="508"/>
      <c r="Z8" s="508"/>
      <c r="AA8" s="508"/>
      <c r="AB8" s="508"/>
      <c r="AC8" s="508"/>
      <c r="AD8" s="508"/>
      <c r="AE8" s="508"/>
      <c r="AF8" s="508"/>
      <c r="AG8" s="508"/>
      <c r="AH8" s="508"/>
      <c r="AI8" s="508"/>
      <c r="AJ8" s="508"/>
      <c r="AK8" s="508"/>
      <c r="AL8" s="508"/>
      <c r="AM8" s="508"/>
      <c r="AN8" s="508"/>
      <c r="AO8" s="508"/>
      <c r="AP8" s="508"/>
      <c r="AQ8" s="508"/>
      <c r="AR8" s="508"/>
      <c r="AS8" s="508"/>
      <c r="AT8" s="508"/>
      <c r="AU8" s="508"/>
      <c r="AZ8" s="501"/>
    </row>
    <row r="9" spans="1:52" ht="12" x14ac:dyDescent="0.45">
      <c r="A9" s="480" t="s">
        <v>2220</v>
      </c>
    </row>
    <row r="10" spans="1:52" s="480" customFormat="1" ht="12" x14ac:dyDescent="0.45">
      <c r="A10" s="661" t="s">
        <v>2178</v>
      </c>
      <c r="B10" s="653" t="s">
        <v>2179</v>
      </c>
      <c r="C10" s="653" t="s">
        <v>2180</v>
      </c>
      <c r="D10" s="654" t="s">
        <v>2181</v>
      </c>
      <c r="E10" s="654" t="s">
        <v>2182</v>
      </c>
      <c r="F10" s="653" t="s">
        <v>2183</v>
      </c>
      <c r="G10" s="653" t="s">
        <v>2184</v>
      </c>
      <c r="H10" s="653" t="s">
        <v>2185</v>
      </c>
      <c r="I10" s="653" t="s">
        <v>2186</v>
      </c>
      <c r="J10" s="654" t="s">
        <v>2187</v>
      </c>
      <c r="K10" s="653" t="s">
        <v>2188</v>
      </c>
      <c r="L10" s="653"/>
      <c r="M10" s="653"/>
      <c r="N10" s="653"/>
      <c r="O10" s="653"/>
      <c r="P10" s="653"/>
      <c r="Q10" s="653"/>
      <c r="R10" s="653"/>
      <c r="S10" s="653"/>
      <c r="T10" s="653"/>
      <c r="U10" s="653"/>
      <c r="V10" s="653"/>
      <c r="W10" s="653"/>
      <c r="X10" s="653"/>
      <c r="Y10" s="653" t="s">
        <v>2189</v>
      </c>
      <c r="Z10" s="653" t="s">
        <v>2190</v>
      </c>
      <c r="AA10" s="653" t="s">
        <v>2191</v>
      </c>
      <c r="AB10" s="653" t="s">
        <v>2192</v>
      </c>
      <c r="AC10" s="653"/>
      <c r="AD10" s="653"/>
      <c r="AE10" s="653"/>
      <c r="AF10" s="653"/>
      <c r="AG10" s="653"/>
      <c r="AH10" s="653"/>
      <c r="AI10" s="653"/>
      <c r="AJ10" s="653"/>
      <c r="AK10" s="653"/>
      <c r="AL10" s="653"/>
      <c r="AM10" s="653"/>
      <c r="AN10" s="653"/>
      <c r="AO10" s="653"/>
      <c r="AP10" s="653"/>
      <c r="AQ10" s="653"/>
      <c r="AR10" s="655" t="s">
        <v>2193</v>
      </c>
      <c r="AS10" s="653" t="s">
        <v>2191</v>
      </c>
      <c r="AT10" s="658" t="s">
        <v>2194</v>
      </c>
      <c r="AU10" s="484"/>
      <c r="AV10" s="482"/>
    </row>
    <row r="11" spans="1:52" s="480" customFormat="1" ht="12" x14ac:dyDescent="0.45">
      <c r="A11" s="662"/>
      <c r="B11" s="647"/>
      <c r="C11" s="647"/>
      <c r="D11" s="647"/>
      <c r="E11" s="647"/>
      <c r="F11" s="647"/>
      <c r="G11" s="647"/>
      <c r="H11" s="647"/>
      <c r="I11" s="647"/>
      <c r="J11" s="647"/>
      <c r="K11" s="647" t="s">
        <v>2195</v>
      </c>
      <c r="L11" s="647" t="s">
        <v>2196</v>
      </c>
      <c r="M11" s="647"/>
      <c r="N11" s="647"/>
      <c r="O11" s="647"/>
      <c r="P11" s="647"/>
      <c r="Q11" s="647"/>
      <c r="R11" s="647"/>
      <c r="S11" s="647"/>
      <c r="T11" s="647"/>
      <c r="U11" s="647"/>
      <c r="V11" s="647"/>
      <c r="W11" s="647"/>
      <c r="X11" s="647" t="s">
        <v>2197</v>
      </c>
      <c r="Y11" s="647"/>
      <c r="Z11" s="647"/>
      <c r="AA11" s="647"/>
      <c r="AB11" s="660" t="s">
        <v>2198</v>
      </c>
      <c r="AC11" s="647" t="s">
        <v>2199</v>
      </c>
      <c r="AD11" s="647"/>
      <c r="AE11" s="647"/>
      <c r="AF11" s="647"/>
      <c r="AG11" s="647"/>
      <c r="AH11" s="647"/>
      <c r="AI11" s="647"/>
      <c r="AJ11" s="647"/>
      <c r="AK11" s="647"/>
      <c r="AL11" s="647"/>
      <c r="AM11" s="647"/>
      <c r="AN11" s="647"/>
      <c r="AO11" s="647" t="s">
        <v>2197</v>
      </c>
      <c r="AP11" s="647" t="s">
        <v>2200</v>
      </c>
      <c r="AQ11" s="647" t="s">
        <v>2190</v>
      </c>
      <c r="AR11" s="656"/>
      <c r="AS11" s="647"/>
      <c r="AT11" s="659"/>
      <c r="AU11" s="484"/>
      <c r="AV11" s="486" t="s">
        <v>2201</v>
      </c>
    </row>
    <row r="12" spans="1:52" s="480" customFormat="1" ht="12" x14ac:dyDescent="0.45">
      <c r="A12" s="663"/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485" t="s">
        <v>2202</v>
      </c>
      <c r="M12" s="485" t="s">
        <v>2203</v>
      </c>
      <c r="N12" s="485" t="s">
        <v>2204</v>
      </c>
      <c r="O12" s="485" t="s">
        <v>2205</v>
      </c>
      <c r="P12" s="485" t="s">
        <v>2206</v>
      </c>
      <c r="Q12" s="485" t="s">
        <v>2207</v>
      </c>
      <c r="R12" s="485" t="s">
        <v>2208</v>
      </c>
      <c r="S12" s="485" t="s">
        <v>2209</v>
      </c>
      <c r="T12" s="485" t="s">
        <v>2210</v>
      </c>
      <c r="U12" s="485" t="s">
        <v>1072</v>
      </c>
      <c r="V12" s="485" t="s">
        <v>1073</v>
      </c>
      <c r="W12" s="485" t="s">
        <v>1074</v>
      </c>
      <c r="X12" s="647"/>
      <c r="Y12" s="647"/>
      <c r="Z12" s="647"/>
      <c r="AA12" s="647"/>
      <c r="AB12" s="647"/>
      <c r="AC12" s="485" t="s">
        <v>2202</v>
      </c>
      <c r="AD12" s="485" t="s">
        <v>2203</v>
      </c>
      <c r="AE12" s="485" t="s">
        <v>2204</v>
      </c>
      <c r="AF12" s="485" t="s">
        <v>2205</v>
      </c>
      <c r="AG12" s="485" t="s">
        <v>2206</v>
      </c>
      <c r="AH12" s="485" t="s">
        <v>2207</v>
      </c>
      <c r="AI12" s="485" t="s">
        <v>2208</v>
      </c>
      <c r="AJ12" s="485" t="s">
        <v>2209</v>
      </c>
      <c r="AK12" s="485" t="s">
        <v>2210</v>
      </c>
      <c r="AL12" s="485" t="s">
        <v>1072</v>
      </c>
      <c r="AM12" s="485" t="s">
        <v>1073</v>
      </c>
      <c r="AN12" s="485" t="s">
        <v>1074</v>
      </c>
      <c r="AO12" s="647"/>
      <c r="AP12" s="647"/>
      <c r="AQ12" s="647"/>
      <c r="AR12" s="657"/>
      <c r="AS12" s="647"/>
      <c r="AT12" s="659"/>
      <c r="AU12" s="486" t="s">
        <v>2211</v>
      </c>
      <c r="AV12" s="486" t="s">
        <v>2212</v>
      </c>
      <c r="AW12" s="487" t="s">
        <v>2213</v>
      </c>
      <c r="AX12" s="487" t="s">
        <v>2214</v>
      </c>
    </row>
    <row r="13" spans="1:52" s="505" customFormat="1" ht="12" x14ac:dyDescent="0.45">
      <c r="A13" s="488" t="s">
        <v>1359</v>
      </c>
      <c r="B13" s="489" t="s">
        <v>2215</v>
      </c>
      <c r="C13" s="489" t="s">
        <v>2216</v>
      </c>
      <c r="D13" s="489" t="s">
        <v>2217</v>
      </c>
      <c r="E13" s="490"/>
      <c r="F13" s="491" t="s">
        <v>1360</v>
      </c>
      <c r="G13" s="492" t="s">
        <v>2218</v>
      </c>
      <c r="H13" s="493"/>
      <c r="I13" s="494">
        <v>46114</v>
      </c>
      <c r="J13" s="495">
        <v>30</v>
      </c>
      <c r="K13" s="496"/>
      <c r="L13" s="496"/>
      <c r="M13" s="496"/>
      <c r="N13" s="496"/>
      <c r="O13" s="496"/>
      <c r="P13" s="496"/>
      <c r="Q13" s="496"/>
      <c r="R13" s="496"/>
      <c r="S13" s="496"/>
      <c r="T13" s="496"/>
      <c r="U13" s="496"/>
      <c r="V13" s="496"/>
      <c r="W13" s="496"/>
      <c r="X13" s="497">
        <v>0</v>
      </c>
      <c r="Y13" s="496">
        <f>Y6-AR6</f>
        <v>8042700840</v>
      </c>
      <c r="Z13" s="496"/>
      <c r="AA13" s="498">
        <v>8042700840</v>
      </c>
      <c r="AB13" s="496"/>
      <c r="AC13" s="496"/>
      <c r="AD13" s="496"/>
      <c r="AE13" s="496"/>
      <c r="AF13" s="496">
        <f>AA13/30/12</f>
        <v>22340835.666666668</v>
      </c>
      <c r="AG13" s="496">
        <v>22340835.666666668</v>
      </c>
      <c r="AH13" s="496">
        <v>22340835.666666668</v>
      </c>
      <c r="AI13" s="499"/>
      <c r="AJ13" s="499"/>
      <c r="AK13" s="499"/>
      <c r="AL13" s="496"/>
      <c r="AM13" s="496"/>
      <c r="AN13" s="499"/>
      <c r="AO13" s="499">
        <f>SUM(AF13:AH13)</f>
        <v>67022507</v>
      </c>
      <c r="AP13" s="496">
        <v>0</v>
      </c>
      <c r="AQ13" s="496"/>
      <c r="AR13" s="496">
        <v>3105062380</v>
      </c>
      <c r="AS13" s="498"/>
      <c r="AT13" s="500">
        <f>AA13-AO13</f>
        <v>7975678333</v>
      </c>
      <c r="AU13" s="501">
        <v>30966008</v>
      </c>
      <c r="AV13" s="502">
        <v>30966008</v>
      </c>
      <c r="AW13" s="503">
        <v>92898026</v>
      </c>
      <c r="AX13" s="503">
        <v>0</v>
      </c>
      <c r="AY13" s="504"/>
      <c r="AZ13" s="501"/>
    </row>
    <row r="14" spans="1:52" s="505" customFormat="1" ht="12" x14ac:dyDescent="0.45">
      <c r="A14" s="648" t="s">
        <v>2221</v>
      </c>
      <c r="B14" s="649"/>
      <c r="C14" s="649"/>
      <c r="D14" s="649"/>
      <c r="E14" s="649"/>
      <c r="F14" s="649"/>
      <c r="G14" s="649"/>
      <c r="H14" s="649"/>
      <c r="I14" s="649"/>
      <c r="J14" s="649"/>
      <c r="K14" s="649"/>
      <c r="L14" s="649"/>
      <c r="M14" s="649"/>
      <c r="N14" s="649"/>
      <c r="O14" s="649"/>
      <c r="P14" s="649"/>
      <c r="Q14" s="649"/>
      <c r="R14" s="649"/>
      <c r="S14" s="649"/>
      <c r="T14" s="649"/>
      <c r="U14" s="649"/>
      <c r="V14" s="649"/>
      <c r="W14" s="649"/>
      <c r="X14" s="649"/>
      <c r="Y14" s="649"/>
      <c r="Z14" s="649"/>
      <c r="AA14" s="649"/>
      <c r="AB14" s="649"/>
      <c r="AC14" s="649"/>
      <c r="AD14" s="649"/>
      <c r="AE14" s="650"/>
      <c r="AF14" s="515">
        <f>AF6-AF13</f>
        <v>8625172.3333333321</v>
      </c>
      <c r="AG14" s="515">
        <f>AG6-AG13</f>
        <v>8625173.3333333321</v>
      </c>
      <c r="AH14" s="515">
        <f>AH6-AH13</f>
        <v>8625173.3333333321</v>
      </c>
      <c r="AI14" s="499"/>
      <c r="AJ14" s="499"/>
      <c r="AK14" s="499"/>
      <c r="AL14" s="496"/>
      <c r="AM14" s="496"/>
      <c r="AN14" s="499"/>
      <c r="AO14" s="499">
        <f>SUM(AF14:AH14)</f>
        <v>25875518.999999996</v>
      </c>
      <c r="AP14" s="496"/>
      <c r="AQ14" s="496"/>
      <c r="AR14" s="496"/>
      <c r="AS14" s="499"/>
      <c r="AT14" s="516"/>
      <c r="AU14" s="501"/>
      <c r="AV14" s="502"/>
      <c r="AW14" s="503"/>
      <c r="AX14" s="503"/>
      <c r="AY14" s="504"/>
      <c r="AZ14" s="501"/>
    </row>
    <row r="15" spans="1:52" ht="12" x14ac:dyDescent="0.45">
      <c r="A15" s="651" t="s">
        <v>2219</v>
      </c>
      <c r="B15" s="652"/>
      <c r="C15" s="652"/>
      <c r="D15" s="652"/>
      <c r="E15" s="652"/>
      <c r="F15" s="652"/>
      <c r="G15" s="652"/>
      <c r="H15" s="652"/>
      <c r="I15" s="652"/>
      <c r="J15" s="652"/>
      <c r="K15" s="506"/>
      <c r="L15" s="506">
        <v>0</v>
      </c>
      <c r="M15" s="506">
        <v>0</v>
      </c>
      <c r="N15" s="506">
        <v>0</v>
      </c>
      <c r="O15" s="506">
        <v>0</v>
      </c>
      <c r="P15" s="506">
        <v>0</v>
      </c>
      <c r="Q15" s="506">
        <v>0</v>
      </c>
      <c r="R15" s="506">
        <v>0</v>
      </c>
      <c r="S15" s="506">
        <v>0</v>
      </c>
      <c r="T15" s="506">
        <v>0</v>
      </c>
      <c r="U15" s="506">
        <v>0</v>
      </c>
      <c r="V15" s="506">
        <v>0</v>
      </c>
      <c r="W15" s="506">
        <v>0</v>
      </c>
      <c r="X15" s="506">
        <v>0</v>
      </c>
      <c r="Y15" s="506">
        <f>Y13</f>
        <v>8042700840</v>
      </c>
      <c r="Z15" s="506">
        <v>0</v>
      </c>
      <c r="AA15" s="506">
        <f>AA13</f>
        <v>8042700840</v>
      </c>
      <c r="AB15" s="506"/>
      <c r="AC15" s="506"/>
      <c r="AD15" s="506"/>
      <c r="AE15" s="506"/>
      <c r="AF15" s="506"/>
      <c r="AG15" s="506"/>
      <c r="AH15" s="506"/>
      <c r="AI15" s="506">
        <v>0</v>
      </c>
      <c r="AJ15" s="506">
        <v>0</v>
      </c>
      <c r="AK15" s="506">
        <v>0</v>
      </c>
      <c r="AL15" s="506">
        <v>0</v>
      </c>
      <c r="AM15" s="506">
        <v>0</v>
      </c>
      <c r="AN15" s="506">
        <v>0</v>
      </c>
      <c r="AO15" s="506">
        <f t="shared" ref="AO15:AT15" si="7">AO13</f>
        <v>67022507</v>
      </c>
      <c r="AP15" s="506">
        <f t="shared" si="7"/>
        <v>0</v>
      </c>
      <c r="AQ15" s="506">
        <f t="shared" si="7"/>
        <v>0</v>
      </c>
      <c r="AR15" s="506">
        <f t="shared" si="7"/>
        <v>3105062380</v>
      </c>
      <c r="AS15" s="506">
        <f t="shared" si="7"/>
        <v>0</v>
      </c>
      <c r="AT15" s="506">
        <f t="shared" si="7"/>
        <v>7975678333</v>
      </c>
      <c r="AU15" s="508"/>
      <c r="AZ15" s="501"/>
    </row>
    <row r="16" spans="1:52" ht="24" x14ac:dyDescent="0.45">
      <c r="A16" s="511"/>
      <c r="B16" s="511"/>
      <c r="C16" s="511"/>
      <c r="D16" s="511"/>
      <c r="E16" s="511"/>
      <c r="F16" s="511"/>
      <c r="G16" s="511"/>
      <c r="H16" s="511"/>
      <c r="I16" s="511"/>
      <c r="J16" s="511"/>
      <c r="K16" s="508"/>
      <c r="L16" s="508"/>
      <c r="M16" s="508"/>
      <c r="N16" s="508"/>
      <c r="O16" s="508"/>
      <c r="P16" s="508"/>
      <c r="Q16" s="508"/>
      <c r="R16" s="508"/>
      <c r="S16" s="508"/>
      <c r="T16" s="508"/>
      <c r="U16" s="508"/>
      <c r="V16" s="508"/>
      <c r="W16" s="508"/>
      <c r="X16" s="508"/>
      <c r="Y16" s="508"/>
      <c r="Z16" s="508"/>
      <c r="AA16" s="508"/>
      <c r="AB16" s="508"/>
      <c r="AC16" s="508"/>
      <c r="AD16" s="517" t="s">
        <v>2222</v>
      </c>
      <c r="AE16" s="518" t="s">
        <v>2223</v>
      </c>
      <c r="AF16" s="508">
        <f>-SUM(AF14:AH14)</f>
        <v>-25875518.999999996</v>
      </c>
      <c r="AG16" s="517" t="s">
        <v>2224</v>
      </c>
      <c r="AH16" s="518" t="s">
        <v>2225</v>
      </c>
      <c r="AI16" s="508">
        <f>AF16</f>
        <v>-25875518.999999996</v>
      </c>
      <c r="AJ16" s="508"/>
      <c r="AK16" s="508"/>
      <c r="AL16" s="508"/>
      <c r="AM16" s="508"/>
      <c r="AN16" s="508"/>
      <c r="AO16" s="508"/>
      <c r="AP16" s="508"/>
      <c r="AQ16" s="508"/>
      <c r="AR16" s="508"/>
      <c r="AS16" s="508"/>
      <c r="AT16" s="508"/>
      <c r="AU16" s="508"/>
      <c r="AZ16" s="501"/>
    </row>
    <row r="17" spans="1:52" ht="12" x14ac:dyDescent="0.45">
      <c r="A17" s="511"/>
      <c r="B17" s="511"/>
      <c r="C17" s="511"/>
      <c r="D17" s="511"/>
      <c r="E17" s="511"/>
      <c r="F17" s="511"/>
      <c r="G17" s="511"/>
      <c r="H17" s="511"/>
      <c r="I17" s="511"/>
      <c r="J17" s="511"/>
      <c r="K17" s="508"/>
      <c r="L17" s="508"/>
      <c r="M17" s="508"/>
      <c r="N17" s="508"/>
      <c r="O17" s="508"/>
      <c r="P17" s="508"/>
      <c r="Q17" s="508"/>
      <c r="R17" s="508"/>
      <c r="S17" s="508"/>
      <c r="T17" s="508"/>
      <c r="U17" s="508"/>
      <c r="V17" s="508"/>
      <c r="W17" s="508"/>
      <c r="X17" s="508"/>
      <c r="Y17" s="508"/>
      <c r="Z17" s="508"/>
      <c r="AA17" s="508"/>
      <c r="AB17" s="508"/>
      <c r="AC17" s="508"/>
      <c r="AD17" s="508"/>
      <c r="AE17" s="508"/>
      <c r="AF17" s="508"/>
      <c r="AG17" s="508"/>
      <c r="AH17" s="508"/>
      <c r="AI17" s="508"/>
      <c r="AJ17" s="508"/>
      <c r="AK17" s="508"/>
      <c r="AL17" s="508"/>
      <c r="AM17" s="508"/>
      <c r="AN17" s="508"/>
      <c r="AO17" s="508"/>
      <c r="AP17" s="508"/>
      <c r="AQ17" s="508"/>
      <c r="AR17" s="508"/>
      <c r="AS17" s="508"/>
      <c r="AT17" s="508"/>
      <c r="AU17" s="508"/>
      <c r="AZ17" s="501"/>
    </row>
    <row r="18" spans="1:52" ht="12" x14ac:dyDescent="0.45">
      <c r="AZ18" s="501"/>
    </row>
    <row r="19" spans="1:52" ht="12" x14ac:dyDescent="0.45">
      <c r="A19" s="519" t="s">
        <v>2226</v>
      </c>
      <c r="B19" s="645">
        <f>SUMIF($C:$C,$A19,Z:Z)</f>
        <v>0</v>
      </c>
      <c r="C19" s="646"/>
      <c r="D19" s="520" t="s">
        <v>2227</v>
      </c>
      <c r="F19" s="519" t="s">
        <v>2226</v>
      </c>
      <c r="G19" s="645">
        <f>SUMIF($C:$C,$F19,AQ:AQ)</f>
        <v>0</v>
      </c>
      <c r="H19" s="646"/>
      <c r="I19" s="513" t="s">
        <v>2228</v>
      </c>
      <c r="AZ19" s="501"/>
    </row>
    <row r="20" spans="1:52" ht="12" x14ac:dyDescent="0.45">
      <c r="A20" s="519" t="s">
        <v>2229</v>
      </c>
      <c r="B20" s="645">
        <f>SUMIF($C:$C,$A20,Z:Z)</f>
        <v>0</v>
      </c>
      <c r="C20" s="646"/>
      <c r="D20" s="520" t="s">
        <v>2227</v>
      </c>
      <c r="F20" s="519">
        <v>1</v>
      </c>
      <c r="G20" s="645">
        <f>SUMIF($C:$C,$F20,AQ:AQ)</f>
        <v>0</v>
      </c>
      <c r="H20" s="646"/>
      <c r="I20" s="513" t="s">
        <v>2228</v>
      </c>
      <c r="AV20" s="521"/>
      <c r="AZ20" s="501"/>
    </row>
    <row r="21" spans="1:52" ht="12" x14ac:dyDescent="0.45">
      <c r="A21" s="519" t="s">
        <v>2219</v>
      </c>
      <c r="B21" s="645">
        <f>SUM(B19:C20)</f>
        <v>0</v>
      </c>
      <c r="C21" s="646"/>
      <c r="D21" s="522" t="b">
        <f>B21=Z7</f>
        <v>1</v>
      </c>
      <c r="F21" s="519" t="s">
        <v>2219</v>
      </c>
      <c r="G21" s="645">
        <f>SUM(G19:H20)</f>
        <v>0</v>
      </c>
      <c r="H21" s="646"/>
      <c r="I21" s="523" t="b">
        <f>G21=AQ7</f>
        <v>1</v>
      </c>
    </row>
    <row r="22" spans="1:52" ht="12" x14ac:dyDescent="0.45">
      <c r="A22" s="519"/>
      <c r="B22" s="524"/>
      <c r="C22" s="524"/>
      <c r="D22" s="522"/>
      <c r="F22" s="519"/>
      <c r="G22" s="524"/>
      <c r="H22" s="524"/>
      <c r="I22" s="523"/>
    </row>
    <row r="23" spans="1:52" s="526" customFormat="1" ht="12" x14ac:dyDescent="0.45">
      <c r="A23" s="525" t="s">
        <v>2230</v>
      </c>
      <c r="I23" s="527" t="s">
        <v>1333</v>
      </c>
      <c r="J23" s="528" t="s">
        <v>1334</v>
      </c>
      <c r="K23" s="529"/>
      <c r="L23" s="529">
        <f t="shared" ref="L23:W28" si="8">+SUMIFS(L:L,$C:$C,$I23,$D:$D,$J23)</f>
        <v>0</v>
      </c>
      <c r="M23" s="529">
        <f t="shared" si="8"/>
        <v>0</v>
      </c>
      <c r="N23" s="529">
        <f t="shared" si="8"/>
        <v>0</v>
      </c>
      <c r="O23" s="529">
        <f t="shared" si="8"/>
        <v>0</v>
      </c>
      <c r="P23" s="529">
        <f t="shared" si="8"/>
        <v>0</v>
      </c>
      <c r="Q23" s="529">
        <f t="shared" si="8"/>
        <v>0</v>
      </c>
      <c r="R23" s="529">
        <f t="shared" si="8"/>
        <v>0</v>
      </c>
      <c r="S23" s="529">
        <f t="shared" si="8"/>
        <v>0</v>
      </c>
      <c r="T23" s="529">
        <f t="shared" si="8"/>
        <v>0</v>
      </c>
      <c r="U23" s="529">
        <f t="shared" si="8"/>
        <v>0</v>
      </c>
      <c r="V23" s="529">
        <f t="shared" si="8"/>
        <v>0</v>
      </c>
      <c r="W23" s="529">
        <f t="shared" si="8"/>
        <v>0</v>
      </c>
      <c r="X23" s="529"/>
      <c r="Y23" s="529"/>
      <c r="Z23" s="529"/>
      <c r="AA23" s="529"/>
      <c r="AB23" s="529"/>
      <c r="AC23" s="529">
        <f t="shared" ref="AC23:AO28" si="9">+SUMIFS(AC:AC,$C:$C,$I23,$D:$D,$J23)</f>
        <v>0</v>
      </c>
      <c r="AD23" s="529">
        <f t="shared" si="9"/>
        <v>0</v>
      </c>
      <c r="AE23" s="529">
        <f t="shared" si="9"/>
        <v>0</v>
      </c>
      <c r="AF23" s="529">
        <f t="shared" si="9"/>
        <v>0</v>
      </c>
      <c r="AG23" s="529">
        <f t="shared" si="9"/>
        <v>0</v>
      </c>
      <c r="AH23" s="529">
        <f t="shared" si="9"/>
        <v>0</v>
      </c>
      <c r="AI23" s="529">
        <f t="shared" si="9"/>
        <v>0</v>
      </c>
      <c r="AJ23" s="529">
        <f t="shared" si="9"/>
        <v>0</v>
      </c>
      <c r="AK23" s="529">
        <f t="shared" si="9"/>
        <v>0</v>
      </c>
      <c r="AL23" s="529">
        <f t="shared" si="9"/>
        <v>0</v>
      </c>
      <c r="AM23" s="529">
        <f t="shared" si="9"/>
        <v>0</v>
      </c>
      <c r="AN23" s="529">
        <f t="shared" si="9"/>
        <v>0</v>
      </c>
      <c r="AO23" s="529">
        <f t="shared" si="9"/>
        <v>0</v>
      </c>
      <c r="AP23" s="529"/>
      <c r="AQ23" s="529"/>
      <c r="AR23" s="529"/>
      <c r="AS23" s="529"/>
      <c r="AT23" s="529"/>
      <c r="AU23" s="529"/>
      <c r="AV23" s="529"/>
    </row>
    <row r="24" spans="1:52" s="526" customFormat="1" ht="12" x14ac:dyDescent="0.45">
      <c r="A24" s="525"/>
      <c r="I24" s="530" t="s">
        <v>2216</v>
      </c>
      <c r="J24" s="531" t="s">
        <v>2217</v>
      </c>
      <c r="K24" s="529"/>
      <c r="L24" s="529"/>
      <c r="M24" s="529"/>
      <c r="N24" s="529"/>
      <c r="O24" s="529"/>
      <c r="P24" s="529"/>
      <c r="Q24" s="529"/>
      <c r="R24" s="529">
        <f t="shared" si="8"/>
        <v>0</v>
      </c>
      <c r="S24" s="529">
        <f t="shared" si="8"/>
        <v>0</v>
      </c>
      <c r="T24" s="529">
        <f t="shared" si="8"/>
        <v>0</v>
      </c>
      <c r="U24" s="529"/>
      <c r="V24" s="529"/>
      <c r="W24" s="529"/>
      <c r="X24" s="529"/>
      <c r="Y24" s="529"/>
      <c r="Z24" s="529"/>
      <c r="AA24" s="529"/>
      <c r="AB24" s="529"/>
      <c r="AC24" s="529">
        <f t="shared" si="9"/>
        <v>0</v>
      </c>
      <c r="AD24" s="529">
        <f t="shared" si="9"/>
        <v>0</v>
      </c>
      <c r="AE24" s="529">
        <f t="shared" si="9"/>
        <v>0</v>
      </c>
      <c r="AF24" s="529">
        <f t="shared" si="9"/>
        <v>53306843.666666672</v>
      </c>
      <c r="AG24" s="529">
        <f t="shared" si="9"/>
        <v>53306844.666666672</v>
      </c>
      <c r="AH24" s="529">
        <f t="shared" si="9"/>
        <v>53306844.666666672</v>
      </c>
      <c r="AI24" s="529">
        <f t="shared" si="9"/>
        <v>0</v>
      </c>
      <c r="AJ24" s="529">
        <f t="shared" si="9"/>
        <v>0</v>
      </c>
      <c r="AK24" s="529">
        <f t="shared" si="9"/>
        <v>0</v>
      </c>
      <c r="AL24" s="529">
        <f t="shared" si="9"/>
        <v>0</v>
      </c>
      <c r="AM24" s="529">
        <f t="shared" si="9"/>
        <v>0</v>
      </c>
      <c r="AN24" s="529">
        <f t="shared" si="9"/>
        <v>0</v>
      </c>
      <c r="AO24" s="529">
        <f t="shared" si="9"/>
        <v>159920533</v>
      </c>
      <c r="AP24" s="529"/>
      <c r="AQ24" s="529"/>
      <c r="AR24" s="529"/>
      <c r="AS24" s="529"/>
      <c r="AT24" s="529"/>
      <c r="AU24" s="529"/>
      <c r="AV24" s="529"/>
    </row>
    <row r="25" spans="1:52" s="526" customFormat="1" ht="12" x14ac:dyDescent="0.45">
      <c r="I25" s="527" t="s">
        <v>2231</v>
      </c>
      <c r="J25" s="528" t="s">
        <v>2232</v>
      </c>
      <c r="K25" s="529"/>
      <c r="L25" s="529">
        <f t="shared" ref="L25:Q28" si="10">+SUMIFS(L:L,$C:$C,$I25,$D:$D,$J25)</f>
        <v>0</v>
      </c>
      <c r="M25" s="529">
        <f t="shared" si="10"/>
        <v>0</v>
      </c>
      <c r="N25" s="529">
        <f t="shared" si="10"/>
        <v>0</v>
      </c>
      <c r="O25" s="529">
        <f t="shared" si="10"/>
        <v>0</v>
      </c>
      <c r="P25" s="529">
        <f t="shared" si="10"/>
        <v>0</v>
      </c>
      <c r="Q25" s="529">
        <f t="shared" si="10"/>
        <v>0</v>
      </c>
      <c r="R25" s="529">
        <f t="shared" si="8"/>
        <v>0</v>
      </c>
      <c r="S25" s="529">
        <f t="shared" si="8"/>
        <v>0</v>
      </c>
      <c r="T25" s="529">
        <f t="shared" si="8"/>
        <v>0</v>
      </c>
      <c r="U25" s="529">
        <f t="shared" si="8"/>
        <v>0</v>
      </c>
      <c r="V25" s="529">
        <f t="shared" si="8"/>
        <v>0</v>
      </c>
      <c r="W25" s="529">
        <f t="shared" si="8"/>
        <v>0</v>
      </c>
      <c r="X25" s="529"/>
      <c r="Y25" s="529"/>
      <c r="Z25" s="529"/>
      <c r="AA25" s="529"/>
      <c r="AB25" s="529"/>
      <c r="AC25" s="529">
        <f t="shared" si="9"/>
        <v>0</v>
      </c>
      <c r="AD25" s="529">
        <f t="shared" si="9"/>
        <v>0</v>
      </c>
      <c r="AE25" s="529">
        <f t="shared" si="9"/>
        <v>0</v>
      </c>
      <c r="AF25" s="529">
        <f t="shared" si="9"/>
        <v>0</v>
      </c>
      <c r="AG25" s="529">
        <f t="shared" si="9"/>
        <v>0</v>
      </c>
      <c r="AH25" s="529">
        <f t="shared" si="9"/>
        <v>0</v>
      </c>
      <c r="AI25" s="529">
        <f t="shared" si="9"/>
        <v>0</v>
      </c>
      <c r="AJ25" s="529">
        <f t="shared" si="9"/>
        <v>0</v>
      </c>
      <c r="AK25" s="529">
        <f t="shared" si="9"/>
        <v>0</v>
      </c>
      <c r="AL25" s="529">
        <f t="shared" si="9"/>
        <v>0</v>
      </c>
      <c r="AM25" s="529">
        <f t="shared" si="9"/>
        <v>0</v>
      </c>
      <c r="AN25" s="529">
        <f t="shared" si="9"/>
        <v>0</v>
      </c>
      <c r="AO25" s="529">
        <f t="shared" si="9"/>
        <v>0</v>
      </c>
      <c r="AP25" s="529"/>
      <c r="AQ25" s="529"/>
      <c r="AR25" s="529"/>
      <c r="AS25" s="529"/>
      <c r="AT25" s="529"/>
      <c r="AU25" s="529"/>
      <c r="AV25" s="529"/>
    </row>
    <row r="26" spans="1:52" s="526" customFormat="1" ht="12" x14ac:dyDescent="0.45">
      <c r="I26" s="527" t="s">
        <v>2233</v>
      </c>
      <c r="J26" s="528" t="s">
        <v>2232</v>
      </c>
      <c r="K26" s="529"/>
      <c r="L26" s="529">
        <f t="shared" si="10"/>
        <v>0</v>
      </c>
      <c r="M26" s="529">
        <f t="shared" si="10"/>
        <v>0</v>
      </c>
      <c r="N26" s="529">
        <f t="shared" si="10"/>
        <v>0</v>
      </c>
      <c r="O26" s="529">
        <f t="shared" si="10"/>
        <v>0</v>
      </c>
      <c r="P26" s="529">
        <f t="shared" si="10"/>
        <v>0</v>
      </c>
      <c r="Q26" s="529">
        <f t="shared" si="10"/>
        <v>0</v>
      </c>
      <c r="R26" s="529">
        <f t="shared" si="8"/>
        <v>0</v>
      </c>
      <c r="S26" s="529">
        <f t="shared" si="8"/>
        <v>0</v>
      </c>
      <c r="T26" s="529">
        <f t="shared" si="8"/>
        <v>0</v>
      </c>
      <c r="U26" s="529">
        <f t="shared" si="8"/>
        <v>0</v>
      </c>
      <c r="V26" s="529">
        <f t="shared" si="8"/>
        <v>0</v>
      </c>
      <c r="W26" s="529">
        <f t="shared" si="8"/>
        <v>0</v>
      </c>
      <c r="X26" s="529"/>
      <c r="Y26" s="529"/>
      <c r="Z26" s="529"/>
      <c r="AA26" s="529"/>
      <c r="AB26" s="529"/>
      <c r="AC26" s="529">
        <f t="shared" si="9"/>
        <v>0</v>
      </c>
      <c r="AD26" s="529">
        <f t="shared" si="9"/>
        <v>0</v>
      </c>
      <c r="AE26" s="529">
        <f t="shared" si="9"/>
        <v>0</v>
      </c>
      <c r="AF26" s="529">
        <f t="shared" si="9"/>
        <v>0</v>
      </c>
      <c r="AG26" s="529">
        <f t="shared" si="9"/>
        <v>0</v>
      </c>
      <c r="AH26" s="529">
        <f t="shared" si="9"/>
        <v>0</v>
      </c>
      <c r="AI26" s="529">
        <f t="shared" si="9"/>
        <v>0</v>
      </c>
      <c r="AJ26" s="529">
        <f t="shared" si="9"/>
        <v>0</v>
      </c>
      <c r="AK26" s="529">
        <f t="shared" si="9"/>
        <v>0</v>
      </c>
      <c r="AL26" s="529">
        <f t="shared" si="9"/>
        <v>0</v>
      </c>
      <c r="AM26" s="529">
        <f t="shared" si="9"/>
        <v>0</v>
      </c>
      <c r="AN26" s="529">
        <f t="shared" si="9"/>
        <v>0</v>
      </c>
      <c r="AO26" s="529">
        <f t="shared" si="9"/>
        <v>0</v>
      </c>
      <c r="AP26" s="529"/>
      <c r="AQ26" s="529"/>
      <c r="AR26" s="529"/>
      <c r="AS26" s="529"/>
      <c r="AT26" s="529"/>
      <c r="AU26" s="529"/>
      <c r="AV26" s="529"/>
    </row>
    <row r="27" spans="1:52" s="526" customFormat="1" ht="12" x14ac:dyDescent="0.45">
      <c r="I27" s="527" t="s">
        <v>2233</v>
      </c>
      <c r="J27" s="528" t="s">
        <v>2234</v>
      </c>
      <c r="K27" s="529"/>
      <c r="L27" s="529">
        <f t="shared" si="10"/>
        <v>0</v>
      </c>
      <c r="M27" s="529">
        <f t="shared" si="10"/>
        <v>0</v>
      </c>
      <c r="N27" s="529">
        <f t="shared" si="10"/>
        <v>0</v>
      </c>
      <c r="O27" s="529">
        <f t="shared" si="10"/>
        <v>0</v>
      </c>
      <c r="P27" s="529">
        <f t="shared" si="10"/>
        <v>0</v>
      </c>
      <c r="Q27" s="529">
        <f t="shared" si="10"/>
        <v>0</v>
      </c>
      <c r="R27" s="529">
        <f t="shared" si="8"/>
        <v>0</v>
      </c>
      <c r="S27" s="529">
        <f t="shared" si="8"/>
        <v>0</v>
      </c>
      <c r="T27" s="529">
        <f t="shared" si="8"/>
        <v>0</v>
      </c>
      <c r="U27" s="529">
        <f t="shared" si="8"/>
        <v>0</v>
      </c>
      <c r="V27" s="529">
        <f t="shared" si="8"/>
        <v>0</v>
      </c>
      <c r="W27" s="529">
        <f t="shared" si="8"/>
        <v>0</v>
      </c>
      <c r="X27" s="529"/>
      <c r="Y27" s="529"/>
      <c r="Z27" s="529"/>
      <c r="AA27" s="529"/>
      <c r="AB27" s="529"/>
      <c r="AC27" s="529">
        <f t="shared" si="9"/>
        <v>0</v>
      </c>
      <c r="AD27" s="529">
        <f t="shared" si="9"/>
        <v>0</v>
      </c>
      <c r="AE27" s="529">
        <f t="shared" si="9"/>
        <v>0</v>
      </c>
      <c r="AF27" s="529">
        <f t="shared" si="9"/>
        <v>0</v>
      </c>
      <c r="AG27" s="529">
        <f t="shared" si="9"/>
        <v>0</v>
      </c>
      <c r="AH27" s="529">
        <f t="shared" si="9"/>
        <v>0</v>
      </c>
      <c r="AI27" s="529">
        <f t="shared" si="9"/>
        <v>0</v>
      </c>
      <c r="AJ27" s="529">
        <f t="shared" si="9"/>
        <v>0</v>
      </c>
      <c r="AK27" s="529">
        <f t="shared" si="9"/>
        <v>0</v>
      </c>
      <c r="AL27" s="529">
        <f t="shared" si="9"/>
        <v>0</v>
      </c>
      <c r="AM27" s="529">
        <f t="shared" si="9"/>
        <v>0</v>
      </c>
      <c r="AN27" s="529">
        <f t="shared" si="9"/>
        <v>0</v>
      </c>
      <c r="AO27" s="529">
        <f t="shared" si="9"/>
        <v>0</v>
      </c>
      <c r="AP27" s="529"/>
      <c r="AQ27" s="529"/>
      <c r="AR27" s="529"/>
      <c r="AS27" s="529"/>
      <c r="AT27" s="529"/>
      <c r="AU27" s="529"/>
      <c r="AV27" s="529"/>
    </row>
    <row r="28" spans="1:52" s="526" customFormat="1" ht="12" x14ac:dyDescent="0.45">
      <c r="I28" s="527" t="s">
        <v>2235</v>
      </c>
      <c r="J28" s="528" t="s">
        <v>1334</v>
      </c>
      <c r="K28" s="529"/>
      <c r="L28" s="529">
        <f t="shared" si="10"/>
        <v>0</v>
      </c>
      <c r="M28" s="529">
        <f t="shared" si="10"/>
        <v>0</v>
      </c>
      <c r="N28" s="529">
        <f t="shared" si="10"/>
        <v>0</v>
      </c>
      <c r="O28" s="529">
        <f t="shared" si="10"/>
        <v>0</v>
      </c>
      <c r="P28" s="529">
        <f t="shared" si="10"/>
        <v>0</v>
      </c>
      <c r="Q28" s="529">
        <f t="shared" si="10"/>
        <v>0</v>
      </c>
      <c r="R28" s="529">
        <f t="shared" si="8"/>
        <v>0</v>
      </c>
      <c r="S28" s="529">
        <f t="shared" si="8"/>
        <v>0</v>
      </c>
      <c r="T28" s="529">
        <f t="shared" si="8"/>
        <v>0</v>
      </c>
      <c r="U28" s="529">
        <f t="shared" si="8"/>
        <v>0</v>
      </c>
      <c r="V28" s="529">
        <f t="shared" si="8"/>
        <v>0</v>
      </c>
      <c r="W28" s="529">
        <f t="shared" si="8"/>
        <v>0</v>
      </c>
      <c r="X28" s="529"/>
      <c r="Y28" s="529"/>
      <c r="Z28" s="529"/>
      <c r="AA28" s="529"/>
      <c r="AB28" s="529"/>
      <c r="AC28" s="529">
        <f t="shared" si="9"/>
        <v>0</v>
      </c>
      <c r="AD28" s="529">
        <f t="shared" si="9"/>
        <v>0</v>
      </c>
      <c r="AE28" s="529">
        <f t="shared" si="9"/>
        <v>0</v>
      </c>
      <c r="AF28" s="529">
        <f t="shared" si="9"/>
        <v>0</v>
      </c>
      <c r="AG28" s="529">
        <f t="shared" si="9"/>
        <v>0</v>
      </c>
      <c r="AH28" s="529">
        <f t="shared" si="9"/>
        <v>0</v>
      </c>
      <c r="AI28" s="529">
        <f t="shared" si="9"/>
        <v>0</v>
      </c>
      <c r="AJ28" s="529">
        <f t="shared" si="9"/>
        <v>0</v>
      </c>
      <c r="AK28" s="529">
        <f t="shared" si="9"/>
        <v>0</v>
      </c>
      <c r="AL28" s="529">
        <f t="shared" si="9"/>
        <v>0</v>
      </c>
      <c r="AM28" s="529">
        <f t="shared" si="9"/>
        <v>0</v>
      </c>
      <c r="AN28" s="529">
        <f t="shared" si="9"/>
        <v>0</v>
      </c>
      <c r="AO28" s="529">
        <f t="shared" si="9"/>
        <v>0</v>
      </c>
      <c r="AP28" s="529"/>
      <c r="AQ28" s="529"/>
      <c r="AR28" s="529"/>
      <c r="AS28" s="529"/>
      <c r="AT28" s="529"/>
      <c r="AU28" s="529"/>
      <c r="AV28" s="529"/>
    </row>
    <row r="29" spans="1:52" ht="12" x14ac:dyDescent="0.45">
      <c r="AO29" s="509" t="str">
        <f>+IF(SUM(AO23:AO28)-AO7=0,"일치","오류")</f>
        <v>오류</v>
      </c>
      <c r="AP29" s="509"/>
      <c r="AQ29" s="512"/>
      <c r="AR29" s="512"/>
    </row>
  </sheetData>
  <mergeCells count="63">
    <mergeCell ref="A1:AT1"/>
    <mergeCell ref="J2:AB2"/>
    <mergeCell ref="A3:A5"/>
    <mergeCell ref="B3:B5"/>
    <mergeCell ref="C3:C5"/>
    <mergeCell ref="D3:D5"/>
    <mergeCell ref="E3:E5"/>
    <mergeCell ref="F3:F5"/>
    <mergeCell ref="G3:G5"/>
    <mergeCell ref="H3:H5"/>
    <mergeCell ref="AB3:AQ3"/>
    <mergeCell ref="AR3:AR5"/>
    <mergeCell ref="AS3:AS5"/>
    <mergeCell ref="AT3:AT5"/>
    <mergeCell ref="K4:K5"/>
    <mergeCell ref="L4:W4"/>
    <mergeCell ref="X4:X5"/>
    <mergeCell ref="AB4:AB5"/>
    <mergeCell ref="AC4:AN4"/>
    <mergeCell ref="AO4:AO5"/>
    <mergeCell ref="K3:X3"/>
    <mergeCell ref="Y3:Y5"/>
    <mergeCell ref="Z3:Z5"/>
    <mergeCell ref="AA3:AA5"/>
    <mergeCell ref="AP4:AP5"/>
    <mergeCell ref="AQ4:AQ5"/>
    <mergeCell ref="A7:J7"/>
    <mergeCell ref="A10:A12"/>
    <mergeCell ref="B10:B12"/>
    <mergeCell ref="C10:C12"/>
    <mergeCell ref="D10:D12"/>
    <mergeCell ref="E10:E12"/>
    <mergeCell ref="F10:F12"/>
    <mergeCell ref="I3:I5"/>
    <mergeCell ref="J3:J5"/>
    <mergeCell ref="K10:X10"/>
    <mergeCell ref="Y10:Y12"/>
    <mergeCell ref="K11:K12"/>
    <mergeCell ref="L11:W11"/>
    <mergeCell ref="X11:X12"/>
    <mergeCell ref="AR10:AR12"/>
    <mergeCell ref="AS10:AS12"/>
    <mergeCell ref="AT10:AT12"/>
    <mergeCell ref="AB11:AB12"/>
    <mergeCell ref="AC11:AN11"/>
    <mergeCell ref="AO11:AO12"/>
    <mergeCell ref="AP11:AP12"/>
    <mergeCell ref="B20:C20"/>
    <mergeCell ref="G20:H20"/>
    <mergeCell ref="B21:C21"/>
    <mergeCell ref="G21:H21"/>
    <mergeCell ref="AQ11:AQ12"/>
    <mergeCell ref="A14:AE14"/>
    <mergeCell ref="A15:J15"/>
    <mergeCell ref="B19:C19"/>
    <mergeCell ref="G19:H19"/>
    <mergeCell ref="Z10:Z12"/>
    <mergeCell ref="AA10:AA12"/>
    <mergeCell ref="AB10:AQ10"/>
    <mergeCell ref="G10:G12"/>
    <mergeCell ref="H10:H12"/>
    <mergeCell ref="I10:I12"/>
    <mergeCell ref="J10:J12"/>
  </mergeCells>
  <phoneticPr fontId="25" type="noConversion"/>
  <pageMargins left="0.70866141732283472" right="0.70866141732283472" top="0.74803149606299213" bottom="0.74803149606299213" header="0.31496062992125984" footer="0.31496062992125984"/>
  <pageSetup paperSize="9" scale="53" orientation="landscape" r:id="rId1"/>
  <colBreaks count="1" manualBreakCount="1">
    <brk id="3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CC89-0711-4C70-8A68-CF5FE3458A18}">
  <dimension ref="A1:M829"/>
  <sheetViews>
    <sheetView showGridLines="0" topLeftCell="D790" zoomScale="85" zoomScaleNormal="85" workbookViewId="0">
      <selection activeCell="E798" sqref="E798"/>
    </sheetView>
  </sheetViews>
  <sheetFormatPr defaultColWidth="8.75" defaultRowHeight="13" x14ac:dyDescent="0.45"/>
  <cols>
    <col min="1" max="1" width="0.5" style="296" customWidth="1"/>
    <col min="2" max="2" width="16.25" style="296" customWidth="1"/>
    <col min="3" max="3" width="18.75" style="296" customWidth="1"/>
    <col min="4" max="4" width="18.25" style="296" bestFit="1" customWidth="1"/>
    <col min="5" max="5" width="85" style="296" customWidth="1"/>
    <col min="6" max="6" width="11.25" style="296" customWidth="1"/>
    <col min="7" max="7" width="18.08203125" style="297" bestFit="1" customWidth="1"/>
    <col min="8" max="8" width="18.08203125" style="296" bestFit="1" customWidth="1"/>
    <col min="9" max="9" width="20.33203125" style="296" bestFit="1" customWidth="1"/>
    <col min="10" max="10" width="15.75" style="296" customWidth="1"/>
    <col min="11" max="11" width="18.25" style="296" bestFit="1" customWidth="1"/>
    <col min="12" max="12" width="8.75" style="296"/>
    <col min="13" max="13" width="15.08203125" style="296" bestFit="1" customWidth="1"/>
    <col min="14" max="16384" width="8.75" style="296"/>
  </cols>
  <sheetData>
    <row r="1" spans="2:13" s="293" customFormat="1" ht="10.15" customHeight="1" x14ac:dyDescent="0.45">
      <c r="B1" s="292" t="s">
        <v>1494</v>
      </c>
      <c r="G1" s="294"/>
    </row>
    <row r="4" spans="2:13" ht="16" x14ac:dyDescent="0.45">
      <c r="B4" s="295"/>
      <c r="C4" s="295" t="s">
        <v>1495</v>
      </c>
    </row>
    <row r="5" spans="2:13" x14ac:dyDescent="0.45">
      <c r="B5" s="295"/>
      <c r="C5" s="298" t="s">
        <v>1496</v>
      </c>
      <c r="D5" s="299">
        <v>46022</v>
      </c>
    </row>
    <row r="6" spans="2:13" ht="39" x14ac:dyDescent="0.45">
      <c r="B6" s="295"/>
      <c r="C6" s="300" t="s">
        <v>1497</v>
      </c>
      <c r="D6" s="301">
        <v>46022</v>
      </c>
      <c r="E6" s="302" t="s">
        <v>1498</v>
      </c>
      <c r="F6" s="302" t="s">
        <v>1499</v>
      </c>
      <c r="G6" s="303" t="s">
        <v>1500</v>
      </c>
      <c r="H6" s="304" t="s">
        <v>1501</v>
      </c>
    </row>
    <row r="7" spans="2:13" x14ac:dyDescent="0.45">
      <c r="B7" s="295"/>
      <c r="C7" s="305" t="s">
        <v>1502</v>
      </c>
      <c r="D7" s="306">
        <v>0</v>
      </c>
      <c r="E7" s="307" t="s">
        <v>1503</v>
      </c>
      <c r="F7" s="306" t="s">
        <v>1504</v>
      </c>
      <c r="G7" s="306" t="s">
        <v>1504</v>
      </c>
      <c r="H7" s="308" t="str">
        <f>IF(E7="Y",IF(F7="N",IF(G7="N","적격자산 해당","n/a"),"n/a"),"n/a")</f>
        <v>적격자산 해당</v>
      </c>
    </row>
    <row r="8" spans="2:13" x14ac:dyDescent="0.45">
      <c r="B8" s="295"/>
      <c r="C8" s="305" t="s">
        <v>341</v>
      </c>
      <c r="D8" s="306">
        <f>SUM(G214:G393)</f>
        <v>2036673641</v>
      </c>
      <c r="E8" s="307" t="s">
        <v>1503</v>
      </c>
      <c r="F8" s="306" t="s">
        <v>1504</v>
      </c>
      <c r="G8" s="306" t="s">
        <v>1504</v>
      </c>
      <c r="H8" s="308" t="str">
        <f>IF(E8="Y",IF(F8="N",IF(G8="N","적격자산 해당","n/a"),"n/a"),"n/a")</f>
        <v>적격자산 해당</v>
      </c>
    </row>
    <row r="9" spans="2:13" x14ac:dyDescent="0.45">
      <c r="B9" s="295"/>
      <c r="C9" s="309" t="s">
        <v>1505</v>
      </c>
      <c r="D9" s="310">
        <f>SUM(D7:D8)</f>
        <v>2036673641</v>
      </c>
      <c r="E9" s="310"/>
      <c r="F9" s="310"/>
      <c r="G9" s="310"/>
      <c r="H9" s="311"/>
    </row>
    <row r="10" spans="2:13" x14ac:dyDescent="0.45">
      <c r="B10" s="295"/>
      <c r="C10" s="295"/>
    </row>
    <row r="11" spans="2:13" x14ac:dyDescent="0.45">
      <c r="B11" s="295"/>
      <c r="C11" s="312" t="s">
        <v>1506</v>
      </c>
      <c r="D11" s="313"/>
      <c r="E11" s="313"/>
      <c r="F11" s="313"/>
      <c r="G11" s="314"/>
      <c r="H11" s="313"/>
      <c r="I11" s="313"/>
      <c r="J11" s="313"/>
      <c r="K11" s="313"/>
      <c r="L11" s="315"/>
      <c r="M11" s="315"/>
    </row>
    <row r="12" spans="2:13" ht="13.5" thickBot="1" x14ac:dyDescent="0.5">
      <c r="B12" s="295"/>
      <c r="C12" s="312" t="s">
        <v>1507</v>
      </c>
      <c r="D12" s="313"/>
      <c r="E12" s="313"/>
      <c r="F12" s="313"/>
      <c r="G12" s="314"/>
      <c r="H12" s="313"/>
      <c r="I12" s="313"/>
      <c r="J12" s="313"/>
      <c r="K12" s="313"/>
      <c r="L12" s="315"/>
      <c r="M12" s="315"/>
    </row>
    <row r="13" spans="2:13" x14ac:dyDescent="0.45">
      <c r="B13" s="295"/>
      <c r="C13" s="316" t="s">
        <v>1508</v>
      </c>
      <c r="D13" s="317"/>
      <c r="E13" s="317"/>
      <c r="F13" s="317"/>
      <c r="G13" s="318"/>
      <c r="H13" s="317"/>
      <c r="I13" s="317"/>
      <c r="J13" s="317"/>
      <c r="K13" s="317"/>
      <c r="L13" s="317"/>
      <c r="M13" s="319"/>
    </row>
    <row r="14" spans="2:13" x14ac:dyDescent="0.45">
      <c r="B14" s="295"/>
      <c r="C14" s="320" t="s">
        <v>1501</v>
      </c>
      <c r="M14" s="321"/>
    </row>
    <row r="15" spans="2:13" ht="13.5" thickBot="1" x14ac:dyDescent="0.5">
      <c r="B15" s="295"/>
      <c r="C15" s="322" t="s">
        <v>1509</v>
      </c>
      <c r="D15" s="323"/>
      <c r="E15" s="323"/>
      <c r="F15" s="323"/>
      <c r="G15" s="324"/>
      <c r="H15" s="323"/>
      <c r="I15" s="323"/>
      <c r="J15" s="323"/>
      <c r="K15" s="323"/>
      <c r="L15" s="323"/>
      <c r="M15" s="325"/>
    </row>
    <row r="16" spans="2:13" x14ac:dyDescent="0.45">
      <c r="B16" s="295"/>
      <c r="C16" s="313"/>
    </row>
    <row r="17" spans="2:13" x14ac:dyDescent="0.45">
      <c r="B17" s="295"/>
      <c r="C17" s="313"/>
    </row>
    <row r="18" spans="2:13" x14ac:dyDescent="0.45">
      <c r="B18" s="295"/>
      <c r="C18" s="312"/>
    </row>
    <row r="19" spans="2:13" x14ac:dyDescent="0.45">
      <c r="B19" s="295"/>
      <c r="C19" s="312" t="s">
        <v>1510</v>
      </c>
    </row>
    <row r="20" spans="2:13" ht="13.5" thickBot="1" x14ac:dyDescent="0.5">
      <c r="B20" s="295"/>
      <c r="C20" s="312" t="s">
        <v>1507</v>
      </c>
    </row>
    <row r="21" spans="2:13" x14ac:dyDescent="0.45">
      <c r="B21" s="295"/>
      <c r="C21" s="316" t="s">
        <v>1511</v>
      </c>
      <c r="D21" s="317"/>
      <c r="E21" s="317"/>
      <c r="F21" s="317"/>
      <c r="G21" s="318"/>
      <c r="H21" s="317"/>
      <c r="I21" s="317"/>
      <c r="J21" s="317"/>
      <c r="K21" s="317"/>
      <c r="L21" s="317"/>
      <c r="M21" s="319"/>
    </row>
    <row r="22" spans="2:13" ht="13.5" thickBot="1" x14ac:dyDescent="0.5">
      <c r="B22" s="295"/>
      <c r="C22" s="322" t="s">
        <v>1512</v>
      </c>
      <c r="D22" s="323"/>
      <c r="E22" s="323"/>
      <c r="F22" s="323"/>
      <c r="G22" s="324"/>
      <c r="H22" s="323"/>
      <c r="I22" s="323"/>
      <c r="J22" s="323"/>
      <c r="K22" s="323"/>
      <c r="L22" s="323"/>
      <c r="M22" s="325"/>
    </row>
    <row r="23" spans="2:13" ht="13.5" thickBot="1" x14ac:dyDescent="0.5">
      <c r="B23" s="295"/>
      <c r="C23" s="326"/>
    </row>
    <row r="24" spans="2:13" x14ac:dyDescent="0.45">
      <c r="B24" s="295"/>
      <c r="C24" s="316" t="s">
        <v>1511</v>
      </c>
      <c r="D24" s="317"/>
      <c r="E24" s="317"/>
      <c r="F24" s="317"/>
      <c r="G24" s="318"/>
      <c r="H24" s="317"/>
      <c r="I24" s="317"/>
      <c r="J24" s="317"/>
      <c r="K24" s="317"/>
      <c r="L24" s="317"/>
      <c r="M24" s="319"/>
    </row>
    <row r="25" spans="2:13" x14ac:dyDescent="0.45">
      <c r="B25" s="295"/>
      <c r="C25" s="327" t="s">
        <v>1513</v>
      </c>
      <c r="M25" s="321"/>
    </row>
    <row r="26" spans="2:13" ht="13.5" thickBot="1" x14ac:dyDescent="0.5">
      <c r="B26" s="295"/>
      <c r="C26" s="322" t="s">
        <v>1514</v>
      </c>
      <c r="D26" s="323"/>
      <c r="E26" s="323"/>
      <c r="F26" s="323"/>
      <c r="G26" s="324"/>
      <c r="H26" s="323"/>
      <c r="I26" s="323"/>
      <c r="J26" s="323"/>
      <c r="K26" s="323"/>
      <c r="L26" s="323"/>
      <c r="M26" s="325"/>
    </row>
    <row r="27" spans="2:13" x14ac:dyDescent="0.45">
      <c r="B27" s="295"/>
      <c r="C27" s="313"/>
    </row>
    <row r="28" spans="2:13" x14ac:dyDescent="0.45">
      <c r="B28" s="295"/>
      <c r="C28" s="313"/>
    </row>
    <row r="29" spans="2:13" x14ac:dyDescent="0.45">
      <c r="B29" s="295"/>
      <c r="C29" s="313"/>
    </row>
    <row r="30" spans="2:13" x14ac:dyDescent="0.45">
      <c r="B30" s="295"/>
      <c r="C30" s="312"/>
    </row>
    <row r="31" spans="2:13" x14ac:dyDescent="0.45">
      <c r="B31" s="295"/>
      <c r="C31" s="312" t="s">
        <v>1515</v>
      </c>
    </row>
    <row r="32" spans="2:13" ht="13.5" thickBot="1" x14ac:dyDescent="0.5">
      <c r="B32" s="295"/>
      <c r="C32" s="312" t="s">
        <v>1507</v>
      </c>
    </row>
    <row r="33" spans="2:13" x14ac:dyDescent="0.45">
      <c r="B33" s="295"/>
      <c r="C33" s="316" t="s">
        <v>1516</v>
      </c>
      <c r="D33" s="317"/>
      <c r="E33" s="317"/>
      <c r="F33" s="317"/>
      <c r="G33" s="318"/>
      <c r="H33" s="317"/>
      <c r="I33" s="317"/>
      <c r="J33" s="317"/>
      <c r="K33" s="317"/>
      <c r="L33" s="317"/>
      <c r="M33" s="319"/>
    </row>
    <row r="34" spans="2:13" x14ac:dyDescent="0.45">
      <c r="B34" s="295"/>
      <c r="C34" s="320" t="s">
        <v>1517</v>
      </c>
      <c r="M34" s="321"/>
    </row>
    <row r="35" spans="2:13" x14ac:dyDescent="0.45">
      <c r="B35" s="295"/>
      <c r="C35" s="320" t="s">
        <v>1518</v>
      </c>
      <c r="M35" s="321"/>
    </row>
    <row r="36" spans="2:13" x14ac:dyDescent="0.45">
      <c r="B36" s="295"/>
      <c r="C36" s="320" t="s">
        <v>1519</v>
      </c>
      <c r="M36" s="321"/>
    </row>
    <row r="37" spans="2:13" ht="13.5" thickBot="1" x14ac:dyDescent="0.5">
      <c r="B37" s="295"/>
      <c r="C37" s="322" t="s">
        <v>1520</v>
      </c>
      <c r="D37" s="323"/>
      <c r="E37" s="323"/>
      <c r="F37" s="323"/>
      <c r="G37" s="324"/>
      <c r="H37" s="323"/>
      <c r="I37" s="323"/>
      <c r="J37" s="323"/>
      <c r="K37" s="323"/>
      <c r="L37" s="323"/>
      <c r="M37" s="325"/>
    </row>
    <row r="38" spans="2:13" x14ac:dyDescent="0.45">
      <c r="B38" s="295"/>
      <c r="C38" s="313"/>
    </row>
    <row r="39" spans="2:13" x14ac:dyDescent="0.45">
      <c r="B39" s="295"/>
      <c r="C39" s="313"/>
    </row>
    <row r="40" spans="2:13" x14ac:dyDescent="0.45">
      <c r="B40" s="295"/>
      <c r="C40" s="312"/>
    </row>
    <row r="41" spans="2:13" x14ac:dyDescent="0.45">
      <c r="B41" s="295"/>
      <c r="C41" s="295" t="s">
        <v>1521</v>
      </c>
      <c r="G41" s="297">
        <f>SUM(G43:G393)</f>
        <v>16473502551</v>
      </c>
      <c r="H41" s="328">
        <f>SUM(H43:H393)</f>
        <v>7072519926</v>
      </c>
    </row>
    <row r="42" spans="2:13" x14ac:dyDescent="0.45">
      <c r="C42" s="329" t="s">
        <v>1522</v>
      </c>
      <c r="D42" s="329" t="s">
        <v>1523</v>
      </c>
      <c r="E42" s="329" t="s">
        <v>1524</v>
      </c>
      <c r="F42" s="329" t="s">
        <v>1525</v>
      </c>
      <c r="G42" s="330" t="s">
        <v>1526</v>
      </c>
      <c r="H42" s="329" t="s">
        <v>1527</v>
      </c>
      <c r="I42" s="329" t="s">
        <v>1528</v>
      </c>
    </row>
    <row r="43" spans="2:13" x14ac:dyDescent="0.45">
      <c r="C43" s="331" t="s">
        <v>341</v>
      </c>
      <c r="D43" s="331">
        <v>44926</v>
      </c>
      <c r="E43" s="331" t="s">
        <v>1529</v>
      </c>
      <c r="F43" s="331"/>
      <c r="G43" s="331"/>
      <c r="H43" s="331"/>
      <c r="I43" s="331">
        <v>0</v>
      </c>
    </row>
    <row r="44" spans="2:13" x14ac:dyDescent="0.45">
      <c r="C44" s="331" t="s">
        <v>341</v>
      </c>
      <c r="D44" s="331" t="s">
        <v>1530</v>
      </c>
      <c r="E44" s="331" t="s">
        <v>1531</v>
      </c>
      <c r="F44" s="331" t="s">
        <v>1532</v>
      </c>
      <c r="G44" s="331">
        <v>3500000</v>
      </c>
      <c r="H44" s="331">
        <v>0</v>
      </c>
      <c r="I44" s="331">
        <v>3500000</v>
      </c>
    </row>
    <row r="45" spans="2:13" x14ac:dyDescent="0.45">
      <c r="C45" s="331" t="s">
        <v>341</v>
      </c>
      <c r="D45" s="331" t="s">
        <v>1530</v>
      </c>
      <c r="E45" s="331" t="s">
        <v>1531</v>
      </c>
      <c r="F45" s="331" t="s">
        <v>1532</v>
      </c>
      <c r="G45" s="331">
        <v>350000</v>
      </c>
      <c r="H45" s="331">
        <v>0</v>
      </c>
      <c r="I45" s="331">
        <v>3850000</v>
      </c>
    </row>
    <row r="46" spans="2:13" x14ac:dyDescent="0.45">
      <c r="C46" s="331" t="s">
        <v>341</v>
      </c>
      <c r="D46" s="331" t="s">
        <v>1530</v>
      </c>
      <c r="E46" s="331" t="s">
        <v>1533</v>
      </c>
      <c r="F46" s="331" t="s">
        <v>1534</v>
      </c>
      <c r="G46" s="331">
        <v>700000</v>
      </c>
      <c r="H46" s="331">
        <v>0</v>
      </c>
      <c r="I46" s="331">
        <v>4550000</v>
      </c>
    </row>
    <row r="47" spans="2:13" x14ac:dyDescent="0.45">
      <c r="C47" s="331" t="s">
        <v>341</v>
      </c>
      <c r="D47" s="331" t="s">
        <v>1530</v>
      </c>
      <c r="E47" s="331" t="s">
        <v>1533</v>
      </c>
      <c r="F47" s="331" t="s">
        <v>1534</v>
      </c>
      <c r="G47" s="331">
        <v>70000</v>
      </c>
      <c r="H47" s="331">
        <v>0</v>
      </c>
      <c r="I47" s="331">
        <v>4620000</v>
      </c>
    </row>
    <row r="48" spans="2:13" x14ac:dyDescent="0.45">
      <c r="C48" s="331" t="s">
        <v>341</v>
      </c>
      <c r="D48" s="331" t="s">
        <v>1535</v>
      </c>
      <c r="E48" s="331" t="s">
        <v>1536</v>
      </c>
      <c r="F48" s="331" t="s">
        <v>1537</v>
      </c>
      <c r="G48" s="331">
        <v>64686300</v>
      </c>
      <c r="H48" s="331">
        <v>0</v>
      </c>
      <c r="I48" s="331">
        <v>69306300</v>
      </c>
    </row>
    <row r="49" spans="3:9" x14ac:dyDescent="0.45">
      <c r="C49" s="331" t="s">
        <v>341</v>
      </c>
      <c r="D49" s="331" t="s">
        <v>1538</v>
      </c>
      <c r="E49" s="331" t="s">
        <v>1539</v>
      </c>
      <c r="F49" s="331" t="s">
        <v>1540</v>
      </c>
      <c r="G49" s="331">
        <v>2800000000</v>
      </c>
      <c r="H49" s="331">
        <v>0</v>
      </c>
      <c r="I49" s="331">
        <v>2869306300</v>
      </c>
    </row>
    <row r="50" spans="3:9" x14ac:dyDescent="0.45">
      <c r="C50" s="331" t="s">
        <v>341</v>
      </c>
      <c r="D50" s="331" t="s">
        <v>1538</v>
      </c>
      <c r="E50" s="331" t="s">
        <v>1539</v>
      </c>
      <c r="F50" s="331" t="s">
        <v>1540</v>
      </c>
      <c r="G50" s="331">
        <v>2400000000</v>
      </c>
      <c r="H50" s="331">
        <v>0</v>
      </c>
      <c r="I50" s="331">
        <v>5269306300</v>
      </c>
    </row>
    <row r="51" spans="3:9" x14ac:dyDescent="0.45">
      <c r="C51" s="331" t="s">
        <v>341</v>
      </c>
      <c r="D51" s="331" t="s">
        <v>1538</v>
      </c>
      <c r="E51" s="331" t="s">
        <v>1541</v>
      </c>
      <c r="F51" s="331" t="s">
        <v>1540</v>
      </c>
      <c r="G51" s="331">
        <v>1174000000</v>
      </c>
      <c r="H51" s="331">
        <v>0</v>
      </c>
      <c r="I51" s="331">
        <v>6443306300</v>
      </c>
    </row>
    <row r="52" spans="3:9" x14ac:dyDescent="0.45">
      <c r="C52" s="331" t="s">
        <v>341</v>
      </c>
      <c r="D52" s="331" t="s">
        <v>1538</v>
      </c>
      <c r="E52" s="331" t="s">
        <v>1542</v>
      </c>
      <c r="F52" s="331" t="s">
        <v>1540</v>
      </c>
      <c r="G52" s="331">
        <v>350000</v>
      </c>
      <c r="H52" s="331">
        <v>0</v>
      </c>
      <c r="I52" s="331">
        <v>6443656300</v>
      </c>
    </row>
    <row r="53" spans="3:9" x14ac:dyDescent="0.45">
      <c r="C53" s="331" t="s">
        <v>341</v>
      </c>
      <c r="D53" s="331" t="s">
        <v>1538</v>
      </c>
      <c r="E53" s="331" t="s">
        <v>1543</v>
      </c>
      <c r="F53" s="331" t="s">
        <v>1540</v>
      </c>
      <c r="G53" s="331">
        <v>126000000</v>
      </c>
      <c r="H53" s="331">
        <v>0</v>
      </c>
      <c r="I53" s="331">
        <v>6569656300</v>
      </c>
    </row>
    <row r="54" spans="3:9" x14ac:dyDescent="0.45">
      <c r="C54" s="331" t="s">
        <v>341</v>
      </c>
      <c r="D54" s="331" t="s">
        <v>1538</v>
      </c>
      <c r="E54" s="331" t="s">
        <v>1544</v>
      </c>
      <c r="F54" s="331" t="s">
        <v>1545</v>
      </c>
      <c r="G54" s="331">
        <v>960000</v>
      </c>
      <c r="H54" s="331">
        <v>0</v>
      </c>
      <c r="I54" s="331">
        <v>6570616300</v>
      </c>
    </row>
    <row r="55" spans="3:9" x14ac:dyDescent="0.45">
      <c r="C55" s="331" t="s">
        <v>341</v>
      </c>
      <c r="D55" s="331" t="s">
        <v>1538</v>
      </c>
      <c r="E55" s="331" t="s">
        <v>1546</v>
      </c>
      <c r="F55" s="331" t="s">
        <v>1547</v>
      </c>
      <c r="G55" s="331">
        <v>28000000</v>
      </c>
      <c r="H55" s="331">
        <v>0</v>
      </c>
      <c r="I55" s="331">
        <v>6598616300</v>
      </c>
    </row>
    <row r="56" spans="3:9" x14ac:dyDescent="0.45">
      <c r="C56" s="331" t="s">
        <v>341</v>
      </c>
      <c r="D56" s="331" t="s">
        <v>1538</v>
      </c>
      <c r="E56" s="331" t="s">
        <v>1546</v>
      </c>
      <c r="F56" s="331" t="s">
        <v>1547</v>
      </c>
      <c r="G56" s="331">
        <v>2800000</v>
      </c>
      <c r="H56" s="331">
        <v>0</v>
      </c>
      <c r="I56" s="331">
        <v>6601416300</v>
      </c>
    </row>
    <row r="57" spans="3:9" x14ac:dyDescent="0.45">
      <c r="C57" s="331" t="s">
        <v>341</v>
      </c>
      <c r="D57" s="331" t="s">
        <v>1538</v>
      </c>
      <c r="E57" s="331" t="s">
        <v>1548</v>
      </c>
      <c r="F57" s="331" t="s">
        <v>1547</v>
      </c>
      <c r="G57" s="331">
        <v>24000000</v>
      </c>
      <c r="H57" s="331">
        <v>0</v>
      </c>
      <c r="I57" s="331">
        <v>6625416300</v>
      </c>
    </row>
    <row r="58" spans="3:9" x14ac:dyDescent="0.45">
      <c r="C58" s="331" t="s">
        <v>341</v>
      </c>
      <c r="D58" s="331" t="s">
        <v>1538</v>
      </c>
      <c r="E58" s="331" t="s">
        <v>1548</v>
      </c>
      <c r="F58" s="331" t="s">
        <v>1547</v>
      </c>
      <c r="G58" s="331">
        <v>2400000</v>
      </c>
      <c r="H58" s="331">
        <v>0</v>
      </c>
      <c r="I58" s="331">
        <v>6627816300</v>
      </c>
    </row>
    <row r="59" spans="3:9" x14ac:dyDescent="0.45">
      <c r="C59" s="331" t="s">
        <v>341</v>
      </c>
      <c r="D59" s="331" t="s">
        <v>1549</v>
      </c>
      <c r="E59" s="331" t="s">
        <v>1531</v>
      </c>
      <c r="F59" s="331"/>
      <c r="G59" s="331">
        <v>0</v>
      </c>
      <c r="H59" s="331">
        <v>3850000</v>
      </c>
      <c r="I59" s="331">
        <v>6623966300</v>
      </c>
    </row>
    <row r="60" spans="3:9" x14ac:dyDescent="0.45">
      <c r="C60" s="331" t="s">
        <v>341</v>
      </c>
      <c r="D60" s="331" t="s">
        <v>1549</v>
      </c>
      <c r="E60" s="331" t="s">
        <v>1533</v>
      </c>
      <c r="F60" s="331"/>
      <c r="G60" s="331">
        <v>0</v>
      </c>
      <c r="H60" s="331">
        <v>770000</v>
      </c>
      <c r="I60" s="331">
        <v>6623196300</v>
      </c>
    </row>
    <row r="61" spans="3:9" x14ac:dyDescent="0.45">
      <c r="C61" s="331" t="s">
        <v>341</v>
      </c>
      <c r="D61" s="331" t="s">
        <v>1549</v>
      </c>
      <c r="E61" s="331" t="s">
        <v>1539</v>
      </c>
      <c r="F61" s="331"/>
      <c r="G61" s="331">
        <v>0</v>
      </c>
      <c r="H61" s="331">
        <v>2800000000</v>
      </c>
      <c r="I61" s="331">
        <v>3823196300</v>
      </c>
    </row>
    <row r="62" spans="3:9" x14ac:dyDescent="0.45">
      <c r="C62" s="331" t="s">
        <v>341</v>
      </c>
      <c r="D62" s="331" t="s">
        <v>1549</v>
      </c>
      <c r="E62" s="331" t="s">
        <v>1539</v>
      </c>
      <c r="F62" s="331"/>
      <c r="G62" s="331">
        <v>0</v>
      </c>
      <c r="H62" s="331">
        <v>2400000000</v>
      </c>
      <c r="I62" s="331">
        <v>1423196300</v>
      </c>
    </row>
    <row r="63" spans="3:9" x14ac:dyDescent="0.45">
      <c r="C63" s="331" t="s">
        <v>341</v>
      </c>
      <c r="D63" s="331" t="s">
        <v>1549</v>
      </c>
      <c r="E63" s="331" t="s">
        <v>1541</v>
      </c>
      <c r="F63" s="331"/>
      <c r="G63" s="331">
        <v>0</v>
      </c>
      <c r="H63" s="331">
        <v>1174000000</v>
      </c>
      <c r="I63" s="331">
        <v>249196300</v>
      </c>
    </row>
    <row r="64" spans="3:9" x14ac:dyDescent="0.45">
      <c r="C64" s="331" t="s">
        <v>341</v>
      </c>
      <c r="D64" s="331" t="s">
        <v>1549</v>
      </c>
      <c r="E64" s="331" t="s">
        <v>1542</v>
      </c>
      <c r="F64" s="331"/>
      <c r="G64" s="331">
        <v>0</v>
      </c>
      <c r="H64" s="331">
        <v>350000</v>
      </c>
      <c r="I64" s="331">
        <v>248846300</v>
      </c>
    </row>
    <row r="65" spans="3:9" x14ac:dyDescent="0.45">
      <c r="C65" s="331" t="s">
        <v>341</v>
      </c>
      <c r="D65" s="331" t="s">
        <v>1549</v>
      </c>
      <c r="E65" s="331" t="s">
        <v>1543</v>
      </c>
      <c r="F65" s="331"/>
      <c r="G65" s="331">
        <v>0</v>
      </c>
      <c r="H65" s="331">
        <v>126000000</v>
      </c>
      <c r="I65" s="331">
        <v>122846300</v>
      </c>
    </row>
    <row r="66" spans="3:9" x14ac:dyDescent="0.45">
      <c r="C66" s="331" t="s">
        <v>341</v>
      </c>
      <c r="D66" s="331" t="s">
        <v>1549</v>
      </c>
      <c r="E66" s="331" t="s">
        <v>1544</v>
      </c>
      <c r="F66" s="331"/>
      <c r="G66" s="331">
        <v>0</v>
      </c>
      <c r="H66" s="331">
        <v>960000</v>
      </c>
      <c r="I66" s="331">
        <v>121886300</v>
      </c>
    </row>
    <row r="67" spans="3:9" x14ac:dyDescent="0.45">
      <c r="C67" s="331" t="s">
        <v>341</v>
      </c>
      <c r="D67" s="331" t="s">
        <v>1549</v>
      </c>
      <c r="E67" s="331" t="s">
        <v>1546</v>
      </c>
      <c r="F67" s="331"/>
      <c r="G67" s="331">
        <v>0</v>
      </c>
      <c r="H67" s="331">
        <v>30800000</v>
      </c>
      <c r="I67" s="331">
        <v>91086300</v>
      </c>
    </row>
    <row r="68" spans="3:9" x14ac:dyDescent="0.45">
      <c r="C68" s="331" t="s">
        <v>341</v>
      </c>
      <c r="D68" s="331" t="s">
        <v>1549</v>
      </c>
      <c r="E68" s="331" t="s">
        <v>1548</v>
      </c>
      <c r="F68" s="331"/>
      <c r="G68" s="331">
        <v>0</v>
      </c>
      <c r="H68" s="331">
        <v>26400000</v>
      </c>
      <c r="I68" s="331">
        <v>64686300</v>
      </c>
    </row>
    <row r="69" spans="3:9" x14ac:dyDescent="0.45">
      <c r="C69" s="331" t="s">
        <v>341</v>
      </c>
      <c r="D69" s="331" t="s">
        <v>1549</v>
      </c>
      <c r="E69" s="331" t="s">
        <v>1550</v>
      </c>
      <c r="F69" s="331"/>
      <c r="G69" s="331">
        <v>0</v>
      </c>
      <c r="H69" s="331">
        <v>2750000</v>
      </c>
      <c r="I69" s="331">
        <v>61936300</v>
      </c>
    </row>
    <row r="70" spans="3:9" x14ac:dyDescent="0.45">
      <c r="C70" s="331" t="s">
        <v>341</v>
      </c>
      <c r="D70" s="331" t="s">
        <v>1549</v>
      </c>
      <c r="E70" s="331" t="s">
        <v>1551</v>
      </c>
      <c r="F70" s="331"/>
      <c r="G70" s="331">
        <v>0</v>
      </c>
      <c r="H70" s="331">
        <v>330910730</v>
      </c>
      <c r="I70" s="331">
        <v>-268974430</v>
      </c>
    </row>
    <row r="71" spans="3:9" x14ac:dyDescent="0.45">
      <c r="C71" s="331" t="s">
        <v>341</v>
      </c>
      <c r="D71" s="331" t="s">
        <v>1549</v>
      </c>
      <c r="E71" s="331" t="s">
        <v>1552</v>
      </c>
      <c r="F71" s="331"/>
      <c r="G71" s="331">
        <v>0</v>
      </c>
      <c r="H71" s="331">
        <v>14112000</v>
      </c>
      <c r="I71" s="331">
        <v>-283086430</v>
      </c>
    </row>
    <row r="72" spans="3:9" x14ac:dyDescent="0.45">
      <c r="C72" s="331" t="s">
        <v>341</v>
      </c>
      <c r="D72" s="331" t="s">
        <v>1549</v>
      </c>
      <c r="E72" s="331" t="s">
        <v>1553</v>
      </c>
      <c r="F72" s="331"/>
      <c r="G72" s="331">
        <v>0</v>
      </c>
      <c r="H72" s="331">
        <v>2311230</v>
      </c>
      <c r="I72" s="331">
        <v>-285397660</v>
      </c>
    </row>
    <row r="73" spans="3:9" x14ac:dyDescent="0.45">
      <c r="C73" s="331" t="s">
        <v>341</v>
      </c>
      <c r="D73" s="331" t="s">
        <v>1549</v>
      </c>
      <c r="E73" s="331" t="s">
        <v>1554</v>
      </c>
      <c r="F73" s="331"/>
      <c r="G73" s="331">
        <v>0</v>
      </c>
      <c r="H73" s="331">
        <v>30000</v>
      </c>
      <c r="I73" s="331">
        <v>-285427660</v>
      </c>
    </row>
    <row r="74" spans="3:9" x14ac:dyDescent="0.45">
      <c r="C74" s="331" t="s">
        <v>341</v>
      </c>
      <c r="D74" s="331" t="s">
        <v>1549</v>
      </c>
      <c r="E74" s="331" t="s">
        <v>1555</v>
      </c>
      <c r="F74" s="331"/>
      <c r="G74" s="331">
        <v>0</v>
      </c>
      <c r="H74" s="331">
        <v>10000</v>
      </c>
      <c r="I74" s="331">
        <v>-285437660</v>
      </c>
    </row>
    <row r="75" spans="3:9" x14ac:dyDescent="0.45">
      <c r="C75" s="331" t="s">
        <v>341</v>
      </c>
      <c r="D75" s="331" t="s">
        <v>1549</v>
      </c>
      <c r="E75" s="331" t="s">
        <v>1556</v>
      </c>
      <c r="F75" s="331"/>
      <c r="G75" s="331">
        <v>0</v>
      </c>
      <c r="H75" s="331">
        <v>350000</v>
      </c>
      <c r="I75" s="331">
        <v>-285787660</v>
      </c>
    </row>
    <row r="76" spans="3:9" x14ac:dyDescent="0.45">
      <c r="C76" s="331" t="s">
        <v>341</v>
      </c>
      <c r="D76" s="331" t="s">
        <v>1549</v>
      </c>
      <c r="E76" s="331" t="s">
        <v>1557</v>
      </c>
      <c r="F76" s="331"/>
      <c r="G76" s="331">
        <v>0</v>
      </c>
      <c r="H76" s="331">
        <v>6830874</v>
      </c>
      <c r="I76" s="331">
        <v>-292618534</v>
      </c>
    </row>
    <row r="77" spans="3:9" x14ac:dyDescent="0.45">
      <c r="C77" s="331" t="s">
        <v>341</v>
      </c>
      <c r="D77" s="331" t="s">
        <v>1549</v>
      </c>
      <c r="E77" s="331" t="s">
        <v>1558</v>
      </c>
      <c r="F77" s="331"/>
      <c r="G77" s="331">
        <v>0</v>
      </c>
      <c r="H77" s="331">
        <v>2277000</v>
      </c>
      <c r="I77" s="331">
        <v>-294895534</v>
      </c>
    </row>
    <row r="78" spans="3:9" x14ac:dyDescent="0.45">
      <c r="C78" s="331" t="s">
        <v>341</v>
      </c>
      <c r="D78" s="331" t="s">
        <v>1549</v>
      </c>
      <c r="E78" s="331" t="s">
        <v>1559</v>
      </c>
      <c r="F78" s="331"/>
      <c r="G78" s="331">
        <v>0</v>
      </c>
      <c r="H78" s="331">
        <v>120960000</v>
      </c>
      <c r="I78" s="331">
        <v>-415855534</v>
      </c>
    </row>
    <row r="79" spans="3:9" x14ac:dyDescent="0.45">
      <c r="C79" s="331" t="s">
        <v>341</v>
      </c>
      <c r="D79" s="331" t="s">
        <v>1549</v>
      </c>
      <c r="E79" s="331" t="s">
        <v>1560</v>
      </c>
      <c r="F79" s="331"/>
      <c r="G79" s="331">
        <v>0</v>
      </c>
      <c r="H79" s="331">
        <v>12096000</v>
      </c>
      <c r="I79" s="331">
        <v>-427951534</v>
      </c>
    </row>
    <row r="80" spans="3:9" x14ac:dyDescent="0.45">
      <c r="C80" s="331" t="s">
        <v>341</v>
      </c>
      <c r="D80" s="331" t="s">
        <v>1549</v>
      </c>
      <c r="E80" s="331" t="s">
        <v>1561</v>
      </c>
      <c r="F80" s="331"/>
      <c r="G80" s="331">
        <v>0</v>
      </c>
      <c r="H80" s="331">
        <v>6048000</v>
      </c>
      <c r="I80" s="331">
        <v>-433999534</v>
      </c>
    </row>
    <row r="81" spans="3:9" x14ac:dyDescent="0.45">
      <c r="C81" s="331" t="s">
        <v>341</v>
      </c>
      <c r="D81" s="331" t="s">
        <v>1549</v>
      </c>
      <c r="E81" s="331" t="s">
        <v>1562</v>
      </c>
      <c r="F81" s="331"/>
      <c r="G81" s="331">
        <v>0</v>
      </c>
      <c r="H81" s="331">
        <v>43000</v>
      </c>
      <c r="I81" s="331">
        <v>-434042534</v>
      </c>
    </row>
    <row r="82" spans="3:9" x14ac:dyDescent="0.45">
      <c r="C82" s="331" t="s">
        <v>341</v>
      </c>
      <c r="D82" s="331" t="s">
        <v>1549</v>
      </c>
      <c r="E82" s="331" t="s">
        <v>1563</v>
      </c>
      <c r="F82" s="331"/>
      <c r="G82" s="331">
        <v>0</v>
      </c>
      <c r="H82" s="331">
        <v>10000</v>
      </c>
      <c r="I82" s="331">
        <v>-434052534</v>
      </c>
    </row>
    <row r="83" spans="3:9" x14ac:dyDescent="0.45">
      <c r="C83" s="331" t="s">
        <v>341</v>
      </c>
      <c r="D83" s="331" t="s">
        <v>1549</v>
      </c>
      <c r="E83" s="331" t="s">
        <v>1564</v>
      </c>
      <c r="F83" s="331"/>
      <c r="G83" s="331">
        <v>0</v>
      </c>
      <c r="H83" s="331">
        <v>350000</v>
      </c>
      <c r="I83" s="331">
        <v>-434402534</v>
      </c>
    </row>
    <row r="84" spans="3:9" x14ac:dyDescent="0.45">
      <c r="C84" s="331" t="s">
        <v>341</v>
      </c>
      <c r="D84" s="331" t="s">
        <v>1549</v>
      </c>
      <c r="E84" s="331" t="s">
        <v>1565</v>
      </c>
      <c r="F84" s="331"/>
      <c r="G84" s="331">
        <v>0</v>
      </c>
      <c r="H84" s="331">
        <v>7200</v>
      </c>
      <c r="I84" s="331">
        <v>-434409734</v>
      </c>
    </row>
    <row r="85" spans="3:9" x14ac:dyDescent="0.45">
      <c r="C85" s="331" t="s">
        <v>341</v>
      </c>
      <c r="D85" s="331" t="s">
        <v>1549</v>
      </c>
      <c r="E85" s="331" t="s">
        <v>1566</v>
      </c>
      <c r="F85" s="331"/>
      <c r="G85" s="331">
        <v>0</v>
      </c>
      <c r="H85" s="331">
        <v>4000</v>
      </c>
      <c r="I85" s="331">
        <v>-434413734</v>
      </c>
    </row>
    <row r="86" spans="3:9" x14ac:dyDescent="0.45">
      <c r="C86" s="331" t="s">
        <v>341</v>
      </c>
      <c r="D86" s="331" t="s">
        <v>1549</v>
      </c>
      <c r="E86" s="331" t="s">
        <v>1567</v>
      </c>
      <c r="F86" s="331"/>
      <c r="G86" s="331">
        <v>0</v>
      </c>
      <c r="H86" s="331">
        <v>10289892</v>
      </c>
      <c r="I86" s="331">
        <v>-444703626</v>
      </c>
    </row>
    <row r="87" spans="3:9" x14ac:dyDescent="0.45">
      <c r="C87" s="331" t="s">
        <v>341</v>
      </c>
      <c r="D87" s="331" t="s">
        <v>1549</v>
      </c>
      <c r="E87" s="331" t="s">
        <v>1568</v>
      </c>
      <c r="F87" s="331" t="s">
        <v>1569</v>
      </c>
      <c r="G87" s="331">
        <v>70800000</v>
      </c>
      <c r="H87" s="331">
        <v>0</v>
      </c>
      <c r="I87" s="331">
        <v>-373903626</v>
      </c>
    </row>
    <row r="88" spans="3:9" x14ac:dyDescent="0.45">
      <c r="C88" s="331" t="s">
        <v>341</v>
      </c>
      <c r="D88" s="331" t="s">
        <v>1549</v>
      </c>
      <c r="E88" s="331" t="s">
        <v>1568</v>
      </c>
      <c r="F88" s="331" t="s">
        <v>1569</v>
      </c>
      <c r="G88" s="331">
        <v>7080000</v>
      </c>
      <c r="H88" s="331">
        <v>0</v>
      </c>
      <c r="I88" s="331">
        <v>-366823626</v>
      </c>
    </row>
    <row r="89" spans="3:9" x14ac:dyDescent="0.45">
      <c r="C89" s="331" t="s">
        <v>341</v>
      </c>
      <c r="D89" s="331" t="s">
        <v>1549</v>
      </c>
      <c r="E89" s="331" t="s">
        <v>1550</v>
      </c>
      <c r="F89" s="331" t="s">
        <v>1570</v>
      </c>
      <c r="G89" s="331">
        <v>2500000</v>
      </c>
      <c r="H89" s="331">
        <v>0</v>
      </c>
      <c r="I89" s="331">
        <v>-364323626</v>
      </c>
    </row>
    <row r="90" spans="3:9" x14ac:dyDescent="0.45">
      <c r="C90" s="331" t="s">
        <v>341</v>
      </c>
      <c r="D90" s="331" t="s">
        <v>1549</v>
      </c>
      <c r="E90" s="331" t="s">
        <v>1571</v>
      </c>
      <c r="F90" s="331" t="s">
        <v>1570</v>
      </c>
      <c r="G90" s="331">
        <v>250000</v>
      </c>
      <c r="H90" s="331">
        <v>0</v>
      </c>
      <c r="I90" s="331">
        <v>-364073626</v>
      </c>
    </row>
    <row r="91" spans="3:9" x14ac:dyDescent="0.45">
      <c r="C91" s="331" t="s">
        <v>341</v>
      </c>
      <c r="D91" s="331" t="s">
        <v>1549</v>
      </c>
      <c r="E91" s="331" t="s">
        <v>1551</v>
      </c>
      <c r="F91" s="331" t="s">
        <v>1570</v>
      </c>
      <c r="G91" s="331">
        <v>330910730</v>
      </c>
      <c r="H91" s="331">
        <v>0</v>
      </c>
      <c r="I91" s="331">
        <v>-33162896</v>
      </c>
    </row>
    <row r="92" spans="3:9" x14ac:dyDescent="0.45">
      <c r="C92" s="331" t="s">
        <v>341</v>
      </c>
      <c r="D92" s="331" t="s">
        <v>1549</v>
      </c>
      <c r="E92" s="331" t="s">
        <v>1552</v>
      </c>
      <c r="F92" s="331" t="s">
        <v>1570</v>
      </c>
      <c r="G92" s="331">
        <v>14112000</v>
      </c>
      <c r="H92" s="331">
        <v>0</v>
      </c>
      <c r="I92" s="331">
        <v>-19050896</v>
      </c>
    </row>
    <row r="93" spans="3:9" x14ac:dyDescent="0.45">
      <c r="C93" s="331" t="s">
        <v>341</v>
      </c>
      <c r="D93" s="331" t="s">
        <v>1549</v>
      </c>
      <c r="E93" s="331" t="s">
        <v>1553</v>
      </c>
      <c r="F93" s="331" t="s">
        <v>1570</v>
      </c>
      <c r="G93" s="331">
        <v>2311230</v>
      </c>
      <c r="H93" s="331">
        <v>0</v>
      </c>
      <c r="I93" s="331">
        <v>-16739666</v>
      </c>
    </row>
    <row r="94" spans="3:9" x14ac:dyDescent="0.45">
      <c r="C94" s="331" t="s">
        <v>341</v>
      </c>
      <c r="D94" s="331" t="s">
        <v>1549</v>
      </c>
      <c r="E94" s="331" t="s">
        <v>1554</v>
      </c>
      <c r="F94" s="331" t="s">
        <v>1570</v>
      </c>
      <c r="G94" s="331">
        <v>30000</v>
      </c>
      <c r="H94" s="331">
        <v>0</v>
      </c>
      <c r="I94" s="331">
        <v>-16709666</v>
      </c>
    </row>
    <row r="95" spans="3:9" x14ac:dyDescent="0.45">
      <c r="C95" s="331" t="s">
        <v>341</v>
      </c>
      <c r="D95" s="331" t="s">
        <v>1549</v>
      </c>
      <c r="E95" s="331" t="s">
        <v>1555</v>
      </c>
      <c r="F95" s="331" t="s">
        <v>1570</v>
      </c>
      <c r="G95" s="331">
        <v>10000</v>
      </c>
      <c r="H95" s="331">
        <v>0</v>
      </c>
      <c r="I95" s="331">
        <v>-16699666</v>
      </c>
    </row>
    <row r="96" spans="3:9" x14ac:dyDescent="0.45">
      <c r="C96" s="331" t="s">
        <v>341</v>
      </c>
      <c r="D96" s="331" t="s">
        <v>1549</v>
      </c>
      <c r="E96" s="331" t="s">
        <v>1556</v>
      </c>
      <c r="F96" s="331" t="s">
        <v>1570</v>
      </c>
      <c r="G96" s="331">
        <v>350000</v>
      </c>
      <c r="H96" s="331">
        <v>0</v>
      </c>
      <c r="I96" s="331">
        <v>-16349666</v>
      </c>
    </row>
    <row r="97" spans="3:9" x14ac:dyDescent="0.45">
      <c r="C97" s="331" t="s">
        <v>341</v>
      </c>
      <c r="D97" s="331" t="s">
        <v>1549</v>
      </c>
      <c r="E97" s="331" t="s">
        <v>1557</v>
      </c>
      <c r="F97" s="331" t="s">
        <v>1572</v>
      </c>
      <c r="G97" s="331">
        <v>6830874</v>
      </c>
      <c r="H97" s="331">
        <v>0</v>
      </c>
      <c r="I97" s="331">
        <v>-9518792</v>
      </c>
    </row>
    <row r="98" spans="3:9" x14ac:dyDescent="0.45">
      <c r="C98" s="331" t="s">
        <v>341</v>
      </c>
      <c r="D98" s="331" t="s">
        <v>1549</v>
      </c>
      <c r="E98" s="331" t="s">
        <v>1558</v>
      </c>
      <c r="F98" s="331" t="s">
        <v>1570</v>
      </c>
      <c r="G98" s="331">
        <v>2070000</v>
      </c>
      <c r="H98" s="331">
        <v>0</v>
      </c>
      <c r="I98" s="331">
        <v>-7448792</v>
      </c>
    </row>
    <row r="99" spans="3:9" x14ac:dyDescent="0.45">
      <c r="C99" s="331" t="s">
        <v>341</v>
      </c>
      <c r="D99" s="331" t="s">
        <v>1549</v>
      </c>
      <c r="E99" s="331" t="s">
        <v>1558</v>
      </c>
      <c r="F99" s="331" t="s">
        <v>1570</v>
      </c>
      <c r="G99" s="331">
        <v>207000</v>
      </c>
      <c r="H99" s="331">
        <v>0</v>
      </c>
      <c r="I99" s="331">
        <v>-7241792</v>
      </c>
    </row>
    <row r="100" spans="3:9" x14ac:dyDescent="0.45">
      <c r="C100" s="331" t="s">
        <v>341</v>
      </c>
      <c r="D100" s="331" t="s">
        <v>1549</v>
      </c>
      <c r="E100" s="331" t="s">
        <v>1559</v>
      </c>
      <c r="F100" s="331" t="s">
        <v>1570</v>
      </c>
      <c r="G100" s="331">
        <v>120960000</v>
      </c>
      <c r="H100" s="331">
        <v>0</v>
      </c>
      <c r="I100" s="331">
        <v>113718208</v>
      </c>
    </row>
    <row r="101" spans="3:9" x14ac:dyDescent="0.45">
      <c r="C101" s="331" t="s">
        <v>341</v>
      </c>
      <c r="D101" s="331" t="s">
        <v>1549</v>
      </c>
      <c r="E101" s="331" t="s">
        <v>1560</v>
      </c>
      <c r="F101" s="331" t="s">
        <v>1570</v>
      </c>
      <c r="G101" s="331">
        <v>12096000</v>
      </c>
      <c r="H101" s="331">
        <v>0</v>
      </c>
      <c r="I101" s="331">
        <v>125814208</v>
      </c>
    </row>
    <row r="102" spans="3:9" x14ac:dyDescent="0.45">
      <c r="C102" s="331" t="s">
        <v>341</v>
      </c>
      <c r="D102" s="331" t="s">
        <v>1549</v>
      </c>
      <c r="E102" s="331" t="s">
        <v>1561</v>
      </c>
      <c r="F102" s="331" t="s">
        <v>1570</v>
      </c>
      <c r="G102" s="331">
        <v>6048000</v>
      </c>
      <c r="H102" s="331">
        <v>0</v>
      </c>
      <c r="I102" s="331">
        <v>131862208</v>
      </c>
    </row>
    <row r="103" spans="3:9" x14ac:dyDescent="0.45">
      <c r="C103" s="331" t="s">
        <v>341</v>
      </c>
      <c r="D103" s="331" t="s">
        <v>1549</v>
      </c>
      <c r="E103" s="331" t="s">
        <v>1562</v>
      </c>
      <c r="F103" s="331" t="s">
        <v>1570</v>
      </c>
      <c r="G103" s="331">
        <v>43000</v>
      </c>
      <c r="H103" s="331">
        <v>0</v>
      </c>
      <c r="I103" s="331">
        <v>131905208</v>
      </c>
    </row>
    <row r="104" spans="3:9" x14ac:dyDescent="0.45">
      <c r="C104" s="331" t="s">
        <v>341</v>
      </c>
      <c r="D104" s="331" t="s">
        <v>1549</v>
      </c>
      <c r="E104" s="331" t="s">
        <v>1563</v>
      </c>
      <c r="F104" s="331" t="s">
        <v>1570</v>
      </c>
      <c r="G104" s="331">
        <v>10000</v>
      </c>
      <c r="H104" s="331">
        <v>0</v>
      </c>
      <c r="I104" s="331">
        <v>131915208</v>
      </c>
    </row>
    <row r="105" spans="3:9" x14ac:dyDescent="0.45">
      <c r="C105" s="331" t="s">
        <v>341</v>
      </c>
      <c r="D105" s="331" t="s">
        <v>1549</v>
      </c>
      <c r="E105" s="331" t="s">
        <v>1564</v>
      </c>
      <c r="F105" s="331" t="s">
        <v>1570</v>
      </c>
      <c r="G105" s="331">
        <v>350000</v>
      </c>
      <c r="H105" s="331">
        <v>0</v>
      </c>
      <c r="I105" s="331">
        <v>132265208</v>
      </c>
    </row>
    <row r="106" spans="3:9" x14ac:dyDescent="0.45">
      <c r="C106" s="331" t="s">
        <v>341</v>
      </c>
      <c r="D106" s="331" t="s">
        <v>1549</v>
      </c>
      <c r="E106" s="331" t="s">
        <v>1565</v>
      </c>
      <c r="F106" s="331" t="s">
        <v>1570</v>
      </c>
      <c r="G106" s="331">
        <v>7200</v>
      </c>
      <c r="H106" s="331">
        <v>0</v>
      </c>
      <c r="I106" s="331">
        <v>132272408</v>
      </c>
    </row>
    <row r="107" spans="3:9" x14ac:dyDescent="0.45">
      <c r="C107" s="331" t="s">
        <v>341</v>
      </c>
      <c r="D107" s="331" t="s">
        <v>1549</v>
      </c>
      <c r="E107" s="331" t="s">
        <v>1566</v>
      </c>
      <c r="F107" s="331" t="s">
        <v>1570</v>
      </c>
      <c r="G107" s="331">
        <v>4000</v>
      </c>
      <c r="H107" s="331">
        <v>0</v>
      </c>
      <c r="I107" s="331">
        <v>132276408</v>
      </c>
    </row>
    <row r="108" spans="3:9" x14ac:dyDescent="0.45">
      <c r="C108" s="331" t="s">
        <v>341</v>
      </c>
      <c r="D108" s="331" t="s">
        <v>1549</v>
      </c>
      <c r="E108" s="331" t="s">
        <v>1567</v>
      </c>
      <c r="F108" s="331" t="s">
        <v>1573</v>
      </c>
      <c r="G108" s="331">
        <v>10289892</v>
      </c>
      <c r="H108" s="331">
        <v>0</v>
      </c>
      <c r="I108" s="331">
        <v>142566300</v>
      </c>
    </row>
    <row r="109" spans="3:9" x14ac:dyDescent="0.45">
      <c r="C109" s="331" t="s">
        <v>341</v>
      </c>
      <c r="D109" s="331" t="s">
        <v>1574</v>
      </c>
      <c r="E109" s="331" t="s">
        <v>1575</v>
      </c>
      <c r="F109" s="331" t="s">
        <v>1576</v>
      </c>
      <c r="G109" s="331">
        <v>544657</v>
      </c>
      <c r="H109" s="331">
        <v>0</v>
      </c>
      <c r="I109" s="331">
        <v>143110957</v>
      </c>
    </row>
    <row r="110" spans="3:9" x14ac:dyDescent="0.45">
      <c r="C110" s="331" t="s">
        <v>341</v>
      </c>
      <c r="D110" s="331" t="s">
        <v>1574</v>
      </c>
      <c r="E110" s="331" t="s">
        <v>1577</v>
      </c>
      <c r="F110" s="331" t="s">
        <v>1578</v>
      </c>
      <c r="G110" s="331">
        <v>32400000</v>
      </c>
      <c r="H110" s="331">
        <v>0</v>
      </c>
      <c r="I110" s="331">
        <v>175510957</v>
      </c>
    </row>
    <row r="111" spans="3:9" x14ac:dyDescent="0.45">
      <c r="C111" s="331" t="s">
        <v>341</v>
      </c>
      <c r="D111" s="331" t="s">
        <v>1574</v>
      </c>
      <c r="E111" s="331" t="s">
        <v>1577</v>
      </c>
      <c r="F111" s="331" t="s">
        <v>1578</v>
      </c>
      <c r="G111" s="331">
        <v>3240000</v>
      </c>
      <c r="H111" s="331">
        <v>0</v>
      </c>
      <c r="I111" s="331">
        <v>178750957</v>
      </c>
    </row>
    <row r="112" spans="3:9" x14ac:dyDescent="0.45">
      <c r="C112" s="331" t="s">
        <v>341</v>
      </c>
      <c r="D112" s="331" t="s">
        <v>1579</v>
      </c>
      <c r="E112" s="331" t="s">
        <v>1580</v>
      </c>
      <c r="F112" s="331" t="s">
        <v>1578</v>
      </c>
      <c r="G112" s="331">
        <v>21600000</v>
      </c>
      <c r="H112" s="331">
        <v>0</v>
      </c>
      <c r="I112" s="331">
        <v>200350957</v>
      </c>
    </row>
    <row r="113" spans="3:9" x14ac:dyDescent="0.45">
      <c r="C113" s="331" t="s">
        <v>341</v>
      </c>
      <c r="D113" s="331" t="s">
        <v>1579</v>
      </c>
      <c r="E113" s="331" t="s">
        <v>1580</v>
      </c>
      <c r="F113" s="331" t="s">
        <v>1578</v>
      </c>
      <c r="G113" s="331">
        <v>2160000</v>
      </c>
      <c r="H113" s="331">
        <v>0</v>
      </c>
      <c r="I113" s="331">
        <v>202510957</v>
      </c>
    </row>
    <row r="114" spans="3:9" x14ac:dyDescent="0.45">
      <c r="C114" s="331" t="s">
        <v>341</v>
      </c>
      <c r="D114" s="331" t="s">
        <v>1581</v>
      </c>
      <c r="E114" s="331" t="s">
        <v>1582</v>
      </c>
      <c r="F114" s="331" t="s">
        <v>1583</v>
      </c>
      <c r="G114" s="331">
        <v>1005000000</v>
      </c>
      <c r="H114" s="331">
        <v>0</v>
      </c>
      <c r="I114" s="331">
        <v>1207510957</v>
      </c>
    </row>
    <row r="115" spans="3:9" x14ac:dyDescent="0.45">
      <c r="C115" s="331" t="s">
        <v>341</v>
      </c>
      <c r="D115" s="331" t="s">
        <v>1584</v>
      </c>
      <c r="E115" s="331" t="s">
        <v>1585</v>
      </c>
      <c r="F115" s="331" t="s">
        <v>1576</v>
      </c>
      <c r="G115" s="331">
        <v>6535890</v>
      </c>
      <c r="H115" s="331">
        <v>0</v>
      </c>
      <c r="I115" s="331">
        <v>1214046847</v>
      </c>
    </row>
    <row r="116" spans="3:9" x14ac:dyDescent="0.45">
      <c r="C116" s="331" t="s">
        <v>341</v>
      </c>
      <c r="D116" s="331" t="s">
        <v>1584</v>
      </c>
      <c r="E116" s="331" t="s">
        <v>1586</v>
      </c>
      <c r="F116" s="331" t="s">
        <v>1576</v>
      </c>
      <c r="G116" s="331">
        <v>10348493</v>
      </c>
      <c r="H116" s="331">
        <v>0</v>
      </c>
      <c r="I116" s="331">
        <v>1224395340</v>
      </c>
    </row>
    <row r="117" spans="3:9" x14ac:dyDescent="0.45">
      <c r="C117" s="331" t="s">
        <v>341</v>
      </c>
      <c r="D117" s="331" t="s">
        <v>1587</v>
      </c>
      <c r="E117" s="331" t="s">
        <v>1588</v>
      </c>
      <c r="F117" s="331" t="s">
        <v>1576</v>
      </c>
      <c r="G117" s="331">
        <v>6535890</v>
      </c>
      <c r="H117" s="331">
        <v>0</v>
      </c>
      <c r="I117" s="331">
        <v>1230931230</v>
      </c>
    </row>
    <row r="118" spans="3:9" x14ac:dyDescent="0.45">
      <c r="C118" s="331" t="s">
        <v>341</v>
      </c>
      <c r="D118" s="331" t="s">
        <v>1587</v>
      </c>
      <c r="E118" s="331" t="s">
        <v>1589</v>
      </c>
      <c r="F118" s="331" t="s">
        <v>1576</v>
      </c>
      <c r="G118" s="331">
        <v>10348493</v>
      </c>
      <c r="H118" s="331">
        <v>0</v>
      </c>
      <c r="I118" s="331">
        <v>1241279723</v>
      </c>
    </row>
    <row r="119" spans="3:9" x14ac:dyDescent="0.45">
      <c r="C119" s="331" t="s">
        <v>341</v>
      </c>
      <c r="D119" s="331" t="s">
        <v>1590</v>
      </c>
      <c r="E119" s="331" t="s">
        <v>1591</v>
      </c>
      <c r="F119" s="331" t="s">
        <v>1592</v>
      </c>
      <c r="G119" s="331">
        <v>4700000</v>
      </c>
      <c r="H119" s="331">
        <v>0</v>
      </c>
      <c r="I119" s="331">
        <v>1245979723</v>
      </c>
    </row>
    <row r="120" spans="3:9" x14ac:dyDescent="0.45">
      <c r="C120" s="331" t="s">
        <v>341</v>
      </c>
      <c r="D120" s="331" t="s">
        <v>1590</v>
      </c>
      <c r="E120" s="331" t="s">
        <v>1591</v>
      </c>
      <c r="F120" s="331" t="s">
        <v>1592</v>
      </c>
      <c r="G120" s="331">
        <v>470000</v>
      </c>
      <c r="H120" s="331">
        <v>0</v>
      </c>
      <c r="I120" s="331">
        <v>1246449723</v>
      </c>
    </row>
    <row r="121" spans="3:9" x14ac:dyDescent="0.45">
      <c r="C121" s="331" t="s">
        <v>341</v>
      </c>
      <c r="D121" s="331" t="s">
        <v>1593</v>
      </c>
      <c r="E121" s="331" t="s">
        <v>1594</v>
      </c>
      <c r="F121" s="331" t="s">
        <v>1595</v>
      </c>
      <c r="G121" s="331">
        <v>13000000</v>
      </c>
      <c r="H121" s="331">
        <v>0</v>
      </c>
      <c r="I121" s="331">
        <v>1259449723</v>
      </c>
    </row>
    <row r="122" spans="3:9" x14ac:dyDescent="0.45">
      <c r="C122" s="331" t="s">
        <v>341</v>
      </c>
      <c r="D122" s="331" t="s">
        <v>1593</v>
      </c>
      <c r="E122" s="331" t="s">
        <v>1594</v>
      </c>
      <c r="F122" s="331" t="s">
        <v>1595</v>
      </c>
      <c r="G122" s="331">
        <v>1300000</v>
      </c>
      <c r="H122" s="331">
        <v>0</v>
      </c>
      <c r="I122" s="331">
        <v>1260749723</v>
      </c>
    </row>
    <row r="123" spans="3:9" x14ac:dyDescent="0.45">
      <c r="C123" s="331" t="s">
        <v>341</v>
      </c>
      <c r="D123" s="331" t="s">
        <v>1593</v>
      </c>
      <c r="E123" s="331" t="s">
        <v>1596</v>
      </c>
      <c r="F123" s="331" t="s">
        <v>1597</v>
      </c>
      <c r="G123" s="331">
        <v>14000000</v>
      </c>
      <c r="H123" s="331">
        <v>0</v>
      </c>
      <c r="I123" s="331">
        <v>1274749723</v>
      </c>
    </row>
    <row r="124" spans="3:9" x14ac:dyDescent="0.45">
      <c r="C124" s="331" t="s">
        <v>341</v>
      </c>
      <c r="D124" s="331" t="s">
        <v>1593</v>
      </c>
      <c r="E124" s="331" t="s">
        <v>1596</v>
      </c>
      <c r="F124" s="331" t="s">
        <v>1597</v>
      </c>
      <c r="G124" s="331">
        <v>1400000</v>
      </c>
      <c r="H124" s="331">
        <v>0</v>
      </c>
      <c r="I124" s="331">
        <v>1276149723</v>
      </c>
    </row>
    <row r="125" spans="3:9" x14ac:dyDescent="0.45">
      <c r="C125" s="331" t="s">
        <v>341</v>
      </c>
      <c r="D125" s="331" t="s">
        <v>1598</v>
      </c>
      <c r="E125" s="331" t="s">
        <v>1599</v>
      </c>
      <c r="F125" s="331" t="s">
        <v>1576</v>
      </c>
      <c r="G125" s="331">
        <v>6535890</v>
      </c>
      <c r="H125" s="331">
        <v>0</v>
      </c>
      <c r="I125" s="331">
        <v>1282685613</v>
      </c>
    </row>
    <row r="126" spans="3:9" x14ac:dyDescent="0.45">
      <c r="C126" s="331" t="s">
        <v>341</v>
      </c>
      <c r="D126" s="331" t="s">
        <v>1598</v>
      </c>
      <c r="E126" s="331" t="s">
        <v>1600</v>
      </c>
      <c r="F126" s="331" t="s">
        <v>1576</v>
      </c>
      <c r="G126" s="331">
        <v>9803835</v>
      </c>
      <c r="H126" s="331">
        <v>0</v>
      </c>
      <c r="I126" s="331">
        <v>1292489448</v>
      </c>
    </row>
    <row r="127" spans="3:9" x14ac:dyDescent="0.45">
      <c r="C127" s="331" t="s">
        <v>341</v>
      </c>
      <c r="D127" s="331" t="s">
        <v>1601</v>
      </c>
      <c r="E127" s="331" t="s">
        <v>1602</v>
      </c>
      <c r="F127" s="331" t="s">
        <v>1537</v>
      </c>
      <c r="G127" s="331">
        <v>86248400</v>
      </c>
      <c r="H127" s="331">
        <v>0</v>
      </c>
      <c r="I127" s="331">
        <v>1378737848</v>
      </c>
    </row>
    <row r="128" spans="3:9" x14ac:dyDescent="0.45">
      <c r="C128" s="331" t="s">
        <v>341</v>
      </c>
      <c r="D128" s="331" t="s">
        <v>1601</v>
      </c>
      <c r="E128" s="331" t="s">
        <v>1603</v>
      </c>
      <c r="F128" s="331" t="s">
        <v>1537</v>
      </c>
      <c r="G128" s="331">
        <v>1152000</v>
      </c>
      <c r="H128" s="331">
        <v>0</v>
      </c>
      <c r="I128" s="331">
        <v>1379889848</v>
      </c>
    </row>
    <row r="129" spans="3:9" x14ac:dyDescent="0.45">
      <c r="C129" s="331" t="s">
        <v>341</v>
      </c>
      <c r="D129" s="331" t="s">
        <v>1601</v>
      </c>
      <c r="E129" s="331" t="s">
        <v>1603</v>
      </c>
      <c r="F129" s="331" t="s">
        <v>1537</v>
      </c>
      <c r="G129" s="331">
        <v>115200</v>
      </c>
      <c r="H129" s="331">
        <v>0</v>
      </c>
      <c r="I129" s="331">
        <v>1380005048</v>
      </c>
    </row>
    <row r="130" spans="3:9" x14ac:dyDescent="0.45">
      <c r="C130" s="331" t="s">
        <v>341</v>
      </c>
      <c r="D130" s="331" t="s">
        <v>1604</v>
      </c>
      <c r="E130" s="331" t="s">
        <v>1605</v>
      </c>
      <c r="F130" s="331" t="s">
        <v>1578</v>
      </c>
      <c r="G130" s="331">
        <v>32400000</v>
      </c>
      <c r="H130" s="331">
        <v>0</v>
      </c>
      <c r="I130" s="331">
        <v>1412405048</v>
      </c>
    </row>
    <row r="131" spans="3:9" x14ac:dyDescent="0.45">
      <c r="C131" s="331" t="s">
        <v>341</v>
      </c>
      <c r="D131" s="331" t="s">
        <v>1604</v>
      </c>
      <c r="E131" s="331" t="s">
        <v>1605</v>
      </c>
      <c r="F131" s="331" t="s">
        <v>1578</v>
      </c>
      <c r="G131" s="331">
        <v>3240000</v>
      </c>
      <c r="H131" s="331">
        <v>0</v>
      </c>
      <c r="I131" s="331">
        <v>1415645048</v>
      </c>
    </row>
    <row r="132" spans="3:9" x14ac:dyDescent="0.45">
      <c r="C132" s="331" t="s">
        <v>341</v>
      </c>
      <c r="D132" s="331" t="s">
        <v>1606</v>
      </c>
      <c r="E132" s="331" t="s">
        <v>1607</v>
      </c>
      <c r="F132" s="331" t="s">
        <v>1608</v>
      </c>
      <c r="G132" s="331">
        <v>100000000</v>
      </c>
      <c r="H132" s="331">
        <v>0</v>
      </c>
      <c r="I132" s="331">
        <v>1515645048</v>
      </c>
    </row>
    <row r="133" spans="3:9" x14ac:dyDescent="0.45">
      <c r="C133" s="331" t="s">
        <v>341</v>
      </c>
      <c r="D133" s="331" t="s">
        <v>1609</v>
      </c>
      <c r="E133" s="331" t="s">
        <v>1610</v>
      </c>
      <c r="F133" s="331" t="s">
        <v>1576</v>
      </c>
      <c r="G133" s="331">
        <v>6535890</v>
      </c>
      <c r="H133" s="331">
        <v>0</v>
      </c>
      <c r="I133" s="331">
        <v>1522180938</v>
      </c>
    </row>
    <row r="134" spans="3:9" x14ac:dyDescent="0.45">
      <c r="C134" s="331" t="s">
        <v>341</v>
      </c>
      <c r="D134" s="331" t="s">
        <v>1609</v>
      </c>
      <c r="E134" s="331" t="s">
        <v>1611</v>
      </c>
      <c r="F134" s="331" t="s">
        <v>1576</v>
      </c>
      <c r="G134" s="331">
        <v>10348493</v>
      </c>
      <c r="H134" s="331">
        <v>0</v>
      </c>
      <c r="I134" s="331">
        <v>1532529431</v>
      </c>
    </row>
    <row r="135" spans="3:9" x14ac:dyDescent="0.45">
      <c r="C135" s="331" t="s">
        <v>341</v>
      </c>
      <c r="D135" s="331" t="s">
        <v>1612</v>
      </c>
      <c r="E135" s="331" t="s">
        <v>1613</v>
      </c>
      <c r="F135" s="331" t="s">
        <v>1569</v>
      </c>
      <c r="G135" s="331">
        <v>61640000</v>
      </c>
      <c r="H135" s="331">
        <v>0</v>
      </c>
      <c r="I135" s="331">
        <v>1594169431</v>
      </c>
    </row>
    <row r="136" spans="3:9" x14ac:dyDescent="0.45">
      <c r="C136" s="331" t="s">
        <v>341</v>
      </c>
      <c r="D136" s="331" t="s">
        <v>1612</v>
      </c>
      <c r="E136" s="331" t="s">
        <v>1613</v>
      </c>
      <c r="F136" s="331" t="s">
        <v>1569</v>
      </c>
      <c r="G136" s="331">
        <v>6164000</v>
      </c>
      <c r="H136" s="331">
        <v>0</v>
      </c>
      <c r="I136" s="331">
        <v>1600333431</v>
      </c>
    </row>
    <row r="137" spans="3:9" x14ac:dyDescent="0.45">
      <c r="C137" s="331" t="s">
        <v>341</v>
      </c>
      <c r="D137" s="331" t="s">
        <v>1614</v>
      </c>
      <c r="E137" s="331" t="s">
        <v>1615</v>
      </c>
      <c r="F137" s="331" t="s">
        <v>1537</v>
      </c>
      <c r="G137" s="331">
        <v>634000</v>
      </c>
      <c r="H137" s="331">
        <v>0</v>
      </c>
      <c r="I137" s="331">
        <v>1600967431</v>
      </c>
    </row>
    <row r="138" spans="3:9" x14ac:dyDescent="0.45">
      <c r="C138" s="331" t="s">
        <v>341</v>
      </c>
      <c r="D138" s="331" t="s">
        <v>1614</v>
      </c>
      <c r="E138" s="331" t="s">
        <v>1616</v>
      </c>
      <c r="F138" s="331" t="s">
        <v>1537</v>
      </c>
      <c r="G138" s="331">
        <v>278646</v>
      </c>
      <c r="H138" s="331">
        <v>0</v>
      </c>
      <c r="I138" s="331">
        <v>1601246077</v>
      </c>
    </row>
    <row r="139" spans="3:9" x14ac:dyDescent="0.45">
      <c r="C139" s="331" t="s">
        <v>341</v>
      </c>
      <c r="D139" s="331" t="s">
        <v>1614</v>
      </c>
      <c r="E139" s="331" t="s">
        <v>1617</v>
      </c>
      <c r="F139" s="331" t="s">
        <v>1537</v>
      </c>
      <c r="G139" s="331">
        <v>54000</v>
      </c>
      <c r="H139" s="331">
        <v>0</v>
      </c>
      <c r="I139" s="331">
        <v>1601300077</v>
      </c>
    </row>
    <row r="140" spans="3:9" x14ac:dyDescent="0.45">
      <c r="C140" s="331" t="s">
        <v>341</v>
      </c>
      <c r="D140" s="331" t="s">
        <v>1618</v>
      </c>
      <c r="E140" s="331" t="s">
        <v>1619</v>
      </c>
      <c r="F140" s="331" t="s">
        <v>1576</v>
      </c>
      <c r="G140" s="331">
        <v>6535890</v>
      </c>
      <c r="H140" s="331">
        <v>0</v>
      </c>
      <c r="I140" s="331">
        <v>1607835967</v>
      </c>
    </row>
    <row r="141" spans="3:9" x14ac:dyDescent="0.45">
      <c r="C141" s="331" t="s">
        <v>341</v>
      </c>
      <c r="D141" s="331" t="s">
        <v>1618</v>
      </c>
      <c r="E141" s="331" t="s">
        <v>1620</v>
      </c>
      <c r="F141" s="331" t="s">
        <v>1576</v>
      </c>
      <c r="G141" s="331">
        <v>9803835</v>
      </c>
      <c r="H141" s="331">
        <v>0</v>
      </c>
      <c r="I141" s="331">
        <v>1617639802</v>
      </c>
    </row>
    <row r="142" spans="3:9" x14ac:dyDescent="0.45">
      <c r="C142" s="331" t="s">
        <v>341</v>
      </c>
      <c r="D142" s="331" t="s">
        <v>1621</v>
      </c>
      <c r="E142" s="331" t="s">
        <v>1622</v>
      </c>
      <c r="F142" s="331" t="s">
        <v>1623</v>
      </c>
      <c r="G142" s="331">
        <v>86610</v>
      </c>
      <c r="H142" s="331">
        <v>0</v>
      </c>
      <c r="I142" s="331">
        <v>1617726412</v>
      </c>
    </row>
    <row r="143" spans="3:9" x14ac:dyDescent="0.45">
      <c r="C143" s="331" t="s">
        <v>341</v>
      </c>
      <c r="D143" s="331" t="s">
        <v>1624</v>
      </c>
      <c r="E143" s="331" t="s">
        <v>1625</v>
      </c>
      <c r="F143" s="331" t="s">
        <v>1569</v>
      </c>
      <c r="G143" s="331">
        <v>14160000</v>
      </c>
      <c r="H143" s="331">
        <v>0</v>
      </c>
      <c r="I143" s="331">
        <v>1631886412</v>
      </c>
    </row>
    <row r="144" spans="3:9" x14ac:dyDescent="0.45">
      <c r="C144" s="331" t="s">
        <v>341</v>
      </c>
      <c r="D144" s="331" t="s">
        <v>1624</v>
      </c>
      <c r="E144" s="331" t="s">
        <v>1625</v>
      </c>
      <c r="F144" s="331" t="s">
        <v>1569</v>
      </c>
      <c r="G144" s="331">
        <v>1416000</v>
      </c>
      <c r="H144" s="331">
        <v>0</v>
      </c>
      <c r="I144" s="331">
        <v>1633302412</v>
      </c>
    </row>
    <row r="145" spans="3:9" x14ac:dyDescent="0.45">
      <c r="C145" s="331" t="s">
        <v>341</v>
      </c>
      <c r="D145" s="331" t="s">
        <v>1626</v>
      </c>
      <c r="E145" s="331" t="s">
        <v>1627</v>
      </c>
      <c r="F145" s="331" t="s">
        <v>1628</v>
      </c>
      <c r="G145" s="331">
        <v>18000</v>
      </c>
      <c r="H145" s="331">
        <v>0</v>
      </c>
      <c r="I145" s="331">
        <v>1633320412</v>
      </c>
    </row>
    <row r="146" spans="3:9" x14ac:dyDescent="0.45">
      <c r="C146" s="331" t="s">
        <v>341</v>
      </c>
      <c r="D146" s="331" t="s">
        <v>1629</v>
      </c>
      <c r="E146" s="331" t="s">
        <v>1630</v>
      </c>
      <c r="F146" s="331" t="s">
        <v>1631</v>
      </c>
      <c r="G146" s="331">
        <v>210000</v>
      </c>
      <c r="H146" s="331">
        <v>0</v>
      </c>
      <c r="I146" s="331">
        <v>1633530412</v>
      </c>
    </row>
    <row r="147" spans="3:9" x14ac:dyDescent="0.45">
      <c r="C147" s="331" t="s">
        <v>341</v>
      </c>
      <c r="D147" s="331" t="s">
        <v>1629</v>
      </c>
      <c r="E147" s="331" t="s">
        <v>1630</v>
      </c>
      <c r="F147" s="331" t="s">
        <v>1631</v>
      </c>
      <c r="G147" s="331">
        <v>21000</v>
      </c>
      <c r="H147" s="331">
        <v>0</v>
      </c>
      <c r="I147" s="331">
        <v>1633551412</v>
      </c>
    </row>
    <row r="148" spans="3:9" x14ac:dyDescent="0.45">
      <c r="C148" s="331" t="s">
        <v>341</v>
      </c>
      <c r="D148" s="331" t="s">
        <v>1629</v>
      </c>
      <c r="E148" s="331" t="s">
        <v>1632</v>
      </c>
      <c r="F148" s="331" t="s">
        <v>1631</v>
      </c>
      <c r="G148" s="331">
        <v>8000</v>
      </c>
      <c r="H148" s="331">
        <v>0</v>
      </c>
      <c r="I148" s="331">
        <v>1633559412</v>
      </c>
    </row>
    <row r="149" spans="3:9" x14ac:dyDescent="0.45">
      <c r="C149" s="331" t="s">
        <v>341</v>
      </c>
      <c r="D149" s="331" t="s">
        <v>1629</v>
      </c>
      <c r="E149" s="331" t="s">
        <v>1633</v>
      </c>
      <c r="F149" s="331" t="s">
        <v>1631</v>
      </c>
      <c r="G149" s="331">
        <v>46600</v>
      </c>
      <c r="H149" s="331">
        <v>0</v>
      </c>
      <c r="I149" s="331">
        <v>1633606012</v>
      </c>
    </row>
    <row r="150" spans="3:9" x14ac:dyDescent="0.45">
      <c r="C150" s="331" t="s">
        <v>341</v>
      </c>
      <c r="D150" s="331" t="s">
        <v>1629</v>
      </c>
      <c r="E150" s="331" t="s">
        <v>1634</v>
      </c>
      <c r="F150" s="331" t="s">
        <v>1631</v>
      </c>
      <c r="G150" s="331">
        <v>14400</v>
      </c>
      <c r="H150" s="331">
        <v>0</v>
      </c>
      <c r="I150" s="331">
        <v>1633620412</v>
      </c>
    </row>
    <row r="151" spans="3:9" x14ac:dyDescent="0.45">
      <c r="C151" s="331" t="s">
        <v>341</v>
      </c>
      <c r="D151" s="331" t="s">
        <v>1635</v>
      </c>
      <c r="E151" s="331" t="s">
        <v>1636</v>
      </c>
      <c r="F151" s="331" t="s">
        <v>1637</v>
      </c>
      <c r="G151" s="331">
        <v>39285000</v>
      </c>
      <c r="H151" s="331">
        <v>0</v>
      </c>
      <c r="I151" s="331">
        <v>1672905412</v>
      </c>
    </row>
    <row r="152" spans="3:9" x14ac:dyDescent="0.45">
      <c r="C152" s="331" t="s">
        <v>341</v>
      </c>
      <c r="D152" s="331" t="s">
        <v>1635</v>
      </c>
      <c r="E152" s="331" t="s">
        <v>1638</v>
      </c>
      <c r="F152" s="331" t="s">
        <v>1639</v>
      </c>
      <c r="G152" s="331">
        <v>4090909</v>
      </c>
      <c r="H152" s="331">
        <v>0</v>
      </c>
      <c r="I152" s="331">
        <v>1676996321</v>
      </c>
    </row>
    <row r="153" spans="3:9" x14ac:dyDescent="0.45">
      <c r="C153" s="331" t="s">
        <v>341</v>
      </c>
      <c r="D153" s="331" t="s">
        <v>1635</v>
      </c>
      <c r="E153" s="331" t="s">
        <v>1640</v>
      </c>
      <c r="F153" s="331" t="s">
        <v>1578</v>
      </c>
      <c r="G153" s="331">
        <v>20000000</v>
      </c>
      <c r="H153" s="331">
        <v>0</v>
      </c>
      <c r="I153" s="331">
        <v>1696996321</v>
      </c>
    </row>
    <row r="154" spans="3:9" x14ac:dyDescent="0.45">
      <c r="C154" s="331" t="s">
        <v>341</v>
      </c>
      <c r="D154" s="331" t="s">
        <v>1635</v>
      </c>
      <c r="E154" s="331" t="s">
        <v>1640</v>
      </c>
      <c r="F154" s="331" t="s">
        <v>1578</v>
      </c>
      <c r="G154" s="331">
        <v>2000000</v>
      </c>
      <c r="H154" s="331">
        <v>0</v>
      </c>
      <c r="I154" s="331">
        <v>1698996321</v>
      </c>
    </row>
    <row r="155" spans="3:9" x14ac:dyDescent="0.45">
      <c r="C155" s="331" t="s">
        <v>341</v>
      </c>
      <c r="D155" s="331" t="s">
        <v>1635</v>
      </c>
      <c r="E155" s="331" t="s">
        <v>1641</v>
      </c>
      <c r="F155" s="331" t="s">
        <v>1642</v>
      </c>
      <c r="G155" s="331">
        <v>11500000</v>
      </c>
      <c r="H155" s="331">
        <v>0</v>
      </c>
      <c r="I155" s="331">
        <v>1710496321</v>
      </c>
    </row>
    <row r="156" spans="3:9" x14ac:dyDescent="0.45">
      <c r="C156" s="331" t="s">
        <v>341</v>
      </c>
      <c r="D156" s="331" t="s">
        <v>1643</v>
      </c>
      <c r="E156" s="331" t="s">
        <v>1644</v>
      </c>
      <c r="F156" s="331" t="s">
        <v>1576</v>
      </c>
      <c r="G156" s="331">
        <v>6535891</v>
      </c>
      <c r="H156" s="331">
        <v>0</v>
      </c>
      <c r="I156" s="331">
        <v>1717032212</v>
      </c>
    </row>
    <row r="157" spans="3:9" x14ac:dyDescent="0.45">
      <c r="C157" s="331" t="s">
        <v>341</v>
      </c>
      <c r="D157" s="331" t="s">
        <v>1643</v>
      </c>
      <c r="E157" s="331" t="s">
        <v>1645</v>
      </c>
      <c r="F157" s="331" t="s">
        <v>1576</v>
      </c>
      <c r="G157" s="331">
        <v>10348493</v>
      </c>
      <c r="H157" s="331">
        <v>0</v>
      </c>
      <c r="I157" s="331">
        <v>1727380705</v>
      </c>
    </row>
    <row r="158" spans="3:9" x14ac:dyDescent="0.45">
      <c r="C158" s="331" t="s">
        <v>341</v>
      </c>
      <c r="D158" s="331" t="s">
        <v>1646</v>
      </c>
      <c r="E158" s="331" t="s">
        <v>1647</v>
      </c>
      <c r="F158" s="331" t="s">
        <v>1537</v>
      </c>
      <c r="G158" s="331">
        <v>64686300</v>
      </c>
      <c r="H158" s="331">
        <v>0</v>
      </c>
      <c r="I158" s="331">
        <v>1792067005</v>
      </c>
    </row>
    <row r="159" spans="3:9" x14ac:dyDescent="0.45">
      <c r="C159" s="331" t="s">
        <v>341</v>
      </c>
      <c r="D159" s="331" t="s">
        <v>1648</v>
      </c>
      <c r="E159" s="331" t="s">
        <v>1649</v>
      </c>
      <c r="F159" s="331" t="s">
        <v>1576</v>
      </c>
      <c r="G159" s="331">
        <v>6518032</v>
      </c>
      <c r="H159" s="331">
        <v>0</v>
      </c>
      <c r="I159" s="331">
        <v>1798585037</v>
      </c>
    </row>
    <row r="160" spans="3:9" x14ac:dyDescent="0.45">
      <c r="C160" s="331" t="s">
        <v>341</v>
      </c>
      <c r="D160" s="331" t="s">
        <v>1648</v>
      </c>
      <c r="E160" s="331" t="s">
        <v>1650</v>
      </c>
      <c r="F160" s="331" t="s">
        <v>1576</v>
      </c>
      <c r="G160" s="331">
        <v>10320219</v>
      </c>
      <c r="H160" s="331">
        <v>0</v>
      </c>
      <c r="I160" s="331">
        <v>1808905256</v>
      </c>
    </row>
    <row r="161" spans="3:9" x14ac:dyDescent="0.45">
      <c r="C161" s="331" t="s">
        <v>341</v>
      </c>
      <c r="D161" s="331" t="s">
        <v>1648</v>
      </c>
      <c r="E161" s="331" t="s">
        <v>1651</v>
      </c>
      <c r="F161" s="331" t="s">
        <v>1578</v>
      </c>
      <c r="G161" s="331">
        <v>21600000</v>
      </c>
      <c r="H161" s="331">
        <v>0</v>
      </c>
      <c r="I161" s="331">
        <v>1830505256</v>
      </c>
    </row>
    <row r="162" spans="3:9" x14ac:dyDescent="0.45">
      <c r="C162" s="331" t="s">
        <v>341</v>
      </c>
      <c r="D162" s="331" t="s">
        <v>1648</v>
      </c>
      <c r="E162" s="331" t="s">
        <v>1651</v>
      </c>
      <c r="F162" s="331" t="s">
        <v>1578</v>
      </c>
      <c r="G162" s="331">
        <v>2160000</v>
      </c>
      <c r="H162" s="331">
        <v>0</v>
      </c>
      <c r="I162" s="331">
        <v>1832665256</v>
      </c>
    </row>
    <row r="163" spans="3:9" x14ac:dyDescent="0.45">
      <c r="C163" s="331" t="s">
        <v>341</v>
      </c>
      <c r="D163" s="331" t="s">
        <v>1652</v>
      </c>
      <c r="E163" s="331" t="s">
        <v>1653</v>
      </c>
      <c r="F163" s="331" t="s">
        <v>1654</v>
      </c>
      <c r="G163" s="331">
        <v>1818182</v>
      </c>
      <c r="H163" s="331">
        <v>0</v>
      </c>
      <c r="I163" s="331">
        <v>1834483438</v>
      </c>
    </row>
    <row r="164" spans="3:9" x14ac:dyDescent="0.45">
      <c r="C164" s="331" t="s">
        <v>341</v>
      </c>
      <c r="D164" s="331" t="s">
        <v>1652</v>
      </c>
      <c r="E164" s="331" t="s">
        <v>1653</v>
      </c>
      <c r="F164" s="331" t="s">
        <v>1654</v>
      </c>
      <c r="G164" s="331">
        <v>181818</v>
      </c>
      <c r="H164" s="331">
        <v>0</v>
      </c>
      <c r="I164" s="331">
        <v>1834665256</v>
      </c>
    </row>
    <row r="165" spans="3:9" x14ac:dyDescent="0.45">
      <c r="C165" s="331" t="s">
        <v>341</v>
      </c>
      <c r="D165" s="331" t="s">
        <v>1655</v>
      </c>
      <c r="E165" s="331" t="s">
        <v>1656</v>
      </c>
      <c r="F165" s="331" t="s">
        <v>1654</v>
      </c>
      <c r="G165" s="331">
        <v>1818182</v>
      </c>
      <c r="H165" s="331">
        <v>0</v>
      </c>
      <c r="I165" s="331">
        <v>1836483438</v>
      </c>
    </row>
    <row r="166" spans="3:9" x14ac:dyDescent="0.45">
      <c r="C166" s="331" t="s">
        <v>341</v>
      </c>
      <c r="D166" s="331" t="s">
        <v>1655</v>
      </c>
      <c r="E166" s="331" t="s">
        <v>1656</v>
      </c>
      <c r="F166" s="331" t="s">
        <v>1654</v>
      </c>
      <c r="G166" s="331">
        <v>181818</v>
      </c>
      <c r="H166" s="331">
        <v>0</v>
      </c>
      <c r="I166" s="331">
        <v>1836665256</v>
      </c>
    </row>
    <row r="167" spans="3:9" x14ac:dyDescent="0.45">
      <c r="C167" s="331" t="s">
        <v>341</v>
      </c>
      <c r="D167" s="331" t="s">
        <v>1657</v>
      </c>
      <c r="E167" s="331" t="s">
        <v>1649</v>
      </c>
      <c r="F167" s="331" t="s">
        <v>1576</v>
      </c>
      <c r="G167" s="331">
        <v>6518032</v>
      </c>
      <c r="H167" s="331">
        <v>0</v>
      </c>
      <c r="I167" s="331">
        <v>1843183288</v>
      </c>
    </row>
    <row r="168" spans="3:9" x14ac:dyDescent="0.45">
      <c r="C168" s="331" t="s">
        <v>341</v>
      </c>
      <c r="D168" s="331" t="s">
        <v>1657</v>
      </c>
      <c r="E168" s="331" t="s">
        <v>1658</v>
      </c>
      <c r="F168" s="331" t="s">
        <v>1576</v>
      </c>
      <c r="G168" s="331">
        <v>9233880</v>
      </c>
      <c r="H168" s="331">
        <v>0</v>
      </c>
      <c r="I168" s="331">
        <v>1852417168</v>
      </c>
    </row>
    <row r="169" spans="3:9" x14ac:dyDescent="0.45">
      <c r="C169" s="331" t="s">
        <v>341</v>
      </c>
      <c r="D169" s="331" t="s">
        <v>1659</v>
      </c>
      <c r="E169" s="331" t="s">
        <v>1660</v>
      </c>
      <c r="F169" s="331" t="s">
        <v>1583</v>
      </c>
      <c r="G169" s="331">
        <v>740000000</v>
      </c>
      <c r="H169" s="331">
        <v>0</v>
      </c>
      <c r="I169" s="331">
        <v>2592417168</v>
      </c>
    </row>
    <row r="170" spans="3:9" x14ac:dyDescent="0.45">
      <c r="C170" s="331" t="s">
        <v>341</v>
      </c>
      <c r="D170" s="331" t="s">
        <v>1661</v>
      </c>
      <c r="E170" s="331" t="s">
        <v>1649</v>
      </c>
      <c r="F170" s="331" t="s">
        <v>1576</v>
      </c>
      <c r="G170" s="331">
        <v>6518032</v>
      </c>
      <c r="H170" s="331">
        <v>0</v>
      </c>
      <c r="I170" s="331">
        <v>2598935200</v>
      </c>
    </row>
    <row r="171" spans="3:9" x14ac:dyDescent="0.45">
      <c r="C171" s="331" t="s">
        <v>341</v>
      </c>
      <c r="D171" s="331" t="s">
        <v>1661</v>
      </c>
      <c r="E171" s="331" t="s">
        <v>1650</v>
      </c>
      <c r="F171" s="331" t="s">
        <v>1576</v>
      </c>
      <c r="G171" s="331">
        <v>10320219</v>
      </c>
      <c r="H171" s="331">
        <v>0</v>
      </c>
      <c r="I171" s="331">
        <v>2609255419</v>
      </c>
    </row>
    <row r="172" spans="3:9" x14ac:dyDescent="0.45">
      <c r="C172" s="331" t="s">
        <v>341</v>
      </c>
      <c r="D172" s="331" t="s">
        <v>1662</v>
      </c>
      <c r="E172" s="331" t="s">
        <v>1663</v>
      </c>
      <c r="F172" s="331" t="s">
        <v>1664</v>
      </c>
      <c r="G172" s="331">
        <v>59000000</v>
      </c>
      <c r="H172" s="331">
        <v>0</v>
      </c>
      <c r="I172" s="331">
        <v>2668255419</v>
      </c>
    </row>
    <row r="173" spans="3:9" x14ac:dyDescent="0.45">
      <c r="C173" s="331" t="s">
        <v>341</v>
      </c>
      <c r="D173" s="331" t="s">
        <v>1662</v>
      </c>
      <c r="E173" s="331" t="s">
        <v>1663</v>
      </c>
      <c r="F173" s="331" t="s">
        <v>1664</v>
      </c>
      <c r="G173" s="331">
        <v>5900000</v>
      </c>
      <c r="H173" s="331">
        <v>0</v>
      </c>
      <c r="I173" s="331">
        <v>2674155419</v>
      </c>
    </row>
    <row r="174" spans="3:9" x14ac:dyDescent="0.45">
      <c r="C174" s="331" t="s">
        <v>341</v>
      </c>
      <c r="D174" s="331" t="s">
        <v>1665</v>
      </c>
      <c r="E174" s="331" t="s">
        <v>1666</v>
      </c>
      <c r="F174" s="331" t="s">
        <v>1667</v>
      </c>
      <c r="G174" s="331">
        <v>44000000</v>
      </c>
      <c r="H174" s="331">
        <v>0</v>
      </c>
      <c r="I174" s="331">
        <v>2718155419</v>
      </c>
    </row>
    <row r="175" spans="3:9" x14ac:dyDescent="0.45">
      <c r="C175" s="331" t="s">
        <v>341</v>
      </c>
      <c r="D175" s="331" t="s">
        <v>1668</v>
      </c>
      <c r="E175" s="331" t="s">
        <v>1669</v>
      </c>
      <c r="F175" s="331" t="s">
        <v>1583</v>
      </c>
      <c r="G175" s="331">
        <v>775000000</v>
      </c>
      <c r="H175" s="331">
        <v>0</v>
      </c>
      <c r="I175" s="331">
        <v>3493155419</v>
      </c>
    </row>
    <row r="176" spans="3:9" x14ac:dyDescent="0.45">
      <c r="C176" s="331" t="s">
        <v>341</v>
      </c>
      <c r="D176" s="331" t="s">
        <v>1670</v>
      </c>
      <c r="E176" s="331" t="s">
        <v>1671</v>
      </c>
      <c r="F176" s="331" t="s">
        <v>1576</v>
      </c>
      <c r="G176" s="331">
        <v>6518032</v>
      </c>
      <c r="H176" s="331">
        <v>0</v>
      </c>
      <c r="I176" s="331">
        <v>3499673451</v>
      </c>
    </row>
    <row r="177" spans="3:9" x14ac:dyDescent="0.45">
      <c r="C177" s="331" t="s">
        <v>341</v>
      </c>
      <c r="D177" s="331" t="s">
        <v>1670</v>
      </c>
      <c r="E177" s="331" t="s">
        <v>1672</v>
      </c>
      <c r="F177" s="331" t="s">
        <v>1576</v>
      </c>
      <c r="G177" s="331">
        <v>9777049</v>
      </c>
      <c r="H177" s="331">
        <v>0</v>
      </c>
      <c r="I177" s="331">
        <v>3509450500</v>
      </c>
    </row>
    <row r="178" spans="3:9" x14ac:dyDescent="0.45">
      <c r="C178" s="331" t="s">
        <v>341</v>
      </c>
      <c r="D178" s="331" t="s">
        <v>1673</v>
      </c>
      <c r="E178" s="331" t="s">
        <v>1674</v>
      </c>
      <c r="F178" s="331" t="s">
        <v>1583</v>
      </c>
      <c r="G178" s="331">
        <v>799678829</v>
      </c>
      <c r="H178" s="331">
        <v>0</v>
      </c>
      <c r="I178" s="331">
        <v>4309129329</v>
      </c>
    </row>
    <row r="179" spans="3:9" x14ac:dyDescent="0.45">
      <c r="C179" s="331" t="s">
        <v>341</v>
      </c>
      <c r="D179" s="331" t="s">
        <v>1675</v>
      </c>
      <c r="E179" s="331" t="s">
        <v>1676</v>
      </c>
      <c r="F179" s="331" t="s">
        <v>1576</v>
      </c>
      <c r="G179" s="331">
        <v>6518032</v>
      </c>
      <c r="H179" s="331">
        <v>0</v>
      </c>
      <c r="I179" s="331">
        <v>4315647361</v>
      </c>
    </row>
    <row r="180" spans="3:9" x14ac:dyDescent="0.45">
      <c r="C180" s="331" t="s">
        <v>341</v>
      </c>
      <c r="D180" s="331" t="s">
        <v>1675</v>
      </c>
      <c r="E180" s="331" t="s">
        <v>1677</v>
      </c>
      <c r="F180" s="331" t="s">
        <v>1576</v>
      </c>
      <c r="G180" s="331">
        <v>10320219</v>
      </c>
      <c r="H180" s="331">
        <v>0</v>
      </c>
      <c r="I180" s="331">
        <v>4325967580</v>
      </c>
    </row>
    <row r="181" spans="3:9" x14ac:dyDescent="0.45">
      <c r="C181" s="331" t="s">
        <v>341</v>
      </c>
      <c r="D181" s="331" t="s">
        <v>1678</v>
      </c>
      <c r="E181" s="331" t="s">
        <v>1679</v>
      </c>
      <c r="F181" s="331" t="s">
        <v>1583</v>
      </c>
      <c r="G181" s="331">
        <v>127500000</v>
      </c>
      <c r="H181" s="331">
        <v>0</v>
      </c>
      <c r="I181" s="331">
        <v>4453467580</v>
      </c>
    </row>
    <row r="182" spans="3:9" x14ac:dyDescent="0.45">
      <c r="C182" s="331" t="s">
        <v>341</v>
      </c>
      <c r="D182" s="331" t="s">
        <v>1680</v>
      </c>
      <c r="E182" s="331" t="s">
        <v>1681</v>
      </c>
      <c r="F182" s="331" t="s">
        <v>1583</v>
      </c>
      <c r="G182" s="331">
        <v>608000000</v>
      </c>
      <c r="H182" s="331">
        <v>0</v>
      </c>
      <c r="I182" s="331">
        <v>5061467580</v>
      </c>
    </row>
    <row r="183" spans="3:9" x14ac:dyDescent="0.45">
      <c r="C183" s="331" t="s">
        <v>341</v>
      </c>
      <c r="D183" s="331" t="s">
        <v>1682</v>
      </c>
      <c r="E183" s="331" t="s">
        <v>1683</v>
      </c>
      <c r="F183" s="331" t="s">
        <v>1576</v>
      </c>
      <c r="G183" s="331">
        <v>6518032</v>
      </c>
      <c r="H183" s="331">
        <v>0</v>
      </c>
      <c r="I183" s="331">
        <v>5067985612</v>
      </c>
    </row>
    <row r="184" spans="3:9" x14ac:dyDescent="0.45">
      <c r="C184" s="331" t="s">
        <v>341</v>
      </c>
      <c r="D184" s="331" t="s">
        <v>1682</v>
      </c>
      <c r="E184" s="331" t="s">
        <v>1684</v>
      </c>
      <c r="F184" s="331" t="s">
        <v>1576</v>
      </c>
      <c r="G184" s="331">
        <v>9777049</v>
      </c>
      <c r="H184" s="331">
        <v>0</v>
      </c>
      <c r="I184" s="331">
        <v>5077762661</v>
      </c>
    </row>
    <row r="185" spans="3:9" x14ac:dyDescent="0.45">
      <c r="C185" s="331" t="s">
        <v>341</v>
      </c>
      <c r="D185" s="331" t="s">
        <v>1685</v>
      </c>
      <c r="E185" s="331" t="s">
        <v>1686</v>
      </c>
      <c r="F185" s="331" t="s">
        <v>1578</v>
      </c>
      <c r="G185" s="331">
        <v>20000000</v>
      </c>
      <c r="H185" s="331">
        <v>0</v>
      </c>
      <c r="I185" s="331">
        <v>5097762661</v>
      </c>
    </row>
    <row r="186" spans="3:9" x14ac:dyDescent="0.45">
      <c r="C186" s="331" t="s">
        <v>341</v>
      </c>
      <c r="D186" s="331" t="s">
        <v>1687</v>
      </c>
      <c r="E186" s="331" t="s">
        <v>1688</v>
      </c>
      <c r="F186" s="331" t="s">
        <v>1576</v>
      </c>
      <c r="G186" s="331">
        <v>6518032</v>
      </c>
      <c r="H186" s="331">
        <v>0</v>
      </c>
      <c r="I186" s="331">
        <v>5104280693</v>
      </c>
    </row>
    <row r="187" spans="3:9" x14ac:dyDescent="0.45">
      <c r="C187" s="331" t="s">
        <v>341</v>
      </c>
      <c r="D187" s="331" t="s">
        <v>1687</v>
      </c>
      <c r="E187" s="331" t="s">
        <v>1689</v>
      </c>
      <c r="F187" s="331" t="s">
        <v>1576</v>
      </c>
      <c r="G187" s="331">
        <v>10320219</v>
      </c>
      <c r="H187" s="331">
        <v>0</v>
      </c>
      <c r="I187" s="331">
        <v>5114600912</v>
      </c>
    </row>
    <row r="188" spans="3:9" x14ac:dyDescent="0.45">
      <c r="C188" s="331" t="s">
        <v>341</v>
      </c>
      <c r="D188" s="331" t="s">
        <v>1690</v>
      </c>
      <c r="E188" s="331" t="s">
        <v>1691</v>
      </c>
      <c r="F188" s="331" t="s">
        <v>1583</v>
      </c>
      <c r="G188" s="331">
        <v>209200000</v>
      </c>
      <c r="H188" s="331">
        <v>0</v>
      </c>
      <c r="I188" s="331">
        <v>5323800912</v>
      </c>
    </row>
    <row r="189" spans="3:9" x14ac:dyDescent="0.45">
      <c r="C189" s="331" t="s">
        <v>341</v>
      </c>
      <c r="D189" s="331" t="s">
        <v>1690</v>
      </c>
      <c r="E189" s="331" t="s">
        <v>1692</v>
      </c>
      <c r="F189" s="331" t="s">
        <v>1583</v>
      </c>
      <c r="G189" s="331">
        <v>133000000</v>
      </c>
      <c r="H189" s="331">
        <v>0</v>
      </c>
      <c r="I189" s="331">
        <v>5456800912</v>
      </c>
    </row>
    <row r="190" spans="3:9" x14ac:dyDescent="0.45">
      <c r="C190" s="331" t="s">
        <v>341</v>
      </c>
      <c r="D190" s="331" t="s">
        <v>1693</v>
      </c>
      <c r="E190" s="331" t="s">
        <v>1694</v>
      </c>
      <c r="F190" s="331" t="s">
        <v>1583</v>
      </c>
      <c r="G190" s="331">
        <v>400000000</v>
      </c>
      <c r="H190" s="331">
        <v>0</v>
      </c>
      <c r="I190" s="331">
        <v>5856800912</v>
      </c>
    </row>
    <row r="191" spans="3:9" x14ac:dyDescent="0.45">
      <c r="C191" s="331" t="s">
        <v>341</v>
      </c>
      <c r="D191" s="331" t="s">
        <v>1695</v>
      </c>
      <c r="E191" s="331" t="s">
        <v>1696</v>
      </c>
      <c r="F191" s="331" t="s">
        <v>1578</v>
      </c>
      <c r="G191" s="331">
        <v>12000000</v>
      </c>
      <c r="H191" s="331">
        <v>0</v>
      </c>
      <c r="I191" s="331">
        <v>5868800912</v>
      </c>
    </row>
    <row r="192" spans="3:9" x14ac:dyDescent="0.45">
      <c r="C192" s="331" t="s">
        <v>341</v>
      </c>
      <c r="D192" s="331" t="s">
        <v>1697</v>
      </c>
      <c r="E192" s="331" t="s">
        <v>1698</v>
      </c>
      <c r="F192" s="331" t="s">
        <v>1576</v>
      </c>
      <c r="G192" s="331">
        <v>6518032</v>
      </c>
      <c r="H192" s="331">
        <v>0</v>
      </c>
      <c r="I192" s="331">
        <v>5875318944</v>
      </c>
    </row>
    <row r="193" spans="3:9" x14ac:dyDescent="0.45">
      <c r="C193" s="331" t="s">
        <v>341</v>
      </c>
      <c r="D193" s="331" t="s">
        <v>1697</v>
      </c>
      <c r="E193" s="331" t="s">
        <v>1699</v>
      </c>
      <c r="F193" s="331" t="s">
        <v>1576</v>
      </c>
      <c r="G193" s="331">
        <v>10320219</v>
      </c>
      <c r="H193" s="331">
        <v>0</v>
      </c>
      <c r="I193" s="331">
        <v>5885639163</v>
      </c>
    </row>
    <row r="194" spans="3:9" x14ac:dyDescent="0.45">
      <c r="C194" s="331" t="s">
        <v>341</v>
      </c>
      <c r="D194" s="331" t="s">
        <v>1700</v>
      </c>
      <c r="E194" s="331" t="s">
        <v>1701</v>
      </c>
      <c r="F194" s="331" t="s">
        <v>1702</v>
      </c>
      <c r="G194" s="331">
        <v>9821250</v>
      </c>
      <c r="H194" s="331">
        <v>0</v>
      </c>
      <c r="I194" s="331">
        <v>5895460413</v>
      </c>
    </row>
    <row r="195" spans="3:9" x14ac:dyDescent="0.45">
      <c r="C195" s="331" t="s">
        <v>341</v>
      </c>
      <c r="D195" s="331" t="s">
        <v>1703</v>
      </c>
      <c r="E195" s="331" t="s">
        <v>1704</v>
      </c>
      <c r="F195" s="331" t="s">
        <v>1576</v>
      </c>
      <c r="G195" s="331">
        <v>6518032</v>
      </c>
      <c r="H195" s="331">
        <v>0</v>
      </c>
      <c r="I195" s="331">
        <v>5901978445</v>
      </c>
    </row>
    <row r="196" spans="3:9" x14ac:dyDescent="0.45">
      <c r="C196" s="331" t="s">
        <v>341</v>
      </c>
      <c r="D196" s="331" t="s">
        <v>1703</v>
      </c>
      <c r="E196" s="331" t="s">
        <v>1705</v>
      </c>
      <c r="F196" s="331" t="s">
        <v>1576</v>
      </c>
      <c r="G196" s="331">
        <v>9777049</v>
      </c>
      <c r="H196" s="331">
        <v>0</v>
      </c>
      <c r="I196" s="331">
        <v>5911755494</v>
      </c>
    </row>
    <row r="197" spans="3:9" x14ac:dyDescent="0.45">
      <c r="C197" s="331" t="s">
        <v>341</v>
      </c>
      <c r="D197" s="331" t="s">
        <v>1703</v>
      </c>
      <c r="E197" s="331" t="s">
        <v>1706</v>
      </c>
      <c r="F197" s="331" t="s">
        <v>1578</v>
      </c>
      <c r="G197" s="331">
        <v>6000000</v>
      </c>
      <c r="H197" s="331">
        <v>0</v>
      </c>
      <c r="I197" s="331">
        <v>5917755494</v>
      </c>
    </row>
    <row r="198" spans="3:9" x14ac:dyDescent="0.45">
      <c r="C198" s="331" t="s">
        <v>341</v>
      </c>
      <c r="D198" s="332">
        <v>45566</v>
      </c>
      <c r="E198" s="331" t="s">
        <v>1707</v>
      </c>
      <c r="F198" s="331" t="s">
        <v>1576</v>
      </c>
      <c r="G198" s="331">
        <v>-3619672</v>
      </c>
      <c r="H198" s="331">
        <v>0</v>
      </c>
      <c r="I198" s="331">
        <v>5914135822</v>
      </c>
    </row>
    <row r="199" spans="3:9" x14ac:dyDescent="0.45">
      <c r="C199" s="331" t="s">
        <v>341</v>
      </c>
      <c r="D199" s="332">
        <v>45593</v>
      </c>
      <c r="E199" s="331" t="s">
        <v>1708</v>
      </c>
      <c r="F199" s="331" t="s">
        <v>1583</v>
      </c>
      <c r="G199" s="331">
        <v>307000000</v>
      </c>
      <c r="H199" s="331">
        <v>0</v>
      </c>
      <c r="I199" s="331">
        <v>6221135822</v>
      </c>
    </row>
    <row r="200" spans="3:9" x14ac:dyDescent="0.45">
      <c r="C200" s="331" t="s">
        <v>341</v>
      </c>
      <c r="D200" s="332">
        <v>45593</v>
      </c>
      <c r="E200" s="331" t="s">
        <v>1709</v>
      </c>
      <c r="F200" s="331" t="s">
        <v>1583</v>
      </c>
      <c r="G200" s="331">
        <v>120000000</v>
      </c>
      <c r="H200" s="331">
        <v>0</v>
      </c>
      <c r="I200" s="331">
        <v>6341135822</v>
      </c>
    </row>
    <row r="201" spans="3:9" x14ac:dyDescent="0.45">
      <c r="C201" s="331" t="s">
        <v>341</v>
      </c>
      <c r="D201" s="332">
        <v>45596</v>
      </c>
      <c r="E201" s="331" t="s">
        <v>1710</v>
      </c>
      <c r="F201" s="331" t="s">
        <v>1576</v>
      </c>
      <c r="G201" s="331">
        <v>6045902</v>
      </c>
      <c r="H201" s="331">
        <v>0</v>
      </c>
      <c r="I201" s="331">
        <v>6347181724</v>
      </c>
    </row>
    <row r="202" spans="3:9" x14ac:dyDescent="0.45">
      <c r="C202" s="331" t="s">
        <v>341</v>
      </c>
      <c r="D202" s="332">
        <v>45596</v>
      </c>
      <c r="E202" s="331" t="s">
        <v>1711</v>
      </c>
      <c r="F202" s="331" t="s">
        <v>1576</v>
      </c>
      <c r="G202" s="331">
        <v>9572677</v>
      </c>
      <c r="H202" s="331">
        <v>0</v>
      </c>
      <c r="I202" s="331">
        <v>6356754401</v>
      </c>
    </row>
    <row r="203" spans="3:9" x14ac:dyDescent="0.45">
      <c r="C203" s="331" t="s">
        <v>341</v>
      </c>
      <c r="D203" s="332">
        <v>45596</v>
      </c>
      <c r="E203" s="331" t="s">
        <v>1712</v>
      </c>
      <c r="F203" s="331" t="s">
        <v>1578</v>
      </c>
      <c r="G203" s="331">
        <v>6000000</v>
      </c>
      <c r="H203" s="331">
        <v>0</v>
      </c>
      <c r="I203" s="331">
        <v>6362754401</v>
      </c>
    </row>
    <row r="204" spans="3:9" x14ac:dyDescent="0.45">
      <c r="C204" s="331" t="s">
        <v>341</v>
      </c>
      <c r="D204" s="332">
        <v>45624</v>
      </c>
      <c r="E204" s="331" t="s">
        <v>1713</v>
      </c>
      <c r="F204" s="331" t="s">
        <v>1583</v>
      </c>
      <c r="G204" s="331">
        <v>110000000</v>
      </c>
      <c r="H204" s="331">
        <v>0</v>
      </c>
      <c r="I204" s="331">
        <v>6472754401</v>
      </c>
    </row>
    <row r="205" spans="3:9" x14ac:dyDescent="0.45">
      <c r="C205" s="331" t="s">
        <v>341</v>
      </c>
      <c r="D205" s="332">
        <v>45624</v>
      </c>
      <c r="E205" s="331" t="s">
        <v>1714</v>
      </c>
      <c r="F205" s="331" t="s">
        <v>1583</v>
      </c>
      <c r="G205" s="331">
        <v>345000000</v>
      </c>
      <c r="H205" s="331">
        <v>0</v>
      </c>
      <c r="I205" s="331">
        <v>6817754401</v>
      </c>
    </row>
    <row r="206" spans="3:9" x14ac:dyDescent="0.45">
      <c r="C206" s="331" t="s">
        <v>341</v>
      </c>
      <c r="D206" s="332">
        <v>45626</v>
      </c>
      <c r="E206" s="331" t="s">
        <v>1715</v>
      </c>
      <c r="F206" s="331" t="s">
        <v>1576</v>
      </c>
      <c r="G206" s="331">
        <v>6045902</v>
      </c>
      <c r="H206" s="331">
        <v>0</v>
      </c>
      <c r="I206" s="331">
        <v>6823800303</v>
      </c>
    </row>
    <row r="207" spans="3:9" x14ac:dyDescent="0.45">
      <c r="C207" s="331" t="s">
        <v>341</v>
      </c>
      <c r="D207" s="332">
        <v>45626</v>
      </c>
      <c r="E207" s="331" t="s">
        <v>1716</v>
      </c>
      <c r="F207" s="331" t="s">
        <v>1576</v>
      </c>
      <c r="G207" s="331">
        <v>9068852</v>
      </c>
      <c r="H207" s="331">
        <v>0</v>
      </c>
      <c r="I207" s="331">
        <v>6832869155</v>
      </c>
    </row>
    <row r="208" spans="3:9" x14ac:dyDescent="0.45">
      <c r="C208" s="331" t="s">
        <v>341</v>
      </c>
      <c r="D208" s="332">
        <v>45626</v>
      </c>
      <c r="E208" s="331" t="s">
        <v>1717</v>
      </c>
      <c r="F208" s="331" t="s">
        <v>1578</v>
      </c>
      <c r="G208" s="331">
        <v>6000000</v>
      </c>
      <c r="H208" s="331">
        <v>0</v>
      </c>
      <c r="I208" s="331">
        <v>6838869155</v>
      </c>
    </row>
    <row r="209" spans="3:11" x14ac:dyDescent="0.45">
      <c r="C209" s="331" t="s">
        <v>341</v>
      </c>
      <c r="D209" s="332">
        <v>45635</v>
      </c>
      <c r="E209" s="331" t="s">
        <v>1718</v>
      </c>
      <c r="F209" s="331" t="s">
        <v>1702</v>
      </c>
      <c r="G209" s="331">
        <v>9821250</v>
      </c>
      <c r="H209" s="331">
        <v>0</v>
      </c>
      <c r="I209" s="331">
        <v>6848690405</v>
      </c>
    </row>
    <row r="210" spans="3:11" x14ac:dyDescent="0.45">
      <c r="C210" s="331" t="s">
        <v>341</v>
      </c>
      <c r="D210" s="332">
        <v>45657</v>
      </c>
      <c r="E210" s="331" t="s">
        <v>1719</v>
      </c>
      <c r="F210" s="331" t="s">
        <v>1576</v>
      </c>
      <c r="G210" s="331">
        <v>6045902</v>
      </c>
      <c r="H210" s="331">
        <v>0</v>
      </c>
      <c r="I210" s="331">
        <v>6854736307</v>
      </c>
    </row>
    <row r="211" spans="3:11" x14ac:dyDescent="0.45">
      <c r="C211" s="331" t="s">
        <v>341</v>
      </c>
      <c r="D211" s="332">
        <v>45657</v>
      </c>
      <c r="E211" s="331" t="s">
        <v>1720</v>
      </c>
      <c r="F211" s="331" t="s">
        <v>1576</v>
      </c>
      <c r="G211" s="331">
        <v>9572677</v>
      </c>
      <c r="H211" s="331">
        <v>0</v>
      </c>
      <c r="I211" s="331">
        <v>6864308984</v>
      </c>
    </row>
    <row r="212" spans="3:11" x14ac:dyDescent="0.45">
      <c r="C212" s="331" t="s">
        <v>341</v>
      </c>
      <c r="D212" s="332">
        <v>45657</v>
      </c>
      <c r="E212" s="331" t="s">
        <v>1721</v>
      </c>
      <c r="F212" s="331" t="s">
        <v>1583</v>
      </c>
      <c r="G212" s="331">
        <v>100000000</v>
      </c>
      <c r="H212" s="331">
        <v>0</v>
      </c>
      <c r="I212" s="331">
        <v>6964308984</v>
      </c>
    </row>
    <row r="213" spans="3:11" x14ac:dyDescent="0.45">
      <c r="C213" s="331" t="s">
        <v>341</v>
      </c>
      <c r="D213" s="332">
        <v>45657</v>
      </c>
      <c r="E213" s="331" t="s">
        <v>1722</v>
      </c>
      <c r="F213" s="331" t="s">
        <v>1583</v>
      </c>
      <c r="G213" s="331">
        <v>400000000</v>
      </c>
      <c r="H213" s="331">
        <v>0</v>
      </c>
      <c r="I213" s="331">
        <v>7364308984</v>
      </c>
    </row>
    <row r="214" spans="3:11" x14ac:dyDescent="0.45">
      <c r="C214" s="333" t="s">
        <v>1723</v>
      </c>
      <c r="D214" s="334">
        <v>45660</v>
      </c>
      <c r="E214" s="335" t="s">
        <v>1724</v>
      </c>
      <c r="F214" s="333" t="s">
        <v>1725</v>
      </c>
      <c r="G214" s="336">
        <v>45000000</v>
      </c>
      <c r="H214" s="337">
        <v>0</v>
      </c>
      <c r="I214" s="338">
        <v>7926745748</v>
      </c>
      <c r="K214" s="339"/>
    </row>
    <row r="215" spans="3:11" x14ac:dyDescent="0.45">
      <c r="C215" s="333" t="s">
        <v>1723</v>
      </c>
      <c r="D215" s="334">
        <v>45688</v>
      </c>
      <c r="E215" s="335" t="s">
        <v>1726</v>
      </c>
      <c r="F215" s="333" t="s">
        <v>1576</v>
      </c>
      <c r="G215" s="336">
        <v>6062465</v>
      </c>
      <c r="H215" s="337">
        <v>0</v>
      </c>
      <c r="I215" s="338">
        <f>I214+G215</f>
        <v>7932808213</v>
      </c>
      <c r="K215" s="339"/>
    </row>
    <row r="216" spans="3:11" x14ac:dyDescent="0.45">
      <c r="C216" s="333" t="s">
        <v>1723</v>
      </c>
      <c r="D216" s="334">
        <v>45688</v>
      </c>
      <c r="E216" s="335" t="s">
        <v>1727</v>
      </c>
      <c r="F216" s="333" t="s">
        <v>1576</v>
      </c>
      <c r="G216" s="336">
        <v>9598904</v>
      </c>
      <c r="H216" s="337">
        <v>0</v>
      </c>
      <c r="I216" s="338">
        <f t="shared" ref="I216:I279" si="0">I215+G216</f>
        <v>7942407117</v>
      </c>
      <c r="K216" s="339"/>
    </row>
    <row r="217" spans="3:11" x14ac:dyDescent="0.45">
      <c r="C217" s="333" t="s">
        <v>1723</v>
      </c>
      <c r="D217" s="334">
        <v>45699</v>
      </c>
      <c r="E217" s="335" t="s">
        <v>1728</v>
      </c>
      <c r="F217" s="333" t="s">
        <v>1639</v>
      </c>
      <c r="G217" s="336">
        <v>4090909</v>
      </c>
      <c r="H217" s="337">
        <v>0</v>
      </c>
      <c r="I217" s="338">
        <f t="shared" si="0"/>
        <v>7946498026</v>
      </c>
      <c r="K217" s="339"/>
    </row>
    <row r="218" spans="3:11" x14ac:dyDescent="0.45">
      <c r="C218" s="333" t="s">
        <v>1723</v>
      </c>
      <c r="D218" s="334">
        <v>45701</v>
      </c>
      <c r="E218" s="335" t="s">
        <v>1729</v>
      </c>
      <c r="F218" s="333" t="s">
        <v>1702</v>
      </c>
      <c r="G218" s="336">
        <v>6000000</v>
      </c>
      <c r="H218" s="337">
        <v>0</v>
      </c>
      <c r="I218" s="338">
        <f t="shared" si="0"/>
        <v>7952498026</v>
      </c>
      <c r="K218" s="339"/>
    </row>
    <row r="219" spans="3:11" x14ac:dyDescent="0.45">
      <c r="C219" s="333" t="s">
        <v>1723</v>
      </c>
      <c r="D219" s="334">
        <v>45708</v>
      </c>
      <c r="E219" s="335" t="s">
        <v>1730</v>
      </c>
      <c r="F219" s="333" t="s">
        <v>1731</v>
      </c>
      <c r="G219" s="336">
        <v>100000000</v>
      </c>
      <c r="H219" s="337">
        <v>0</v>
      </c>
      <c r="I219" s="338">
        <f t="shared" si="0"/>
        <v>8052498026</v>
      </c>
      <c r="K219" s="339"/>
    </row>
    <row r="220" spans="3:11" x14ac:dyDescent="0.45">
      <c r="C220" s="333" t="s">
        <v>1723</v>
      </c>
      <c r="D220" s="334">
        <v>45708</v>
      </c>
      <c r="E220" s="335" t="s">
        <v>1732</v>
      </c>
      <c r="F220" s="333" t="s">
        <v>1733</v>
      </c>
      <c r="G220" s="336">
        <v>150000000</v>
      </c>
      <c r="H220" s="337">
        <v>0</v>
      </c>
      <c r="I220" s="338">
        <f t="shared" si="0"/>
        <v>8202498026</v>
      </c>
      <c r="K220" s="339"/>
    </row>
    <row r="221" spans="3:11" x14ac:dyDescent="0.45">
      <c r="C221" s="333" t="s">
        <v>1723</v>
      </c>
      <c r="D221" s="334">
        <v>45708</v>
      </c>
      <c r="E221" s="335" t="s">
        <v>1734</v>
      </c>
      <c r="F221" s="333" t="s">
        <v>1735</v>
      </c>
      <c r="G221" s="336">
        <v>84000000</v>
      </c>
      <c r="H221" s="337">
        <v>0</v>
      </c>
      <c r="I221" s="338">
        <f t="shared" si="0"/>
        <v>8286498026</v>
      </c>
      <c r="K221" s="339"/>
    </row>
    <row r="222" spans="3:11" x14ac:dyDescent="0.45">
      <c r="C222" s="333" t="s">
        <v>1723</v>
      </c>
      <c r="D222" s="334">
        <v>45708</v>
      </c>
      <c r="E222" s="335" t="s">
        <v>1736</v>
      </c>
      <c r="F222" s="333" t="s">
        <v>1737</v>
      </c>
      <c r="G222" s="336">
        <v>17272727</v>
      </c>
      <c r="H222" s="337">
        <v>0</v>
      </c>
      <c r="I222" s="338">
        <f t="shared" si="0"/>
        <v>8303770753</v>
      </c>
      <c r="K222" s="339"/>
    </row>
    <row r="223" spans="3:11" x14ac:dyDescent="0.45">
      <c r="C223" s="333" t="s">
        <v>1723</v>
      </c>
      <c r="D223" s="334">
        <v>45708</v>
      </c>
      <c r="E223" s="335" t="s">
        <v>1738</v>
      </c>
      <c r="F223" s="333" t="s">
        <v>1739</v>
      </c>
      <c r="G223" s="336">
        <v>20620198</v>
      </c>
      <c r="H223" s="337">
        <v>0</v>
      </c>
      <c r="I223" s="338">
        <f t="shared" si="0"/>
        <v>8324390951</v>
      </c>
      <c r="K223" s="339"/>
    </row>
    <row r="224" spans="3:11" x14ac:dyDescent="0.45">
      <c r="C224" s="333" t="s">
        <v>1723</v>
      </c>
      <c r="D224" s="334">
        <v>45708</v>
      </c>
      <c r="E224" s="335" t="s">
        <v>1740</v>
      </c>
      <c r="F224" s="333" t="s">
        <v>1741</v>
      </c>
      <c r="G224" s="336">
        <v>14675000</v>
      </c>
      <c r="H224" s="337">
        <v>0</v>
      </c>
      <c r="I224" s="338">
        <f t="shared" si="0"/>
        <v>8339065951</v>
      </c>
      <c r="K224" s="339"/>
    </row>
    <row r="225" spans="3:11" x14ac:dyDescent="0.45">
      <c r="C225" s="333" t="s">
        <v>1723</v>
      </c>
      <c r="D225" s="334">
        <v>45708</v>
      </c>
      <c r="E225" s="335" t="s">
        <v>1742</v>
      </c>
      <c r="F225" s="333" t="s">
        <v>1743</v>
      </c>
      <c r="G225" s="336">
        <v>38500000</v>
      </c>
      <c r="H225" s="337">
        <v>0</v>
      </c>
      <c r="I225" s="338">
        <f t="shared" si="0"/>
        <v>8377565951</v>
      </c>
      <c r="K225" s="339"/>
    </row>
    <row r="226" spans="3:11" x14ac:dyDescent="0.45">
      <c r="C226" s="333" t="s">
        <v>1723</v>
      </c>
      <c r="D226" s="334">
        <v>45708</v>
      </c>
      <c r="E226" s="335" t="s">
        <v>1744</v>
      </c>
      <c r="F226" s="333" t="s">
        <v>1745</v>
      </c>
      <c r="G226" s="336">
        <v>150000000</v>
      </c>
      <c r="H226" s="337">
        <v>0</v>
      </c>
      <c r="I226" s="338">
        <f t="shared" si="0"/>
        <v>8527565951</v>
      </c>
      <c r="K226" s="339"/>
    </row>
    <row r="227" spans="3:11" x14ac:dyDescent="0.45">
      <c r="C227" s="333" t="s">
        <v>1723</v>
      </c>
      <c r="D227" s="334">
        <v>45708</v>
      </c>
      <c r="E227" s="335" t="s">
        <v>1746</v>
      </c>
      <c r="F227" s="333" t="s">
        <v>1747</v>
      </c>
      <c r="G227" s="336">
        <v>50000000</v>
      </c>
      <c r="H227" s="337">
        <v>0</v>
      </c>
      <c r="I227" s="338">
        <f t="shared" si="0"/>
        <v>8577565951</v>
      </c>
      <c r="K227" s="339"/>
    </row>
    <row r="228" spans="3:11" x14ac:dyDescent="0.45">
      <c r="C228" s="333" t="s">
        <v>1723</v>
      </c>
      <c r="D228" s="334">
        <v>45708</v>
      </c>
      <c r="E228" s="335" t="s">
        <v>1748</v>
      </c>
      <c r="F228" s="333" t="s">
        <v>1749</v>
      </c>
      <c r="G228" s="336">
        <v>3820000</v>
      </c>
      <c r="H228" s="337">
        <v>0</v>
      </c>
      <c r="I228" s="338">
        <f t="shared" si="0"/>
        <v>8581385951</v>
      </c>
      <c r="K228" s="339"/>
    </row>
    <row r="229" spans="3:11" x14ac:dyDescent="0.45">
      <c r="C229" s="333" t="s">
        <v>1723</v>
      </c>
      <c r="D229" s="334">
        <v>45708</v>
      </c>
      <c r="E229" s="335" t="s">
        <v>1750</v>
      </c>
      <c r="F229" s="333" t="s">
        <v>1751</v>
      </c>
      <c r="G229" s="336">
        <v>160000000</v>
      </c>
      <c r="H229" s="337">
        <v>0</v>
      </c>
      <c r="I229" s="338">
        <f t="shared" si="0"/>
        <v>8741385951</v>
      </c>
      <c r="K229" s="339"/>
    </row>
    <row r="230" spans="3:11" x14ac:dyDescent="0.45">
      <c r="C230" s="333" t="s">
        <v>1723</v>
      </c>
      <c r="D230" s="334">
        <v>45714</v>
      </c>
      <c r="E230" s="335" t="s">
        <v>1752</v>
      </c>
      <c r="F230" s="333" t="s">
        <v>1725</v>
      </c>
      <c r="G230" s="336">
        <v>75000000</v>
      </c>
      <c r="H230" s="337">
        <v>0</v>
      </c>
      <c r="I230" s="338">
        <f t="shared" si="0"/>
        <v>8816385951</v>
      </c>
      <c r="K230" s="339"/>
    </row>
    <row r="231" spans="3:11" x14ac:dyDescent="0.45">
      <c r="C231" s="333" t="s">
        <v>1723</v>
      </c>
      <c r="D231" s="334">
        <v>45716</v>
      </c>
      <c r="E231" s="335" t="s">
        <v>1753</v>
      </c>
      <c r="F231" s="333" t="s">
        <v>1576</v>
      </c>
      <c r="G231" s="336">
        <v>6062465</v>
      </c>
      <c r="H231" s="337">
        <v>0</v>
      </c>
      <c r="I231" s="338">
        <f t="shared" si="0"/>
        <v>8822448416</v>
      </c>
      <c r="K231" s="339"/>
    </row>
    <row r="232" spans="3:11" x14ac:dyDescent="0.45">
      <c r="C232" s="333" t="s">
        <v>1723</v>
      </c>
      <c r="D232" s="334">
        <v>45716</v>
      </c>
      <c r="E232" s="335" t="s">
        <v>1754</v>
      </c>
      <c r="F232" s="333" t="s">
        <v>1576</v>
      </c>
      <c r="G232" s="336">
        <v>8083287</v>
      </c>
      <c r="H232" s="337">
        <v>0</v>
      </c>
      <c r="I232" s="338">
        <f t="shared" si="0"/>
        <v>8830531703</v>
      </c>
      <c r="K232" s="339"/>
    </row>
    <row r="233" spans="3:11" x14ac:dyDescent="0.45">
      <c r="C233" s="333" t="s">
        <v>1723</v>
      </c>
      <c r="D233" s="334">
        <v>45740</v>
      </c>
      <c r="E233" s="335" t="s">
        <v>1755</v>
      </c>
      <c r="F233" s="333" t="s">
        <v>1756</v>
      </c>
      <c r="G233" s="336">
        <v>4300000</v>
      </c>
      <c r="H233" s="337">
        <v>0</v>
      </c>
      <c r="I233" s="338">
        <f t="shared" si="0"/>
        <v>8834831703</v>
      </c>
      <c r="K233" s="339"/>
    </row>
    <row r="234" spans="3:11" x14ac:dyDescent="0.45">
      <c r="C234" s="333" t="s">
        <v>1723</v>
      </c>
      <c r="D234" s="334">
        <v>45740</v>
      </c>
      <c r="E234" s="335" t="s">
        <v>1757</v>
      </c>
      <c r="F234" s="333" t="s">
        <v>1756</v>
      </c>
      <c r="G234" s="336">
        <v>3875000</v>
      </c>
      <c r="H234" s="337">
        <v>0</v>
      </c>
      <c r="I234" s="338">
        <f t="shared" si="0"/>
        <v>8838706703</v>
      </c>
      <c r="K234" s="339"/>
    </row>
    <row r="235" spans="3:11" x14ac:dyDescent="0.45">
      <c r="C235" s="333" t="s">
        <v>1723</v>
      </c>
      <c r="D235" s="334">
        <v>45740</v>
      </c>
      <c r="E235" s="335" t="s">
        <v>1758</v>
      </c>
      <c r="F235" s="333" t="s">
        <v>1759</v>
      </c>
      <c r="G235" s="336">
        <v>21507000</v>
      </c>
      <c r="H235" s="337">
        <v>0</v>
      </c>
      <c r="I235" s="338">
        <f t="shared" si="0"/>
        <v>8860213703</v>
      </c>
      <c r="K235" s="339"/>
    </row>
    <row r="236" spans="3:11" x14ac:dyDescent="0.45">
      <c r="C236" s="333" t="s">
        <v>1723</v>
      </c>
      <c r="D236" s="334">
        <v>45747</v>
      </c>
      <c r="E236" s="335" t="s">
        <v>1760</v>
      </c>
      <c r="F236" s="333" t="s">
        <v>1576</v>
      </c>
      <c r="G236" s="336">
        <v>6062466</v>
      </c>
      <c r="H236" s="337">
        <v>0</v>
      </c>
      <c r="I236" s="338">
        <f t="shared" si="0"/>
        <v>8866276169</v>
      </c>
      <c r="K236" s="339"/>
    </row>
    <row r="237" spans="3:11" x14ac:dyDescent="0.45">
      <c r="C237" s="333" t="s">
        <v>1723</v>
      </c>
      <c r="D237" s="334">
        <v>45747</v>
      </c>
      <c r="E237" s="335" t="s">
        <v>1761</v>
      </c>
      <c r="F237" s="333" t="s">
        <v>1576</v>
      </c>
      <c r="G237" s="336">
        <v>9598904</v>
      </c>
      <c r="H237" s="337">
        <v>0</v>
      </c>
      <c r="I237" s="338">
        <f t="shared" si="0"/>
        <v>8875875073</v>
      </c>
      <c r="K237" s="339"/>
    </row>
    <row r="238" spans="3:11" x14ac:dyDescent="0.45">
      <c r="C238" s="333" t="s">
        <v>1723</v>
      </c>
      <c r="D238" s="334">
        <v>45769</v>
      </c>
      <c r="E238" s="335" t="s">
        <v>1762</v>
      </c>
      <c r="F238" s="333" t="s">
        <v>1763</v>
      </c>
      <c r="G238" s="336">
        <v>9500000</v>
      </c>
      <c r="H238" s="337">
        <v>0</v>
      </c>
      <c r="I238" s="338">
        <f t="shared" si="0"/>
        <v>8885375073</v>
      </c>
      <c r="K238" s="339"/>
    </row>
    <row r="239" spans="3:11" x14ac:dyDescent="0.45">
      <c r="C239" s="333" t="s">
        <v>1723</v>
      </c>
      <c r="D239" s="334">
        <v>45769</v>
      </c>
      <c r="E239" s="335" t="s">
        <v>1764</v>
      </c>
      <c r="F239" s="333" t="s">
        <v>1765</v>
      </c>
      <c r="G239" s="336">
        <v>22000000</v>
      </c>
      <c r="H239" s="337">
        <v>0</v>
      </c>
      <c r="I239" s="338">
        <f t="shared" si="0"/>
        <v>8907375073</v>
      </c>
      <c r="K239" s="339"/>
    </row>
    <row r="240" spans="3:11" x14ac:dyDescent="0.45">
      <c r="C240" s="333" t="s">
        <v>1723</v>
      </c>
      <c r="D240" s="334">
        <v>45769</v>
      </c>
      <c r="E240" s="335" t="s">
        <v>1766</v>
      </c>
      <c r="F240" s="333" t="s">
        <v>1767</v>
      </c>
      <c r="G240" s="336">
        <v>2100000</v>
      </c>
      <c r="H240" s="337">
        <v>0</v>
      </c>
      <c r="I240" s="338">
        <f t="shared" si="0"/>
        <v>8909475073</v>
      </c>
      <c r="K240" s="339"/>
    </row>
    <row r="241" spans="3:11" x14ac:dyDescent="0.45">
      <c r="C241" s="333" t="s">
        <v>1723</v>
      </c>
      <c r="D241" s="334">
        <v>45769</v>
      </c>
      <c r="E241" s="335" t="s">
        <v>1768</v>
      </c>
      <c r="F241" s="333" t="s">
        <v>1769</v>
      </c>
      <c r="G241" s="336">
        <v>4090909</v>
      </c>
      <c r="H241" s="337">
        <v>0</v>
      </c>
      <c r="I241" s="338">
        <f t="shared" si="0"/>
        <v>8913565982</v>
      </c>
      <c r="K241" s="339"/>
    </row>
    <row r="242" spans="3:11" x14ac:dyDescent="0.45">
      <c r="C242" s="333" t="s">
        <v>1723</v>
      </c>
      <c r="D242" s="334">
        <v>45769</v>
      </c>
      <c r="E242" s="335" t="s">
        <v>1770</v>
      </c>
      <c r="F242" s="333" t="s">
        <v>1745</v>
      </c>
      <c r="G242" s="336">
        <v>30000000</v>
      </c>
      <c r="H242" s="337">
        <v>0</v>
      </c>
      <c r="I242" s="338">
        <f t="shared" si="0"/>
        <v>8943565982</v>
      </c>
      <c r="K242" s="339"/>
    </row>
    <row r="243" spans="3:11" x14ac:dyDescent="0.45">
      <c r="C243" s="333" t="s">
        <v>1723</v>
      </c>
      <c r="D243" s="334">
        <v>45769</v>
      </c>
      <c r="E243" s="335" t="s">
        <v>1771</v>
      </c>
      <c r="F243" s="333" t="s">
        <v>1772</v>
      </c>
      <c r="G243" s="336">
        <v>1004918</v>
      </c>
      <c r="H243" s="337">
        <v>0</v>
      </c>
      <c r="I243" s="338">
        <f t="shared" si="0"/>
        <v>8944570900</v>
      </c>
      <c r="K243" s="339"/>
    </row>
    <row r="244" spans="3:11" x14ac:dyDescent="0.45">
      <c r="C244" s="333" t="s">
        <v>1723</v>
      </c>
      <c r="D244" s="334">
        <v>45769</v>
      </c>
      <c r="E244" s="335" t="s">
        <v>1773</v>
      </c>
      <c r="F244" s="333" t="s">
        <v>1774</v>
      </c>
      <c r="G244" s="336">
        <v>10000000</v>
      </c>
      <c r="H244" s="337">
        <v>0</v>
      </c>
      <c r="I244" s="338">
        <f t="shared" si="0"/>
        <v>8954570900</v>
      </c>
      <c r="K244" s="339"/>
    </row>
    <row r="245" spans="3:11" x14ac:dyDescent="0.45">
      <c r="C245" s="333" t="s">
        <v>1723</v>
      </c>
      <c r="D245" s="334">
        <v>45769</v>
      </c>
      <c r="E245" s="335" t="s">
        <v>1775</v>
      </c>
      <c r="F245" s="333" t="s">
        <v>1608</v>
      </c>
      <c r="G245" s="336">
        <v>8674882</v>
      </c>
      <c r="H245" s="337">
        <v>0</v>
      </c>
      <c r="I245" s="338">
        <f t="shared" si="0"/>
        <v>8963245782</v>
      </c>
      <c r="K245" s="339"/>
    </row>
    <row r="246" spans="3:11" x14ac:dyDescent="0.45">
      <c r="C246" s="333" t="s">
        <v>1723</v>
      </c>
      <c r="D246" s="334">
        <v>45769</v>
      </c>
      <c r="E246" s="335" t="s">
        <v>1776</v>
      </c>
      <c r="F246" s="333" t="s">
        <v>1737</v>
      </c>
      <c r="G246" s="336">
        <v>4681818</v>
      </c>
      <c r="H246" s="337">
        <v>0</v>
      </c>
      <c r="I246" s="338">
        <f t="shared" si="0"/>
        <v>8967927600</v>
      </c>
      <c r="K246" s="339"/>
    </row>
    <row r="247" spans="3:11" x14ac:dyDescent="0.45">
      <c r="C247" s="333" t="s">
        <v>1723</v>
      </c>
      <c r="D247" s="334">
        <v>45769</v>
      </c>
      <c r="E247" s="335" t="s">
        <v>1777</v>
      </c>
      <c r="F247" s="333" t="s">
        <v>1583</v>
      </c>
      <c r="G247" s="336">
        <v>47038383</v>
      </c>
      <c r="H247" s="337">
        <v>0</v>
      </c>
      <c r="I247" s="338">
        <f t="shared" si="0"/>
        <v>9014965983</v>
      </c>
      <c r="K247" s="339"/>
    </row>
    <row r="248" spans="3:11" x14ac:dyDescent="0.45">
      <c r="C248" s="333" t="s">
        <v>1723</v>
      </c>
      <c r="D248" s="334">
        <v>45777</v>
      </c>
      <c r="E248" s="335" t="s">
        <v>1778</v>
      </c>
      <c r="F248" s="333" t="s">
        <v>1576</v>
      </c>
      <c r="G248" s="336">
        <v>6062465</v>
      </c>
      <c r="H248" s="337">
        <v>0</v>
      </c>
      <c r="I248" s="338">
        <f t="shared" si="0"/>
        <v>9021028448</v>
      </c>
      <c r="K248" s="339"/>
    </row>
    <row r="249" spans="3:11" x14ac:dyDescent="0.45">
      <c r="C249" s="333" t="s">
        <v>1723</v>
      </c>
      <c r="D249" s="334">
        <v>45777</v>
      </c>
      <c r="E249" s="335" t="s">
        <v>1779</v>
      </c>
      <c r="F249" s="333" t="s">
        <v>1576</v>
      </c>
      <c r="G249" s="336">
        <v>9093698</v>
      </c>
      <c r="H249" s="337">
        <v>0</v>
      </c>
      <c r="I249" s="338">
        <f t="shared" si="0"/>
        <v>9030122146</v>
      </c>
      <c r="K249" s="339"/>
    </row>
    <row r="250" spans="3:11" x14ac:dyDescent="0.45">
      <c r="C250" s="333" t="s">
        <v>1723</v>
      </c>
      <c r="D250" s="334">
        <v>45800</v>
      </c>
      <c r="E250" s="335" t="s">
        <v>1780</v>
      </c>
      <c r="F250" s="333" t="s">
        <v>1702</v>
      </c>
      <c r="G250" s="336">
        <v>6000000</v>
      </c>
      <c r="H250" s="337">
        <v>0</v>
      </c>
      <c r="I250" s="338">
        <f t="shared" si="0"/>
        <v>9036122146</v>
      </c>
      <c r="K250" s="339"/>
    </row>
    <row r="251" spans="3:11" x14ac:dyDescent="0.45">
      <c r="C251" s="333" t="s">
        <v>1723</v>
      </c>
      <c r="D251" s="334">
        <v>45807</v>
      </c>
      <c r="E251" s="335" t="s">
        <v>1781</v>
      </c>
      <c r="F251" s="333" t="s">
        <v>1767</v>
      </c>
      <c r="G251" s="336">
        <v>1416000</v>
      </c>
      <c r="H251" s="337">
        <v>0</v>
      </c>
      <c r="I251" s="338">
        <f t="shared" si="0"/>
        <v>9037538146</v>
      </c>
      <c r="K251" s="339"/>
    </row>
    <row r="252" spans="3:11" x14ac:dyDescent="0.45">
      <c r="C252" s="333" t="s">
        <v>1723</v>
      </c>
      <c r="D252" s="334">
        <v>45808</v>
      </c>
      <c r="E252" s="335" t="s">
        <v>1782</v>
      </c>
      <c r="F252" s="333" t="s">
        <v>1576</v>
      </c>
      <c r="G252" s="336">
        <v>6062466</v>
      </c>
      <c r="H252" s="337">
        <v>0</v>
      </c>
      <c r="I252" s="338">
        <f t="shared" si="0"/>
        <v>9043600612</v>
      </c>
      <c r="K252" s="339"/>
    </row>
    <row r="253" spans="3:11" x14ac:dyDescent="0.45">
      <c r="C253" s="333" t="s">
        <v>1723</v>
      </c>
      <c r="D253" s="334">
        <v>45808</v>
      </c>
      <c r="E253" s="335" t="s">
        <v>1783</v>
      </c>
      <c r="F253" s="333" t="s">
        <v>1576</v>
      </c>
      <c r="G253" s="336">
        <v>9598904</v>
      </c>
      <c r="H253" s="337">
        <v>0</v>
      </c>
      <c r="I253" s="338">
        <f t="shared" si="0"/>
        <v>9053199516</v>
      </c>
      <c r="K253" s="339"/>
    </row>
    <row r="254" spans="3:11" x14ac:dyDescent="0.45">
      <c r="C254" s="333" t="s">
        <v>1723</v>
      </c>
      <c r="D254" s="334">
        <v>45808</v>
      </c>
      <c r="E254" s="335" t="s">
        <v>1784</v>
      </c>
      <c r="F254" s="333" t="s">
        <v>1763</v>
      </c>
      <c r="G254" s="336">
        <v>9500000</v>
      </c>
      <c r="H254" s="337">
        <v>0</v>
      </c>
      <c r="I254" s="338">
        <f t="shared" si="0"/>
        <v>9062699516</v>
      </c>
      <c r="K254" s="339"/>
    </row>
    <row r="255" spans="3:11" x14ac:dyDescent="0.45">
      <c r="C255" s="333" t="s">
        <v>1723</v>
      </c>
      <c r="D255" s="334">
        <v>45817</v>
      </c>
      <c r="E255" s="335" t="s">
        <v>1785</v>
      </c>
      <c r="F255" s="333" t="s">
        <v>1608</v>
      </c>
      <c r="G255" s="336">
        <v>14128482</v>
      </c>
      <c r="H255" s="337">
        <v>0</v>
      </c>
      <c r="I255" s="338">
        <f t="shared" si="0"/>
        <v>9076827998</v>
      </c>
      <c r="K255" s="339"/>
    </row>
    <row r="256" spans="3:11" x14ac:dyDescent="0.45">
      <c r="C256" s="333" t="s">
        <v>1723</v>
      </c>
      <c r="D256" s="334">
        <v>45817</v>
      </c>
      <c r="E256" s="335" t="s">
        <v>1786</v>
      </c>
      <c r="F256" s="333" t="s">
        <v>1608</v>
      </c>
      <c r="G256" s="336">
        <v>2529400</v>
      </c>
      <c r="H256" s="337">
        <v>0</v>
      </c>
      <c r="I256" s="338">
        <f t="shared" si="0"/>
        <v>9079357398</v>
      </c>
      <c r="K256" s="339"/>
    </row>
    <row r="257" spans="3:11" x14ac:dyDescent="0.45">
      <c r="C257" s="333" t="s">
        <v>1723</v>
      </c>
      <c r="D257" s="334">
        <v>45817</v>
      </c>
      <c r="E257" s="335" t="s">
        <v>1787</v>
      </c>
      <c r="F257" s="333" t="s">
        <v>1788</v>
      </c>
      <c r="G257" s="336">
        <v>5500000</v>
      </c>
      <c r="H257" s="337">
        <v>0</v>
      </c>
      <c r="I257" s="338">
        <f t="shared" si="0"/>
        <v>9084857398</v>
      </c>
      <c r="K257" s="339"/>
    </row>
    <row r="258" spans="3:11" x14ac:dyDescent="0.45">
      <c r="C258" s="333" t="s">
        <v>1723</v>
      </c>
      <c r="D258" s="334">
        <v>45817</v>
      </c>
      <c r="E258" s="335" t="s">
        <v>1789</v>
      </c>
      <c r="F258" s="333" t="s">
        <v>1608</v>
      </c>
      <c r="G258" s="336">
        <v>23560000</v>
      </c>
      <c r="H258" s="337">
        <v>0</v>
      </c>
      <c r="I258" s="338">
        <f t="shared" si="0"/>
        <v>9108417398</v>
      </c>
      <c r="K258" s="339"/>
    </row>
    <row r="259" spans="3:11" x14ac:dyDescent="0.45">
      <c r="C259" s="333" t="s">
        <v>1723</v>
      </c>
      <c r="D259" s="334">
        <v>45825</v>
      </c>
      <c r="E259" s="335" t="s">
        <v>1790</v>
      </c>
      <c r="F259" s="333" t="s">
        <v>1735</v>
      </c>
      <c r="G259" s="336">
        <v>18181819</v>
      </c>
      <c r="H259" s="337">
        <v>0</v>
      </c>
      <c r="I259" s="338">
        <f t="shared" si="0"/>
        <v>9126599217</v>
      </c>
      <c r="K259" s="339"/>
    </row>
    <row r="260" spans="3:11" x14ac:dyDescent="0.45">
      <c r="C260" s="333" t="s">
        <v>1723</v>
      </c>
      <c r="D260" s="334">
        <v>45834</v>
      </c>
      <c r="E260" s="335" t="s">
        <v>1791</v>
      </c>
      <c r="F260" s="333" t="s">
        <v>1792</v>
      </c>
      <c r="G260" s="336">
        <v>14500000</v>
      </c>
      <c r="H260" s="337">
        <v>0</v>
      </c>
      <c r="I260" s="338">
        <f t="shared" si="0"/>
        <v>9141099217</v>
      </c>
      <c r="K260" s="339"/>
    </row>
    <row r="261" spans="3:11" x14ac:dyDescent="0.45">
      <c r="C261" s="333" t="s">
        <v>1723</v>
      </c>
      <c r="D261" s="334">
        <v>45834</v>
      </c>
      <c r="E261" s="335" t="s">
        <v>1793</v>
      </c>
      <c r="F261" s="333" t="s">
        <v>1608</v>
      </c>
      <c r="G261" s="336">
        <v>18181818</v>
      </c>
      <c r="H261" s="337">
        <v>0</v>
      </c>
      <c r="I261" s="338">
        <f t="shared" si="0"/>
        <v>9159281035</v>
      </c>
      <c r="K261" s="339"/>
    </row>
    <row r="262" spans="3:11" x14ac:dyDescent="0.45">
      <c r="C262" s="333" t="s">
        <v>1723</v>
      </c>
      <c r="D262" s="334">
        <v>45834</v>
      </c>
      <c r="E262" s="335" t="s">
        <v>1794</v>
      </c>
      <c r="F262" s="333" t="s">
        <v>1795</v>
      </c>
      <c r="G262" s="336">
        <v>5000000</v>
      </c>
      <c r="H262" s="337">
        <v>0</v>
      </c>
      <c r="I262" s="338">
        <f t="shared" si="0"/>
        <v>9164281035</v>
      </c>
      <c r="K262" s="339"/>
    </row>
    <row r="263" spans="3:11" x14ac:dyDescent="0.45">
      <c r="C263" s="333" t="s">
        <v>1723</v>
      </c>
      <c r="D263" s="334">
        <v>45838</v>
      </c>
      <c r="E263" s="335" t="s">
        <v>1796</v>
      </c>
      <c r="F263" s="333" t="s">
        <v>1576</v>
      </c>
      <c r="G263" s="336">
        <v>6062465</v>
      </c>
      <c r="H263" s="337">
        <v>0</v>
      </c>
      <c r="I263" s="338">
        <f t="shared" si="0"/>
        <v>9170343500</v>
      </c>
      <c r="K263" s="339"/>
    </row>
    <row r="264" spans="3:11" x14ac:dyDescent="0.45">
      <c r="C264" s="333" t="s">
        <v>1723</v>
      </c>
      <c r="D264" s="334">
        <v>45838</v>
      </c>
      <c r="E264" s="335" t="s">
        <v>1797</v>
      </c>
      <c r="F264" s="333" t="s">
        <v>1576</v>
      </c>
      <c r="G264" s="336">
        <v>9093698</v>
      </c>
      <c r="H264" s="337">
        <v>0</v>
      </c>
      <c r="I264" s="338">
        <f t="shared" si="0"/>
        <v>9179437198</v>
      </c>
      <c r="K264" s="339"/>
    </row>
    <row r="265" spans="3:11" x14ac:dyDescent="0.45">
      <c r="C265" s="333" t="s">
        <v>1723</v>
      </c>
      <c r="D265" s="334">
        <v>45839</v>
      </c>
      <c r="E265" s="335" t="s">
        <v>1798</v>
      </c>
      <c r="F265" s="333" t="s">
        <v>1799</v>
      </c>
      <c r="G265" s="336">
        <v>4836</v>
      </c>
      <c r="H265" s="337">
        <v>0</v>
      </c>
      <c r="I265" s="338">
        <f t="shared" si="0"/>
        <v>9179442034</v>
      </c>
      <c r="K265" s="339"/>
    </row>
    <row r="266" spans="3:11" x14ac:dyDescent="0.45">
      <c r="C266" s="333" t="s">
        <v>1723</v>
      </c>
      <c r="D266" s="334">
        <v>45840</v>
      </c>
      <c r="E266" s="335" t="s">
        <v>1800</v>
      </c>
      <c r="F266" s="333" t="s">
        <v>1801</v>
      </c>
      <c r="G266" s="336">
        <v>2127273</v>
      </c>
      <c r="H266" s="337">
        <v>0</v>
      </c>
      <c r="I266" s="338">
        <f t="shared" si="0"/>
        <v>9181569307</v>
      </c>
      <c r="K266" s="339"/>
    </row>
    <row r="267" spans="3:11" x14ac:dyDescent="0.45">
      <c r="C267" s="333" t="s">
        <v>1723</v>
      </c>
      <c r="D267" s="334">
        <v>45840</v>
      </c>
      <c r="E267" s="335" t="s">
        <v>1802</v>
      </c>
      <c r="F267" s="333" t="s">
        <v>1608</v>
      </c>
      <c r="G267" s="336">
        <v>13913682</v>
      </c>
      <c r="H267" s="337">
        <v>0</v>
      </c>
      <c r="I267" s="338">
        <f t="shared" si="0"/>
        <v>9195482989</v>
      </c>
      <c r="K267" s="339"/>
    </row>
    <row r="268" spans="3:11" x14ac:dyDescent="0.45">
      <c r="C268" s="333" t="s">
        <v>1723</v>
      </c>
      <c r="D268" s="334">
        <v>45843</v>
      </c>
      <c r="E268" s="335" t="s">
        <v>1803</v>
      </c>
      <c r="F268" s="333" t="s">
        <v>1788</v>
      </c>
      <c r="G268" s="336">
        <v>5200000</v>
      </c>
      <c r="H268" s="337">
        <v>0</v>
      </c>
      <c r="I268" s="338">
        <f t="shared" si="0"/>
        <v>9200682989</v>
      </c>
      <c r="K268" s="339"/>
    </row>
    <row r="269" spans="3:11" x14ac:dyDescent="0.45">
      <c r="C269" s="333" t="s">
        <v>1723</v>
      </c>
      <c r="D269" s="334">
        <v>45845</v>
      </c>
      <c r="E269" s="335" t="s">
        <v>1804</v>
      </c>
      <c r="F269" s="333" t="s">
        <v>1731</v>
      </c>
      <c r="G269" s="336">
        <v>67800000</v>
      </c>
      <c r="H269" s="337">
        <v>0</v>
      </c>
      <c r="I269" s="338">
        <f t="shared" si="0"/>
        <v>9268482989</v>
      </c>
      <c r="K269" s="339"/>
    </row>
    <row r="270" spans="3:11" x14ac:dyDescent="0.45">
      <c r="C270" s="333" t="s">
        <v>1723</v>
      </c>
      <c r="D270" s="334">
        <v>45845</v>
      </c>
      <c r="E270" s="335" t="s">
        <v>1805</v>
      </c>
      <c r="F270" s="333" t="s">
        <v>1806</v>
      </c>
      <c r="G270" s="336">
        <v>2400000</v>
      </c>
      <c r="H270" s="337">
        <v>0</v>
      </c>
      <c r="I270" s="338">
        <f t="shared" si="0"/>
        <v>9270882989</v>
      </c>
      <c r="K270" s="339"/>
    </row>
    <row r="271" spans="3:11" x14ac:dyDescent="0.45">
      <c r="C271" s="333" t="s">
        <v>1723</v>
      </c>
      <c r="D271" s="334">
        <v>45846</v>
      </c>
      <c r="E271" s="335" t="s">
        <v>1807</v>
      </c>
      <c r="F271" s="333" t="s">
        <v>1801</v>
      </c>
      <c r="G271" s="336">
        <v>3427560</v>
      </c>
      <c r="H271" s="337">
        <v>0</v>
      </c>
      <c r="I271" s="338">
        <f t="shared" si="0"/>
        <v>9274310549</v>
      </c>
      <c r="K271" s="339"/>
    </row>
    <row r="272" spans="3:11" x14ac:dyDescent="0.45">
      <c r="C272" s="333" t="s">
        <v>1723</v>
      </c>
      <c r="D272" s="334">
        <v>45846</v>
      </c>
      <c r="E272" s="335" t="s">
        <v>1808</v>
      </c>
      <c r="F272" s="333" t="s">
        <v>1809</v>
      </c>
      <c r="G272" s="336">
        <v>8500000</v>
      </c>
      <c r="H272" s="337">
        <v>0</v>
      </c>
      <c r="I272" s="338">
        <f t="shared" si="0"/>
        <v>9282810549</v>
      </c>
      <c r="K272" s="339"/>
    </row>
    <row r="273" spans="1:11" x14ac:dyDescent="0.45">
      <c r="C273" s="333" t="s">
        <v>1723</v>
      </c>
      <c r="D273" s="334">
        <v>45846</v>
      </c>
      <c r="E273" s="335" t="s">
        <v>1808</v>
      </c>
      <c r="F273" s="333" t="s">
        <v>1809</v>
      </c>
      <c r="G273" s="336">
        <v>3000000</v>
      </c>
      <c r="H273" s="337">
        <v>0</v>
      </c>
      <c r="I273" s="338">
        <f t="shared" si="0"/>
        <v>9285810549</v>
      </c>
      <c r="K273" s="339"/>
    </row>
    <row r="274" spans="1:11" x14ac:dyDescent="0.45">
      <c r="C274" s="333" t="s">
        <v>1723</v>
      </c>
      <c r="D274" s="334">
        <v>45847</v>
      </c>
      <c r="E274" s="335" t="s">
        <v>1810</v>
      </c>
      <c r="F274" s="333" t="s">
        <v>1733</v>
      </c>
      <c r="G274" s="336">
        <v>96000000</v>
      </c>
      <c r="H274" s="337">
        <v>0</v>
      </c>
      <c r="I274" s="338">
        <f t="shared" si="0"/>
        <v>9381810549</v>
      </c>
      <c r="K274" s="339"/>
    </row>
    <row r="275" spans="1:11" x14ac:dyDescent="0.45">
      <c r="C275" s="333" t="s">
        <v>1723</v>
      </c>
      <c r="D275" s="334">
        <v>45849</v>
      </c>
      <c r="E275" s="335" t="s">
        <v>1811</v>
      </c>
      <c r="F275" s="333" t="s">
        <v>1801</v>
      </c>
      <c r="G275" s="336">
        <v>-721680</v>
      </c>
      <c r="H275" s="337">
        <v>0</v>
      </c>
      <c r="I275" s="338">
        <f t="shared" si="0"/>
        <v>9381088869</v>
      </c>
      <c r="K275" s="339"/>
    </row>
    <row r="276" spans="1:11" x14ac:dyDescent="0.45">
      <c r="C276" s="333" t="s">
        <v>1723</v>
      </c>
      <c r="D276" s="334">
        <v>45849</v>
      </c>
      <c r="E276" s="335" t="s">
        <v>1812</v>
      </c>
      <c r="F276" s="333" t="s">
        <v>1813</v>
      </c>
      <c r="G276" s="336">
        <v>500000</v>
      </c>
      <c r="H276" s="337">
        <v>0</v>
      </c>
      <c r="I276" s="338">
        <f t="shared" si="0"/>
        <v>9381588869</v>
      </c>
      <c r="K276" s="339"/>
    </row>
    <row r="277" spans="1:11" x14ac:dyDescent="0.45">
      <c r="C277" s="333" t="s">
        <v>1723</v>
      </c>
      <c r="D277" s="334">
        <v>45849</v>
      </c>
      <c r="E277" s="335" t="s">
        <v>1814</v>
      </c>
      <c r="F277" s="333" t="s">
        <v>1815</v>
      </c>
      <c r="G277" s="336">
        <v>50000</v>
      </c>
      <c r="H277" s="337">
        <v>0</v>
      </c>
      <c r="I277" s="338">
        <f t="shared" si="0"/>
        <v>9381638869</v>
      </c>
      <c r="K277" s="339"/>
    </row>
    <row r="278" spans="1:11" x14ac:dyDescent="0.45">
      <c r="C278" s="333" t="s">
        <v>1723</v>
      </c>
      <c r="D278" s="334">
        <v>45856</v>
      </c>
      <c r="E278" s="335" t="s">
        <v>1816</v>
      </c>
      <c r="F278" s="333" t="s">
        <v>1759</v>
      </c>
      <c r="G278" s="336">
        <v>406212</v>
      </c>
      <c r="H278" s="337">
        <v>0</v>
      </c>
      <c r="I278" s="338">
        <f t="shared" si="0"/>
        <v>9382045081</v>
      </c>
      <c r="K278" s="339"/>
    </row>
    <row r="279" spans="1:11" x14ac:dyDescent="0.45">
      <c r="C279" s="333" t="s">
        <v>1723</v>
      </c>
      <c r="D279" s="334">
        <v>45856</v>
      </c>
      <c r="E279" s="335" t="s">
        <v>1817</v>
      </c>
      <c r="F279" s="333" t="s">
        <v>1759</v>
      </c>
      <c r="G279" s="336">
        <v>806110</v>
      </c>
      <c r="H279" s="337">
        <v>0</v>
      </c>
      <c r="I279" s="338">
        <f t="shared" si="0"/>
        <v>9382851191</v>
      </c>
      <c r="K279" s="339"/>
    </row>
    <row r="280" spans="1:11" x14ac:dyDescent="0.45">
      <c r="C280" s="333" t="s">
        <v>1723</v>
      </c>
      <c r="D280" s="334">
        <v>45856</v>
      </c>
      <c r="E280" s="335" t="s">
        <v>1818</v>
      </c>
      <c r="F280" s="333" t="s">
        <v>1759</v>
      </c>
      <c r="G280" s="336">
        <v>4896</v>
      </c>
      <c r="H280" s="337">
        <v>0</v>
      </c>
      <c r="I280" s="338">
        <f t="shared" ref="I280:I343" si="1">I279+G280</f>
        <v>9382856087</v>
      </c>
      <c r="K280" s="339"/>
    </row>
    <row r="281" spans="1:11" x14ac:dyDescent="0.45">
      <c r="C281" s="333" t="s">
        <v>1723</v>
      </c>
      <c r="D281" s="334">
        <v>45856</v>
      </c>
      <c r="E281" s="335" t="s">
        <v>1819</v>
      </c>
      <c r="F281" s="333" t="s">
        <v>1759</v>
      </c>
      <c r="G281" s="336">
        <v>12720</v>
      </c>
      <c r="H281" s="337">
        <v>0</v>
      </c>
      <c r="I281" s="338">
        <f t="shared" si="1"/>
        <v>9382868807</v>
      </c>
      <c r="K281" s="339"/>
    </row>
    <row r="282" spans="1:11" ht="16" x14ac:dyDescent="0.45">
      <c r="A282" s="53" t="s">
        <v>1820</v>
      </c>
      <c r="C282" s="333" t="s">
        <v>1723</v>
      </c>
      <c r="D282" s="334">
        <v>45856</v>
      </c>
      <c r="E282" s="335" t="s">
        <v>1821</v>
      </c>
      <c r="F282" s="333" t="s">
        <v>1759</v>
      </c>
      <c r="G282" s="336">
        <v>150</v>
      </c>
      <c r="H282" s="337">
        <v>0</v>
      </c>
      <c r="I282" s="338">
        <f t="shared" si="1"/>
        <v>9382868957</v>
      </c>
      <c r="K282" s="339"/>
    </row>
    <row r="283" spans="1:11" x14ac:dyDescent="0.45">
      <c r="C283" s="333" t="s">
        <v>1723</v>
      </c>
      <c r="D283" s="334">
        <v>45856</v>
      </c>
      <c r="E283" s="335" t="s">
        <v>1822</v>
      </c>
      <c r="F283" s="333" t="s">
        <v>1759</v>
      </c>
      <c r="G283" s="336">
        <v>-9</v>
      </c>
      <c r="H283" s="337">
        <v>0</v>
      </c>
      <c r="I283" s="338">
        <f t="shared" si="1"/>
        <v>9382868948</v>
      </c>
      <c r="K283" s="339"/>
    </row>
    <row r="284" spans="1:11" x14ac:dyDescent="0.45">
      <c r="C284" s="333" t="s">
        <v>1723</v>
      </c>
      <c r="D284" s="334">
        <v>45860</v>
      </c>
      <c r="E284" s="335" t="s">
        <v>1823</v>
      </c>
      <c r="F284" s="333" t="s">
        <v>1824</v>
      </c>
      <c r="G284" s="336">
        <v>15000000</v>
      </c>
      <c r="H284" s="337">
        <v>0</v>
      </c>
      <c r="I284" s="338">
        <f t="shared" si="1"/>
        <v>9397868948</v>
      </c>
      <c r="K284" s="339"/>
    </row>
    <row r="285" spans="1:11" x14ac:dyDescent="0.45">
      <c r="C285" s="333" t="s">
        <v>1723</v>
      </c>
      <c r="D285" s="334">
        <v>45869</v>
      </c>
      <c r="E285" s="335" t="s">
        <v>1825</v>
      </c>
      <c r="F285" s="333" t="s">
        <v>1576</v>
      </c>
      <c r="G285" s="336">
        <v>4813151</v>
      </c>
      <c r="H285" s="337">
        <v>0</v>
      </c>
      <c r="I285" s="338">
        <f t="shared" si="1"/>
        <v>9402682099</v>
      </c>
      <c r="K285" s="339"/>
    </row>
    <row r="286" spans="1:11" x14ac:dyDescent="0.45">
      <c r="C286" s="333" t="s">
        <v>1723</v>
      </c>
      <c r="D286" s="334">
        <v>45869</v>
      </c>
      <c r="E286" s="335" t="s">
        <v>1825</v>
      </c>
      <c r="F286" s="333" t="s">
        <v>1576</v>
      </c>
      <c r="G286" s="336">
        <v>7620821</v>
      </c>
      <c r="H286" s="337">
        <v>0</v>
      </c>
      <c r="I286" s="338">
        <f t="shared" si="1"/>
        <v>9410302920</v>
      </c>
      <c r="K286" s="339"/>
    </row>
    <row r="287" spans="1:11" x14ac:dyDescent="0.45">
      <c r="C287" s="333" t="s">
        <v>1723</v>
      </c>
      <c r="D287" s="334">
        <v>45869</v>
      </c>
      <c r="E287" s="335" t="s">
        <v>1826</v>
      </c>
      <c r="F287" s="333" t="s">
        <v>1827</v>
      </c>
      <c r="G287" s="336">
        <v>9090909</v>
      </c>
      <c r="H287" s="337">
        <v>0</v>
      </c>
      <c r="I287" s="338">
        <f t="shared" si="1"/>
        <v>9419393829</v>
      </c>
      <c r="K287" s="339"/>
    </row>
    <row r="288" spans="1:11" x14ac:dyDescent="0.45">
      <c r="C288" s="333" t="s">
        <v>1723</v>
      </c>
      <c r="D288" s="334">
        <v>45869</v>
      </c>
      <c r="E288" s="335" t="s">
        <v>1828</v>
      </c>
      <c r="F288" s="333" t="s">
        <v>1769</v>
      </c>
      <c r="G288" s="336">
        <v>3860000</v>
      </c>
      <c r="H288" s="337">
        <v>0</v>
      </c>
      <c r="I288" s="338">
        <f t="shared" si="1"/>
        <v>9423253829</v>
      </c>
      <c r="K288" s="339"/>
    </row>
    <row r="289" spans="3:11" x14ac:dyDescent="0.45">
      <c r="C289" s="333" t="s">
        <v>1723</v>
      </c>
      <c r="D289" s="334">
        <v>45869</v>
      </c>
      <c r="E289" s="335" t="s">
        <v>1829</v>
      </c>
      <c r="F289" s="333" t="s">
        <v>1767</v>
      </c>
      <c r="G289" s="336">
        <v>665000</v>
      </c>
      <c r="H289" s="337">
        <v>0</v>
      </c>
      <c r="I289" s="338">
        <f t="shared" si="1"/>
        <v>9423918829</v>
      </c>
      <c r="K289" s="339"/>
    </row>
    <row r="290" spans="3:11" x14ac:dyDescent="0.45">
      <c r="C290" s="333" t="s">
        <v>1723</v>
      </c>
      <c r="D290" s="334">
        <v>45869</v>
      </c>
      <c r="E290" s="335" t="s">
        <v>1830</v>
      </c>
      <c r="F290" s="333" t="s">
        <v>1831</v>
      </c>
      <c r="G290" s="336">
        <v>2200000</v>
      </c>
      <c r="H290" s="337">
        <v>0</v>
      </c>
      <c r="I290" s="338">
        <f t="shared" si="1"/>
        <v>9426118829</v>
      </c>
      <c r="K290" s="339"/>
    </row>
    <row r="291" spans="3:11" x14ac:dyDescent="0.45">
      <c r="C291" s="333" t="s">
        <v>1723</v>
      </c>
      <c r="D291" s="334">
        <v>45869</v>
      </c>
      <c r="E291" s="335" t="s">
        <v>1832</v>
      </c>
      <c r="F291" s="333" t="s">
        <v>1833</v>
      </c>
      <c r="G291" s="336">
        <v>1738400</v>
      </c>
      <c r="H291" s="337">
        <v>0</v>
      </c>
      <c r="I291" s="338">
        <f t="shared" si="1"/>
        <v>9427857229</v>
      </c>
      <c r="K291" s="339"/>
    </row>
    <row r="292" spans="3:11" x14ac:dyDescent="0.45">
      <c r="C292" s="333" t="s">
        <v>1723</v>
      </c>
      <c r="D292" s="334">
        <v>45869</v>
      </c>
      <c r="E292" s="335" t="s">
        <v>1834</v>
      </c>
      <c r="F292" s="333" t="s">
        <v>1835</v>
      </c>
      <c r="G292" s="336">
        <v>1700000</v>
      </c>
      <c r="H292" s="337">
        <v>0</v>
      </c>
      <c r="I292" s="338">
        <f t="shared" si="1"/>
        <v>9429557229</v>
      </c>
      <c r="K292" s="339"/>
    </row>
    <row r="293" spans="3:11" x14ac:dyDescent="0.45">
      <c r="C293" s="333" t="s">
        <v>1723</v>
      </c>
      <c r="D293" s="334">
        <v>45869</v>
      </c>
      <c r="E293" s="335" t="s">
        <v>1836</v>
      </c>
      <c r="F293" s="333" t="s">
        <v>1837</v>
      </c>
      <c r="G293" s="336">
        <v>400000</v>
      </c>
      <c r="H293" s="337">
        <v>0</v>
      </c>
      <c r="I293" s="338">
        <f t="shared" si="1"/>
        <v>9429957229</v>
      </c>
      <c r="K293" s="339"/>
    </row>
    <row r="294" spans="3:11" x14ac:dyDescent="0.45">
      <c r="C294" s="333" t="s">
        <v>1723</v>
      </c>
      <c r="D294" s="334">
        <v>45869</v>
      </c>
      <c r="E294" s="335" t="s">
        <v>1838</v>
      </c>
      <c r="F294" s="333" t="s">
        <v>1839</v>
      </c>
      <c r="G294" s="336">
        <v>400000</v>
      </c>
      <c r="H294" s="337">
        <v>0</v>
      </c>
      <c r="I294" s="338">
        <f t="shared" si="1"/>
        <v>9430357229</v>
      </c>
      <c r="K294" s="339"/>
    </row>
    <row r="295" spans="3:11" x14ac:dyDescent="0.45">
      <c r="C295" s="333" t="s">
        <v>1723</v>
      </c>
      <c r="D295" s="334">
        <v>45869</v>
      </c>
      <c r="E295" s="335" t="s">
        <v>1840</v>
      </c>
      <c r="F295" s="333" t="s">
        <v>1841</v>
      </c>
      <c r="G295" s="336">
        <v>400000</v>
      </c>
      <c r="H295" s="337">
        <v>0</v>
      </c>
      <c r="I295" s="338">
        <f t="shared" si="1"/>
        <v>9430757229</v>
      </c>
      <c r="K295" s="339"/>
    </row>
    <row r="296" spans="3:11" x14ac:dyDescent="0.45">
      <c r="C296" s="333" t="s">
        <v>1723</v>
      </c>
      <c r="D296" s="334">
        <v>45869</v>
      </c>
      <c r="E296" s="335" t="s">
        <v>1842</v>
      </c>
      <c r="F296" s="333" t="s">
        <v>1843</v>
      </c>
      <c r="G296" s="336">
        <v>300000</v>
      </c>
      <c r="H296" s="337">
        <v>0</v>
      </c>
      <c r="I296" s="338">
        <f t="shared" si="1"/>
        <v>9431057229</v>
      </c>
      <c r="K296" s="339"/>
    </row>
    <row r="297" spans="3:11" x14ac:dyDescent="0.45">
      <c r="C297" s="333" t="s">
        <v>1723</v>
      </c>
      <c r="D297" s="334">
        <v>45870</v>
      </c>
      <c r="E297" s="335" t="s">
        <v>1844</v>
      </c>
      <c r="F297" s="333" t="s">
        <v>1733</v>
      </c>
      <c r="G297" s="336">
        <v>3000000</v>
      </c>
      <c r="H297" s="337">
        <v>0</v>
      </c>
      <c r="I297" s="338">
        <f t="shared" si="1"/>
        <v>9434057229</v>
      </c>
      <c r="K297" s="339"/>
    </row>
    <row r="298" spans="3:11" x14ac:dyDescent="0.45">
      <c r="C298" s="333" t="s">
        <v>1723</v>
      </c>
      <c r="D298" s="334">
        <v>45870</v>
      </c>
      <c r="E298" s="335" t="s">
        <v>1845</v>
      </c>
      <c r="F298" s="333" t="s">
        <v>1737</v>
      </c>
      <c r="G298" s="336">
        <v>3000000</v>
      </c>
      <c r="H298" s="337">
        <v>0</v>
      </c>
      <c r="I298" s="338">
        <f t="shared" si="1"/>
        <v>9437057229</v>
      </c>
      <c r="K298" s="339"/>
    </row>
    <row r="299" spans="3:11" x14ac:dyDescent="0.45">
      <c r="C299" s="333" t="s">
        <v>1723</v>
      </c>
      <c r="D299" s="334">
        <v>45870</v>
      </c>
      <c r="E299" s="335" t="s">
        <v>1846</v>
      </c>
      <c r="F299" s="333" t="s">
        <v>1799</v>
      </c>
      <c r="G299" s="336">
        <v>150000</v>
      </c>
      <c r="H299" s="337">
        <v>0</v>
      </c>
      <c r="I299" s="338">
        <f t="shared" si="1"/>
        <v>9437207229</v>
      </c>
      <c r="K299" s="339"/>
    </row>
    <row r="300" spans="3:11" x14ac:dyDescent="0.45">
      <c r="C300" s="333" t="s">
        <v>1723</v>
      </c>
      <c r="D300" s="334">
        <v>45873</v>
      </c>
      <c r="E300" s="335" t="s">
        <v>1847</v>
      </c>
      <c r="F300" s="333" t="s">
        <v>1848</v>
      </c>
      <c r="G300" s="336">
        <v>8670000</v>
      </c>
      <c r="H300" s="337">
        <v>0</v>
      </c>
      <c r="I300" s="338">
        <f t="shared" si="1"/>
        <v>9445877229</v>
      </c>
      <c r="K300" s="339"/>
    </row>
    <row r="301" spans="3:11" x14ac:dyDescent="0.45">
      <c r="C301" s="333" t="s">
        <v>1723</v>
      </c>
      <c r="D301" s="334">
        <v>45873</v>
      </c>
      <c r="E301" s="335" t="s">
        <v>1849</v>
      </c>
      <c r="F301" s="333" t="s">
        <v>1749</v>
      </c>
      <c r="G301" s="336">
        <v>7800000</v>
      </c>
      <c r="H301" s="337">
        <v>0</v>
      </c>
      <c r="I301" s="338">
        <f t="shared" si="1"/>
        <v>9453677229</v>
      </c>
      <c r="K301" s="339"/>
    </row>
    <row r="302" spans="3:11" x14ac:dyDescent="0.45">
      <c r="C302" s="333" t="s">
        <v>1723</v>
      </c>
      <c r="D302" s="334">
        <v>45873</v>
      </c>
      <c r="E302" s="335" t="s">
        <v>1850</v>
      </c>
      <c r="F302" s="333" t="s">
        <v>1608</v>
      </c>
      <c r="G302" s="336">
        <v>5000000</v>
      </c>
      <c r="H302" s="337">
        <v>0</v>
      </c>
      <c r="I302" s="338">
        <f t="shared" si="1"/>
        <v>9458677229</v>
      </c>
      <c r="K302" s="339"/>
    </row>
    <row r="303" spans="3:11" x14ac:dyDescent="0.45">
      <c r="C303" s="333" t="s">
        <v>1723</v>
      </c>
      <c r="D303" s="334">
        <v>45873</v>
      </c>
      <c r="E303" s="335" t="s">
        <v>1851</v>
      </c>
      <c r="F303" s="333" t="s">
        <v>1852</v>
      </c>
      <c r="G303" s="336">
        <v>600000</v>
      </c>
      <c r="H303" s="337">
        <v>0</v>
      </c>
      <c r="I303" s="338">
        <f t="shared" si="1"/>
        <v>9459277229</v>
      </c>
      <c r="K303" s="339"/>
    </row>
    <row r="304" spans="3:11" x14ac:dyDescent="0.45">
      <c r="C304" s="333" t="s">
        <v>1723</v>
      </c>
      <c r="D304" s="334">
        <v>45882</v>
      </c>
      <c r="E304" s="335" t="s">
        <v>1812</v>
      </c>
      <c r="F304" s="333" t="s">
        <v>1813</v>
      </c>
      <c r="G304" s="336">
        <v>-500000</v>
      </c>
      <c r="H304" s="337">
        <v>0</v>
      </c>
      <c r="I304" s="338">
        <f t="shared" si="1"/>
        <v>9458777229</v>
      </c>
      <c r="K304" s="339"/>
    </row>
    <row r="305" spans="3:11" x14ac:dyDescent="0.45">
      <c r="C305" s="333" t="s">
        <v>1723</v>
      </c>
      <c r="D305" s="334">
        <v>45888</v>
      </c>
      <c r="E305" s="335" t="s">
        <v>1853</v>
      </c>
      <c r="F305" s="333" t="s">
        <v>1759</v>
      </c>
      <c r="G305" s="336">
        <v>357753</v>
      </c>
      <c r="H305" s="337">
        <v>0</v>
      </c>
      <c r="I305" s="338">
        <f t="shared" si="1"/>
        <v>9459134982</v>
      </c>
      <c r="K305" s="339"/>
    </row>
    <row r="306" spans="3:11" x14ac:dyDescent="0.45">
      <c r="C306" s="333" t="s">
        <v>1723</v>
      </c>
      <c r="D306" s="334">
        <v>45888</v>
      </c>
      <c r="E306" s="335" t="s">
        <v>1818</v>
      </c>
      <c r="F306" s="333" t="s">
        <v>1759</v>
      </c>
      <c r="G306" s="336">
        <v>10492</v>
      </c>
      <c r="H306" s="337">
        <v>0</v>
      </c>
      <c r="I306" s="338">
        <f t="shared" si="1"/>
        <v>9459145474</v>
      </c>
      <c r="K306" s="339"/>
    </row>
    <row r="307" spans="3:11" x14ac:dyDescent="0.45">
      <c r="C307" s="333" t="s">
        <v>1723</v>
      </c>
      <c r="D307" s="334">
        <v>45888</v>
      </c>
      <c r="E307" s="335" t="s">
        <v>1819</v>
      </c>
      <c r="F307" s="333" t="s">
        <v>1759</v>
      </c>
      <c r="G307" s="336">
        <v>9650</v>
      </c>
      <c r="H307" s="337">
        <v>0</v>
      </c>
      <c r="I307" s="338">
        <f t="shared" si="1"/>
        <v>9459155124</v>
      </c>
      <c r="K307" s="339"/>
    </row>
    <row r="308" spans="3:11" x14ac:dyDescent="0.45">
      <c r="C308" s="333" t="s">
        <v>1723</v>
      </c>
      <c r="D308" s="334">
        <v>45888</v>
      </c>
      <c r="E308" s="335" t="s">
        <v>1821</v>
      </c>
      <c r="F308" s="333" t="s">
        <v>1759</v>
      </c>
      <c r="G308" s="336">
        <v>270</v>
      </c>
      <c r="H308" s="337">
        <v>0</v>
      </c>
      <c r="I308" s="338">
        <f t="shared" si="1"/>
        <v>9459155394</v>
      </c>
      <c r="K308" s="339"/>
    </row>
    <row r="309" spans="3:11" x14ac:dyDescent="0.45">
      <c r="C309" s="333" t="s">
        <v>1723</v>
      </c>
      <c r="D309" s="334">
        <v>45888</v>
      </c>
      <c r="E309" s="335" t="s">
        <v>1854</v>
      </c>
      <c r="F309" s="333" t="s">
        <v>1855</v>
      </c>
      <c r="G309" s="336">
        <v>7850000</v>
      </c>
      <c r="H309" s="337">
        <v>0</v>
      </c>
      <c r="I309" s="338">
        <f t="shared" si="1"/>
        <v>9467005394</v>
      </c>
      <c r="K309" s="339"/>
    </row>
    <row r="310" spans="3:11" x14ac:dyDescent="0.45">
      <c r="C310" s="333" t="s">
        <v>1723</v>
      </c>
      <c r="D310" s="334">
        <v>45888</v>
      </c>
      <c r="E310" s="335" t="s">
        <v>1856</v>
      </c>
      <c r="F310" s="333" t="s">
        <v>1857</v>
      </c>
      <c r="G310" s="336">
        <v>6500000</v>
      </c>
      <c r="H310" s="337">
        <v>0</v>
      </c>
      <c r="I310" s="338">
        <f t="shared" si="1"/>
        <v>9473505394</v>
      </c>
      <c r="K310" s="339"/>
    </row>
    <row r="311" spans="3:11" x14ac:dyDescent="0.45">
      <c r="C311" s="333" t="s">
        <v>1723</v>
      </c>
      <c r="D311" s="334">
        <v>45888</v>
      </c>
      <c r="E311" s="335" t="s">
        <v>1858</v>
      </c>
      <c r="F311" s="333" t="s">
        <v>1859</v>
      </c>
      <c r="G311" s="336">
        <v>3837000</v>
      </c>
      <c r="H311" s="337">
        <v>0</v>
      </c>
      <c r="I311" s="338">
        <f t="shared" si="1"/>
        <v>9477342394</v>
      </c>
      <c r="K311" s="339"/>
    </row>
    <row r="312" spans="3:11" x14ac:dyDescent="0.45">
      <c r="C312" s="333" t="s">
        <v>1723</v>
      </c>
      <c r="D312" s="334">
        <v>45888</v>
      </c>
      <c r="E312" s="335" t="s">
        <v>1860</v>
      </c>
      <c r="F312" s="333" t="s">
        <v>1861</v>
      </c>
      <c r="G312" s="336">
        <v>3174850</v>
      </c>
      <c r="H312" s="337">
        <v>0</v>
      </c>
      <c r="I312" s="338">
        <f t="shared" si="1"/>
        <v>9480517244</v>
      </c>
      <c r="K312" s="339"/>
    </row>
    <row r="313" spans="3:11" x14ac:dyDescent="0.45">
      <c r="C313" s="333" t="s">
        <v>1723</v>
      </c>
      <c r="D313" s="334">
        <v>45888</v>
      </c>
      <c r="E313" s="335" t="s">
        <v>1862</v>
      </c>
      <c r="F313" s="333" t="s">
        <v>1863</v>
      </c>
      <c r="G313" s="336">
        <v>700000</v>
      </c>
      <c r="H313" s="337">
        <v>0</v>
      </c>
      <c r="I313" s="338">
        <f t="shared" si="1"/>
        <v>9481217244</v>
      </c>
      <c r="K313" s="339"/>
    </row>
    <row r="314" spans="3:11" x14ac:dyDescent="0.45">
      <c r="C314" s="333" t="s">
        <v>1723</v>
      </c>
      <c r="D314" s="334">
        <v>45888</v>
      </c>
      <c r="E314" s="335" t="s">
        <v>1864</v>
      </c>
      <c r="F314" s="333" t="s">
        <v>1843</v>
      </c>
      <c r="G314" s="336">
        <v>600000</v>
      </c>
      <c r="H314" s="337">
        <v>0</v>
      </c>
      <c r="I314" s="338">
        <f t="shared" si="1"/>
        <v>9481817244</v>
      </c>
      <c r="K314" s="339"/>
    </row>
    <row r="315" spans="3:11" x14ac:dyDescent="0.45">
      <c r="C315" s="333" t="s">
        <v>1723</v>
      </c>
      <c r="D315" s="334">
        <v>45888</v>
      </c>
      <c r="E315" s="335" t="s">
        <v>1865</v>
      </c>
      <c r="F315" s="333" t="s">
        <v>1759</v>
      </c>
      <c r="G315" s="336">
        <v>1350000</v>
      </c>
      <c r="H315" s="337">
        <v>0</v>
      </c>
      <c r="I315" s="338">
        <f t="shared" si="1"/>
        <v>9483167244</v>
      </c>
      <c r="K315" s="339"/>
    </row>
    <row r="316" spans="3:11" x14ac:dyDescent="0.45">
      <c r="C316" s="333" t="s">
        <v>1723</v>
      </c>
      <c r="D316" s="334">
        <v>45889</v>
      </c>
      <c r="E316" s="335" t="s">
        <v>1866</v>
      </c>
      <c r="F316" s="333" t="s">
        <v>1756</v>
      </c>
      <c r="G316" s="336">
        <v>226360</v>
      </c>
      <c r="H316" s="337">
        <v>0</v>
      </c>
      <c r="I316" s="338">
        <f t="shared" si="1"/>
        <v>9483393604</v>
      </c>
      <c r="K316" s="339"/>
    </row>
    <row r="317" spans="3:11" x14ac:dyDescent="0.45">
      <c r="C317" s="333" t="s">
        <v>1723</v>
      </c>
      <c r="D317" s="334">
        <v>45889</v>
      </c>
      <c r="E317" s="335" t="s">
        <v>1867</v>
      </c>
      <c r="F317" s="333" t="s">
        <v>1756</v>
      </c>
      <c r="G317" s="336">
        <v>72000</v>
      </c>
      <c r="H317" s="337">
        <v>0</v>
      </c>
      <c r="I317" s="338">
        <f t="shared" si="1"/>
        <v>9483465604</v>
      </c>
      <c r="K317" s="339"/>
    </row>
    <row r="318" spans="3:11" x14ac:dyDescent="0.45">
      <c r="C318" s="333" t="s">
        <v>1723</v>
      </c>
      <c r="D318" s="334">
        <v>45890</v>
      </c>
      <c r="E318" s="335" t="s">
        <v>1868</v>
      </c>
      <c r="F318" s="333" t="s">
        <v>1869</v>
      </c>
      <c r="G318" s="336">
        <v>289500</v>
      </c>
      <c r="H318" s="337">
        <v>0</v>
      </c>
      <c r="I318" s="338">
        <f t="shared" si="1"/>
        <v>9483755104</v>
      </c>
      <c r="K318" s="339"/>
    </row>
    <row r="319" spans="3:11" x14ac:dyDescent="0.45">
      <c r="C319" s="333" t="s">
        <v>1723</v>
      </c>
      <c r="D319" s="334">
        <v>45890</v>
      </c>
      <c r="E319" s="335" t="s">
        <v>1870</v>
      </c>
      <c r="F319" s="333" t="s">
        <v>1824</v>
      </c>
      <c r="G319" s="336">
        <v>10000000</v>
      </c>
      <c r="H319" s="337">
        <v>0</v>
      </c>
      <c r="I319" s="338">
        <f t="shared" si="1"/>
        <v>9493755104</v>
      </c>
      <c r="K319" s="339"/>
    </row>
    <row r="320" spans="3:11" x14ac:dyDescent="0.45">
      <c r="C320" s="333" t="s">
        <v>1723</v>
      </c>
      <c r="D320" s="334">
        <v>45890</v>
      </c>
      <c r="E320" s="335" t="s">
        <v>1871</v>
      </c>
      <c r="F320" s="333" t="s">
        <v>1788</v>
      </c>
      <c r="G320" s="336">
        <v>12600000</v>
      </c>
      <c r="H320" s="337">
        <v>0</v>
      </c>
      <c r="I320" s="338">
        <f t="shared" si="1"/>
        <v>9506355104</v>
      </c>
      <c r="K320" s="339"/>
    </row>
    <row r="321" spans="3:11" x14ac:dyDescent="0.45">
      <c r="C321" s="333" t="s">
        <v>1723</v>
      </c>
      <c r="D321" s="334">
        <v>45895</v>
      </c>
      <c r="E321" s="335" t="s">
        <v>1872</v>
      </c>
      <c r="F321" s="333" t="s">
        <v>1873</v>
      </c>
      <c r="G321" s="336">
        <v>120000</v>
      </c>
      <c r="H321" s="337">
        <v>0</v>
      </c>
      <c r="I321" s="338">
        <f t="shared" si="1"/>
        <v>9506475104</v>
      </c>
      <c r="K321" s="339"/>
    </row>
    <row r="322" spans="3:11" x14ac:dyDescent="0.45">
      <c r="C322" s="333" t="s">
        <v>1723</v>
      </c>
      <c r="D322" s="334">
        <v>45899</v>
      </c>
      <c r="E322" s="335" t="s">
        <v>1874</v>
      </c>
      <c r="F322" s="333" t="s">
        <v>1875</v>
      </c>
      <c r="G322" s="336">
        <v>2320000</v>
      </c>
      <c r="H322" s="337">
        <v>0</v>
      </c>
      <c r="I322" s="338">
        <f t="shared" si="1"/>
        <v>9508795104</v>
      </c>
      <c r="K322" s="339"/>
    </row>
    <row r="323" spans="3:11" x14ac:dyDescent="0.45">
      <c r="C323" s="333" t="s">
        <v>1723</v>
      </c>
      <c r="D323" s="334">
        <v>45900</v>
      </c>
      <c r="E323" s="335" t="s">
        <v>1876</v>
      </c>
      <c r="F323" s="333" t="s">
        <v>1576</v>
      </c>
      <c r="G323" s="336">
        <v>4813151</v>
      </c>
      <c r="H323" s="337">
        <v>0</v>
      </c>
      <c r="I323" s="338">
        <f t="shared" si="1"/>
        <v>9513608255</v>
      </c>
      <c r="K323" s="339"/>
    </row>
    <row r="324" spans="3:11" x14ac:dyDescent="0.45">
      <c r="C324" s="333" t="s">
        <v>1723</v>
      </c>
      <c r="D324" s="334">
        <v>45900</v>
      </c>
      <c r="E324" s="335" t="s">
        <v>1876</v>
      </c>
      <c r="F324" s="333" t="s">
        <v>1576</v>
      </c>
      <c r="G324" s="336">
        <v>7620821</v>
      </c>
      <c r="H324" s="337">
        <v>0</v>
      </c>
      <c r="I324" s="338">
        <f t="shared" si="1"/>
        <v>9521229076</v>
      </c>
      <c r="K324" s="339"/>
    </row>
    <row r="325" spans="3:11" x14ac:dyDescent="0.45">
      <c r="C325" s="333" t="s">
        <v>1723</v>
      </c>
      <c r="D325" s="334">
        <v>45900</v>
      </c>
      <c r="E325" s="335" t="s">
        <v>1877</v>
      </c>
      <c r="F325" s="333" t="s">
        <v>1831</v>
      </c>
      <c r="G325" s="336">
        <v>120000</v>
      </c>
      <c r="H325" s="337">
        <v>0</v>
      </c>
      <c r="I325" s="338">
        <f t="shared" si="1"/>
        <v>9521349076</v>
      </c>
      <c r="K325" s="339"/>
    </row>
    <row r="326" spans="3:11" x14ac:dyDescent="0.45">
      <c r="C326" s="333" t="s">
        <v>1723</v>
      </c>
      <c r="D326" s="334">
        <v>45900</v>
      </c>
      <c r="E326" s="335" t="s">
        <v>1878</v>
      </c>
      <c r="F326" s="333" t="s">
        <v>1767</v>
      </c>
      <c r="G326" s="336">
        <v>531000</v>
      </c>
      <c r="H326" s="337">
        <v>0</v>
      </c>
      <c r="I326" s="338">
        <f t="shared" si="1"/>
        <v>9521880076</v>
      </c>
      <c r="K326" s="339"/>
    </row>
    <row r="327" spans="3:11" x14ac:dyDescent="0.45">
      <c r="C327" s="333" t="s">
        <v>1723</v>
      </c>
      <c r="D327" s="334">
        <v>45903</v>
      </c>
      <c r="E327" s="335" t="s">
        <v>1879</v>
      </c>
      <c r="F327" s="333" t="s">
        <v>1759</v>
      </c>
      <c r="G327" s="336">
        <v>-5016000</v>
      </c>
      <c r="H327" s="337">
        <v>0</v>
      </c>
      <c r="I327" s="338">
        <f t="shared" si="1"/>
        <v>9516864076</v>
      </c>
      <c r="K327" s="339"/>
    </row>
    <row r="328" spans="3:11" x14ac:dyDescent="0.45">
      <c r="C328" s="333" t="s">
        <v>1723</v>
      </c>
      <c r="D328" s="334">
        <v>45903</v>
      </c>
      <c r="E328" s="335" t="s">
        <v>1880</v>
      </c>
      <c r="F328" s="333" t="s">
        <v>1759</v>
      </c>
      <c r="G328" s="336">
        <v>-1780</v>
      </c>
      <c r="H328" s="337">
        <v>0</v>
      </c>
      <c r="I328" s="338">
        <f t="shared" si="1"/>
        <v>9516862296</v>
      </c>
      <c r="K328" s="339"/>
    </row>
    <row r="329" spans="3:11" x14ac:dyDescent="0.45">
      <c r="C329" s="333" t="s">
        <v>1723</v>
      </c>
      <c r="D329" s="334">
        <v>45904</v>
      </c>
      <c r="E329" s="335" t="s">
        <v>1881</v>
      </c>
      <c r="F329" s="333" t="s">
        <v>1824</v>
      </c>
      <c r="G329" s="336">
        <v>10000000</v>
      </c>
      <c r="H329" s="337">
        <v>0</v>
      </c>
      <c r="I329" s="338">
        <f t="shared" si="1"/>
        <v>9526862296</v>
      </c>
      <c r="K329" s="339"/>
    </row>
    <row r="330" spans="3:11" x14ac:dyDescent="0.45">
      <c r="C330" s="333" t="s">
        <v>1723</v>
      </c>
      <c r="D330" s="334">
        <v>45909</v>
      </c>
      <c r="E330" s="335" t="s">
        <v>1882</v>
      </c>
      <c r="F330" s="333" t="s">
        <v>1749</v>
      </c>
      <c r="G330" s="336">
        <v>700000</v>
      </c>
      <c r="H330" s="337">
        <v>0</v>
      </c>
      <c r="I330" s="338">
        <f t="shared" si="1"/>
        <v>9527562296</v>
      </c>
      <c r="K330" s="339"/>
    </row>
    <row r="331" spans="3:11" x14ac:dyDescent="0.45">
      <c r="C331" s="333" t="s">
        <v>1723</v>
      </c>
      <c r="D331" s="334">
        <v>45909</v>
      </c>
      <c r="E331" s="335" t="s">
        <v>1883</v>
      </c>
      <c r="F331" s="333" t="s">
        <v>1884</v>
      </c>
      <c r="G331" s="336">
        <v>745040</v>
      </c>
      <c r="H331" s="337">
        <v>0</v>
      </c>
      <c r="I331" s="338">
        <f t="shared" si="1"/>
        <v>9528307336</v>
      </c>
      <c r="K331" s="339"/>
    </row>
    <row r="332" spans="3:11" x14ac:dyDescent="0.45">
      <c r="C332" s="333" t="s">
        <v>1723</v>
      </c>
      <c r="D332" s="334">
        <v>45909</v>
      </c>
      <c r="E332" s="335" t="s">
        <v>1885</v>
      </c>
      <c r="F332" s="333" t="s">
        <v>1795</v>
      </c>
      <c r="G332" s="336">
        <v>765000</v>
      </c>
      <c r="H332" s="337">
        <v>0</v>
      </c>
      <c r="I332" s="338">
        <f t="shared" si="1"/>
        <v>9529072336</v>
      </c>
      <c r="K332" s="339"/>
    </row>
    <row r="333" spans="3:11" x14ac:dyDescent="0.45">
      <c r="C333" s="333" t="s">
        <v>1723</v>
      </c>
      <c r="D333" s="334">
        <v>45910</v>
      </c>
      <c r="E333" s="335" t="s">
        <v>1886</v>
      </c>
      <c r="F333" s="333" t="s">
        <v>1887</v>
      </c>
      <c r="G333" s="336">
        <v>7000000</v>
      </c>
      <c r="H333" s="337">
        <v>0</v>
      </c>
      <c r="I333" s="338">
        <f t="shared" si="1"/>
        <v>9536072336</v>
      </c>
      <c r="K333" s="339"/>
    </row>
    <row r="334" spans="3:11" x14ac:dyDescent="0.45">
      <c r="C334" s="333" t="s">
        <v>1723</v>
      </c>
      <c r="D334" s="334">
        <v>45912</v>
      </c>
      <c r="E334" s="335" t="s">
        <v>1888</v>
      </c>
      <c r="F334" s="333" t="s">
        <v>1869</v>
      </c>
      <c r="G334" s="336">
        <v>-31300</v>
      </c>
      <c r="H334" s="337">
        <v>0</v>
      </c>
      <c r="I334" s="338">
        <f t="shared" si="1"/>
        <v>9536041036</v>
      </c>
      <c r="K334" s="339"/>
    </row>
    <row r="335" spans="3:11" x14ac:dyDescent="0.45">
      <c r="C335" s="333" t="s">
        <v>1723</v>
      </c>
      <c r="D335" s="334">
        <v>45917</v>
      </c>
      <c r="E335" s="335" t="s">
        <v>1889</v>
      </c>
      <c r="F335" s="333" t="s">
        <v>1735</v>
      </c>
      <c r="G335" s="336">
        <v>18181819</v>
      </c>
      <c r="H335" s="337">
        <v>0</v>
      </c>
      <c r="I335" s="338">
        <f t="shared" si="1"/>
        <v>9554222855</v>
      </c>
      <c r="K335" s="339"/>
    </row>
    <row r="336" spans="3:11" x14ac:dyDescent="0.45">
      <c r="C336" s="333" t="s">
        <v>1723</v>
      </c>
      <c r="D336" s="334">
        <v>45918</v>
      </c>
      <c r="E336" s="335" t="s">
        <v>1890</v>
      </c>
      <c r="F336" s="333" t="s">
        <v>1759</v>
      </c>
      <c r="G336" s="336">
        <v>574420</v>
      </c>
      <c r="H336" s="337">
        <v>0</v>
      </c>
      <c r="I336" s="338">
        <f t="shared" si="1"/>
        <v>9554797275</v>
      </c>
      <c r="K336" s="339"/>
    </row>
    <row r="337" spans="3:11" x14ac:dyDescent="0.45">
      <c r="C337" s="333" t="s">
        <v>1723</v>
      </c>
      <c r="D337" s="334">
        <v>45918</v>
      </c>
      <c r="E337" s="335" t="s">
        <v>1819</v>
      </c>
      <c r="F337" s="333" t="s">
        <v>1759</v>
      </c>
      <c r="G337" s="336">
        <v>15500</v>
      </c>
      <c r="H337" s="337">
        <v>0</v>
      </c>
      <c r="I337" s="338">
        <f t="shared" si="1"/>
        <v>9554812775</v>
      </c>
      <c r="K337" s="339"/>
    </row>
    <row r="338" spans="3:11" x14ac:dyDescent="0.45">
      <c r="C338" s="333" t="s">
        <v>1723</v>
      </c>
      <c r="D338" s="334">
        <v>45922</v>
      </c>
      <c r="E338" s="335" t="s">
        <v>1891</v>
      </c>
      <c r="F338" s="333" t="s">
        <v>1892</v>
      </c>
      <c r="G338" s="336">
        <v>3000000</v>
      </c>
      <c r="H338" s="337">
        <v>0</v>
      </c>
      <c r="I338" s="338">
        <f t="shared" si="1"/>
        <v>9557812775</v>
      </c>
      <c r="K338" s="339"/>
    </row>
    <row r="339" spans="3:11" x14ac:dyDescent="0.45">
      <c r="C339" s="333" t="s">
        <v>1723</v>
      </c>
      <c r="D339" s="334">
        <v>45922</v>
      </c>
      <c r="E339" s="335" t="s">
        <v>1893</v>
      </c>
      <c r="F339" s="333" t="s">
        <v>1873</v>
      </c>
      <c r="G339" s="336">
        <v>120000</v>
      </c>
      <c r="H339" s="337">
        <v>0</v>
      </c>
      <c r="I339" s="338">
        <f t="shared" si="1"/>
        <v>9557932775</v>
      </c>
      <c r="K339" s="339"/>
    </row>
    <row r="340" spans="3:11" x14ac:dyDescent="0.45">
      <c r="C340" s="333" t="s">
        <v>1723</v>
      </c>
      <c r="D340" s="334">
        <v>45925</v>
      </c>
      <c r="E340" s="335" t="s">
        <v>1894</v>
      </c>
      <c r="F340" s="333" t="s">
        <v>1884</v>
      </c>
      <c r="G340" s="336">
        <v>8407273</v>
      </c>
      <c r="H340" s="337">
        <v>0</v>
      </c>
      <c r="I340" s="338">
        <f t="shared" si="1"/>
        <v>9566340048</v>
      </c>
      <c r="K340" s="339"/>
    </row>
    <row r="341" spans="3:11" x14ac:dyDescent="0.45">
      <c r="C341" s="333" t="s">
        <v>1723</v>
      </c>
      <c r="D341" s="334">
        <v>45925</v>
      </c>
      <c r="E341" s="335" t="s">
        <v>1895</v>
      </c>
      <c r="F341" s="333" t="s">
        <v>1824</v>
      </c>
      <c r="G341" s="336">
        <v>20000000</v>
      </c>
      <c r="H341" s="337">
        <v>0</v>
      </c>
      <c r="I341" s="338">
        <f t="shared" si="1"/>
        <v>9586340048</v>
      </c>
      <c r="K341" s="339"/>
    </row>
    <row r="342" spans="3:11" x14ac:dyDescent="0.45">
      <c r="C342" s="333" t="s">
        <v>1723</v>
      </c>
      <c r="D342" s="334">
        <v>45925</v>
      </c>
      <c r="E342" s="335" t="s">
        <v>1896</v>
      </c>
      <c r="F342" s="333" t="s">
        <v>1608</v>
      </c>
      <c r="G342" s="336">
        <v>1137000</v>
      </c>
      <c r="H342" s="337">
        <v>0</v>
      </c>
      <c r="I342" s="338">
        <f t="shared" si="1"/>
        <v>9587477048</v>
      </c>
      <c r="K342" s="339"/>
    </row>
    <row r="343" spans="3:11" x14ac:dyDescent="0.45">
      <c r="C343" s="333" t="s">
        <v>1723</v>
      </c>
      <c r="D343" s="334">
        <v>45925</v>
      </c>
      <c r="E343" s="335" t="s">
        <v>1897</v>
      </c>
      <c r="F343" s="333" t="s">
        <v>1875</v>
      </c>
      <c r="G343" s="336">
        <v>320000</v>
      </c>
      <c r="H343" s="337">
        <v>0</v>
      </c>
      <c r="I343" s="338">
        <f t="shared" si="1"/>
        <v>9587797048</v>
      </c>
      <c r="K343" s="339"/>
    </row>
    <row r="344" spans="3:11" x14ac:dyDescent="0.45">
      <c r="C344" s="333" t="s">
        <v>1723</v>
      </c>
      <c r="D344" s="334">
        <v>45926</v>
      </c>
      <c r="E344" s="335" t="s">
        <v>1898</v>
      </c>
      <c r="F344" s="333" t="s">
        <v>1899</v>
      </c>
      <c r="G344" s="336">
        <v>13110000</v>
      </c>
      <c r="H344" s="337">
        <v>0</v>
      </c>
      <c r="I344" s="338">
        <f t="shared" ref="I344:I393" si="2">I343+G344</f>
        <v>9600907048</v>
      </c>
      <c r="K344" s="339"/>
    </row>
    <row r="345" spans="3:11" x14ac:dyDescent="0.45">
      <c r="C345" s="333" t="s">
        <v>1723</v>
      </c>
      <c r="D345" s="334">
        <v>45926</v>
      </c>
      <c r="E345" s="335" t="s">
        <v>1900</v>
      </c>
      <c r="F345" s="333" t="s">
        <v>1824</v>
      </c>
      <c r="G345" s="336">
        <v>10000000</v>
      </c>
      <c r="H345" s="337">
        <v>0</v>
      </c>
      <c r="I345" s="338">
        <f t="shared" si="2"/>
        <v>9610907048</v>
      </c>
      <c r="K345" s="339"/>
    </row>
    <row r="346" spans="3:11" x14ac:dyDescent="0.45">
      <c r="C346" s="333" t="s">
        <v>1723</v>
      </c>
      <c r="D346" s="334">
        <v>45926</v>
      </c>
      <c r="E346" s="335" t="s">
        <v>1901</v>
      </c>
      <c r="F346" s="333" t="s">
        <v>1827</v>
      </c>
      <c r="G346" s="336">
        <v>5400000</v>
      </c>
      <c r="H346" s="337">
        <v>0</v>
      </c>
      <c r="I346" s="338">
        <f t="shared" si="2"/>
        <v>9616307048</v>
      </c>
      <c r="K346" s="339"/>
    </row>
    <row r="347" spans="3:11" x14ac:dyDescent="0.45">
      <c r="C347" s="333" t="s">
        <v>1723</v>
      </c>
      <c r="D347" s="334">
        <v>45926</v>
      </c>
      <c r="E347" s="335" t="s">
        <v>1902</v>
      </c>
      <c r="F347" s="333" t="s">
        <v>1788</v>
      </c>
      <c r="G347" s="336">
        <v>5000000</v>
      </c>
      <c r="H347" s="337">
        <v>0</v>
      </c>
      <c r="I347" s="338">
        <f t="shared" si="2"/>
        <v>9621307048</v>
      </c>
      <c r="K347" s="339"/>
    </row>
    <row r="348" spans="3:11" x14ac:dyDescent="0.45">
      <c r="C348" s="333" t="s">
        <v>1723</v>
      </c>
      <c r="D348" s="334">
        <v>45926</v>
      </c>
      <c r="E348" s="335" t="s">
        <v>1903</v>
      </c>
      <c r="F348" s="333" t="s">
        <v>1809</v>
      </c>
      <c r="G348" s="336">
        <v>1100000</v>
      </c>
      <c r="H348" s="337">
        <v>0</v>
      </c>
      <c r="I348" s="338">
        <f t="shared" si="2"/>
        <v>9622407048</v>
      </c>
      <c r="K348" s="339"/>
    </row>
    <row r="349" spans="3:11" x14ac:dyDescent="0.45">
      <c r="C349" s="333" t="s">
        <v>1723</v>
      </c>
      <c r="D349" s="334">
        <v>45926</v>
      </c>
      <c r="E349" s="335" t="s">
        <v>1904</v>
      </c>
      <c r="F349" s="333" t="s">
        <v>1735</v>
      </c>
      <c r="G349" s="336">
        <v>12000000</v>
      </c>
      <c r="H349" s="337">
        <v>0</v>
      </c>
      <c r="I349" s="338">
        <f t="shared" si="2"/>
        <v>9634407048</v>
      </c>
      <c r="K349" s="339"/>
    </row>
    <row r="350" spans="3:11" x14ac:dyDescent="0.45">
      <c r="C350" s="333" t="s">
        <v>1723</v>
      </c>
      <c r="D350" s="334">
        <v>45929</v>
      </c>
      <c r="E350" s="335" t="s">
        <v>1905</v>
      </c>
      <c r="F350" s="333" t="s">
        <v>1906</v>
      </c>
      <c r="G350" s="336">
        <v>1970000</v>
      </c>
      <c r="H350" s="337">
        <v>0</v>
      </c>
      <c r="I350" s="338">
        <f t="shared" si="2"/>
        <v>9636377048</v>
      </c>
      <c r="K350" s="339"/>
    </row>
    <row r="351" spans="3:11" x14ac:dyDescent="0.45">
      <c r="C351" s="333" t="s">
        <v>1723</v>
      </c>
      <c r="D351" s="334">
        <v>45930</v>
      </c>
      <c r="E351" s="335" t="s">
        <v>1907</v>
      </c>
      <c r="F351" s="333" t="s">
        <v>1576</v>
      </c>
      <c r="G351" s="336">
        <v>4813151</v>
      </c>
      <c r="H351" s="337">
        <v>0</v>
      </c>
      <c r="I351" s="338">
        <f t="shared" si="2"/>
        <v>9641190199</v>
      </c>
      <c r="K351" s="339"/>
    </row>
    <row r="352" spans="3:11" x14ac:dyDescent="0.45">
      <c r="C352" s="333" t="s">
        <v>1723</v>
      </c>
      <c r="D352" s="334">
        <v>45930</v>
      </c>
      <c r="E352" s="335" t="s">
        <v>1907</v>
      </c>
      <c r="F352" s="333" t="s">
        <v>1576</v>
      </c>
      <c r="G352" s="336">
        <v>7620821</v>
      </c>
      <c r="H352" s="337">
        <v>0</v>
      </c>
      <c r="I352" s="338">
        <f t="shared" si="2"/>
        <v>9648811020</v>
      </c>
      <c r="K352" s="339"/>
    </row>
    <row r="353" spans="3:11" x14ac:dyDescent="0.45">
      <c r="C353" s="333" t="s">
        <v>1723</v>
      </c>
      <c r="D353" s="334">
        <v>45931</v>
      </c>
      <c r="E353" s="335" t="s">
        <v>1908</v>
      </c>
      <c r="F353" s="333" t="s">
        <v>1576</v>
      </c>
      <c r="G353" s="336">
        <v>-505205</v>
      </c>
      <c r="H353" s="337">
        <v>0</v>
      </c>
      <c r="I353" s="338">
        <f t="shared" si="2"/>
        <v>9648305815</v>
      </c>
      <c r="K353" s="339"/>
    </row>
    <row r="354" spans="3:11" x14ac:dyDescent="0.45">
      <c r="C354" s="333" t="s">
        <v>1723</v>
      </c>
      <c r="D354" s="334">
        <v>45943</v>
      </c>
      <c r="E354" s="335" t="s">
        <v>1909</v>
      </c>
      <c r="F354" s="333" t="s">
        <v>1824</v>
      </c>
      <c r="G354" s="336">
        <v>11500000</v>
      </c>
      <c r="H354" s="337">
        <v>0</v>
      </c>
      <c r="I354" s="338">
        <f t="shared" si="2"/>
        <v>9659805815</v>
      </c>
      <c r="K354" s="339"/>
    </row>
    <row r="355" spans="3:11" x14ac:dyDescent="0.45">
      <c r="C355" s="333" t="s">
        <v>1723</v>
      </c>
      <c r="D355" s="334">
        <v>45943</v>
      </c>
      <c r="E355" s="335" t="s">
        <v>1910</v>
      </c>
      <c r="F355" s="333" t="s">
        <v>1608</v>
      </c>
      <c r="G355" s="336">
        <v>1061000</v>
      </c>
      <c r="H355" s="337">
        <v>0</v>
      </c>
      <c r="I355" s="338">
        <f t="shared" si="2"/>
        <v>9660866815</v>
      </c>
      <c r="K355" s="339"/>
    </row>
    <row r="356" spans="3:11" x14ac:dyDescent="0.45">
      <c r="C356" s="333" t="s">
        <v>1723</v>
      </c>
      <c r="D356" s="334">
        <v>45948</v>
      </c>
      <c r="E356" s="335" t="s">
        <v>1911</v>
      </c>
      <c r="F356" s="333" t="s">
        <v>1759</v>
      </c>
      <c r="G356" s="336">
        <v>466282</v>
      </c>
      <c r="H356" s="337">
        <v>0</v>
      </c>
      <c r="I356" s="338">
        <f t="shared" si="2"/>
        <v>9661333097</v>
      </c>
      <c r="K356" s="339"/>
    </row>
    <row r="357" spans="3:11" x14ac:dyDescent="0.45">
      <c r="C357" s="333" t="s">
        <v>1723</v>
      </c>
      <c r="D357" s="334">
        <v>45948</v>
      </c>
      <c r="E357" s="335" t="s">
        <v>1819</v>
      </c>
      <c r="F357" s="333" t="s">
        <v>1759</v>
      </c>
      <c r="G357" s="336">
        <v>12580</v>
      </c>
      <c r="H357" s="337">
        <v>0</v>
      </c>
      <c r="I357" s="338">
        <f t="shared" si="2"/>
        <v>9661345677</v>
      </c>
      <c r="K357" s="339"/>
    </row>
    <row r="358" spans="3:11" x14ac:dyDescent="0.45">
      <c r="C358" s="333" t="s">
        <v>1723</v>
      </c>
      <c r="D358" s="334">
        <v>45948</v>
      </c>
      <c r="E358" s="335" t="s">
        <v>1912</v>
      </c>
      <c r="F358" s="333" t="s">
        <v>1759</v>
      </c>
      <c r="G358" s="336">
        <v>476612</v>
      </c>
      <c r="H358" s="337">
        <v>0</v>
      </c>
      <c r="I358" s="338">
        <f t="shared" si="2"/>
        <v>9661822289</v>
      </c>
      <c r="K358" s="339"/>
    </row>
    <row r="359" spans="3:11" x14ac:dyDescent="0.45">
      <c r="C359" s="333" t="s">
        <v>1723</v>
      </c>
      <c r="D359" s="334">
        <v>45948</v>
      </c>
      <c r="E359" s="335" t="s">
        <v>1819</v>
      </c>
      <c r="F359" s="333" t="s">
        <v>1759</v>
      </c>
      <c r="G359" s="336">
        <v>12860</v>
      </c>
      <c r="H359" s="337">
        <v>0</v>
      </c>
      <c r="I359" s="338">
        <f t="shared" si="2"/>
        <v>9661835149</v>
      </c>
      <c r="K359" s="339"/>
    </row>
    <row r="360" spans="3:11" x14ac:dyDescent="0.45">
      <c r="C360" s="333" t="s">
        <v>1723</v>
      </c>
      <c r="D360" s="334">
        <v>45950</v>
      </c>
      <c r="E360" s="335" t="s">
        <v>1913</v>
      </c>
      <c r="F360" s="333" t="s">
        <v>1873</v>
      </c>
      <c r="G360" s="336">
        <v>120000</v>
      </c>
      <c r="H360" s="337">
        <v>0</v>
      </c>
      <c r="I360" s="338">
        <f t="shared" si="2"/>
        <v>9661955149</v>
      </c>
      <c r="K360" s="339"/>
    </row>
    <row r="361" spans="3:11" x14ac:dyDescent="0.45">
      <c r="C361" s="333" t="s">
        <v>1723</v>
      </c>
      <c r="D361" s="334">
        <v>45952</v>
      </c>
      <c r="E361" s="335" t="s">
        <v>1914</v>
      </c>
      <c r="F361" s="333" t="s">
        <v>1915</v>
      </c>
      <c r="G361" s="336">
        <v>3600000</v>
      </c>
      <c r="H361" s="337">
        <v>0</v>
      </c>
      <c r="I361" s="338">
        <f t="shared" si="2"/>
        <v>9665555149</v>
      </c>
      <c r="K361" s="339"/>
    </row>
    <row r="362" spans="3:11" x14ac:dyDescent="0.45">
      <c r="C362" s="333" t="s">
        <v>1723</v>
      </c>
      <c r="D362" s="334">
        <v>45957</v>
      </c>
      <c r="E362" s="335" t="s">
        <v>1916</v>
      </c>
      <c r="F362" s="333" t="s">
        <v>1702</v>
      </c>
      <c r="G362" s="336">
        <v>10000000</v>
      </c>
      <c r="H362" s="337">
        <v>0</v>
      </c>
      <c r="I362" s="338">
        <f t="shared" si="2"/>
        <v>9675555149</v>
      </c>
      <c r="K362" s="339"/>
    </row>
    <row r="363" spans="3:11" x14ac:dyDescent="0.45">
      <c r="C363" s="333" t="s">
        <v>1723</v>
      </c>
      <c r="D363" s="334">
        <v>45960</v>
      </c>
      <c r="E363" s="335" t="s">
        <v>1917</v>
      </c>
      <c r="F363" s="333" t="s">
        <v>1918</v>
      </c>
      <c r="G363" s="336">
        <v>82500</v>
      </c>
      <c r="H363" s="337">
        <v>0</v>
      </c>
      <c r="I363" s="338">
        <f t="shared" si="2"/>
        <v>9675637649</v>
      </c>
      <c r="K363" s="339"/>
    </row>
    <row r="364" spans="3:11" x14ac:dyDescent="0.45">
      <c r="C364" s="333" t="s">
        <v>1723</v>
      </c>
      <c r="D364" s="334">
        <v>45961</v>
      </c>
      <c r="E364" s="335" t="s">
        <v>1919</v>
      </c>
      <c r="F364" s="333" t="s">
        <v>1576</v>
      </c>
      <c r="G364" s="336">
        <v>4813150</v>
      </c>
      <c r="H364" s="337">
        <v>0</v>
      </c>
      <c r="I364" s="338">
        <f t="shared" si="2"/>
        <v>9680450799</v>
      </c>
      <c r="K364" s="339"/>
    </row>
    <row r="365" spans="3:11" x14ac:dyDescent="0.45">
      <c r="C365" s="333" t="s">
        <v>1723</v>
      </c>
      <c r="D365" s="334">
        <v>45961</v>
      </c>
      <c r="E365" s="335" t="s">
        <v>1919</v>
      </c>
      <c r="F365" s="333" t="s">
        <v>1576</v>
      </c>
      <c r="G365" s="336">
        <v>7620822</v>
      </c>
      <c r="H365" s="337">
        <v>0</v>
      </c>
      <c r="I365" s="338">
        <f t="shared" si="2"/>
        <v>9688071621</v>
      </c>
      <c r="K365" s="339"/>
    </row>
    <row r="366" spans="3:11" x14ac:dyDescent="0.45">
      <c r="C366" s="333" t="s">
        <v>1723</v>
      </c>
      <c r="D366" s="334">
        <v>45961</v>
      </c>
      <c r="E366" s="335" t="s">
        <v>1920</v>
      </c>
      <c r="F366" s="333" t="s">
        <v>1756</v>
      </c>
      <c r="G366" s="336">
        <v>184000</v>
      </c>
      <c r="H366" s="337">
        <v>0</v>
      </c>
      <c r="I366" s="338">
        <f t="shared" si="2"/>
        <v>9688255621</v>
      </c>
      <c r="K366" s="339"/>
    </row>
    <row r="367" spans="3:11" x14ac:dyDescent="0.45">
      <c r="C367" s="333" t="s">
        <v>1723</v>
      </c>
      <c r="D367" s="334">
        <v>45961</v>
      </c>
      <c r="E367" s="335" t="s">
        <v>1921</v>
      </c>
      <c r="F367" s="333" t="s">
        <v>1767</v>
      </c>
      <c r="G367" s="336">
        <v>525000</v>
      </c>
      <c r="H367" s="337">
        <v>0</v>
      </c>
      <c r="I367" s="338">
        <f t="shared" si="2"/>
        <v>9688780621</v>
      </c>
      <c r="K367" s="339"/>
    </row>
    <row r="368" spans="3:11" x14ac:dyDescent="0.45">
      <c r="C368" s="333" t="s">
        <v>1723</v>
      </c>
      <c r="D368" s="334">
        <v>45961</v>
      </c>
      <c r="E368" s="335" t="s">
        <v>1922</v>
      </c>
      <c r="F368" s="333" t="s">
        <v>1884</v>
      </c>
      <c r="G368" s="336">
        <v>1363636</v>
      </c>
      <c r="H368" s="337">
        <v>0</v>
      </c>
      <c r="I368" s="338">
        <f t="shared" si="2"/>
        <v>9690144257</v>
      </c>
      <c r="K368" s="339"/>
    </row>
    <row r="369" spans="3:11" x14ac:dyDescent="0.45">
      <c r="C369" s="333" t="s">
        <v>1723</v>
      </c>
      <c r="D369" s="334">
        <v>45961</v>
      </c>
      <c r="E369" s="335" t="s">
        <v>1923</v>
      </c>
      <c r="F369" s="333" t="s">
        <v>1824</v>
      </c>
      <c r="G369" s="336">
        <v>13450000</v>
      </c>
      <c r="H369" s="337">
        <v>0</v>
      </c>
      <c r="I369" s="338">
        <f t="shared" si="2"/>
        <v>9703594257</v>
      </c>
      <c r="K369" s="339"/>
    </row>
    <row r="370" spans="3:11" x14ac:dyDescent="0.45">
      <c r="C370" s="333" t="s">
        <v>1723</v>
      </c>
      <c r="D370" s="334">
        <v>45961</v>
      </c>
      <c r="E370" s="335" t="s">
        <v>1924</v>
      </c>
      <c r="F370" s="333" t="s">
        <v>1925</v>
      </c>
      <c r="G370" s="336">
        <v>54545455</v>
      </c>
      <c r="H370" s="337">
        <v>0</v>
      </c>
      <c r="I370" s="338">
        <f t="shared" si="2"/>
        <v>9758139712</v>
      </c>
      <c r="K370" s="339"/>
    </row>
    <row r="371" spans="3:11" x14ac:dyDescent="0.45">
      <c r="C371" s="333" t="s">
        <v>1723</v>
      </c>
      <c r="D371" s="334">
        <v>45962</v>
      </c>
      <c r="E371" s="335" t="s">
        <v>1926</v>
      </c>
      <c r="F371" s="333" t="s">
        <v>1927</v>
      </c>
      <c r="G371" s="336">
        <v>200000</v>
      </c>
      <c r="H371" s="337">
        <v>0</v>
      </c>
      <c r="I371" s="338">
        <f t="shared" si="2"/>
        <v>9758339712</v>
      </c>
      <c r="K371" s="339"/>
    </row>
    <row r="372" spans="3:11" x14ac:dyDescent="0.45">
      <c r="C372" s="333" t="s">
        <v>1723</v>
      </c>
      <c r="D372" s="334">
        <v>45971</v>
      </c>
      <c r="E372" s="335" t="s">
        <v>1928</v>
      </c>
      <c r="F372" s="333" t="s">
        <v>1824</v>
      </c>
      <c r="G372" s="336">
        <v>15700000</v>
      </c>
      <c r="H372" s="337">
        <v>0</v>
      </c>
      <c r="I372" s="338">
        <f t="shared" si="2"/>
        <v>9774039712</v>
      </c>
      <c r="K372" s="339"/>
    </row>
    <row r="373" spans="3:11" x14ac:dyDescent="0.45">
      <c r="C373" s="333" t="s">
        <v>1723</v>
      </c>
      <c r="D373" s="334">
        <v>45979</v>
      </c>
      <c r="E373" s="335" t="s">
        <v>1929</v>
      </c>
      <c r="F373" s="333" t="s">
        <v>1759</v>
      </c>
      <c r="G373" s="336">
        <v>1575813</v>
      </c>
      <c r="H373" s="337">
        <v>0</v>
      </c>
      <c r="I373" s="338">
        <f t="shared" si="2"/>
        <v>9775615525</v>
      </c>
      <c r="K373" s="339"/>
    </row>
    <row r="374" spans="3:11" x14ac:dyDescent="0.45">
      <c r="C374" s="333" t="s">
        <v>1723</v>
      </c>
      <c r="D374" s="334">
        <v>45979</v>
      </c>
      <c r="E374" s="335" t="s">
        <v>1819</v>
      </c>
      <c r="F374" s="333" t="s">
        <v>1759</v>
      </c>
      <c r="G374" s="336">
        <v>42540</v>
      </c>
      <c r="H374" s="337">
        <v>0</v>
      </c>
      <c r="I374" s="338">
        <f t="shared" si="2"/>
        <v>9775658065</v>
      </c>
      <c r="K374" s="339"/>
    </row>
    <row r="375" spans="3:11" x14ac:dyDescent="0.45">
      <c r="C375" s="333" t="s">
        <v>1723</v>
      </c>
      <c r="D375" s="334">
        <v>45979</v>
      </c>
      <c r="E375" s="335" t="s">
        <v>1930</v>
      </c>
      <c r="F375" s="333" t="s">
        <v>1759</v>
      </c>
      <c r="G375" s="336">
        <v>53652</v>
      </c>
      <c r="H375" s="337">
        <v>0</v>
      </c>
      <c r="I375" s="338">
        <f t="shared" si="2"/>
        <v>9775711717</v>
      </c>
      <c r="K375" s="339"/>
    </row>
    <row r="376" spans="3:11" x14ac:dyDescent="0.45">
      <c r="C376" s="333" t="s">
        <v>1723</v>
      </c>
      <c r="D376" s="334">
        <v>45979</v>
      </c>
      <c r="E376" s="335" t="s">
        <v>1819</v>
      </c>
      <c r="F376" s="333" t="s">
        <v>1759</v>
      </c>
      <c r="G376" s="336">
        <v>1440</v>
      </c>
      <c r="H376" s="337">
        <v>0</v>
      </c>
      <c r="I376" s="338">
        <f t="shared" si="2"/>
        <v>9775713157</v>
      </c>
      <c r="K376" s="339"/>
    </row>
    <row r="377" spans="3:11" x14ac:dyDescent="0.45">
      <c r="C377" s="333" t="s">
        <v>1723</v>
      </c>
      <c r="D377" s="334">
        <v>45979</v>
      </c>
      <c r="E377" s="335" t="s">
        <v>1931</v>
      </c>
      <c r="F377" s="333" t="s">
        <v>1759</v>
      </c>
      <c r="G377" s="336">
        <v>-1353900</v>
      </c>
      <c r="H377" s="337">
        <v>0</v>
      </c>
      <c r="I377" s="338">
        <f t="shared" si="2"/>
        <v>9774359257</v>
      </c>
      <c r="K377" s="339"/>
    </row>
    <row r="378" spans="3:11" x14ac:dyDescent="0.45">
      <c r="C378" s="333" t="s">
        <v>1723</v>
      </c>
      <c r="D378" s="334">
        <v>45981</v>
      </c>
      <c r="E378" s="335" t="s">
        <v>1932</v>
      </c>
      <c r="F378" s="333" t="s">
        <v>1873</v>
      </c>
      <c r="G378" s="336">
        <v>120000</v>
      </c>
      <c r="H378" s="337">
        <v>0</v>
      </c>
      <c r="I378" s="338">
        <f t="shared" si="2"/>
        <v>9774479257</v>
      </c>
      <c r="K378" s="339"/>
    </row>
    <row r="379" spans="3:11" x14ac:dyDescent="0.45">
      <c r="C379" s="333" t="s">
        <v>1723</v>
      </c>
      <c r="D379" s="334">
        <v>45982</v>
      </c>
      <c r="E379" s="335" t="s">
        <v>1933</v>
      </c>
      <c r="F379" s="333" t="s">
        <v>1824</v>
      </c>
      <c r="G379" s="336">
        <v>17000000</v>
      </c>
      <c r="H379" s="337">
        <v>0</v>
      </c>
      <c r="I379" s="338">
        <f t="shared" si="2"/>
        <v>9791479257</v>
      </c>
      <c r="K379" s="339"/>
    </row>
    <row r="380" spans="3:11" x14ac:dyDescent="0.45">
      <c r="C380" s="333" t="s">
        <v>1723</v>
      </c>
      <c r="D380" s="334">
        <v>45982</v>
      </c>
      <c r="E380" s="335" t="s">
        <v>1934</v>
      </c>
      <c r="F380" s="333" t="s">
        <v>1935</v>
      </c>
      <c r="G380" s="336">
        <v>16000000</v>
      </c>
      <c r="H380" s="337">
        <v>0</v>
      </c>
      <c r="I380" s="338">
        <f t="shared" si="2"/>
        <v>9807479257</v>
      </c>
      <c r="K380" s="339"/>
    </row>
    <row r="381" spans="3:11" x14ac:dyDescent="0.45">
      <c r="C381" s="333" t="s">
        <v>1723</v>
      </c>
      <c r="D381" s="334">
        <v>45982</v>
      </c>
      <c r="E381" s="335" t="s">
        <v>1936</v>
      </c>
      <c r="F381" s="333" t="s">
        <v>1725</v>
      </c>
      <c r="G381" s="336">
        <v>30000000</v>
      </c>
      <c r="H381" s="337">
        <v>0</v>
      </c>
      <c r="I381" s="338">
        <f t="shared" si="2"/>
        <v>9837479257</v>
      </c>
      <c r="K381" s="339"/>
    </row>
    <row r="382" spans="3:11" x14ac:dyDescent="0.45">
      <c r="C382" s="333" t="s">
        <v>1723</v>
      </c>
      <c r="D382" s="334">
        <v>45987</v>
      </c>
      <c r="E382" s="335" t="s">
        <v>1937</v>
      </c>
      <c r="F382" s="333" t="s">
        <v>1788</v>
      </c>
      <c r="G382" s="336">
        <v>17330000</v>
      </c>
      <c r="H382" s="337">
        <v>0</v>
      </c>
      <c r="I382" s="338">
        <f t="shared" si="2"/>
        <v>9854809257</v>
      </c>
      <c r="K382" s="339"/>
    </row>
    <row r="383" spans="3:11" x14ac:dyDescent="0.45">
      <c r="C383" s="333" t="s">
        <v>1723</v>
      </c>
      <c r="D383" s="334">
        <v>45988</v>
      </c>
      <c r="E383" s="335" t="s">
        <v>1938</v>
      </c>
      <c r="F383" s="333" t="s">
        <v>1939</v>
      </c>
      <c r="G383" s="336">
        <v>450000</v>
      </c>
      <c r="H383" s="337">
        <v>0</v>
      </c>
      <c r="I383" s="338">
        <f t="shared" si="2"/>
        <v>9855259257</v>
      </c>
      <c r="K383" s="339"/>
    </row>
    <row r="384" spans="3:11" x14ac:dyDescent="0.45">
      <c r="C384" s="333" t="s">
        <v>1723</v>
      </c>
      <c r="D384" s="334">
        <v>45991</v>
      </c>
      <c r="E384" s="335" t="s">
        <v>1940</v>
      </c>
      <c r="F384" s="333" t="s">
        <v>1576</v>
      </c>
      <c r="G384" s="336">
        <v>4813150</v>
      </c>
      <c r="H384" s="337">
        <v>0</v>
      </c>
      <c r="I384" s="338">
        <f t="shared" si="2"/>
        <v>9860072407</v>
      </c>
      <c r="K384" s="339"/>
    </row>
    <row r="385" spans="3:13" x14ac:dyDescent="0.45">
      <c r="C385" s="333" t="s">
        <v>1723</v>
      </c>
      <c r="D385" s="334">
        <v>45991</v>
      </c>
      <c r="E385" s="335" t="s">
        <v>1940</v>
      </c>
      <c r="F385" s="333" t="s">
        <v>1576</v>
      </c>
      <c r="G385" s="336">
        <v>7219726</v>
      </c>
      <c r="H385" s="337">
        <v>0</v>
      </c>
      <c r="I385" s="338">
        <f t="shared" si="2"/>
        <v>9867292133</v>
      </c>
      <c r="K385" s="339"/>
    </row>
    <row r="386" spans="3:13" x14ac:dyDescent="0.45">
      <c r="C386" s="333" t="s">
        <v>1723</v>
      </c>
      <c r="D386" s="334">
        <v>46001</v>
      </c>
      <c r="E386" s="335" t="s">
        <v>1941</v>
      </c>
      <c r="F386" s="333" t="s">
        <v>1942</v>
      </c>
      <c r="G386" s="336">
        <v>2700000</v>
      </c>
      <c r="H386" s="337">
        <v>0</v>
      </c>
      <c r="I386" s="338">
        <f t="shared" si="2"/>
        <v>9869992133</v>
      </c>
      <c r="K386" s="339"/>
    </row>
    <row r="387" spans="3:13" x14ac:dyDescent="0.45">
      <c r="C387" s="333" t="s">
        <v>1723</v>
      </c>
      <c r="D387" s="334">
        <v>46002</v>
      </c>
      <c r="E387" s="335" t="s">
        <v>1943</v>
      </c>
      <c r="F387" s="333" t="s">
        <v>1731</v>
      </c>
      <c r="G387" s="336">
        <v>33900000</v>
      </c>
      <c r="H387" s="337">
        <v>0</v>
      </c>
      <c r="I387" s="338">
        <f t="shared" si="2"/>
        <v>9903892133</v>
      </c>
      <c r="K387" s="339"/>
    </row>
    <row r="388" spans="3:13" x14ac:dyDescent="0.45">
      <c r="C388" s="333" t="s">
        <v>1723</v>
      </c>
      <c r="D388" s="334">
        <v>46009</v>
      </c>
      <c r="E388" s="335" t="s">
        <v>1944</v>
      </c>
      <c r="F388" s="333" t="s">
        <v>1759</v>
      </c>
      <c r="G388" s="336">
        <v>1811334</v>
      </c>
      <c r="H388" s="337">
        <v>0</v>
      </c>
      <c r="I388" s="338">
        <f t="shared" si="2"/>
        <v>9905703467</v>
      </c>
      <c r="K388" s="339"/>
    </row>
    <row r="389" spans="3:13" x14ac:dyDescent="0.45">
      <c r="C389" s="333" t="s">
        <v>1723</v>
      </c>
      <c r="D389" s="334">
        <v>46009</v>
      </c>
      <c r="E389" s="335" t="s">
        <v>1819</v>
      </c>
      <c r="F389" s="333" t="s">
        <v>1759</v>
      </c>
      <c r="G389" s="336">
        <v>48900</v>
      </c>
      <c r="H389" s="337">
        <v>0</v>
      </c>
      <c r="I389" s="338">
        <f t="shared" si="2"/>
        <v>9905752367</v>
      </c>
      <c r="K389" s="339"/>
    </row>
    <row r="390" spans="3:13" x14ac:dyDescent="0.45">
      <c r="C390" s="333" t="s">
        <v>1723</v>
      </c>
      <c r="D390" s="334">
        <v>46013</v>
      </c>
      <c r="E390" s="335" t="s">
        <v>1945</v>
      </c>
      <c r="F390" s="333" t="s">
        <v>1873</v>
      </c>
      <c r="G390" s="336">
        <v>120000</v>
      </c>
      <c r="H390" s="337">
        <v>0</v>
      </c>
      <c r="I390" s="338">
        <f t="shared" si="2"/>
        <v>9905872367</v>
      </c>
      <c r="K390" s="339"/>
    </row>
    <row r="391" spans="3:13" x14ac:dyDescent="0.45">
      <c r="C391" s="333" t="s">
        <v>1723</v>
      </c>
      <c r="D391" s="334">
        <v>46022</v>
      </c>
      <c r="E391" s="335" t="s">
        <v>1946</v>
      </c>
      <c r="F391" s="333" t="s">
        <v>1576</v>
      </c>
      <c r="G391" s="336">
        <v>4813150</v>
      </c>
      <c r="H391" s="337">
        <v>0</v>
      </c>
      <c r="I391" s="338">
        <f t="shared" si="2"/>
        <v>9910685517</v>
      </c>
      <c r="K391" s="339"/>
    </row>
    <row r="392" spans="3:13" x14ac:dyDescent="0.45">
      <c r="C392" s="333" t="s">
        <v>1723</v>
      </c>
      <c r="D392" s="334">
        <v>46022</v>
      </c>
      <c r="E392" s="335" t="s">
        <v>1946</v>
      </c>
      <c r="F392" s="333" t="s">
        <v>1576</v>
      </c>
      <c r="G392" s="336">
        <v>7620822</v>
      </c>
      <c r="H392" s="337">
        <v>0</v>
      </c>
      <c r="I392" s="338">
        <f t="shared" si="2"/>
        <v>9918306339</v>
      </c>
      <c r="K392" s="339"/>
    </row>
    <row r="393" spans="3:13" x14ac:dyDescent="0.45">
      <c r="C393" s="333" t="s">
        <v>1723</v>
      </c>
      <c r="D393" s="334">
        <v>46022</v>
      </c>
      <c r="E393" s="335" t="s">
        <v>1947</v>
      </c>
      <c r="F393" s="333" t="s">
        <v>1756</v>
      </c>
      <c r="G393" s="336">
        <v>113050</v>
      </c>
      <c r="H393" s="337">
        <v>0</v>
      </c>
      <c r="I393" s="338">
        <f t="shared" si="2"/>
        <v>9918419389</v>
      </c>
      <c r="K393" s="339"/>
    </row>
    <row r="394" spans="3:13" x14ac:dyDescent="0.45">
      <c r="C394" s="340"/>
      <c r="D394" s="340"/>
      <c r="E394" s="341"/>
      <c r="F394" s="340"/>
      <c r="G394" s="342"/>
      <c r="H394" s="343"/>
      <c r="I394" s="344"/>
      <c r="K394" s="339"/>
    </row>
    <row r="395" spans="3:13" x14ac:dyDescent="0.45">
      <c r="C395" s="295" t="s">
        <v>1948</v>
      </c>
      <c r="J395" s="345"/>
      <c r="K395" s="343"/>
      <c r="M395" s="339"/>
    </row>
    <row r="396" spans="3:13" x14ac:dyDescent="0.45">
      <c r="C396" s="329" t="s">
        <v>1522</v>
      </c>
      <c r="D396" s="329" t="s">
        <v>1523</v>
      </c>
      <c r="E396" s="329" t="s">
        <v>1524</v>
      </c>
      <c r="F396" s="329" t="s">
        <v>1525</v>
      </c>
      <c r="G396" s="330" t="s">
        <v>1526</v>
      </c>
      <c r="H396" s="329" t="s">
        <v>1527</v>
      </c>
      <c r="I396" s="329" t="s">
        <v>1528</v>
      </c>
      <c r="J396" s="345"/>
      <c r="K396" s="343"/>
      <c r="M396" s="339"/>
    </row>
    <row r="397" spans="3:13" ht="16" x14ac:dyDescent="0.45">
      <c r="C397" s="333" t="s">
        <v>1502</v>
      </c>
      <c r="D397" s="333"/>
      <c r="E397" s="335"/>
      <c r="F397" s="333"/>
      <c r="G397" s="336"/>
      <c r="H397" s="337"/>
      <c r="I397" s="338"/>
      <c r="J397" s="346"/>
      <c r="K397" s="343"/>
      <c r="M397" s="339"/>
    </row>
    <row r="398" spans="3:13" x14ac:dyDescent="0.45">
      <c r="C398" s="340"/>
      <c r="D398" s="340"/>
      <c r="E398" s="341"/>
      <c r="F398" s="340"/>
      <c r="H398" s="340"/>
      <c r="I398" s="345"/>
      <c r="J398" s="345"/>
      <c r="K398" s="343"/>
      <c r="M398" s="339"/>
    </row>
    <row r="400" spans="3:13" x14ac:dyDescent="0.45">
      <c r="C400" s="295" t="s">
        <v>1949</v>
      </c>
    </row>
    <row r="401" spans="3:13" x14ac:dyDescent="0.45">
      <c r="C401" s="296" t="s">
        <v>1950</v>
      </c>
    </row>
    <row r="403" spans="3:13" ht="13.5" thickBot="1" x14ac:dyDescent="0.5">
      <c r="C403" s="312" t="s">
        <v>1507</v>
      </c>
    </row>
    <row r="404" spans="3:13" x14ac:dyDescent="0.45">
      <c r="C404" s="316" t="s">
        <v>1951</v>
      </c>
      <c r="D404" s="317"/>
      <c r="E404" s="317"/>
      <c r="F404" s="317"/>
      <c r="G404" s="318"/>
      <c r="H404" s="317"/>
      <c r="I404" s="317"/>
      <c r="J404" s="317"/>
      <c r="K404" s="317"/>
      <c r="L404" s="317"/>
      <c r="M404" s="319"/>
    </row>
    <row r="405" spans="3:13" x14ac:dyDescent="0.45">
      <c r="C405" s="320" t="s">
        <v>1952</v>
      </c>
      <c r="M405" s="321"/>
    </row>
    <row r="406" spans="3:13" x14ac:dyDescent="0.45">
      <c r="C406" s="320" t="s">
        <v>1953</v>
      </c>
      <c r="M406" s="321"/>
    </row>
    <row r="407" spans="3:13" ht="13.5" thickBot="1" x14ac:dyDescent="0.5">
      <c r="C407" s="322" t="s">
        <v>1954</v>
      </c>
      <c r="D407" s="323"/>
      <c r="E407" s="323"/>
      <c r="F407" s="323"/>
      <c r="G407" s="324"/>
      <c r="H407" s="323"/>
      <c r="I407" s="323"/>
      <c r="J407" s="323"/>
      <c r="K407" s="323"/>
      <c r="L407" s="323"/>
      <c r="M407" s="325"/>
    </row>
    <row r="413" spans="3:13" ht="13.5" thickBot="1" x14ac:dyDescent="0.5">
      <c r="C413" s="312" t="s">
        <v>1955</v>
      </c>
    </row>
    <row r="414" spans="3:13" x14ac:dyDescent="0.45">
      <c r="C414" s="316" t="s">
        <v>1956</v>
      </c>
      <c r="D414" s="317"/>
      <c r="E414" s="317"/>
      <c r="F414" s="317"/>
      <c r="G414" s="318"/>
      <c r="H414" s="317"/>
      <c r="I414" s="317"/>
      <c r="J414" s="317"/>
      <c r="K414" s="317"/>
      <c r="L414" s="317"/>
      <c r="M414" s="319"/>
    </row>
    <row r="415" spans="3:13" x14ac:dyDescent="0.45">
      <c r="C415" s="320" t="s">
        <v>1957</v>
      </c>
      <c r="M415" s="321"/>
    </row>
    <row r="416" spans="3:13" x14ac:dyDescent="0.45">
      <c r="C416" s="320" t="s">
        <v>1958</v>
      </c>
      <c r="M416" s="321"/>
    </row>
    <row r="417" spans="3:13" x14ac:dyDescent="0.45">
      <c r="C417" s="347" t="s">
        <v>1959</v>
      </c>
      <c r="M417" s="321"/>
    </row>
    <row r="418" spans="3:13" x14ac:dyDescent="0.45">
      <c r="C418" s="320" t="s">
        <v>1960</v>
      </c>
      <c r="M418" s="321"/>
    </row>
    <row r="419" spans="3:13" x14ac:dyDescent="0.45">
      <c r="C419" s="320" t="s">
        <v>1961</v>
      </c>
      <c r="M419" s="321"/>
    </row>
    <row r="420" spans="3:13" x14ac:dyDescent="0.45">
      <c r="C420" s="320" t="s">
        <v>1962</v>
      </c>
      <c r="M420" s="321"/>
    </row>
    <row r="421" spans="3:13" ht="13.5" thickBot="1" x14ac:dyDescent="0.5">
      <c r="C421" s="322" t="s">
        <v>1963</v>
      </c>
      <c r="D421" s="323"/>
      <c r="E421" s="323"/>
      <c r="F421" s="323"/>
      <c r="G421" s="324"/>
      <c r="H421" s="323"/>
      <c r="I421" s="323"/>
      <c r="J421" s="323"/>
      <c r="K421" s="323"/>
      <c r="L421" s="323"/>
      <c r="M421" s="325"/>
    </row>
    <row r="424" spans="3:13" x14ac:dyDescent="0.45">
      <c r="C424" s="295" t="s">
        <v>1964</v>
      </c>
    </row>
    <row r="425" spans="3:13" ht="16" x14ac:dyDescent="0.45">
      <c r="C425" s="348" t="s">
        <v>1965</v>
      </c>
    </row>
    <row r="426" spans="3:13" x14ac:dyDescent="0.45">
      <c r="C426" s="295"/>
    </row>
    <row r="427" spans="3:13" x14ac:dyDescent="0.45">
      <c r="C427" s="295" t="s">
        <v>1966</v>
      </c>
    </row>
    <row r="428" spans="3:13" x14ac:dyDescent="0.45">
      <c r="C428" s="349" t="s">
        <v>1496</v>
      </c>
      <c r="D428" s="299">
        <v>46112</v>
      </c>
    </row>
    <row r="429" spans="3:13" x14ac:dyDescent="0.45">
      <c r="C429" s="329" t="s">
        <v>1522</v>
      </c>
      <c r="D429" s="329" t="s">
        <v>1523</v>
      </c>
      <c r="E429" s="329" t="s">
        <v>1524</v>
      </c>
      <c r="F429" s="329" t="s">
        <v>1525</v>
      </c>
      <c r="G429" s="330" t="s">
        <v>1526</v>
      </c>
      <c r="H429" s="329" t="s">
        <v>1527</v>
      </c>
      <c r="I429" s="329" t="s">
        <v>1967</v>
      </c>
      <c r="J429" s="329" t="s">
        <v>1968</v>
      </c>
      <c r="K429" s="329" t="s">
        <v>1969</v>
      </c>
    </row>
    <row r="430" spans="3:13" x14ac:dyDescent="0.45">
      <c r="C430" s="331" t="s">
        <v>480</v>
      </c>
      <c r="D430" s="331">
        <v>44926</v>
      </c>
      <c r="E430" s="331" t="s">
        <v>1529</v>
      </c>
      <c r="F430" s="331"/>
      <c r="G430" s="331"/>
      <c r="H430" s="331"/>
      <c r="I430" s="331">
        <v>0</v>
      </c>
      <c r="J430" s="331">
        <v>59</v>
      </c>
      <c r="K430" s="331">
        <f>I430*J430/365</f>
        <v>0</v>
      </c>
    </row>
    <row r="431" spans="3:13" x14ac:dyDescent="0.45">
      <c r="C431" s="331" t="s">
        <v>341</v>
      </c>
      <c r="D431" s="331" t="s">
        <v>1530</v>
      </c>
      <c r="E431" s="331" t="s">
        <v>1531</v>
      </c>
      <c r="F431" s="331" t="s">
        <v>1532</v>
      </c>
      <c r="G431" s="331">
        <v>0</v>
      </c>
      <c r="H431" s="331"/>
      <c r="I431" s="331">
        <v>3500000</v>
      </c>
      <c r="J431" s="331">
        <v>365</v>
      </c>
      <c r="K431" s="331">
        <f t="shared" ref="K431:K494" si="3">I431*J431/365</f>
        <v>3500000</v>
      </c>
    </row>
    <row r="432" spans="3:13" x14ac:dyDescent="0.45">
      <c r="C432" s="331" t="s">
        <v>341</v>
      </c>
      <c r="D432" s="331" t="s">
        <v>1530</v>
      </c>
      <c r="E432" s="331" t="s">
        <v>1531</v>
      </c>
      <c r="F432" s="331" t="s">
        <v>1532</v>
      </c>
      <c r="G432" s="331">
        <v>0</v>
      </c>
      <c r="H432" s="331"/>
      <c r="I432" s="331">
        <v>350000</v>
      </c>
      <c r="J432" s="331">
        <v>365</v>
      </c>
      <c r="K432" s="331">
        <f t="shared" si="3"/>
        <v>350000</v>
      </c>
    </row>
    <row r="433" spans="3:11" x14ac:dyDescent="0.45">
      <c r="C433" s="331" t="s">
        <v>341</v>
      </c>
      <c r="D433" s="331" t="s">
        <v>1530</v>
      </c>
      <c r="E433" s="331" t="s">
        <v>1533</v>
      </c>
      <c r="F433" s="331" t="s">
        <v>1534</v>
      </c>
      <c r="G433" s="331">
        <v>0</v>
      </c>
      <c r="H433" s="331"/>
      <c r="I433" s="331">
        <v>700000</v>
      </c>
      <c r="J433" s="331">
        <v>365</v>
      </c>
      <c r="K433" s="331">
        <f t="shared" si="3"/>
        <v>700000</v>
      </c>
    </row>
    <row r="434" spans="3:11" x14ac:dyDescent="0.45">
      <c r="C434" s="331" t="s">
        <v>341</v>
      </c>
      <c r="D434" s="331" t="s">
        <v>1530</v>
      </c>
      <c r="E434" s="331" t="s">
        <v>1533</v>
      </c>
      <c r="F434" s="331" t="s">
        <v>1534</v>
      </c>
      <c r="G434" s="331">
        <v>0</v>
      </c>
      <c r="H434" s="331"/>
      <c r="I434" s="331">
        <v>70000</v>
      </c>
      <c r="J434" s="331">
        <v>365</v>
      </c>
      <c r="K434" s="331">
        <f t="shared" si="3"/>
        <v>70000</v>
      </c>
    </row>
    <row r="435" spans="3:11" x14ac:dyDescent="0.45">
      <c r="C435" s="331" t="s">
        <v>341</v>
      </c>
      <c r="D435" s="331" t="s">
        <v>1535</v>
      </c>
      <c r="E435" s="331" t="s">
        <v>1536</v>
      </c>
      <c r="F435" s="331" t="s">
        <v>1537</v>
      </c>
      <c r="G435" s="331">
        <v>0</v>
      </c>
      <c r="H435" s="331"/>
      <c r="I435" s="331">
        <v>64686300</v>
      </c>
      <c r="J435" s="331">
        <v>365</v>
      </c>
      <c r="K435" s="331">
        <f t="shared" si="3"/>
        <v>64686300</v>
      </c>
    </row>
    <row r="436" spans="3:11" x14ac:dyDescent="0.45">
      <c r="C436" s="331" t="s">
        <v>341</v>
      </c>
      <c r="D436" s="331" t="s">
        <v>1538</v>
      </c>
      <c r="E436" s="331" t="s">
        <v>1539</v>
      </c>
      <c r="F436" s="331" t="s">
        <v>1540</v>
      </c>
      <c r="G436" s="331">
        <v>0</v>
      </c>
      <c r="H436" s="331"/>
      <c r="I436" s="331">
        <v>2800000000</v>
      </c>
      <c r="J436" s="331">
        <v>365</v>
      </c>
      <c r="K436" s="331">
        <f t="shared" si="3"/>
        <v>2800000000</v>
      </c>
    </row>
    <row r="437" spans="3:11" x14ac:dyDescent="0.45">
      <c r="C437" s="331" t="s">
        <v>341</v>
      </c>
      <c r="D437" s="331" t="s">
        <v>1538</v>
      </c>
      <c r="E437" s="331" t="s">
        <v>1539</v>
      </c>
      <c r="F437" s="331" t="s">
        <v>1540</v>
      </c>
      <c r="G437" s="331">
        <v>0</v>
      </c>
      <c r="H437" s="331"/>
      <c r="I437" s="331">
        <v>2400000000</v>
      </c>
      <c r="J437" s="331">
        <v>365</v>
      </c>
      <c r="K437" s="331">
        <f t="shared" si="3"/>
        <v>2400000000</v>
      </c>
    </row>
    <row r="438" spans="3:11" x14ac:dyDescent="0.45">
      <c r="C438" s="331" t="s">
        <v>341</v>
      </c>
      <c r="D438" s="331" t="s">
        <v>1538</v>
      </c>
      <c r="E438" s="331" t="s">
        <v>1541</v>
      </c>
      <c r="F438" s="331" t="s">
        <v>1540</v>
      </c>
      <c r="G438" s="331">
        <v>0</v>
      </c>
      <c r="H438" s="331"/>
      <c r="I438" s="331">
        <v>1174000000</v>
      </c>
      <c r="J438" s="331">
        <v>365</v>
      </c>
      <c r="K438" s="331">
        <f t="shared" si="3"/>
        <v>1174000000</v>
      </c>
    </row>
    <row r="439" spans="3:11" x14ac:dyDescent="0.45">
      <c r="C439" s="331" t="s">
        <v>341</v>
      </c>
      <c r="D439" s="331" t="s">
        <v>1538</v>
      </c>
      <c r="E439" s="331" t="s">
        <v>1542</v>
      </c>
      <c r="F439" s="331" t="s">
        <v>1540</v>
      </c>
      <c r="G439" s="331">
        <v>0</v>
      </c>
      <c r="H439" s="331"/>
      <c r="I439" s="331">
        <v>350000</v>
      </c>
      <c r="J439" s="331">
        <v>365</v>
      </c>
      <c r="K439" s="331">
        <f t="shared" si="3"/>
        <v>350000</v>
      </c>
    </row>
    <row r="440" spans="3:11" x14ac:dyDescent="0.45">
      <c r="C440" s="331" t="s">
        <v>341</v>
      </c>
      <c r="D440" s="331" t="s">
        <v>1538</v>
      </c>
      <c r="E440" s="331" t="s">
        <v>1543</v>
      </c>
      <c r="F440" s="331" t="s">
        <v>1540</v>
      </c>
      <c r="G440" s="331">
        <v>0</v>
      </c>
      <c r="H440" s="331"/>
      <c r="I440" s="331">
        <v>126000000</v>
      </c>
      <c r="J440" s="331">
        <v>365</v>
      </c>
      <c r="K440" s="331">
        <f t="shared" si="3"/>
        <v>126000000</v>
      </c>
    </row>
    <row r="441" spans="3:11" x14ac:dyDescent="0.45">
      <c r="C441" s="331" t="s">
        <v>341</v>
      </c>
      <c r="D441" s="331" t="s">
        <v>1538</v>
      </c>
      <c r="E441" s="331" t="s">
        <v>1544</v>
      </c>
      <c r="F441" s="331" t="s">
        <v>1545</v>
      </c>
      <c r="G441" s="331">
        <v>0</v>
      </c>
      <c r="H441" s="331"/>
      <c r="I441" s="331">
        <v>960000</v>
      </c>
      <c r="J441" s="331">
        <v>365</v>
      </c>
      <c r="K441" s="331">
        <f t="shared" si="3"/>
        <v>960000</v>
      </c>
    </row>
    <row r="442" spans="3:11" x14ac:dyDescent="0.45">
      <c r="C442" s="331" t="s">
        <v>341</v>
      </c>
      <c r="D442" s="331" t="s">
        <v>1538</v>
      </c>
      <c r="E442" s="331" t="s">
        <v>1546</v>
      </c>
      <c r="F442" s="331" t="s">
        <v>1547</v>
      </c>
      <c r="G442" s="331">
        <v>0</v>
      </c>
      <c r="H442" s="331"/>
      <c r="I442" s="331">
        <v>28000000</v>
      </c>
      <c r="J442" s="331">
        <v>365</v>
      </c>
      <c r="K442" s="331">
        <f t="shared" si="3"/>
        <v>28000000</v>
      </c>
    </row>
    <row r="443" spans="3:11" x14ac:dyDescent="0.45">
      <c r="C443" s="331" t="s">
        <v>341</v>
      </c>
      <c r="D443" s="331" t="s">
        <v>1538</v>
      </c>
      <c r="E443" s="331" t="s">
        <v>1546</v>
      </c>
      <c r="F443" s="331" t="s">
        <v>1547</v>
      </c>
      <c r="G443" s="331">
        <v>0</v>
      </c>
      <c r="H443" s="331"/>
      <c r="I443" s="331">
        <v>2800000</v>
      </c>
      <c r="J443" s="331">
        <v>365</v>
      </c>
      <c r="K443" s="331">
        <f t="shared" si="3"/>
        <v>2800000</v>
      </c>
    </row>
    <row r="444" spans="3:11" x14ac:dyDescent="0.45">
      <c r="C444" s="331" t="s">
        <v>341</v>
      </c>
      <c r="D444" s="331" t="s">
        <v>1538</v>
      </c>
      <c r="E444" s="331" t="s">
        <v>1548</v>
      </c>
      <c r="F444" s="331" t="s">
        <v>1547</v>
      </c>
      <c r="G444" s="331">
        <v>0</v>
      </c>
      <c r="H444" s="331"/>
      <c r="I444" s="331">
        <v>24000000</v>
      </c>
      <c r="J444" s="331">
        <v>365</v>
      </c>
      <c r="K444" s="331">
        <f t="shared" si="3"/>
        <v>24000000</v>
      </c>
    </row>
    <row r="445" spans="3:11" x14ac:dyDescent="0.45">
      <c r="C445" s="331" t="s">
        <v>341</v>
      </c>
      <c r="D445" s="331" t="s">
        <v>1538</v>
      </c>
      <c r="E445" s="331" t="s">
        <v>1548</v>
      </c>
      <c r="F445" s="331" t="s">
        <v>1547</v>
      </c>
      <c r="G445" s="331">
        <v>0</v>
      </c>
      <c r="H445" s="331"/>
      <c r="I445" s="331">
        <v>2400000</v>
      </c>
      <c r="J445" s="331">
        <v>365</v>
      </c>
      <c r="K445" s="331">
        <f t="shared" si="3"/>
        <v>2400000</v>
      </c>
    </row>
    <row r="446" spans="3:11" x14ac:dyDescent="0.45">
      <c r="C446" s="331" t="s">
        <v>341</v>
      </c>
      <c r="D446" s="331" t="s">
        <v>1549</v>
      </c>
      <c r="E446" s="331" t="s">
        <v>1531</v>
      </c>
      <c r="F446" s="331"/>
      <c r="G446" s="331">
        <v>0</v>
      </c>
      <c r="H446" s="331"/>
      <c r="I446" s="331">
        <v>-3850000</v>
      </c>
      <c r="J446" s="331">
        <v>365</v>
      </c>
      <c r="K446" s="331">
        <f t="shared" si="3"/>
        <v>-3850000</v>
      </c>
    </row>
    <row r="447" spans="3:11" x14ac:dyDescent="0.45">
      <c r="C447" s="331" t="s">
        <v>341</v>
      </c>
      <c r="D447" s="331" t="s">
        <v>1549</v>
      </c>
      <c r="E447" s="331" t="s">
        <v>1533</v>
      </c>
      <c r="F447" s="331"/>
      <c r="G447" s="331">
        <v>0</v>
      </c>
      <c r="H447" s="331"/>
      <c r="I447" s="331">
        <v>-770000</v>
      </c>
      <c r="J447" s="331">
        <v>365</v>
      </c>
      <c r="K447" s="331">
        <f t="shared" si="3"/>
        <v>-770000</v>
      </c>
    </row>
    <row r="448" spans="3:11" x14ac:dyDescent="0.45">
      <c r="C448" s="331" t="s">
        <v>341</v>
      </c>
      <c r="D448" s="331" t="s">
        <v>1549</v>
      </c>
      <c r="E448" s="331" t="s">
        <v>1539</v>
      </c>
      <c r="F448" s="331"/>
      <c r="G448" s="331">
        <v>0</v>
      </c>
      <c r="H448" s="331"/>
      <c r="I448" s="331">
        <v>-2800000000</v>
      </c>
      <c r="J448" s="331">
        <v>365</v>
      </c>
      <c r="K448" s="331">
        <f t="shared" si="3"/>
        <v>-2800000000</v>
      </c>
    </row>
    <row r="449" spans="3:11" x14ac:dyDescent="0.45">
      <c r="C449" s="331" t="s">
        <v>341</v>
      </c>
      <c r="D449" s="331" t="s">
        <v>1549</v>
      </c>
      <c r="E449" s="331" t="s">
        <v>1539</v>
      </c>
      <c r="F449" s="331"/>
      <c r="G449" s="331">
        <v>0</v>
      </c>
      <c r="H449" s="331"/>
      <c r="I449" s="331">
        <v>-2400000000</v>
      </c>
      <c r="J449" s="331">
        <v>365</v>
      </c>
      <c r="K449" s="331">
        <f t="shared" si="3"/>
        <v>-2400000000</v>
      </c>
    </row>
    <row r="450" spans="3:11" x14ac:dyDescent="0.45">
      <c r="C450" s="331" t="s">
        <v>341</v>
      </c>
      <c r="D450" s="331" t="s">
        <v>1549</v>
      </c>
      <c r="E450" s="331" t="s">
        <v>1541</v>
      </c>
      <c r="F450" s="331"/>
      <c r="G450" s="331">
        <v>0</v>
      </c>
      <c r="H450" s="331"/>
      <c r="I450" s="331">
        <v>-1174000000</v>
      </c>
      <c r="J450" s="331">
        <v>365</v>
      </c>
      <c r="K450" s="331">
        <f t="shared" si="3"/>
        <v>-1174000000</v>
      </c>
    </row>
    <row r="451" spans="3:11" x14ac:dyDescent="0.45">
      <c r="C451" s="331" t="s">
        <v>341</v>
      </c>
      <c r="D451" s="331" t="s">
        <v>1549</v>
      </c>
      <c r="E451" s="331" t="s">
        <v>1542</v>
      </c>
      <c r="F451" s="331"/>
      <c r="G451" s="331">
        <v>0</v>
      </c>
      <c r="H451" s="331"/>
      <c r="I451" s="331">
        <v>-350000</v>
      </c>
      <c r="J451" s="331">
        <v>365</v>
      </c>
      <c r="K451" s="331">
        <f t="shared" si="3"/>
        <v>-350000</v>
      </c>
    </row>
    <row r="452" spans="3:11" x14ac:dyDescent="0.45">
      <c r="C452" s="331" t="s">
        <v>341</v>
      </c>
      <c r="D452" s="331" t="s">
        <v>1549</v>
      </c>
      <c r="E452" s="331" t="s">
        <v>1543</v>
      </c>
      <c r="F452" s="331"/>
      <c r="G452" s="331">
        <v>0</v>
      </c>
      <c r="H452" s="331"/>
      <c r="I452" s="331">
        <v>-126000000</v>
      </c>
      <c r="J452" s="331">
        <v>365</v>
      </c>
      <c r="K452" s="331">
        <f t="shared" si="3"/>
        <v>-126000000</v>
      </c>
    </row>
    <row r="453" spans="3:11" x14ac:dyDescent="0.45">
      <c r="C453" s="331" t="s">
        <v>341</v>
      </c>
      <c r="D453" s="331" t="s">
        <v>1549</v>
      </c>
      <c r="E453" s="331" t="s">
        <v>1544</v>
      </c>
      <c r="F453" s="331"/>
      <c r="G453" s="331">
        <v>0</v>
      </c>
      <c r="H453" s="331"/>
      <c r="I453" s="331">
        <v>-960000</v>
      </c>
      <c r="J453" s="331">
        <v>365</v>
      </c>
      <c r="K453" s="331">
        <f t="shared" si="3"/>
        <v>-960000</v>
      </c>
    </row>
    <row r="454" spans="3:11" x14ac:dyDescent="0.45">
      <c r="C454" s="331" t="s">
        <v>341</v>
      </c>
      <c r="D454" s="331" t="s">
        <v>1549</v>
      </c>
      <c r="E454" s="331" t="s">
        <v>1546</v>
      </c>
      <c r="F454" s="331"/>
      <c r="G454" s="331">
        <v>0</v>
      </c>
      <c r="H454" s="331"/>
      <c r="I454" s="331">
        <v>-30800000</v>
      </c>
      <c r="J454" s="331">
        <v>365</v>
      </c>
      <c r="K454" s="331">
        <f t="shared" si="3"/>
        <v>-30800000</v>
      </c>
    </row>
    <row r="455" spans="3:11" x14ac:dyDescent="0.45">
      <c r="C455" s="331" t="s">
        <v>341</v>
      </c>
      <c r="D455" s="331" t="s">
        <v>1549</v>
      </c>
      <c r="E455" s="331" t="s">
        <v>1548</v>
      </c>
      <c r="F455" s="331"/>
      <c r="G455" s="331">
        <v>0</v>
      </c>
      <c r="H455" s="331"/>
      <c r="I455" s="331">
        <v>-26400000</v>
      </c>
      <c r="J455" s="331">
        <v>365</v>
      </c>
      <c r="K455" s="331">
        <f t="shared" si="3"/>
        <v>-26400000</v>
      </c>
    </row>
    <row r="456" spans="3:11" x14ac:dyDescent="0.45">
      <c r="C456" s="331" t="s">
        <v>341</v>
      </c>
      <c r="D456" s="331" t="s">
        <v>1549</v>
      </c>
      <c r="E456" s="331" t="s">
        <v>1550</v>
      </c>
      <c r="F456" s="331"/>
      <c r="G456" s="331">
        <v>0</v>
      </c>
      <c r="H456" s="331"/>
      <c r="I456" s="331">
        <v>-2750000</v>
      </c>
      <c r="J456" s="331">
        <v>365</v>
      </c>
      <c r="K456" s="331">
        <f t="shared" si="3"/>
        <v>-2750000</v>
      </c>
    </row>
    <row r="457" spans="3:11" x14ac:dyDescent="0.45">
      <c r="C457" s="331" t="s">
        <v>341</v>
      </c>
      <c r="D457" s="331" t="s">
        <v>1549</v>
      </c>
      <c r="E457" s="331" t="s">
        <v>1551</v>
      </c>
      <c r="F457" s="331"/>
      <c r="G457" s="331">
        <v>0</v>
      </c>
      <c r="H457" s="331"/>
      <c r="I457" s="331">
        <v>-330910730</v>
      </c>
      <c r="J457" s="331">
        <v>365</v>
      </c>
      <c r="K457" s="331">
        <f t="shared" si="3"/>
        <v>-330910730</v>
      </c>
    </row>
    <row r="458" spans="3:11" x14ac:dyDescent="0.45">
      <c r="C458" s="331" t="s">
        <v>341</v>
      </c>
      <c r="D458" s="331" t="s">
        <v>1549</v>
      </c>
      <c r="E458" s="331" t="s">
        <v>1552</v>
      </c>
      <c r="F458" s="331"/>
      <c r="G458" s="331">
        <v>0</v>
      </c>
      <c r="H458" s="331"/>
      <c r="I458" s="331">
        <v>-14112000</v>
      </c>
      <c r="J458" s="331">
        <v>365</v>
      </c>
      <c r="K458" s="331">
        <f t="shared" si="3"/>
        <v>-14112000</v>
      </c>
    </row>
    <row r="459" spans="3:11" x14ac:dyDescent="0.45">
      <c r="C459" s="331" t="s">
        <v>341</v>
      </c>
      <c r="D459" s="331" t="s">
        <v>1549</v>
      </c>
      <c r="E459" s="331" t="s">
        <v>1553</v>
      </c>
      <c r="F459" s="331"/>
      <c r="G459" s="331">
        <v>0</v>
      </c>
      <c r="H459" s="331"/>
      <c r="I459" s="331">
        <v>-2311230</v>
      </c>
      <c r="J459" s="331">
        <v>365</v>
      </c>
      <c r="K459" s="331">
        <f t="shared" si="3"/>
        <v>-2311230</v>
      </c>
    </row>
    <row r="460" spans="3:11" x14ac:dyDescent="0.45">
      <c r="C460" s="331" t="s">
        <v>341</v>
      </c>
      <c r="D460" s="331" t="s">
        <v>1549</v>
      </c>
      <c r="E460" s="331" t="s">
        <v>1554</v>
      </c>
      <c r="F460" s="331"/>
      <c r="G460" s="331">
        <v>0</v>
      </c>
      <c r="H460" s="331"/>
      <c r="I460" s="331">
        <v>-30000</v>
      </c>
      <c r="J460" s="331">
        <v>365</v>
      </c>
      <c r="K460" s="331">
        <f t="shared" si="3"/>
        <v>-30000</v>
      </c>
    </row>
    <row r="461" spans="3:11" x14ac:dyDescent="0.45">
      <c r="C461" s="331" t="s">
        <v>341</v>
      </c>
      <c r="D461" s="331" t="s">
        <v>1549</v>
      </c>
      <c r="E461" s="331" t="s">
        <v>1555</v>
      </c>
      <c r="F461" s="331"/>
      <c r="G461" s="331">
        <v>0</v>
      </c>
      <c r="H461" s="331"/>
      <c r="I461" s="331">
        <v>-10000</v>
      </c>
      <c r="J461" s="331">
        <v>365</v>
      </c>
      <c r="K461" s="331">
        <f t="shared" si="3"/>
        <v>-10000</v>
      </c>
    </row>
    <row r="462" spans="3:11" x14ac:dyDescent="0.45">
      <c r="C462" s="331" t="s">
        <v>341</v>
      </c>
      <c r="D462" s="331" t="s">
        <v>1549</v>
      </c>
      <c r="E462" s="331" t="s">
        <v>1556</v>
      </c>
      <c r="F462" s="331"/>
      <c r="G462" s="331">
        <v>0</v>
      </c>
      <c r="H462" s="331"/>
      <c r="I462" s="331">
        <v>-350000</v>
      </c>
      <c r="J462" s="331">
        <v>365</v>
      </c>
      <c r="K462" s="331">
        <f t="shared" si="3"/>
        <v>-350000</v>
      </c>
    </row>
    <row r="463" spans="3:11" x14ac:dyDescent="0.45">
      <c r="C463" s="331" t="s">
        <v>341</v>
      </c>
      <c r="D463" s="331" t="s">
        <v>1549</v>
      </c>
      <c r="E463" s="331" t="s">
        <v>1557</v>
      </c>
      <c r="F463" s="331"/>
      <c r="G463" s="331">
        <v>0</v>
      </c>
      <c r="H463" s="331"/>
      <c r="I463" s="331">
        <v>-6830874</v>
      </c>
      <c r="J463" s="331">
        <v>365</v>
      </c>
      <c r="K463" s="331">
        <f t="shared" si="3"/>
        <v>-6830874</v>
      </c>
    </row>
    <row r="464" spans="3:11" x14ac:dyDescent="0.45">
      <c r="C464" s="331" t="s">
        <v>341</v>
      </c>
      <c r="D464" s="331" t="s">
        <v>1549</v>
      </c>
      <c r="E464" s="331" t="s">
        <v>1558</v>
      </c>
      <c r="F464" s="331"/>
      <c r="G464" s="331">
        <v>0</v>
      </c>
      <c r="H464" s="331"/>
      <c r="I464" s="331">
        <v>-2277000</v>
      </c>
      <c r="J464" s="331">
        <v>365</v>
      </c>
      <c r="K464" s="331">
        <f t="shared" si="3"/>
        <v>-2277000</v>
      </c>
    </row>
    <row r="465" spans="3:11" x14ac:dyDescent="0.45">
      <c r="C465" s="331" t="s">
        <v>341</v>
      </c>
      <c r="D465" s="331" t="s">
        <v>1549</v>
      </c>
      <c r="E465" s="331" t="s">
        <v>1559</v>
      </c>
      <c r="F465" s="331"/>
      <c r="G465" s="331">
        <v>0</v>
      </c>
      <c r="H465" s="331"/>
      <c r="I465" s="331">
        <v>-120960000</v>
      </c>
      <c r="J465" s="331">
        <v>365</v>
      </c>
      <c r="K465" s="331">
        <f t="shared" si="3"/>
        <v>-120960000</v>
      </c>
    </row>
    <row r="466" spans="3:11" x14ac:dyDescent="0.45">
      <c r="C466" s="331" t="s">
        <v>341</v>
      </c>
      <c r="D466" s="331" t="s">
        <v>1549</v>
      </c>
      <c r="E466" s="331" t="s">
        <v>1560</v>
      </c>
      <c r="F466" s="331"/>
      <c r="G466" s="331">
        <v>0</v>
      </c>
      <c r="H466" s="331"/>
      <c r="I466" s="331">
        <v>-12096000</v>
      </c>
      <c r="J466" s="331">
        <v>365</v>
      </c>
      <c r="K466" s="331">
        <f t="shared" si="3"/>
        <v>-12096000</v>
      </c>
    </row>
    <row r="467" spans="3:11" x14ac:dyDescent="0.45">
      <c r="C467" s="331" t="s">
        <v>341</v>
      </c>
      <c r="D467" s="331" t="s">
        <v>1549</v>
      </c>
      <c r="E467" s="331" t="s">
        <v>1561</v>
      </c>
      <c r="F467" s="331"/>
      <c r="G467" s="331">
        <v>0</v>
      </c>
      <c r="H467" s="331"/>
      <c r="I467" s="331">
        <v>-6048000</v>
      </c>
      <c r="J467" s="331">
        <v>365</v>
      </c>
      <c r="K467" s="331">
        <f t="shared" si="3"/>
        <v>-6048000</v>
      </c>
    </row>
    <row r="468" spans="3:11" x14ac:dyDescent="0.45">
      <c r="C468" s="331" t="s">
        <v>341</v>
      </c>
      <c r="D468" s="331" t="s">
        <v>1549</v>
      </c>
      <c r="E468" s="331" t="s">
        <v>1562</v>
      </c>
      <c r="F468" s="331"/>
      <c r="G468" s="331">
        <v>0</v>
      </c>
      <c r="H468" s="331"/>
      <c r="I468" s="331">
        <v>-43000</v>
      </c>
      <c r="J468" s="331">
        <v>365</v>
      </c>
      <c r="K468" s="331">
        <f t="shared" si="3"/>
        <v>-43000</v>
      </c>
    </row>
    <row r="469" spans="3:11" x14ac:dyDescent="0.45">
      <c r="C469" s="331" t="s">
        <v>341</v>
      </c>
      <c r="D469" s="331" t="s">
        <v>1549</v>
      </c>
      <c r="E469" s="331" t="s">
        <v>1563</v>
      </c>
      <c r="F469" s="331"/>
      <c r="G469" s="331">
        <v>0</v>
      </c>
      <c r="H469" s="331"/>
      <c r="I469" s="331">
        <v>-10000</v>
      </c>
      <c r="J469" s="331">
        <v>365</v>
      </c>
      <c r="K469" s="331">
        <f t="shared" si="3"/>
        <v>-10000</v>
      </c>
    </row>
    <row r="470" spans="3:11" x14ac:dyDescent="0.45">
      <c r="C470" s="331" t="s">
        <v>341</v>
      </c>
      <c r="D470" s="331" t="s">
        <v>1549</v>
      </c>
      <c r="E470" s="331" t="s">
        <v>1564</v>
      </c>
      <c r="F470" s="331"/>
      <c r="G470" s="331">
        <v>0</v>
      </c>
      <c r="H470" s="331"/>
      <c r="I470" s="331">
        <v>-350000</v>
      </c>
      <c r="J470" s="331">
        <v>365</v>
      </c>
      <c r="K470" s="331">
        <f t="shared" si="3"/>
        <v>-350000</v>
      </c>
    </row>
    <row r="471" spans="3:11" x14ac:dyDescent="0.45">
      <c r="C471" s="331" t="s">
        <v>341</v>
      </c>
      <c r="D471" s="331" t="s">
        <v>1549</v>
      </c>
      <c r="E471" s="331" t="s">
        <v>1565</v>
      </c>
      <c r="F471" s="331"/>
      <c r="G471" s="331">
        <v>0</v>
      </c>
      <c r="H471" s="331"/>
      <c r="I471" s="331">
        <v>-7200</v>
      </c>
      <c r="J471" s="331">
        <v>365</v>
      </c>
      <c r="K471" s="331">
        <f t="shared" si="3"/>
        <v>-7200</v>
      </c>
    </row>
    <row r="472" spans="3:11" x14ac:dyDescent="0.45">
      <c r="C472" s="331" t="s">
        <v>341</v>
      </c>
      <c r="D472" s="331" t="s">
        <v>1549</v>
      </c>
      <c r="E472" s="331" t="s">
        <v>1566</v>
      </c>
      <c r="F472" s="331"/>
      <c r="G472" s="331">
        <v>0</v>
      </c>
      <c r="H472" s="331"/>
      <c r="I472" s="331">
        <v>-4000</v>
      </c>
      <c r="J472" s="331">
        <v>365</v>
      </c>
      <c r="K472" s="331">
        <f t="shared" si="3"/>
        <v>-4000</v>
      </c>
    </row>
    <row r="473" spans="3:11" x14ac:dyDescent="0.45">
      <c r="C473" s="331" t="s">
        <v>341</v>
      </c>
      <c r="D473" s="331" t="s">
        <v>1549</v>
      </c>
      <c r="E473" s="331" t="s">
        <v>1567</v>
      </c>
      <c r="F473" s="331"/>
      <c r="G473" s="331">
        <v>0</v>
      </c>
      <c r="H473" s="331"/>
      <c r="I473" s="331">
        <v>-10289892</v>
      </c>
      <c r="J473" s="331">
        <v>365</v>
      </c>
      <c r="K473" s="331">
        <f t="shared" si="3"/>
        <v>-10289892</v>
      </c>
    </row>
    <row r="474" spans="3:11" x14ac:dyDescent="0.45">
      <c r="C474" s="331" t="s">
        <v>341</v>
      </c>
      <c r="D474" s="331" t="s">
        <v>1549</v>
      </c>
      <c r="E474" s="331" t="s">
        <v>1568</v>
      </c>
      <c r="F474" s="331" t="s">
        <v>1569</v>
      </c>
      <c r="G474" s="331">
        <v>0</v>
      </c>
      <c r="H474" s="331"/>
      <c r="I474" s="331">
        <v>70800000</v>
      </c>
      <c r="J474" s="331">
        <v>365</v>
      </c>
      <c r="K474" s="331">
        <f t="shared" si="3"/>
        <v>70800000</v>
      </c>
    </row>
    <row r="475" spans="3:11" x14ac:dyDescent="0.45">
      <c r="C475" s="331" t="s">
        <v>341</v>
      </c>
      <c r="D475" s="331" t="s">
        <v>1549</v>
      </c>
      <c r="E475" s="331" t="s">
        <v>1568</v>
      </c>
      <c r="F475" s="331" t="s">
        <v>1569</v>
      </c>
      <c r="G475" s="331">
        <v>0</v>
      </c>
      <c r="H475" s="331"/>
      <c r="I475" s="331">
        <v>7080000</v>
      </c>
      <c r="J475" s="331">
        <v>365</v>
      </c>
      <c r="K475" s="331">
        <f t="shared" si="3"/>
        <v>7080000</v>
      </c>
    </row>
    <row r="476" spans="3:11" x14ac:dyDescent="0.45">
      <c r="C476" s="331" t="s">
        <v>341</v>
      </c>
      <c r="D476" s="331" t="s">
        <v>1549</v>
      </c>
      <c r="E476" s="331" t="s">
        <v>1550</v>
      </c>
      <c r="F476" s="331" t="s">
        <v>1570</v>
      </c>
      <c r="G476" s="331">
        <v>0</v>
      </c>
      <c r="H476" s="331"/>
      <c r="I476" s="331">
        <v>2500000</v>
      </c>
      <c r="J476" s="331">
        <v>365</v>
      </c>
      <c r="K476" s="331">
        <f t="shared" si="3"/>
        <v>2500000</v>
      </c>
    </row>
    <row r="477" spans="3:11" x14ac:dyDescent="0.45">
      <c r="C477" s="331" t="s">
        <v>341</v>
      </c>
      <c r="D477" s="331" t="s">
        <v>1549</v>
      </c>
      <c r="E477" s="331" t="s">
        <v>1571</v>
      </c>
      <c r="F477" s="331" t="s">
        <v>1570</v>
      </c>
      <c r="G477" s="331">
        <v>0</v>
      </c>
      <c r="H477" s="331"/>
      <c r="I477" s="331">
        <v>250000</v>
      </c>
      <c r="J477" s="331">
        <v>365</v>
      </c>
      <c r="K477" s="331">
        <f t="shared" si="3"/>
        <v>250000</v>
      </c>
    </row>
    <row r="478" spans="3:11" x14ac:dyDescent="0.45">
      <c r="C478" s="331" t="s">
        <v>341</v>
      </c>
      <c r="D478" s="331" t="s">
        <v>1549</v>
      </c>
      <c r="E478" s="331" t="s">
        <v>1551</v>
      </c>
      <c r="F478" s="331" t="s">
        <v>1570</v>
      </c>
      <c r="G478" s="331">
        <v>0</v>
      </c>
      <c r="H478" s="331"/>
      <c r="I478" s="331">
        <v>330910730</v>
      </c>
      <c r="J478" s="331">
        <v>365</v>
      </c>
      <c r="K478" s="331">
        <f t="shared" si="3"/>
        <v>330910730</v>
      </c>
    </row>
    <row r="479" spans="3:11" x14ac:dyDescent="0.45">
      <c r="C479" s="331" t="s">
        <v>341</v>
      </c>
      <c r="D479" s="331" t="s">
        <v>1549</v>
      </c>
      <c r="E479" s="331" t="s">
        <v>1552</v>
      </c>
      <c r="F479" s="331" t="s">
        <v>1570</v>
      </c>
      <c r="G479" s="331">
        <v>0</v>
      </c>
      <c r="H479" s="331"/>
      <c r="I479" s="331">
        <v>14112000</v>
      </c>
      <c r="J479" s="331">
        <v>365</v>
      </c>
      <c r="K479" s="331">
        <f t="shared" si="3"/>
        <v>14112000</v>
      </c>
    </row>
    <row r="480" spans="3:11" x14ac:dyDescent="0.45">
      <c r="C480" s="331" t="s">
        <v>341</v>
      </c>
      <c r="D480" s="331" t="s">
        <v>1549</v>
      </c>
      <c r="E480" s="331" t="s">
        <v>1553</v>
      </c>
      <c r="F480" s="331" t="s">
        <v>1570</v>
      </c>
      <c r="G480" s="331">
        <v>0</v>
      </c>
      <c r="H480" s="331"/>
      <c r="I480" s="331">
        <v>2311230</v>
      </c>
      <c r="J480" s="331">
        <v>365</v>
      </c>
      <c r="K480" s="331">
        <f t="shared" si="3"/>
        <v>2311230</v>
      </c>
    </row>
    <row r="481" spans="3:12" x14ac:dyDescent="0.45">
      <c r="C481" s="331" t="s">
        <v>341</v>
      </c>
      <c r="D481" s="331" t="s">
        <v>1549</v>
      </c>
      <c r="E481" s="331" t="s">
        <v>1554</v>
      </c>
      <c r="F481" s="331" t="s">
        <v>1570</v>
      </c>
      <c r="G481" s="331">
        <v>0</v>
      </c>
      <c r="H481" s="331"/>
      <c r="I481" s="331">
        <v>30000</v>
      </c>
      <c r="J481" s="331">
        <v>365</v>
      </c>
      <c r="K481" s="331">
        <f t="shared" si="3"/>
        <v>30000</v>
      </c>
    </row>
    <row r="482" spans="3:12" x14ac:dyDescent="0.45">
      <c r="C482" s="331" t="s">
        <v>341</v>
      </c>
      <c r="D482" s="331" t="s">
        <v>1549</v>
      </c>
      <c r="E482" s="331" t="s">
        <v>1555</v>
      </c>
      <c r="F482" s="331" t="s">
        <v>1570</v>
      </c>
      <c r="G482" s="331">
        <v>0</v>
      </c>
      <c r="H482" s="331"/>
      <c r="I482" s="331">
        <v>10000</v>
      </c>
      <c r="J482" s="331">
        <v>365</v>
      </c>
      <c r="K482" s="331">
        <f t="shared" si="3"/>
        <v>10000</v>
      </c>
    </row>
    <row r="483" spans="3:12" x14ac:dyDescent="0.45">
      <c r="C483" s="331" t="s">
        <v>341</v>
      </c>
      <c r="D483" s="331" t="s">
        <v>1549</v>
      </c>
      <c r="E483" s="331" t="s">
        <v>1556</v>
      </c>
      <c r="F483" s="331" t="s">
        <v>1570</v>
      </c>
      <c r="G483" s="331">
        <v>0</v>
      </c>
      <c r="H483" s="331"/>
      <c r="I483" s="331">
        <v>350000</v>
      </c>
      <c r="J483" s="331">
        <v>365</v>
      </c>
      <c r="K483" s="331">
        <f t="shared" si="3"/>
        <v>350000</v>
      </c>
    </row>
    <row r="484" spans="3:12" x14ac:dyDescent="0.45">
      <c r="C484" s="331" t="s">
        <v>341</v>
      </c>
      <c r="D484" s="331" t="s">
        <v>1549</v>
      </c>
      <c r="E484" s="331" t="s">
        <v>1557</v>
      </c>
      <c r="F484" s="331" t="s">
        <v>1572</v>
      </c>
      <c r="G484" s="331">
        <v>0</v>
      </c>
      <c r="H484" s="331"/>
      <c r="I484" s="331">
        <v>6830874</v>
      </c>
      <c r="J484" s="331">
        <v>365</v>
      </c>
      <c r="K484" s="331">
        <f t="shared" si="3"/>
        <v>6830874</v>
      </c>
    </row>
    <row r="485" spans="3:12" x14ac:dyDescent="0.45">
      <c r="C485" s="331" t="s">
        <v>341</v>
      </c>
      <c r="D485" s="331" t="s">
        <v>1549</v>
      </c>
      <c r="E485" s="331" t="s">
        <v>1558</v>
      </c>
      <c r="F485" s="331" t="s">
        <v>1570</v>
      </c>
      <c r="G485" s="331">
        <v>0</v>
      </c>
      <c r="H485" s="331"/>
      <c r="I485" s="331">
        <v>2070000</v>
      </c>
      <c r="J485" s="331">
        <v>365</v>
      </c>
      <c r="K485" s="331">
        <f t="shared" si="3"/>
        <v>2070000</v>
      </c>
    </row>
    <row r="486" spans="3:12" x14ac:dyDescent="0.45">
      <c r="C486" s="331" t="s">
        <v>341</v>
      </c>
      <c r="D486" s="331" t="s">
        <v>1549</v>
      </c>
      <c r="E486" s="331" t="s">
        <v>1558</v>
      </c>
      <c r="F486" s="331" t="s">
        <v>1570</v>
      </c>
      <c r="G486" s="331">
        <v>0</v>
      </c>
      <c r="H486" s="331"/>
      <c r="I486" s="331">
        <v>207000</v>
      </c>
      <c r="J486" s="331">
        <v>365</v>
      </c>
      <c r="K486" s="331">
        <f t="shared" si="3"/>
        <v>207000</v>
      </c>
    </row>
    <row r="487" spans="3:12" x14ac:dyDescent="0.45">
      <c r="C487" s="331" t="s">
        <v>341</v>
      </c>
      <c r="D487" s="331" t="s">
        <v>1549</v>
      </c>
      <c r="E487" s="331" t="s">
        <v>1559</v>
      </c>
      <c r="F487" s="331" t="s">
        <v>1570</v>
      </c>
      <c r="G487" s="331">
        <v>0</v>
      </c>
      <c r="H487" s="331"/>
      <c r="I487" s="331">
        <v>120960000</v>
      </c>
      <c r="J487" s="331">
        <v>365</v>
      </c>
      <c r="K487" s="331">
        <f t="shared" si="3"/>
        <v>120960000</v>
      </c>
    </row>
    <row r="488" spans="3:12" x14ac:dyDescent="0.45">
      <c r="C488" s="331" t="s">
        <v>341</v>
      </c>
      <c r="D488" s="331" t="s">
        <v>1549</v>
      </c>
      <c r="E488" s="331" t="s">
        <v>1560</v>
      </c>
      <c r="F488" s="331" t="s">
        <v>1570</v>
      </c>
      <c r="G488" s="331">
        <v>0</v>
      </c>
      <c r="H488" s="331"/>
      <c r="I488" s="331">
        <v>12096000</v>
      </c>
      <c r="J488" s="331">
        <v>365</v>
      </c>
      <c r="K488" s="331">
        <f t="shared" si="3"/>
        <v>12096000</v>
      </c>
    </row>
    <row r="489" spans="3:12" x14ac:dyDescent="0.45">
      <c r="C489" s="331" t="s">
        <v>341</v>
      </c>
      <c r="D489" s="331" t="s">
        <v>1549</v>
      </c>
      <c r="E489" s="331" t="s">
        <v>1561</v>
      </c>
      <c r="F489" s="331" t="s">
        <v>1570</v>
      </c>
      <c r="G489" s="331">
        <v>0</v>
      </c>
      <c r="H489" s="331"/>
      <c r="I489" s="331">
        <v>6048000</v>
      </c>
      <c r="J489" s="331">
        <v>365</v>
      </c>
      <c r="K489" s="331">
        <f t="shared" si="3"/>
        <v>6048000</v>
      </c>
    </row>
    <row r="490" spans="3:12" x14ac:dyDescent="0.45">
      <c r="C490" s="331" t="s">
        <v>341</v>
      </c>
      <c r="D490" s="331" t="s">
        <v>1549</v>
      </c>
      <c r="E490" s="331" t="s">
        <v>1562</v>
      </c>
      <c r="F490" s="331" t="s">
        <v>1570</v>
      </c>
      <c r="G490" s="331">
        <v>0</v>
      </c>
      <c r="H490" s="331"/>
      <c r="I490" s="331">
        <v>43000</v>
      </c>
      <c r="J490" s="331">
        <v>365</v>
      </c>
      <c r="K490" s="331">
        <f t="shared" si="3"/>
        <v>43000</v>
      </c>
    </row>
    <row r="491" spans="3:12" x14ac:dyDescent="0.45">
      <c r="C491" s="331" t="s">
        <v>341</v>
      </c>
      <c r="D491" s="331" t="s">
        <v>1549</v>
      </c>
      <c r="E491" s="331" t="s">
        <v>1563</v>
      </c>
      <c r="F491" s="331" t="s">
        <v>1570</v>
      </c>
      <c r="G491" s="331">
        <v>0</v>
      </c>
      <c r="H491" s="331"/>
      <c r="I491" s="331">
        <v>10000</v>
      </c>
      <c r="J491" s="331">
        <v>365</v>
      </c>
      <c r="K491" s="331">
        <f t="shared" si="3"/>
        <v>10000</v>
      </c>
    </row>
    <row r="492" spans="3:12" x14ac:dyDescent="0.45">
      <c r="C492" s="331" t="s">
        <v>341</v>
      </c>
      <c r="D492" s="331" t="s">
        <v>1549</v>
      </c>
      <c r="E492" s="331" t="s">
        <v>1564</v>
      </c>
      <c r="F492" s="331" t="s">
        <v>1570</v>
      </c>
      <c r="G492" s="331">
        <v>0</v>
      </c>
      <c r="H492" s="331"/>
      <c r="I492" s="331">
        <v>350000</v>
      </c>
      <c r="J492" s="331">
        <v>365</v>
      </c>
      <c r="K492" s="331">
        <f t="shared" si="3"/>
        <v>350000</v>
      </c>
    </row>
    <row r="493" spans="3:12" x14ac:dyDescent="0.45">
      <c r="C493" s="331" t="s">
        <v>341</v>
      </c>
      <c r="D493" s="331" t="s">
        <v>1549</v>
      </c>
      <c r="E493" s="331" t="s">
        <v>1565</v>
      </c>
      <c r="F493" s="331" t="s">
        <v>1570</v>
      </c>
      <c r="G493" s="331">
        <v>0</v>
      </c>
      <c r="H493" s="331"/>
      <c r="I493" s="331">
        <v>7200</v>
      </c>
      <c r="J493" s="331">
        <v>365</v>
      </c>
      <c r="K493" s="331">
        <f t="shared" si="3"/>
        <v>7200</v>
      </c>
    </row>
    <row r="494" spans="3:12" x14ac:dyDescent="0.45">
      <c r="C494" s="331" t="s">
        <v>341</v>
      </c>
      <c r="D494" s="331" t="s">
        <v>1549</v>
      </c>
      <c r="E494" s="331" t="s">
        <v>1566</v>
      </c>
      <c r="F494" s="331" t="s">
        <v>1570</v>
      </c>
      <c r="G494" s="331">
        <v>0</v>
      </c>
      <c r="H494" s="331"/>
      <c r="I494" s="331">
        <v>4000</v>
      </c>
      <c r="J494" s="331">
        <v>365</v>
      </c>
      <c r="K494" s="331">
        <f t="shared" si="3"/>
        <v>4000</v>
      </c>
    </row>
    <row r="495" spans="3:12" x14ac:dyDescent="0.45">
      <c r="C495" s="331" t="s">
        <v>341</v>
      </c>
      <c r="D495" s="331" t="s">
        <v>1549</v>
      </c>
      <c r="E495" s="331" t="s">
        <v>1567</v>
      </c>
      <c r="F495" s="331" t="s">
        <v>1573</v>
      </c>
      <c r="G495" s="331">
        <v>0</v>
      </c>
      <c r="H495" s="331"/>
      <c r="I495" s="331">
        <v>10289892</v>
      </c>
      <c r="J495" s="331">
        <v>365</v>
      </c>
      <c r="K495" s="331">
        <f t="shared" ref="K495:K558" si="4">I495*J495/365</f>
        <v>10289892</v>
      </c>
    </row>
    <row r="496" spans="3:12" x14ac:dyDescent="0.45">
      <c r="C496" s="331" t="s">
        <v>341</v>
      </c>
      <c r="D496" s="331" t="s">
        <v>1574</v>
      </c>
      <c r="E496" s="331" t="s">
        <v>1575</v>
      </c>
      <c r="F496" s="331" t="s">
        <v>1576</v>
      </c>
      <c r="G496" s="331">
        <v>544657</v>
      </c>
      <c r="H496" s="331">
        <v>0</v>
      </c>
      <c r="I496" s="331">
        <v>544657</v>
      </c>
      <c r="J496" s="331">
        <v>365</v>
      </c>
      <c r="K496" s="331">
        <f t="shared" si="4"/>
        <v>544657</v>
      </c>
      <c r="L496" s="296" t="s">
        <v>1970</v>
      </c>
    </row>
    <row r="497" spans="3:12" x14ac:dyDescent="0.45">
      <c r="C497" s="331" t="s">
        <v>341</v>
      </c>
      <c r="D497" s="331" t="s">
        <v>1574</v>
      </c>
      <c r="E497" s="331" t="s">
        <v>1577</v>
      </c>
      <c r="F497" s="331" t="s">
        <v>1578</v>
      </c>
      <c r="G497" s="331">
        <v>0</v>
      </c>
      <c r="H497" s="331"/>
      <c r="I497" s="331">
        <v>32400000</v>
      </c>
      <c r="J497" s="331">
        <v>365</v>
      </c>
      <c r="K497" s="331">
        <f t="shared" si="4"/>
        <v>32400000</v>
      </c>
    </row>
    <row r="498" spans="3:12" x14ac:dyDescent="0.45">
      <c r="C498" s="331" t="s">
        <v>341</v>
      </c>
      <c r="D498" s="331" t="s">
        <v>1574</v>
      </c>
      <c r="E498" s="331" t="s">
        <v>1577</v>
      </c>
      <c r="F498" s="331" t="s">
        <v>1578</v>
      </c>
      <c r="G498" s="331">
        <v>0</v>
      </c>
      <c r="H498" s="331"/>
      <c r="I498" s="331">
        <v>3240000</v>
      </c>
      <c r="J498" s="331">
        <v>365</v>
      </c>
      <c r="K498" s="331">
        <f t="shared" si="4"/>
        <v>3240000</v>
      </c>
    </row>
    <row r="499" spans="3:12" x14ac:dyDescent="0.45">
      <c r="C499" s="331" t="s">
        <v>341</v>
      </c>
      <c r="D499" s="331" t="s">
        <v>1579</v>
      </c>
      <c r="E499" s="331" t="s">
        <v>1580</v>
      </c>
      <c r="F499" s="331" t="s">
        <v>1578</v>
      </c>
      <c r="G499" s="331">
        <v>0</v>
      </c>
      <c r="H499" s="331"/>
      <c r="I499" s="331">
        <v>21600000</v>
      </c>
      <c r="J499" s="331">
        <v>365</v>
      </c>
      <c r="K499" s="331">
        <f t="shared" si="4"/>
        <v>21600000</v>
      </c>
    </row>
    <row r="500" spans="3:12" x14ac:dyDescent="0.45">
      <c r="C500" s="331" t="s">
        <v>341</v>
      </c>
      <c r="D500" s="331" t="s">
        <v>1579</v>
      </c>
      <c r="E500" s="331" t="s">
        <v>1580</v>
      </c>
      <c r="F500" s="331" t="s">
        <v>1578</v>
      </c>
      <c r="G500" s="331">
        <v>0</v>
      </c>
      <c r="H500" s="331"/>
      <c r="I500" s="331">
        <v>2160000</v>
      </c>
      <c r="J500" s="331">
        <v>365</v>
      </c>
      <c r="K500" s="331">
        <f t="shared" si="4"/>
        <v>2160000</v>
      </c>
    </row>
    <row r="501" spans="3:12" x14ac:dyDescent="0.45">
      <c r="C501" s="331" t="s">
        <v>341</v>
      </c>
      <c r="D501" s="331" t="s">
        <v>1581</v>
      </c>
      <c r="E501" s="331" t="s">
        <v>1582</v>
      </c>
      <c r="F501" s="331" t="s">
        <v>1583</v>
      </c>
      <c r="G501" s="331">
        <v>0</v>
      </c>
      <c r="H501" s="331"/>
      <c r="I501" s="331">
        <v>1005000000</v>
      </c>
      <c r="J501" s="331">
        <v>365</v>
      </c>
      <c r="K501" s="331">
        <f t="shared" si="4"/>
        <v>1005000000</v>
      </c>
    </row>
    <row r="502" spans="3:12" x14ac:dyDescent="0.45">
      <c r="C502" s="331" t="s">
        <v>341</v>
      </c>
      <c r="D502" s="331" t="s">
        <v>1584</v>
      </c>
      <c r="E502" s="331" t="s">
        <v>1585</v>
      </c>
      <c r="F502" s="331" t="s">
        <v>1576</v>
      </c>
      <c r="G502" s="331">
        <v>6535890</v>
      </c>
      <c r="H502" s="331">
        <v>0</v>
      </c>
      <c r="I502" s="331">
        <v>6535890</v>
      </c>
      <c r="J502" s="331">
        <v>365</v>
      </c>
      <c r="K502" s="331">
        <f t="shared" si="4"/>
        <v>6535890</v>
      </c>
      <c r="L502" s="296" t="s">
        <v>1970</v>
      </c>
    </row>
    <row r="503" spans="3:12" x14ac:dyDescent="0.45">
      <c r="C503" s="331" t="s">
        <v>341</v>
      </c>
      <c r="D503" s="331" t="s">
        <v>1584</v>
      </c>
      <c r="E503" s="331" t="s">
        <v>1586</v>
      </c>
      <c r="F503" s="331" t="s">
        <v>1576</v>
      </c>
      <c r="G503" s="331">
        <v>10348493</v>
      </c>
      <c r="H503" s="331">
        <v>0</v>
      </c>
      <c r="I503" s="331">
        <v>10348493</v>
      </c>
      <c r="J503" s="331">
        <v>365</v>
      </c>
      <c r="K503" s="331">
        <f t="shared" si="4"/>
        <v>10348493</v>
      </c>
      <c r="L503" s="296" t="s">
        <v>1970</v>
      </c>
    </row>
    <row r="504" spans="3:12" x14ac:dyDescent="0.45">
      <c r="C504" s="331" t="s">
        <v>341</v>
      </c>
      <c r="D504" s="331" t="s">
        <v>1587</v>
      </c>
      <c r="E504" s="331" t="s">
        <v>1588</v>
      </c>
      <c r="F504" s="331" t="s">
        <v>1576</v>
      </c>
      <c r="G504" s="331">
        <v>6535890</v>
      </c>
      <c r="H504" s="331">
        <v>0</v>
      </c>
      <c r="I504" s="331">
        <v>6535890</v>
      </c>
      <c r="J504" s="331">
        <v>365</v>
      </c>
      <c r="K504" s="331">
        <f t="shared" si="4"/>
        <v>6535890</v>
      </c>
      <c r="L504" s="296" t="s">
        <v>1970</v>
      </c>
    </row>
    <row r="505" spans="3:12" x14ac:dyDescent="0.45">
      <c r="C505" s="331" t="s">
        <v>341</v>
      </c>
      <c r="D505" s="331" t="s">
        <v>1587</v>
      </c>
      <c r="E505" s="331" t="s">
        <v>1589</v>
      </c>
      <c r="F505" s="331" t="s">
        <v>1576</v>
      </c>
      <c r="G505" s="331">
        <v>10348493</v>
      </c>
      <c r="H505" s="331">
        <v>0</v>
      </c>
      <c r="I505" s="331">
        <v>10348493</v>
      </c>
      <c r="J505" s="331">
        <v>365</v>
      </c>
      <c r="K505" s="331">
        <f t="shared" si="4"/>
        <v>10348493</v>
      </c>
      <c r="L505" s="296" t="s">
        <v>1970</v>
      </c>
    </row>
    <row r="506" spans="3:12" x14ac:dyDescent="0.45">
      <c r="C506" s="331" t="s">
        <v>341</v>
      </c>
      <c r="D506" s="331" t="s">
        <v>1590</v>
      </c>
      <c r="E506" s="331" t="s">
        <v>1591</v>
      </c>
      <c r="F506" s="331" t="s">
        <v>1592</v>
      </c>
      <c r="G506" s="331">
        <v>0</v>
      </c>
      <c r="H506" s="331"/>
      <c r="I506" s="331">
        <v>4700000</v>
      </c>
      <c r="J506" s="331">
        <v>365</v>
      </c>
      <c r="K506" s="331">
        <f t="shared" si="4"/>
        <v>4700000</v>
      </c>
    </row>
    <row r="507" spans="3:12" x14ac:dyDescent="0.45">
      <c r="C507" s="331" t="s">
        <v>341</v>
      </c>
      <c r="D507" s="331" t="s">
        <v>1590</v>
      </c>
      <c r="E507" s="331" t="s">
        <v>1591</v>
      </c>
      <c r="F507" s="331" t="s">
        <v>1592</v>
      </c>
      <c r="G507" s="331">
        <v>0</v>
      </c>
      <c r="H507" s="331"/>
      <c r="I507" s="331">
        <v>470000</v>
      </c>
      <c r="J507" s="331">
        <v>365</v>
      </c>
      <c r="K507" s="331">
        <f t="shared" si="4"/>
        <v>470000</v>
      </c>
    </row>
    <row r="508" spans="3:12" x14ac:dyDescent="0.45">
      <c r="C508" s="331" t="s">
        <v>341</v>
      </c>
      <c r="D508" s="331" t="s">
        <v>1593</v>
      </c>
      <c r="E508" s="331" t="s">
        <v>1594</v>
      </c>
      <c r="F508" s="331" t="s">
        <v>1595</v>
      </c>
      <c r="G508" s="331">
        <v>0</v>
      </c>
      <c r="H508" s="331"/>
      <c r="I508" s="331">
        <v>13000000</v>
      </c>
      <c r="J508" s="331">
        <v>365</v>
      </c>
      <c r="K508" s="331">
        <f t="shared" si="4"/>
        <v>13000000</v>
      </c>
    </row>
    <row r="509" spans="3:12" x14ac:dyDescent="0.45">
      <c r="C509" s="331" t="s">
        <v>341</v>
      </c>
      <c r="D509" s="331" t="s">
        <v>1593</v>
      </c>
      <c r="E509" s="331" t="s">
        <v>1594</v>
      </c>
      <c r="F509" s="331" t="s">
        <v>1595</v>
      </c>
      <c r="G509" s="331">
        <v>0</v>
      </c>
      <c r="H509" s="331"/>
      <c r="I509" s="331">
        <v>1300000</v>
      </c>
      <c r="J509" s="331">
        <v>365</v>
      </c>
      <c r="K509" s="331">
        <f t="shared" si="4"/>
        <v>1300000</v>
      </c>
    </row>
    <row r="510" spans="3:12" x14ac:dyDescent="0.45">
      <c r="C510" s="331" t="s">
        <v>341</v>
      </c>
      <c r="D510" s="331" t="s">
        <v>1593</v>
      </c>
      <c r="E510" s="331" t="s">
        <v>1596</v>
      </c>
      <c r="F510" s="331" t="s">
        <v>1597</v>
      </c>
      <c r="G510" s="331">
        <v>0</v>
      </c>
      <c r="H510" s="331"/>
      <c r="I510" s="331">
        <v>14000000</v>
      </c>
      <c r="J510" s="331">
        <v>365</v>
      </c>
      <c r="K510" s="331">
        <f t="shared" si="4"/>
        <v>14000000</v>
      </c>
    </row>
    <row r="511" spans="3:12" x14ac:dyDescent="0.45">
      <c r="C511" s="331" t="s">
        <v>341</v>
      </c>
      <c r="D511" s="331" t="s">
        <v>1593</v>
      </c>
      <c r="E511" s="331" t="s">
        <v>1596</v>
      </c>
      <c r="F511" s="331" t="s">
        <v>1597</v>
      </c>
      <c r="G511" s="331">
        <v>0</v>
      </c>
      <c r="H511" s="331"/>
      <c r="I511" s="331">
        <v>1400000</v>
      </c>
      <c r="J511" s="331">
        <v>365</v>
      </c>
      <c r="K511" s="331">
        <f t="shared" si="4"/>
        <v>1400000</v>
      </c>
    </row>
    <row r="512" spans="3:12" x14ac:dyDescent="0.45">
      <c r="C512" s="331" t="s">
        <v>341</v>
      </c>
      <c r="D512" s="331" t="s">
        <v>1598</v>
      </c>
      <c r="E512" s="331" t="s">
        <v>1599</v>
      </c>
      <c r="F512" s="331" t="s">
        <v>1576</v>
      </c>
      <c r="G512" s="331">
        <v>6535890</v>
      </c>
      <c r="H512" s="331">
        <v>0</v>
      </c>
      <c r="I512" s="331">
        <v>6535890</v>
      </c>
      <c r="J512" s="331">
        <v>365</v>
      </c>
      <c r="K512" s="331">
        <f t="shared" si="4"/>
        <v>6535890</v>
      </c>
      <c r="L512" s="296" t="s">
        <v>1970</v>
      </c>
    </row>
    <row r="513" spans="3:12" x14ac:dyDescent="0.45">
      <c r="C513" s="331" t="s">
        <v>341</v>
      </c>
      <c r="D513" s="331" t="s">
        <v>1598</v>
      </c>
      <c r="E513" s="331" t="s">
        <v>1600</v>
      </c>
      <c r="F513" s="331" t="s">
        <v>1576</v>
      </c>
      <c r="G513" s="331">
        <v>9803835</v>
      </c>
      <c r="H513" s="331">
        <v>0</v>
      </c>
      <c r="I513" s="331">
        <v>9803835</v>
      </c>
      <c r="J513" s="331">
        <v>365</v>
      </c>
      <c r="K513" s="331">
        <f t="shared" si="4"/>
        <v>9803835</v>
      </c>
      <c r="L513" s="296" t="s">
        <v>1970</v>
      </c>
    </row>
    <row r="514" spans="3:12" x14ac:dyDescent="0.45">
      <c r="C514" s="331" t="s">
        <v>341</v>
      </c>
      <c r="D514" s="331" t="s">
        <v>1601</v>
      </c>
      <c r="E514" s="331" t="s">
        <v>1602</v>
      </c>
      <c r="F514" s="331" t="s">
        <v>1537</v>
      </c>
      <c r="G514" s="331">
        <v>0</v>
      </c>
      <c r="H514" s="331"/>
      <c r="I514" s="331">
        <v>86248400</v>
      </c>
      <c r="J514" s="331">
        <v>365</v>
      </c>
      <c r="K514" s="331">
        <f t="shared" si="4"/>
        <v>86248400</v>
      </c>
    </row>
    <row r="515" spans="3:12" x14ac:dyDescent="0.45">
      <c r="C515" s="331" t="s">
        <v>341</v>
      </c>
      <c r="D515" s="331" t="s">
        <v>1601</v>
      </c>
      <c r="E515" s="331" t="s">
        <v>1603</v>
      </c>
      <c r="F515" s="331" t="s">
        <v>1537</v>
      </c>
      <c r="G515" s="331">
        <v>0</v>
      </c>
      <c r="H515" s="331"/>
      <c r="I515" s="331">
        <v>1152000</v>
      </c>
      <c r="J515" s="331">
        <v>365</v>
      </c>
      <c r="K515" s="331">
        <f t="shared" si="4"/>
        <v>1152000</v>
      </c>
    </row>
    <row r="516" spans="3:12" x14ac:dyDescent="0.45">
      <c r="C516" s="331" t="s">
        <v>341</v>
      </c>
      <c r="D516" s="331" t="s">
        <v>1601</v>
      </c>
      <c r="E516" s="331" t="s">
        <v>1603</v>
      </c>
      <c r="F516" s="331" t="s">
        <v>1537</v>
      </c>
      <c r="G516" s="331">
        <v>0</v>
      </c>
      <c r="H516" s="331"/>
      <c r="I516" s="331">
        <v>115200</v>
      </c>
      <c r="J516" s="331">
        <v>365</v>
      </c>
      <c r="K516" s="331">
        <f t="shared" si="4"/>
        <v>115200</v>
      </c>
    </row>
    <row r="517" spans="3:12" x14ac:dyDescent="0.45">
      <c r="C517" s="331" t="s">
        <v>341</v>
      </c>
      <c r="D517" s="331" t="s">
        <v>1604</v>
      </c>
      <c r="E517" s="331" t="s">
        <v>1605</v>
      </c>
      <c r="F517" s="331" t="s">
        <v>1578</v>
      </c>
      <c r="G517" s="331">
        <v>0</v>
      </c>
      <c r="H517" s="331"/>
      <c r="I517" s="331">
        <v>32400000</v>
      </c>
      <c r="J517" s="331">
        <v>365</v>
      </c>
      <c r="K517" s="331">
        <f t="shared" si="4"/>
        <v>32400000</v>
      </c>
    </row>
    <row r="518" spans="3:12" x14ac:dyDescent="0.45">
      <c r="C518" s="331" t="s">
        <v>341</v>
      </c>
      <c r="D518" s="331" t="s">
        <v>1604</v>
      </c>
      <c r="E518" s="331" t="s">
        <v>1605</v>
      </c>
      <c r="F518" s="331" t="s">
        <v>1578</v>
      </c>
      <c r="G518" s="331">
        <v>0</v>
      </c>
      <c r="H518" s="331"/>
      <c r="I518" s="331">
        <v>3240000</v>
      </c>
      <c r="J518" s="331">
        <v>365</v>
      </c>
      <c r="K518" s="331">
        <f t="shared" si="4"/>
        <v>3240000</v>
      </c>
    </row>
    <row r="519" spans="3:12" x14ac:dyDescent="0.45">
      <c r="C519" s="331" t="s">
        <v>341</v>
      </c>
      <c r="D519" s="331" t="s">
        <v>1606</v>
      </c>
      <c r="E519" s="331" t="s">
        <v>1607</v>
      </c>
      <c r="F519" s="331" t="s">
        <v>1608</v>
      </c>
      <c r="G519" s="331">
        <v>0</v>
      </c>
      <c r="H519" s="331"/>
      <c r="I519" s="331">
        <v>100000000</v>
      </c>
      <c r="J519" s="331">
        <v>365</v>
      </c>
      <c r="K519" s="331">
        <f t="shared" si="4"/>
        <v>100000000</v>
      </c>
    </row>
    <row r="520" spans="3:12" x14ac:dyDescent="0.45">
      <c r="C520" s="331" t="s">
        <v>341</v>
      </c>
      <c r="D520" s="331" t="s">
        <v>1609</v>
      </c>
      <c r="E520" s="331" t="s">
        <v>1610</v>
      </c>
      <c r="F520" s="331" t="s">
        <v>1576</v>
      </c>
      <c r="G520" s="331">
        <v>6535890</v>
      </c>
      <c r="H520" s="331">
        <v>0</v>
      </c>
      <c r="I520" s="331">
        <v>6535890</v>
      </c>
      <c r="J520" s="331">
        <v>365</v>
      </c>
      <c r="K520" s="331">
        <f t="shared" si="4"/>
        <v>6535890</v>
      </c>
      <c r="L520" s="296" t="s">
        <v>1970</v>
      </c>
    </row>
    <row r="521" spans="3:12" x14ac:dyDescent="0.45">
      <c r="C521" s="331" t="s">
        <v>341</v>
      </c>
      <c r="D521" s="331" t="s">
        <v>1609</v>
      </c>
      <c r="E521" s="331" t="s">
        <v>1611</v>
      </c>
      <c r="F521" s="331" t="s">
        <v>1576</v>
      </c>
      <c r="G521" s="331">
        <v>10348493</v>
      </c>
      <c r="H521" s="331">
        <v>0</v>
      </c>
      <c r="I521" s="331">
        <v>10348493</v>
      </c>
      <c r="J521" s="331">
        <v>365</v>
      </c>
      <c r="K521" s="331">
        <f t="shared" si="4"/>
        <v>10348493</v>
      </c>
      <c r="L521" s="296" t="s">
        <v>1970</v>
      </c>
    </row>
    <row r="522" spans="3:12" x14ac:dyDescent="0.45">
      <c r="C522" s="331" t="s">
        <v>341</v>
      </c>
      <c r="D522" s="331" t="s">
        <v>1612</v>
      </c>
      <c r="E522" s="331" t="s">
        <v>1613</v>
      </c>
      <c r="F522" s="331" t="s">
        <v>1569</v>
      </c>
      <c r="G522" s="331">
        <v>0</v>
      </c>
      <c r="H522" s="331"/>
      <c r="I522" s="331">
        <v>61640000</v>
      </c>
      <c r="J522" s="331">
        <v>365</v>
      </c>
      <c r="K522" s="331">
        <f t="shared" si="4"/>
        <v>61640000</v>
      </c>
    </row>
    <row r="523" spans="3:12" x14ac:dyDescent="0.45">
      <c r="C523" s="331" t="s">
        <v>341</v>
      </c>
      <c r="D523" s="331" t="s">
        <v>1612</v>
      </c>
      <c r="E523" s="331" t="s">
        <v>1613</v>
      </c>
      <c r="F523" s="331" t="s">
        <v>1569</v>
      </c>
      <c r="G523" s="331">
        <v>0</v>
      </c>
      <c r="H523" s="331"/>
      <c r="I523" s="331">
        <v>6164000</v>
      </c>
      <c r="J523" s="331">
        <v>365</v>
      </c>
      <c r="K523" s="331">
        <f t="shared" si="4"/>
        <v>6164000</v>
      </c>
    </row>
    <row r="524" spans="3:12" x14ac:dyDescent="0.45">
      <c r="C524" s="331" t="s">
        <v>341</v>
      </c>
      <c r="D524" s="331" t="s">
        <v>1614</v>
      </c>
      <c r="E524" s="331" t="s">
        <v>1615</v>
      </c>
      <c r="F524" s="331" t="s">
        <v>1537</v>
      </c>
      <c r="G524" s="331">
        <v>0</v>
      </c>
      <c r="H524" s="331"/>
      <c r="I524" s="331">
        <v>634000</v>
      </c>
      <c r="J524" s="331">
        <v>365</v>
      </c>
      <c r="K524" s="331">
        <f t="shared" si="4"/>
        <v>634000</v>
      </c>
    </row>
    <row r="525" spans="3:12" x14ac:dyDescent="0.45">
      <c r="C525" s="331" t="s">
        <v>341</v>
      </c>
      <c r="D525" s="331" t="s">
        <v>1614</v>
      </c>
      <c r="E525" s="331" t="s">
        <v>1616</v>
      </c>
      <c r="F525" s="331" t="s">
        <v>1537</v>
      </c>
      <c r="G525" s="331">
        <v>0</v>
      </c>
      <c r="H525" s="331"/>
      <c r="I525" s="331">
        <v>278646</v>
      </c>
      <c r="J525" s="331">
        <v>365</v>
      </c>
      <c r="K525" s="331">
        <f t="shared" si="4"/>
        <v>278646</v>
      </c>
    </row>
    <row r="526" spans="3:12" x14ac:dyDescent="0.45">
      <c r="C526" s="331" t="s">
        <v>341</v>
      </c>
      <c r="D526" s="331" t="s">
        <v>1614</v>
      </c>
      <c r="E526" s="331" t="s">
        <v>1617</v>
      </c>
      <c r="F526" s="331" t="s">
        <v>1537</v>
      </c>
      <c r="G526" s="331">
        <v>0</v>
      </c>
      <c r="H526" s="331"/>
      <c r="I526" s="331">
        <v>54000</v>
      </c>
      <c r="J526" s="331">
        <v>365</v>
      </c>
      <c r="K526" s="331">
        <f t="shared" si="4"/>
        <v>54000</v>
      </c>
    </row>
    <row r="527" spans="3:12" x14ac:dyDescent="0.45">
      <c r="C527" s="331" t="s">
        <v>341</v>
      </c>
      <c r="D527" s="331" t="s">
        <v>1618</v>
      </c>
      <c r="E527" s="331" t="s">
        <v>1619</v>
      </c>
      <c r="F527" s="331" t="s">
        <v>1576</v>
      </c>
      <c r="G527" s="331">
        <v>6535890</v>
      </c>
      <c r="H527" s="331">
        <v>0</v>
      </c>
      <c r="I527" s="331">
        <v>6535890</v>
      </c>
      <c r="J527" s="331">
        <v>365</v>
      </c>
      <c r="K527" s="331">
        <f t="shared" si="4"/>
        <v>6535890</v>
      </c>
      <c r="L527" s="296" t="s">
        <v>1970</v>
      </c>
    </row>
    <row r="528" spans="3:12" x14ac:dyDescent="0.45">
      <c r="C528" s="331" t="s">
        <v>341</v>
      </c>
      <c r="D528" s="331" t="s">
        <v>1618</v>
      </c>
      <c r="E528" s="331" t="s">
        <v>1620</v>
      </c>
      <c r="F528" s="331" t="s">
        <v>1576</v>
      </c>
      <c r="G528" s="331">
        <v>9803835</v>
      </c>
      <c r="H528" s="331">
        <v>0</v>
      </c>
      <c r="I528" s="331">
        <v>9803835</v>
      </c>
      <c r="J528" s="331">
        <v>365</v>
      </c>
      <c r="K528" s="331">
        <f t="shared" si="4"/>
        <v>9803835</v>
      </c>
      <c r="L528" s="296" t="s">
        <v>1970</v>
      </c>
    </row>
    <row r="529" spans="3:12" x14ac:dyDescent="0.45">
      <c r="C529" s="331" t="s">
        <v>341</v>
      </c>
      <c r="D529" s="331" t="s">
        <v>1621</v>
      </c>
      <c r="E529" s="331" t="s">
        <v>1622</v>
      </c>
      <c r="F529" s="331" t="s">
        <v>1623</v>
      </c>
      <c r="G529" s="331">
        <v>0</v>
      </c>
      <c r="H529" s="331"/>
      <c r="I529" s="331">
        <v>86610</v>
      </c>
      <c r="J529" s="331">
        <v>365</v>
      </c>
      <c r="K529" s="331">
        <f t="shared" si="4"/>
        <v>86610</v>
      </c>
    </row>
    <row r="530" spans="3:12" x14ac:dyDescent="0.45">
      <c r="C530" s="331" t="s">
        <v>341</v>
      </c>
      <c r="D530" s="331" t="s">
        <v>1624</v>
      </c>
      <c r="E530" s="331" t="s">
        <v>1625</v>
      </c>
      <c r="F530" s="331" t="s">
        <v>1569</v>
      </c>
      <c r="G530" s="331">
        <v>0</v>
      </c>
      <c r="H530" s="331"/>
      <c r="I530" s="331">
        <v>14160000</v>
      </c>
      <c r="J530" s="331">
        <v>365</v>
      </c>
      <c r="K530" s="331">
        <f t="shared" si="4"/>
        <v>14160000</v>
      </c>
    </row>
    <row r="531" spans="3:12" x14ac:dyDescent="0.45">
      <c r="C531" s="331" t="s">
        <v>341</v>
      </c>
      <c r="D531" s="331" t="s">
        <v>1624</v>
      </c>
      <c r="E531" s="331" t="s">
        <v>1625</v>
      </c>
      <c r="F531" s="331" t="s">
        <v>1569</v>
      </c>
      <c r="G531" s="331">
        <v>0</v>
      </c>
      <c r="H531" s="331"/>
      <c r="I531" s="331">
        <v>1416000</v>
      </c>
      <c r="J531" s="331">
        <v>365</v>
      </c>
      <c r="K531" s="331">
        <f t="shared" si="4"/>
        <v>1416000</v>
      </c>
    </row>
    <row r="532" spans="3:12" x14ac:dyDescent="0.45">
      <c r="C532" s="331" t="s">
        <v>341</v>
      </c>
      <c r="D532" s="331" t="s">
        <v>1626</v>
      </c>
      <c r="E532" s="331" t="s">
        <v>1627</v>
      </c>
      <c r="F532" s="331" t="s">
        <v>1628</v>
      </c>
      <c r="G532" s="331">
        <v>0</v>
      </c>
      <c r="H532" s="331"/>
      <c r="I532" s="331">
        <v>18000</v>
      </c>
      <c r="J532" s="331">
        <v>365</v>
      </c>
      <c r="K532" s="331">
        <f t="shared" si="4"/>
        <v>18000</v>
      </c>
    </row>
    <row r="533" spans="3:12" x14ac:dyDescent="0.45">
      <c r="C533" s="331" t="s">
        <v>341</v>
      </c>
      <c r="D533" s="331" t="s">
        <v>1629</v>
      </c>
      <c r="E533" s="331" t="s">
        <v>1630</v>
      </c>
      <c r="F533" s="331" t="s">
        <v>1631</v>
      </c>
      <c r="G533" s="331">
        <v>0</v>
      </c>
      <c r="H533" s="331"/>
      <c r="I533" s="331">
        <v>210000</v>
      </c>
      <c r="J533" s="331">
        <v>365</v>
      </c>
      <c r="K533" s="331">
        <f t="shared" si="4"/>
        <v>210000</v>
      </c>
    </row>
    <row r="534" spans="3:12" x14ac:dyDescent="0.45">
      <c r="C534" s="331" t="s">
        <v>341</v>
      </c>
      <c r="D534" s="331" t="s">
        <v>1629</v>
      </c>
      <c r="E534" s="331" t="s">
        <v>1630</v>
      </c>
      <c r="F534" s="331" t="s">
        <v>1631</v>
      </c>
      <c r="G534" s="331">
        <v>0</v>
      </c>
      <c r="H534" s="331"/>
      <c r="I534" s="331">
        <v>21000</v>
      </c>
      <c r="J534" s="331">
        <v>365</v>
      </c>
      <c r="K534" s="331">
        <f t="shared" si="4"/>
        <v>21000</v>
      </c>
    </row>
    <row r="535" spans="3:12" x14ac:dyDescent="0.45">
      <c r="C535" s="331" t="s">
        <v>341</v>
      </c>
      <c r="D535" s="331" t="s">
        <v>1629</v>
      </c>
      <c r="E535" s="331" t="s">
        <v>1632</v>
      </c>
      <c r="F535" s="331" t="s">
        <v>1631</v>
      </c>
      <c r="G535" s="331">
        <v>0</v>
      </c>
      <c r="H535" s="331"/>
      <c r="I535" s="331">
        <v>8000</v>
      </c>
      <c r="J535" s="331">
        <v>365</v>
      </c>
      <c r="K535" s="331">
        <f t="shared" si="4"/>
        <v>8000</v>
      </c>
    </row>
    <row r="536" spans="3:12" x14ac:dyDescent="0.45">
      <c r="C536" s="331" t="s">
        <v>341</v>
      </c>
      <c r="D536" s="331" t="s">
        <v>1629</v>
      </c>
      <c r="E536" s="331" t="s">
        <v>1633</v>
      </c>
      <c r="F536" s="331" t="s">
        <v>1631</v>
      </c>
      <c r="G536" s="331">
        <v>0</v>
      </c>
      <c r="H536" s="331"/>
      <c r="I536" s="331">
        <v>46600</v>
      </c>
      <c r="J536" s="331">
        <v>365</v>
      </c>
      <c r="K536" s="331">
        <f t="shared" si="4"/>
        <v>46600</v>
      </c>
    </row>
    <row r="537" spans="3:12" x14ac:dyDescent="0.45">
      <c r="C537" s="331" t="s">
        <v>341</v>
      </c>
      <c r="D537" s="331" t="s">
        <v>1629</v>
      </c>
      <c r="E537" s="331" t="s">
        <v>1634</v>
      </c>
      <c r="F537" s="331" t="s">
        <v>1631</v>
      </c>
      <c r="G537" s="331">
        <v>0</v>
      </c>
      <c r="H537" s="331"/>
      <c r="I537" s="331">
        <v>14400</v>
      </c>
      <c r="J537" s="331">
        <v>365</v>
      </c>
      <c r="K537" s="331">
        <f t="shared" si="4"/>
        <v>14400</v>
      </c>
    </row>
    <row r="538" spans="3:12" x14ac:dyDescent="0.45">
      <c r="C538" s="331" t="s">
        <v>341</v>
      </c>
      <c r="D538" s="331" t="s">
        <v>1635</v>
      </c>
      <c r="E538" s="331" t="s">
        <v>1636</v>
      </c>
      <c r="F538" s="331" t="s">
        <v>1637</v>
      </c>
      <c r="G538" s="331">
        <v>0</v>
      </c>
      <c r="H538" s="331"/>
      <c r="I538" s="331">
        <v>39285000</v>
      </c>
      <c r="J538" s="331">
        <v>365</v>
      </c>
      <c r="K538" s="331">
        <f t="shared" si="4"/>
        <v>39285000</v>
      </c>
    </row>
    <row r="539" spans="3:12" x14ac:dyDescent="0.45">
      <c r="C539" s="331" t="s">
        <v>341</v>
      </c>
      <c r="D539" s="331" t="s">
        <v>1635</v>
      </c>
      <c r="E539" s="331" t="s">
        <v>1638</v>
      </c>
      <c r="F539" s="331" t="s">
        <v>1639</v>
      </c>
      <c r="G539" s="331">
        <v>0</v>
      </c>
      <c r="H539" s="331"/>
      <c r="I539" s="331">
        <v>4090909</v>
      </c>
      <c r="J539" s="331">
        <v>365</v>
      </c>
      <c r="K539" s="331">
        <f t="shared" si="4"/>
        <v>4090909</v>
      </c>
    </row>
    <row r="540" spans="3:12" x14ac:dyDescent="0.45">
      <c r="C540" s="331" t="s">
        <v>341</v>
      </c>
      <c r="D540" s="331" t="s">
        <v>1635</v>
      </c>
      <c r="E540" s="331" t="s">
        <v>1640</v>
      </c>
      <c r="F540" s="331" t="s">
        <v>1578</v>
      </c>
      <c r="G540" s="331">
        <v>0</v>
      </c>
      <c r="H540" s="331"/>
      <c r="I540" s="331">
        <v>20000000</v>
      </c>
      <c r="J540" s="331">
        <v>365</v>
      </c>
      <c r="K540" s="331">
        <f t="shared" si="4"/>
        <v>20000000</v>
      </c>
    </row>
    <row r="541" spans="3:12" x14ac:dyDescent="0.45">
      <c r="C541" s="331" t="s">
        <v>341</v>
      </c>
      <c r="D541" s="331" t="s">
        <v>1635</v>
      </c>
      <c r="E541" s="331" t="s">
        <v>1640</v>
      </c>
      <c r="F541" s="331" t="s">
        <v>1578</v>
      </c>
      <c r="G541" s="331">
        <v>0</v>
      </c>
      <c r="H541" s="331"/>
      <c r="I541" s="331">
        <v>2000000</v>
      </c>
      <c r="J541" s="331">
        <v>365</v>
      </c>
      <c r="K541" s="331">
        <f t="shared" si="4"/>
        <v>2000000</v>
      </c>
    </row>
    <row r="542" spans="3:12" x14ac:dyDescent="0.45">
      <c r="C542" s="331" t="s">
        <v>341</v>
      </c>
      <c r="D542" s="331" t="s">
        <v>1635</v>
      </c>
      <c r="E542" s="331" t="s">
        <v>1641</v>
      </c>
      <c r="F542" s="331" t="s">
        <v>1642</v>
      </c>
      <c r="G542" s="331">
        <v>0</v>
      </c>
      <c r="H542" s="331"/>
      <c r="I542" s="331">
        <v>11500000</v>
      </c>
      <c r="J542" s="331">
        <v>365</v>
      </c>
      <c r="K542" s="331">
        <f t="shared" si="4"/>
        <v>11500000</v>
      </c>
    </row>
    <row r="543" spans="3:12" x14ac:dyDescent="0.45">
      <c r="C543" s="331" t="s">
        <v>341</v>
      </c>
      <c r="D543" s="331" t="s">
        <v>1643</v>
      </c>
      <c r="E543" s="331" t="s">
        <v>1644</v>
      </c>
      <c r="F543" s="331" t="s">
        <v>1576</v>
      </c>
      <c r="G543" s="331">
        <v>6535891</v>
      </c>
      <c r="H543" s="331">
        <v>0</v>
      </c>
      <c r="I543" s="331">
        <v>6535891</v>
      </c>
      <c r="J543" s="331">
        <v>365</v>
      </c>
      <c r="K543" s="331">
        <f t="shared" si="4"/>
        <v>6535891</v>
      </c>
      <c r="L543" s="296" t="s">
        <v>1970</v>
      </c>
    </row>
    <row r="544" spans="3:12" x14ac:dyDescent="0.45">
      <c r="C544" s="331" t="s">
        <v>341</v>
      </c>
      <c r="D544" s="331" t="s">
        <v>1643</v>
      </c>
      <c r="E544" s="331" t="s">
        <v>1645</v>
      </c>
      <c r="F544" s="331" t="s">
        <v>1576</v>
      </c>
      <c r="G544" s="331">
        <v>10348493</v>
      </c>
      <c r="H544" s="331">
        <v>0</v>
      </c>
      <c r="I544" s="331">
        <v>10348493</v>
      </c>
      <c r="J544" s="331">
        <v>365</v>
      </c>
      <c r="K544" s="331">
        <f t="shared" si="4"/>
        <v>10348493</v>
      </c>
      <c r="L544" s="296" t="s">
        <v>1970</v>
      </c>
    </row>
    <row r="545" spans="3:12" x14ac:dyDescent="0.45">
      <c r="C545" s="331" t="s">
        <v>341</v>
      </c>
      <c r="D545" s="331" t="s">
        <v>1646</v>
      </c>
      <c r="E545" s="331" t="s">
        <v>1647</v>
      </c>
      <c r="F545" s="331" t="s">
        <v>1537</v>
      </c>
      <c r="G545" s="331">
        <v>64686300</v>
      </c>
      <c r="H545" s="331">
        <v>0</v>
      </c>
      <c r="I545" s="331">
        <v>64686300</v>
      </c>
      <c r="J545" s="331">
        <v>365</v>
      </c>
      <c r="K545" s="331">
        <f t="shared" si="4"/>
        <v>64686300</v>
      </c>
    </row>
    <row r="546" spans="3:12" x14ac:dyDescent="0.45">
      <c r="C546" s="331" t="s">
        <v>341</v>
      </c>
      <c r="D546" s="331" t="s">
        <v>1648</v>
      </c>
      <c r="E546" s="331" t="s">
        <v>1649</v>
      </c>
      <c r="F546" s="331" t="s">
        <v>1576</v>
      </c>
      <c r="G546" s="331">
        <v>6518032</v>
      </c>
      <c r="H546" s="331">
        <v>0</v>
      </c>
      <c r="I546" s="331">
        <v>6518032</v>
      </c>
      <c r="J546" s="331">
        <v>365</v>
      </c>
      <c r="K546" s="331">
        <f t="shared" si="4"/>
        <v>6518032</v>
      </c>
      <c r="L546" s="296" t="s">
        <v>1970</v>
      </c>
    </row>
    <row r="547" spans="3:12" x14ac:dyDescent="0.45">
      <c r="C547" s="331" t="s">
        <v>341</v>
      </c>
      <c r="D547" s="331" t="s">
        <v>1648</v>
      </c>
      <c r="E547" s="331" t="s">
        <v>1650</v>
      </c>
      <c r="F547" s="331" t="s">
        <v>1576</v>
      </c>
      <c r="G547" s="331">
        <v>10320219</v>
      </c>
      <c r="H547" s="331">
        <v>0</v>
      </c>
      <c r="I547" s="331">
        <v>10320219</v>
      </c>
      <c r="J547" s="331">
        <v>365</v>
      </c>
      <c r="K547" s="331">
        <f t="shared" si="4"/>
        <v>10320219</v>
      </c>
      <c r="L547" s="296" t="s">
        <v>1970</v>
      </c>
    </row>
    <row r="548" spans="3:12" x14ac:dyDescent="0.45">
      <c r="C548" s="331" t="s">
        <v>341</v>
      </c>
      <c r="D548" s="331" t="s">
        <v>1648</v>
      </c>
      <c r="E548" s="331" t="s">
        <v>1651</v>
      </c>
      <c r="F548" s="331" t="s">
        <v>1578</v>
      </c>
      <c r="G548" s="331">
        <v>21600000</v>
      </c>
      <c r="H548" s="331">
        <v>0</v>
      </c>
      <c r="I548" s="331">
        <v>21600000</v>
      </c>
      <c r="J548" s="331">
        <v>365</v>
      </c>
      <c r="K548" s="331">
        <f t="shared" si="4"/>
        <v>21600000</v>
      </c>
    </row>
    <row r="549" spans="3:12" x14ac:dyDescent="0.45">
      <c r="C549" s="331" t="s">
        <v>341</v>
      </c>
      <c r="D549" s="331" t="s">
        <v>1648</v>
      </c>
      <c r="E549" s="331" t="s">
        <v>1651</v>
      </c>
      <c r="F549" s="331" t="s">
        <v>1578</v>
      </c>
      <c r="G549" s="331">
        <v>2160000</v>
      </c>
      <c r="H549" s="331">
        <v>0</v>
      </c>
      <c r="I549" s="331">
        <v>2160000</v>
      </c>
      <c r="J549" s="331">
        <v>365</v>
      </c>
      <c r="K549" s="331">
        <f t="shared" si="4"/>
        <v>2160000</v>
      </c>
    </row>
    <row r="550" spans="3:12" x14ac:dyDescent="0.45">
      <c r="C550" s="331" t="s">
        <v>341</v>
      </c>
      <c r="D550" s="331" t="s">
        <v>1652</v>
      </c>
      <c r="E550" s="331" t="s">
        <v>1653</v>
      </c>
      <c r="F550" s="331" t="s">
        <v>1654</v>
      </c>
      <c r="G550" s="331">
        <v>1818182</v>
      </c>
      <c r="H550" s="331">
        <v>0</v>
      </c>
      <c r="I550" s="331">
        <v>1818182</v>
      </c>
      <c r="J550" s="331">
        <v>365</v>
      </c>
      <c r="K550" s="331">
        <f t="shared" si="4"/>
        <v>1818182</v>
      </c>
    </row>
    <row r="551" spans="3:12" x14ac:dyDescent="0.45">
      <c r="C551" s="331" t="s">
        <v>341</v>
      </c>
      <c r="D551" s="331" t="s">
        <v>1652</v>
      </c>
      <c r="E551" s="331" t="s">
        <v>1653</v>
      </c>
      <c r="F551" s="331" t="s">
        <v>1654</v>
      </c>
      <c r="G551" s="331">
        <v>181818</v>
      </c>
      <c r="H551" s="331">
        <v>0</v>
      </c>
      <c r="I551" s="331">
        <v>181818</v>
      </c>
      <c r="J551" s="331">
        <v>365</v>
      </c>
      <c r="K551" s="331">
        <f t="shared" si="4"/>
        <v>181818</v>
      </c>
    </row>
    <row r="552" spans="3:12" x14ac:dyDescent="0.45">
      <c r="C552" s="331" t="s">
        <v>341</v>
      </c>
      <c r="D552" s="331" t="s">
        <v>1655</v>
      </c>
      <c r="E552" s="331" t="s">
        <v>1656</v>
      </c>
      <c r="F552" s="331" t="s">
        <v>1654</v>
      </c>
      <c r="G552" s="331">
        <v>1818182</v>
      </c>
      <c r="H552" s="331">
        <v>0</v>
      </c>
      <c r="I552" s="331">
        <v>1818182</v>
      </c>
      <c r="J552" s="331">
        <v>365</v>
      </c>
      <c r="K552" s="331">
        <f t="shared" si="4"/>
        <v>1818182</v>
      </c>
    </row>
    <row r="553" spans="3:12" x14ac:dyDescent="0.45">
      <c r="C553" s="331" t="s">
        <v>341</v>
      </c>
      <c r="D553" s="331" t="s">
        <v>1655</v>
      </c>
      <c r="E553" s="331" t="s">
        <v>1656</v>
      </c>
      <c r="F553" s="331" t="s">
        <v>1654</v>
      </c>
      <c r="G553" s="331">
        <v>181818</v>
      </c>
      <c r="H553" s="331">
        <v>0</v>
      </c>
      <c r="I553" s="331">
        <v>181818</v>
      </c>
      <c r="J553" s="331">
        <v>365</v>
      </c>
      <c r="K553" s="331">
        <f t="shared" si="4"/>
        <v>181818</v>
      </c>
    </row>
    <row r="554" spans="3:12" x14ac:dyDescent="0.45">
      <c r="C554" s="331" t="s">
        <v>341</v>
      </c>
      <c r="D554" s="331" t="s">
        <v>1657</v>
      </c>
      <c r="E554" s="331" t="s">
        <v>1649</v>
      </c>
      <c r="F554" s="331" t="s">
        <v>1576</v>
      </c>
      <c r="G554" s="331">
        <v>6518032</v>
      </c>
      <c r="H554" s="331">
        <v>0</v>
      </c>
      <c r="I554" s="331">
        <v>6518032</v>
      </c>
      <c r="J554" s="331">
        <v>365</v>
      </c>
      <c r="K554" s="331">
        <f t="shared" si="4"/>
        <v>6518032</v>
      </c>
      <c r="L554" s="296" t="s">
        <v>1970</v>
      </c>
    </row>
    <row r="555" spans="3:12" x14ac:dyDescent="0.45">
      <c r="C555" s="331" t="s">
        <v>341</v>
      </c>
      <c r="D555" s="331" t="s">
        <v>1657</v>
      </c>
      <c r="E555" s="331" t="s">
        <v>1658</v>
      </c>
      <c r="F555" s="331" t="s">
        <v>1576</v>
      </c>
      <c r="G555" s="331">
        <v>9233880</v>
      </c>
      <c r="H555" s="331">
        <v>0</v>
      </c>
      <c r="I555" s="331">
        <v>9233880</v>
      </c>
      <c r="J555" s="331">
        <v>365</v>
      </c>
      <c r="K555" s="331">
        <f t="shared" si="4"/>
        <v>9233880</v>
      </c>
      <c r="L555" s="296" t="s">
        <v>1970</v>
      </c>
    </row>
    <row r="556" spans="3:12" x14ac:dyDescent="0.45">
      <c r="C556" s="331" t="s">
        <v>341</v>
      </c>
      <c r="D556" s="331" t="s">
        <v>1659</v>
      </c>
      <c r="E556" s="331" t="s">
        <v>1660</v>
      </c>
      <c r="F556" s="331" t="s">
        <v>1583</v>
      </c>
      <c r="G556" s="331">
        <v>740000000</v>
      </c>
      <c r="H556" s="331">
        <v>0</v>
      </c>
      <c r="I556" s="331">
        <v>740000000</v>
      </c>
      <c r="J556" s="331">
        <v>365</v>
      </c>
      <c r="K556" s="331">
        <f t="shared" si="4"/>
        <v>740000000</v>
      </c>
    </row>
    <row r="557" spans="3:12" x14ac:dyDescent="0.45">
      <c r="C557" s="331" t="s">
        <v>341</v>
      </c>
      <c r="D557" s="331" t="s">
        <v>1661</v>
      </c>
      <c r="E557" s="331" t="s">
        <v>1649</v>
      </c>
      <c r="F557" s="331" t="s">
        <v>1576</v>
      </c>
      <c r="G557" s="331">
        <v>6518032</v>
      </c>
      <c r="H557" s="331">
        <v>0</v>
      </c>
      <c r="I557" s="331">
        <v>6518032</v>
      </c>
      <c r="J557" s="331">
        <v>365</v>
      </c>
      <c r="K557" s="331">
        <f t="shared" si="4"/>
        <v>6518032</v>
      </c>
      <c r="L557" s="296" t="s">
        <v>1970</v>
      </c>
    </row>
    <row r="558" spans="3:12" x14ac:dyDescent="0.45">
      <c r="C558" s="331" t="s">
        <v>341</v>
      </c>
      <c r="D558" s="331" t="s">
        <v>1661</v>
      </c>
      <c r="E558" s="331" t="s">
        <v>1650</v>
      </c>
      <c r="F558" s="331" t="s">
        <v>1576</v>
      </c>
      <c r="G558" s="331">
        <v>10320219</v>
      </c>
      <c r="H558" s="331">
        <v>0</v>
      </c>
      <c r="I558" s="331">
        <v>10320219</v>
      </c>
      <c r="J558" s="331">
        <v>365</v>
      </c>
      <c r="K558" s="331">
        <f t="shared" si="4"/>
        <v>10320219</v>
      </c>
      <c r="L558" s="296" t="s">
        <v>1970</v>
      </c>
    </row>
    <row r="559" spans="3:12" x14ac:dyDescent="0.45">
      <c r="C559" s="331" t="s">
        <v>341</v>
      </c>
      <c r="D559" s="331" t="s">
        <v>1662</v>
      </c>
      <c r="E559" s="331" t="s">
        <v>1663</v>
      </c>
      <c r="F559" s="331" t="s">
        <v>1664</v>
      </c>
      <c r="G559" s="331">
        <v>59000000</v>
      </c>
      <c r="H559" s="331">
        <v>0</v>
      </c>
      <c r="I559" s="331">
        <v>59000000</v>
      </c>
      <c r="J559" s="331">
        <v>365</v>
      </c>
      <c r="K559" s="331">
        <f t="shared" ref="K559:K622" si="5">I559*J559/365</f>
        <v>59000000</v>
      </c>
    </row>
    <row r="560" spans="3:12" x14ac:dyDescent="0.45">
      <c r="C560" s="331" t="s">
        <v>341</v>
      </c>
      <c r="D560" s="331" t="s">
        <v>1662</v>
      </c>
      <c r="E560" s="331" t="s">
        <v>1663</v>
      </c>
      <c r="F560" s="331" t="s">
        <v>1664</v>
      </c>
      <c r="G560" s="331">
        <v>5900000</v>
      </c>
      <c r="H560" s="331">
        <v>0</v>
      </c>
      <c r="I560" s="331">
        <v>5900000</v>
      </c>
      <c r="J560" s="331">
        <v>365</v>
      </c>
      <c r="K560" s="331">
        <f t="shared" si="5"/>
        <v>5900000</v>
      </c>
    </row>
    <row r="561" spans="3:12" x14ac:dyDescent="0.45">
      <c r="C561" s="331" t="s">
        <v>341</v>
      </c>
      <c r="D561" s="331" t="s">
        <v>1665</v>
      </c>
      <c r="E561" s="331" t="s">
        <v>1666</v>
      </c>
      <c r="F561" s="331" t="s">
        <v>1667</v>
      </c>
      <c r="G561" s="331">
        <v>44000000</v>
      </c>
      <c r="H561" s="331">
        <v>0</v>
      </c>
      <c r="I561" s="331">
        <v>44000000</v>
      </c>
      <c r="J561" s="331">
        <v>365</v>
      </c>
      <c r="K561" s="331">
        <f t="shared" si="5"/>
        <v>44000000</v>
      </c>
    </row>
    <row r="562" spans="3:12" x14ac:dyDescent="0.45">
      <c r="C562" s="331" t="s">
        <v>341</v>
      </c>
      <c r="D562" s="331" t="s">
        <v>1668</v>
      </c>
      <c r="E562" s="331" t="s">
        <v>1669</v>
      </c>
      <c r="F562" s="331" t="s">
        <v>1583</v>
      </c>
      <c r="G562" s="331">
        <v>775000000</v>
      </c>
      <c r="H562" s="331">
        <v>0</v>
      </c>
      <c r="I562" s="331">
        <v>775000000</v>
      </c>
      <c r="J562" s="331">
        <v>365</v>
      </c>
      <c r="K562" s="331">
        <f t="shared" si="5"/>
        <v>775000000</v>
      </c>
    </row>
    <row r="563" spans="3:12" x14ac:dyDescent="0.45">
      <c r="C563" s="331" t="s">
        <v>341</v>
      </c>
      <c r="D563" s="331" t="s">
        <v>1670</v>
      </c>
      <c r="E563" s="331" t="s">
        <v>1671</v>
      </c>
      <c r="F563" s="331" t="s">
        <v>1576</v>
      </c>
      <c r="G563" s="331">
        <v>6518032</v>
      </c>
      <c r="H563" s="331">
        <v>0</v>
      </c>
      <c r="I563" s="331">
        <v>6518032</v>
      </c>
      <c r="J563" s="331">
        <v>365</v>
      </c>
      <c r="K563" s="331">
        <f t="shared" si="5"/>
        <v>6518032</v>
      </c>
      <c r="L563" s="296" t="s">
        <v>1970</v>
      </c>
    </row>
    <row r="564" spans="3:12" x14ac:dyDescent="0.45">
      <c r="C564" s="331" t="s">
        <v>341</v>
      </c>
      <c r="D564" s="331" t="s">
        <v>1670</v>
      </c>
      <c r="E564" s="331" t="s">
        <v>1672</v>
      </c>
      <c r="F564" s="331" t="s">
        <v>1576</v>
      </c>
      <c r="G564" s="331">
        <v>9777049</v>
      </c>
      <c r="H564" s="331">
        <v>0</v>
      </c>
      <c r="I564" s="331">
        <v>9777049</v>
      </c>
      <c r="J564" s="331">
        <v>365</v>
      </c>
      <c r="K564" s="331">
        <f t="shared" si="5"/>
        <v>9777049</v>
      </c>
      <c r="L564" s="296" t="s">
        <v>1970</v>
      </c>
    </row>
    <row r="565" spans="3:12" x14ac:dyDescent="0.45">
      <c r="C565" s="331" t="s">
        <v>341</v>
      </c>
      <c r="D565" s="331" t="s">
        <v>1673</v>
      </c>
      <c r="E565" s="331" t="s">
        <v>1674</v>
      </c>
      <c r="F565" s="331" t="s">
        <v>1583</v>
      </c>
      <c r="G565" s="331">
        <v>799678829</v>
      </c>
      <c r="H565" s="331">
        <v>0</v>
      </c>
      <c r="I565" s="331">
        <v>799678829</v>
      </c>
      <c r="J565" s="331">
        <v>365</v>
      </c>
      <c r="K565" s="331">
        <f t="shared" si="5"/>
        <v>799678829</v>
      </c>
    </row>
    <row r="566" spans="3:12" x14ac:dyDescent="0.45">
      <c r="C566" s="331" t="s">
        <v>341</v>
      </c>
      <c r="D566" s="331" t="s">
        <v>1675</v>
      </c>
      <c r="E566" s="331" t="s">
        <v>1676</v>
      </c>
      <c r="F566" s="331" t="s">
        <v>1576</v>
      </c>
      <c r="G566" s="331">
        <v>6518032</v>
      </c>
      <c r="H566" s="331">
        <v>0</v>
      </c>
      <c r="I566" s="331">
        <v>6518032</v>
      </c>
      <c r="J566" s="331">
        <v>365</v>
      </c>
      <c r="K566" s="331">
        <f t="shared" si="5"/>
        <v>6518032</v>
      </c>
      <c r="L566" s="296" t="s">
        <v>1970</v>
      </c>
    </row>
    <row r="567" spans="3:12" x14ac:dyDescent="0.45">
      <c r="C567" s="331" t="s">
        <v>341</v>
      </c>
      <c r="D567" s="331" t="s">
        <v>1675</v>
      </c>
      <c r="E567" s="331" t="s">
        <v>1677</v>
      </c>
      <c r="F567" s="331" t="s">
        <v>1576</v>
      </c>
      <c r="G567" s="331">
        <v>10320219</v>
      </c>
      <c r="H567" s="331">
        <v>0</v>
      </c>
      <c r="I567" s="331">
        <v>10320219</v>
      </c>
      <c r="J567" s="331">
        <v>365</v>
      </c>
      <c r="K567" s="331">
        <f t="shared" si="5"/>
        <v>10320219</v>
      </c>
      <c r="L567" s="296" t="s">
        <v>1970</v>
      </c>
    </row>
    <row r="568" spans="3:12" x14ac:dyDescent="0.45">
      <c r="C568" s="331" t="s">
        <v>341</v>
      </c>
      <c r="D568" s="331" t="s">
        <v>1678</v>
      </c>
      <c r="E568" s="331" t="s">
        <v>1679</v>
      </c>
      <c r="F568" s="331" t="s">
        <v>1583</v>
      </c>
      <c r="G568" s="331">
        <v>127500000</v>
      </c>
      <c r="H568" s="331">
        <v>0</v>
      </c>
      <c r="I568" s="331">
        <v>127500000</v>
      </c>
      <c r="J568" s="331">
        <v>365</v>
      </c>
      <c r="K568" s="331">
        <f t="shared" si="5"/>
        <v>127500000</v>
      </c>
    </row>
    <row r="569" spans="3:12" x14ac:dyDescent="0.45">
      <c r="C569" s="331" t="s">
        <v>341</v>
      </c>
      <c r="D569" s="331" t="s">
        <v>1680</v>
      </c>
      <c r="E569" s="331" t="s">
        <v>1681</v>
      </c>
      <c r="F569" s="331" t="s">
        <v>1583</v>
      </c>
      <c r="G569" s="331">
        <v>608000000</v>
      </c>
      <c r="H569" s="331">
        <v>0</v>
      </c>
      <c r="I569" s="331">
        <v>608000000</v>
      </c>
      <c r="J569" s="331">
        <v>365</v>
      </c>
      <c r="K569" s="331">
        <f t="shared" si="5"/>
        <v>608000000</v>
      </c>
    </row>
    <row r="570" spans="3:12" x14ac:dyDescent="0.45">
      <c r="C570" s="331" t="s">
        <v>341</v>
      </c>
      <c r="D570" s="331" t="s">
        <v>1682</v>
      </c>
      <c r="E570" s="331" t="s">
        <v>1683</v>
      </c>
      <c r="F570" s="331" t="s">
        <v>1576</v>
      </c>
      <c r="G570" s="331">
        <v>6518032</v>
      </c>
      <c r="H570" s="331">
        <v>0</v>
      </c>
      <c r="I570" s="331">
        <v>6518032</v>
      </c>
      <c r="J570" s="331">
        <v>365</v>
      </c>
      <c r="K570" s="331">
        <f t="shared" si="5"/>
        <v>6518032</v>
      </c>
      <c r="L570" s="296" t="s">
        <v>1970</v>
      </c>
    </row>
    <row r="571" spans="3:12" x14ac:dyDescent="0.45">
      <c r="C571" s="331" t="s">
        <v>341</v>
      </c>
      <c r="D571" s="331" t="s">
        <v>1682</v>
      </c>
      <c r="E571" s="331" t="s">
        <v>1684</v>
      </c>
      <c r="F571" s="331" t="s">
        <v>1576</v>
      </c>
      <c r="G571" s="331">
        <v>9777049</v>
      </c>
      <c r="H571" s="331">
        <v>0</v>
      </c>
      <c r="I571" s="331">
        <v>9777049</v>
      </c>
      <c r="J571" s="331">
        <v>365</v>
      </c>
      <c r="K571" s="331">
        <f t="shared" si="5"/>
        <v>9777049</v>
      </c>
      <c r="L571" s="296" t="s">
        <v>1970</v>
      </c>
    </row>
    <row r="572" spans="3:12" x14ac:dyDescent="0.45">
      <c r="C572" s="331" t="s">
        <v>341</v>
      </c>
      <c r="D572" s="331" t="s">
        <v>1685</v>
      </c>
      <c r="E572" s="331" t="s">
        <v>1686</v>
      </c>
      <c r="F572" s="331" t="s">
        <v>1578</v>
      </c>
      <c r="G572" s="331">
        <v>20000000</v>
      </c>
      <c r="H572" s="331">
        <v>0</v>
      </c>
      <c r="I572" s="331">
        <v>20000000</v>
      </c>
      <c r="J572" s="331">
        <v>365</v>
      </c>
      <c r="K572" s="331">
        <f t="shared" si="5"/>
        <v>20000000</v>
      </c>
    </row>
    <row r="573" spans="3:12" x14ac:dyDescent="0.45">
      <c r="C573" s="331" t="s">
        <v>341</v>
      </c>
      <c r="D573" s="331" t="s">
        <v>1687</v>
      </c>
      <c r="E573" s="331" t="s">
        <v>1688</v>
      </c>
      <c r="F573" s="331" t="s">
        <v>1576</v>
      </c>
      <c r="G573" s="331">
        <v>6518032</v>
      </c>
      <c r="H573" s="331">
        <v>0</v>
      </c>
      <c r="I573" s="331">
        <v>6518032</v>
      </c>
      <c r="J573" s="331">
        <v>365</v>
      </c>
      <c r="K573" s="331">
        <f t="shared" si="5"/>
        <v>6518032</v>
      </c>
      <c r="L573" s="296" t="s">
        <v>1970</v>
      </c>
    </row>
    <row r="574" spans="3:12" x14ac:dyDescent="0.45">
      <c r="C574" s="331" t="s">
        <v>341</v>
      </c>
      <c r="D574" s="331" t="s">
        <v>1687</v>
      </c>
      <c r="E574" s="331" t="s">
        <v>1689</v>
      </c>
      <c r="F574" s="331" t="s">
        <v>1576</v>
      </c>
      <c r="G574" s="331">
        <v>10320219</v>
      </c>
      <c r="H574" s="331">
        <v>0</v>
      </c>
      <c r="I574" s="331">
        <v>10320219</v>
      </c>
      <c r="J574" s="331">
        <v>365</v>
      </c>
      <c r="K574" s="331">
        <f t="shared" si="5"/>
        <v>10320219</v>
      </c>
      <c r="L574" s="296" t="s">
        <v>1970</v>
      </c>
    </row>
    <row r="575" spans="3:12" x14ac:dyDescent="0.45">
      <c r="C575" s="331" t="s">
        <v>341</v>
      </c>
      <c r="D575" s="331" t="s">
        <v>1690</v>
      </c>
      <c r="E575" s="331" t="s">
        <v>1691</v>
      </c>
      <c r="F575" s="331" t="s">
        <v>1583</v>
      </c>
      <c r="G575" s="331">
        <v>209200000</v>
      </c>
      <c r="H575" s="331">
        <v>0</v>
      </c>
      <c r="I575" s="331">
        <v>209200000</v>
      </c>
      <c r="J575" s="331">
        <v>365</v>
      </c>
      <c r="K575" s="331">
        <f t="shared" si="5"/>
        <v>209200000</v>
      </c>
    </row>
    <row r="576" spans="3:12" x14ac:dyDescent="0.45">
      <c r="C576" s="331" t="s">
        <v>341</v>
      </c>
      <c r="D576" s="331" t="s">
        <v>1690</v>
      </c>
      <c r="E576" s="331" t="s">
        <v>1692</v>
      </c>
      <c r="F576" s="331" t="s">
        <v>1583</v>
      </c>
      <c r="G576" s="331">
        <v>133000000</v>
      </c>
      <c r="H576" s="331">
        <v>0</v>
      </c>
      <c r="I576" s="331">
        <v>133000000</v>
      </c>
      <c r="J576" s="331">
        <v>365</v>
      </c>
      <c r="K576" s="331">
        <f t="shared" si="5"/>
        <v>133000000</v>
      </c>
    </row>
    <row r="577" spans="3:12" x14ac:dyDescent="0.45">
      <c r="C577" s="331" t="s">
        <v>341</v>
      </c>
      <c r="D577" s="331" t="s">
        <v>1693</v>
      </c>
      <c r="E577" s="331" t="s">
        <v>1694</v>
      </c>
      <c r="F577" s="331" t="s">
        <v>1583</v>
      </c>
      <c r="G577" s="331">
        <v>400000000</v>
      </c>
      <c r="H577" s="331">
        <v>0</v>
      </c>
      <c r="I577" s="331">
        <v>400000000</v>
      </c>
      <c r="J577" s="331">
        <v>365</v>
      </c>
      <c r="K577" s="331">
        <f t="shared" si="5"/>
        <v>400000000</v>
      </c>
    </row>
    <row r="578" spans="3:12" x14ac:dyDescent="0.45">
      <c r="C578" s="331" t="s">
        <v>341</v>
      </c>
      <c r="D578" s="331" t="s">
        <v>1695</v>
      </c>
      <c r="E578" s="331" t="s">
        <v>1696</v>
      </c>
      <c r="F578" s="331" t="s">
        <v>1578</v>
      </c>
      <c r="G578" s="331">
        <v>12000000</v>
      </c>
      <c r="H578" s="331">
        <v>0</v>
      </c>
      <c r="I578" s="331">
        <v>12000000</v>
      </c>
      <c r="J578" s="331">
        <v>365</v>
      </c>
      <c r="K578" s="331">
        <f t="shared" si="5"/>
        <v>12000000</v>
      </c>
    </row>
    <row r="579" spans="3:12" x14ac:dyDescent="0.45">
      <c r="C579" s="331" t="s">
        <v>341</v>
      </c>
      <c r="D579" s="331" t="s">
        <v>1697</v>
      </c>
      <c r="E579" s="331" t="s">
        <v>1698</v>
      </c>
      <c r="F579" s="331" t="s">
        <v>1576</v>
      </c>
      <c r="G579" s="331">
        <v>6518032</v>
      </c>
      <c r="H579" s="331">
        <v>0</v>
      </c>
      <c r="I579" s="331">
        <v>6518032</v>
      </c>
      <c r="J579" s="331">
        <v>365</v>
      </c>
      <c r="K579" s="331">
        <f t="shared" si="5"/>
        <v>6518032</v>
      </c>
      <c r="L579" s="296" t="s">
        <v>1970</v>
      </c>
    </row>
    <row r="580" spans="3:12" x14ac:dyDescent="0.45">
      <c r="C580" s="331" t="s">
        <v>341</v>
      </c>
      <c r="D580" s="331" t="s">
        <v>1697</v>
      </c>
      <c r="E580" s="331" t="s">
        <v>1699</v>
      </c>
      <c r="F580" s="331" t="s">
        <v>1576</v>
      </c>
      <c r="G580" s="331">
        <v>10320219</v>
      </c>
      <c r="H580" s="331">
        <v>0</v>
      </c>
      <c r="I580" s="331">
        <v>10320219</v>
      </c>
      <c r="J580" s="331">
        <v>365</v>
      </c>
      <c r="K580" s="331">
        <f t="shared" si="5"/>
        <v>10320219</v>
      </c>
      <c r="L580" s="296" t="s">
        <v>1970</v>
      </c>
    </row>
    <row r="581" spans="3:12" x14ac:dyDescent="0.45">
      <c r="C581" s="331" t="s">
        <v>341</v>
      </c>
      <c r="D581" s="331" t="s">
        <v>1700</v>
      </c>
      <c r="E581" s="331" t="s">
        <v>1701</v>
      </c>
      <c r="F581" s="331" t="s">
        <v>1702</v>
      </c>
      <c r="G581" s="331">
        <v>9821250</v>
      </c>
      <c r="H581" s="331">
        <v>0</v>
      </c>
      <c r="I581" s="331">
        <v>9821250</v>
      </c>
      <c r="J581" s="331">
        <v>365</v>
      </c>
      <c r="K581" s="331">
        <f t="shared" si="5"/>
        <v>9821250</v>
      </c>
    </row>
    <row r="582" spans="3:12" x14ac:dyDescent="0.45">
      <c r="C582" s="331" t="s">
        <v>341</v>
      </c>
      <c r="D582" s="331" t="s">
        <v>1703</v>
      </c>
      <c r="E582" s="331" t="s">
        <v>1704</v>
      </c>
      <c r="F582" s="331" t="s">
        <v>1576</v>
      </c>
      <c r="G582" s="331">
        <v>6518032</v>
      </c>
      <c r="H582" s="331">
        <v>0</v>
      </c>
      <c r="I582" s="331">
        <v>6518032</v>
      </c>
      <c r="J582" s="331">
        <v>365</v>
      </c>
      <c r="K582" s="331">
        <f t="shared" si="5"/>
        <v>6518032</v>
      </c>
      <c r="L582" s="296" t="s">
        <v>1970</v>
      </c>
    </row>
    <row r="583" spans="3:12" x14ac:dyDescent="0.45">
      <c r="C583" s="331" t="s">
        <v>341</v>
      </c>
      <c r="D583" s="331" t="s">
        <v>1703</v>
      </c>
      <c r="E583" s="331" t="s">
        <v>1705</v>
      </c>
      <c r="F583" s="331" t="s">
        <v>1576</v>
      </c>
      <c r="G583" s="331">
        <v>9777049</v>
      </c>
      <c r="H583" s="331">
        <v>0</v>
      </c>
      <c r="I583" s="331">
        <v>9777049</v>
      </c>
      <c r="J583" s="331">
        <v>365</v>
      </c>
      <c r="K583" s="331">
        <f t="shared" si="5"/>
        <v>9777049</v>
      </c>
      <c r="L583" s="296" t="s">
        <v>1970</v>
      </c>
    </row>
    <row r="584" spans="3:12" x14ac:dyDescent="0.45">
      <c r="C584" s="331" t="s">
        <v>341</v>
      </c>
      <c r="D584" s="331" t="s">
        <v>1703</v>
      </c>
      <c r="E584" s="331" t="s">
        <v>1706</v>
      </c>
      <c r="F584" s="331" t="s">
        <v>1578</v>
      </c>
      <c r="G584" s="331">
        <v>6000000</v>
      </c>
      <c r="H584" s="331">
        <v>0</v>
      </c>
      <c r="I584" s="331">
        <v>6000000</v>
      </c>
      <c r="J584" s="331">
        <v>365</v>
      </c>
      <c r="K584" s="331">
        <f t="shared" si="5"/>
        <v>6000000</v>
      </c>
    </row>
    <row r="585" spans="3:12" x14ac:dyDescent="0.45">
      <c r="C585" s="331" t="s">
        <v>341</v>
      </c>
      <c r="D585" s="332">
        <v>45566</v>
      </c>
      <c r="E585" s="331" t="s">
        <v>1707</v>
      </c>
      <c r="F585" s="331" t="s">
        <v>1576</v>
      </c>
      <c r="G585" s="331">
        <v>-3619672</v>
      </c>
      <c r="H585" s="331">
        <v>0</v>
      </c>
      <c r="I585" s="331">
        <v>-3619672</v>
      </c>
      <c r="J585" s="331">
        <v>365</v>
      </c>
      <c r="K585" s="331">
        <f t="shared" si="5"/>
        <v>-3619672</v>
      </c>
      <c r="L585" s="296" t="s">
        <v>1970</v>
      </c>
    </row>
    <row r="586" spans="3:12" x14ac:dyDescent="0.45">
      <c r="C586" s="331" t="s">
        <v>341</v>
      </c>
      <c r="D586" s="332">
        <v>45593</v>
      </c>
      <c r="E586" s="331" t="s">
        <v>1708</v>
      </c>
      <c r="F586" s="331" t="s">
        <v>1583</v>
      </c>
      <c r="G586" s="331">
        <v>307000000</v>
      </c>
      <c r="H586" s="331">
        <v>0</v>
      </c>
      <c r="I586" s="331">
        <v>307000000</v>
      </c>
      <c r="J586" s="331">
        <v>365</v>
      </c>
      <c r="K586" s="331">
        <f t="shared" si="5"/>
        <v>307000000</v>
      </c>
    </row>
    <row r="587" spans="3:12" x14ac:dyDescent="0.45">
      <c r="C587" s="331" t="s">
        <v>341</v>
      </c>
      <c r="D587" s="332">
        <v>45593</v>
      </c>
      <c r="E587" s="331" t="s">
        <v>1709</v>
      </c>
      <c r="F587" s="331" t="s">
        <v>1583</v>
      </c>
      <c r="G587" s="331">
        <v>120000000</v>
      </c>
      <c r="H587" s="331">
        <v>0</v>
      </c>
      <c r="I587" s="331">
        <v>120000000</v>
      </c>
      <c r="J587" s="331">
        <v>365</v>
      </c>
      <c r="K587" s="331">
        <f t="shared" si="5"/>
        <v>120000000</v>
      </c>
    </row>
    <row r="588" spans="3:12" x14ac:dyDescent="0.45">
      <c r="C588" s="331" t="s">
        <v>341</v>
      </c>
      <c r="D588" s="332">
        <v>45596</v>
      </c>
      <c r="E588" s="331" t="s">
        <v>1710</v>
      </c>
      <c r="F588" s="331" t="s">
        <v>1576</v>
      </c>
      <c r="G588" s="331">
        <v>6045902</v>
      </c>
      <c r="H588" s="331">
        <v>0</v>
      </c>
      <c r="I588" s="331">
        <v>6045902</v>
      </c>
      <c r="J588" s="331">
        <v>365</v>
      </c>
      <c r="K588" s="331">
        <f t="shared" si="5"/>
        <v>6045902</v>
      </c>
      <c r="L588" s="296" t="s">
        <v>1970</v>
      </c>
    </row>
    <row r="589" spans="3:12" x14ac:dyDescent="0.45">
      <c r="C589" s="331" t="s">
        <v>341</v>
      </c>
      <c r="D589" s="332">
        <v>45596</v>
      </c>
      <c r="E589" s="331" t="s">
        <v>1711</v>
      </c>
      <c r="F589" s="331" t="s">
        <v>1576</v>
      </c>
      <c r="G589" s="331">
        <v>9572677</v>
      </c>
      <c r="H589" s="331">
        <v>0</v>
      </c>
      <c r="I589" s="331">
        <v>9572677</v>
      </c>
      <c r="J589" s="331">
        <v>365</v>
      </c>
      <c r="K589" s="331">
        <f t="shared" si="5"/>
        <v>9572677</v>
      </c>
      <c r="L589" s="296" t="s">
        <v>1970</v>
      </c>
    </row>
    <row r="590" spans="3:12" x14ac:dyDescent="0.45">
      <c r="C590" s="331" t="s">
        <v>341</v>
      </c>
      <c r="D590" s="332">
        <v>45596</v>
      </c>
      <c r="E590" s="331" t="s">
        <v>1712</v>
      </c>
      <c r="F590" s="331" t="s">
        <v>1578</v>
      </c>
      <c r="G590" s="331">
        <v>6000000</v>
      </c>
      <c r="H590" s="331">
        <v>0</v>
      </c>
      <c r="I590" s="331">
        <v>6000000</v>
      </c>
      <c r="J590" s="331">
        <v>365</v>
      </c>
      <c r="K590" s="331">
        <f t="shared" si="5"/>
        <v>6000000</v>
      </c>
    </row>
    <row r="591" spans="3:12" x14ac:dyDescent="0.45">
      <c r="C591" s="331" t="s">
        <v>341</v>
      </c>
      <c r="D591" s="332">
        <v>45624</v>
      </c>
      <c r="E591" s="331" t="s">
        <v>1713</v>
      </c>
      <c r="F591" s="331" t="s">
        <v>1583</v>
      </c>
      <c r="G591" s="331">
        <v>110000000</v>
      </c>
      <c r="H591" s="331">
        <v>0</v>
      </c>
      <c r="I591" s="331">
        <v>110000000</v>
      </c>
      <c r="J591" s="331">
        <v>365</v>
      </c>
      <c r="K591" s="331">
        <f t="shared" si="5"/>
        <v>110000000</v>
      </c>
    </row>
    <row r="592" spans="3:12" x14ac:dyDescent="0.45">
      <c r="C592" s="331" t="s">
        <v>341</v>
      </c>
      <c r="D592" s="332">
        <v>45624</v>
      </c>
      <c r="E592" s="331" t="s">
        <v>1714</v>
      </c>
      <c r="F592" s="331" t="s">
        <v>1583</v>
      </c>
      <c r="G592" s="331">
        <v>345000000</v>
      </c>
      <c r="H592" s="331">
        <v>0</v>
      </c>
      <c r="I592" s="331">
        <v>345000000</v>
      </c>
      <c r="J592" s="331">
        <v>365</v>
      </c>
      <c r="K592" s="331">
        <f t="shared" si="5"/>
        <v>345000000</v>
      </c>
    </row>
    <row r="593" spans="3:13" x14ac:dyDescent="0.45">
      <c r="C593" s="331" t="s">
        <v>341</v>
      </c>
      <c r="D593" s="332">
        <v>45626</v>
      </c>
      <c r="E593" s="331" t="s">
        <v>1715</v>
      </c>
      <c r="F593" s="331" t="s">
        <v>1576</v>
      </c>
      <c r="G593" s="331">
        <v>6045902</v>
      </c>
      <c r="H593" s="331">
        <v>0</v>
      </c>
      <c r="I593" s="331">
        <v>6045902</v>
      </c>
      <c r="J593" s="331">
        <v>365</v>
      </c>
      <c r="K593" s="331">
        <f t="shared" si="5"/>
        <v>6045902</v>
      </c>
      <c r="L593" s="296" t="s">
        <v>1970</v>
      </c>
    </row>
    <row r="594" spans="3:13" x14ac:dyDescent="0.45">
      <c r="C594" s="331" t="s">
        <v>341</v>
      </c>
      <c r="D594" s="332">
        <v>45626</v>
      </c>
      <c r="E594" s="331" t="s">
        <v>1716</v>
      </c>
      <c r="F594" s="331" t="s">
        <v>1576</v>
      </c>
      <c r="G594" s="331">
        <v>9068852</v>
      </c>
      <c r="H594" s="331">
        <v>0</v>
      </c>
      <c r="I594" s="331">
        <v>9068852</v>
      </c>
      <c r="J594" s="331">
        <v>365</v>
      </c>
      <c r="K594" s="331">
        <f t="shared" si="5"/>
        <v>9068852</v>
      </c>
      <c r="L594" s="296" t="s">
        <v>1970</v>
      </c>
    </row>
    <row r="595" spans="3:13" x14ac:dyDescent="0.45">
      <c r="C595" s="331" t="s">
        <v>341</v>
      </c>
      <c r="D595" s="332">
        <v>45626</v>
      </c>
      <c r="E595" s="331" t="s">
        <v>1717</v>
      </c>
      <c r="F595" s="331" t="s">
        <v>1578</v>
      </c>
      <c r="G595" s="331">
        <v>6000000</v>
      </c>
      <c r="H595" s="331">
        <v>0</v>
      </c>
      <c r="I595" s="331">
        <v>6000000</v>
      </c>
      <c r="J595" s="331">
        <v>365</v>
      </c>
      <c r="K595" s="331">
        <f t="shared" si="5"/>
        <v>6000000</v>
      </c>
    </row>
    <row r="596" spans="3:13" x14ac:dyDescent="0.45">
      <c r="C596" s="331" t="s">
        <v>341</v>
      </c>
      <c r="D596" s="332">
        <v>45635</v>
      </c>
      <c r="E596" s="331" t="s">
        <v>1718</v>
      </c>
      <c r="F596" s="331" t="s">
        <v>1702</v>
      </c>
      <c r="G596" s="331">
        <v>9821250</v>
      </c>
      <c r="H596" s="331">
        <v>0</v>
      </c>
      <c r="I596" s="331">
        <v>9821250</v>
      </c>
      <c r="J596" s="331">
        <v>365</v>
      </c>
      <c r="K596" s="331">
        <f t="shared" si="5"/>
        <v>9821250</v>
      </c>
    </row>
    <row r="597" spans="3:13" x14ac:dyDescent="0.45">
      <c r="C597" s="331" t="s">
        <v>341</v>
      </c>
      <c r="D597" s="332">
        <v>45657</v>
      </c>
      <c r="E597" s="331" t="s">
        <v>1719</v>
      </c>
      <c r="F597" s="331" t="s">
        <v>1576</v>
      </c>
      <c r="G597" s="331">
        <v>6045902</v>
      </c>
      <c r="H597" s="331">
        <v>0</v>
      </c>
      <c r="I597" s="331">
        <v>6045902</v>
      </c>
      <c r="J597" s="331">
        <v>365</v>
      </c>
      <c r="K597" s="331">
        <f t="shared" si="5"/>
        <v>6045902</v>
      </c>
      <c r="L597" s="296" t="s">
        <v>1970</v>
      </c>
    </row>
    <row r="598" spans="3:13" x14ac:dyDescent="0.45">
      <c r="C598" s="331" t="s">
        <v>341</v>
      </c>
      <c r="D598" s="332">
        <v>45657</v>
      </c>
      <c r="E598" s="331" t="s">
        <v>1720</v>
      </c>
      <c r="F598" s="331" t="s">
        <v>1576</v>
      </c>
      <c r="G598" s="331">
        <v>9572677</v>
      </c>
      <c r="H598" s="331">
        <v>0</v>
      </c>
      <c r="I598" s="331">
        <v>9572677</v>
      </c>
      <c r="J598" s="331">
        <v>365</v>
      </c>
      <c r="K598" s="331">
        <f t="shared" si="5"/>
        <v>9572677</v>
      </c>
      <c r="L598" s="296" t="s">
        <v>1970</v>
      </c>
    </row>
    <row r="599" spans="3:13" x14ac:dyDescent="0.45">
      <c r="C599" s="331" t="s">
        <v>341</v>
      </c>
      <c r="D599" s="332">
        <v>45657</v>
      </c>
      <c r="E599" s="331" t="s">
        <v>1721</v>
      </c>
      <c r="F599" s="331" t="s">
        <v>1583</v>
      </c>
      <c r="G599" s="331">
        <v>100000000</v>
      </c>
      <c r="H599" s="331">
        <v>0</v>
      </c>
      <c r="I599" s="331">
        <v>100000000</v>
      </c>
      <c r="J599" s="331">
        <v>365</v>
      </c>
      <c r="K599" s="331">
        <f t="shared" si="5"/>
        <v>100000000</v>
      </c>
    </row>
    <row r="600" spans="3:13" x14ac:dyDescent="0.45">
      <c r="C600" s="331" t="s">
        <v>341</v>
      </c>
      <c r="D600" s="332">
        <v>45657</v>
      </c>
      <c r="E600" s="331" t="s">
        <v>1722</v>
      </c>
      <c r="F600" s="331" t="s">
        <v>1583</v>
      </c>
      <c r="G600" s="331">
        <v>400000000</v>
      </c>
      <c r="H600" s="331">
        <v>0</v>
      </c>
      <c r="I600" s="331">
        <v>400000000</v>
      </c>
      <c r="J600" s="331">
        <v>365</v>
      </c>
      <c r="K600" s="331">
        <f t="shared" si="5"/>
        <v>400000000</v>
      </c>
    </row>
    <row r="601" spans="3:13" x14ac:dyDescent="0.45">
      <c r="C601" s="336" t="s">
        <v>1723</v>
      </c>
      <c r="D601" s="350">
        <v>45660</v>
      </c>
      <c r="E601" s="336" t="s">
        <v>1724</v>
      </c>
      <c r="F601" s="336" t="s">
        <v>1725</v>
      </c>
      <c r="G601" s="336">
        <v>45000000</v>
      </c>
      <c r="H601" s="336">
        <v>0</v>
      </c>
      <c r="I601" s="351">
        <f>G601-H601</f>
        <v>45000000</v>
      </c>
      <c r="J601" s="331">
        <v>365</v>
      </c>
      <c r="K601" s="331">
        <f t="shared" si="5"/>
        <v>45000000</v>
      </c>
    </row>
    <row r="602" spans="3:13" x14ac:dyDescent="0.45">
      <c r="C602" s="336" t="s">
        <v>1723</v>
      </c>
      <c r="D602" s="350">
        <v>45688</v>
      </c>
      <c r="E602" s="336" t="s">
        <v>1726</v>
      </c>
      <c r="F602" s="336" t="s">
        <v>1576</v>
      </c>
      <c r="G602" s="336">
        <v>6062465</v>
      </c>
      <c r="H602" s="336">
        <v>0</v>
      </c>
      <c r="I602" s="351">
        <f t="shared" ref="I602:I665" si="6">G602-H602</f>
        <v>6062465</v>
      </c>
      <c r="J602" s="331">
        <v>365</v>
      </c>
      <c r="K602" s="331">
        <f t="shared" si="5"/>
        <v>6062465</v>
      </c>
      <c r="L602" s="296" t="s">
        <v>1971</v>
      </c>
    </row>
    <row r="603" spans="3:13" x14ac:dyDescent="0.45">
      <c r="C603" s="336" t="s">
        <v>1723</v>
      </c>
      <c r="D603" s="350">
        <v>45688</v>
      </c>
      <c r="E603" s="336" t="s">
        <v>1727</v>
      </c>
      <c r="F603" s="336" t="s">
        <v>1576</v>
      </c>
      <c r="G603" s="336">
        <v>9598904</v>
      </c>
      <c r="H603" s="336">
        <v>0</v>
      </c>
      <c r="I603" s="351">
        <f t="shared" si="6"/>
        <v>9598904</v>
      </c>
      <c r="J603" s="331">
        <v>365</v>
      </c>
      <c r="K603" s="331">
        <f t="shared" si="5"/>
        <v>9598904</v>
      </c>
      <c r="L603" s="296" t="s">
        <v>1971</v>
      </c>
    </row>
    <row r="604" spans="3:13" x14ac:dyDescent="0.45">
      <c r="C604" s="336" t="s">
        <v>1723</v>
      </c>
      <c r="D604" s="350">
        <v>45699</v>
      </c>
      <c r="E604" s="336" t="s">
        <v>1728</v>
      </c>
      <c r="F604" s="336" t="s">
        <v>1639</v>
      </c>
      <c r="G604" s="336">
        <v>4090909</v>
      </c>
      <c r="H604" s="336">
        <v>0</v>
      </c>
      <c r="I604" s="351">
        <f t="shared" si="6"/>
        <v>4090909</v>
      </c>
      <c r="J604" s="331">
        <v>365</v>
      </c>
      <c r="K604" s="331">
        <f t="shared" si="5"/>
        <v>4090909</v>
      </c>
      <c r="L604" s="341"/>
      <c r="M604" s="341"/>
    </row>
    <row r="605" spans="3:13" x14ac:dyDescent="0.45">
      <c r="C605" s="336" t="s">
        <v>1723</v>
      </c>
      <c r="D605" s="350">
        <v>45701</v>
      </c>
      <c r="E605" s="336" t="s">
        <v>1729</v>
      </c>
      <c r="F605" s="336" t="s">
        <v>1702</v>
      </c>
      <c r="G605" s="336">
        <v>6000000</v>
      </c>
      <c r="H605" s="336">
        <v>0</v>
      </c>
      <c r="I605" s="351">
        <f t="shared" si="6"/>
        <v>6000000</v>
      </c>
      <c r="J605" s="331">
        <v>365</v>
      </c>
      <c r="K605" s="331">
        <f t="shared" si="5"/>
        <v>6000000</v>
      </c>
    </row>
    <row r="606" spans="3:13" x14ac:dyDescent="0.45">
      <c r="C606" s="336" t="s">
        <v>1723</v>
      </c>
      <c r="D606" s="350">
        <v>45708</v>
      </c>
      <c r="E606" s="336" t="s">
        <v>1730</v>
      </c>
      <c r="F606" s="336" t="s">
        <v>1731</v>
      </c>
      <c r="G606" s="336">
        <v>100000000</v>
      </c>
      <c r="H606" s="336">
        <v>0</v>
      </c>
      <c r="I606" s="351">
        <f t="shared" si="6"/>
        <v>100000000</v>
      </c>
      <c r="J606" s="331">
        <v>365</v>
      </c>
      <c r="K606" s="331">
        <f t="shared" si="5"/>
        <v>100000000</v>
      </c>
      <c r="L606" s="341"/>
      <c r="M606" s="341"/>
    </row>
    <row r="607" spans="3:13" x14ac:dyDescent="0.45">
      <c r="C607" s="336" t="s">
        <v>1723</v>
      </c>
      <c r="D607" s="350">
        <v>45708</v>
      </c>
      <c r="E607" s="336" t="s">
        <v>1732</v>
      </c>
      <c r="F607" s="336" t="s">
        <v>1733</v>
      </c>
      <c r="G607" s="336">
        <v>150000000</v>
      </c>
      <c r="H607" s="336">
        <v>0</v>
      </c>
      <c r="I607" s="351">
        <f t="shared" si="6"/>
        <v>150000000</v>
      </c>
      <c r="J607" s="331">
        <v>365</v>
      </c>
      <c r="K607" s="331">
        <f t="shared" si="5"/>
        <v>150000000</v>
      </c>
    </row>
    <row r="608" spans="3:13" x14ac:dyDescent="0.45">
      <c r="C608" s="336" t="s">
        <v>1723</v>
      </c>
      <c r="D608" s="350">
        <v>45708</v>
      </c>
      <c r="E608" s="336" t="s">
        <v>1734</v>
      </c>
      <c r="F608" s="336" t="s">
        <v>1735</v>
      </c>
      <c r="G608" s="336">
        <v>84000000</v>
      </c>
      <c r="H608" s="336">
        <v>0</v>
      </c>
      <c r="I608" s="351">
        <f t="shared" si="6"/>
        <v>84000000</v>
      </c>
      <c r="J608" s="331">
        <v>365</v>
      </c>
      <c r="K608" s="331">
        <f t="shared" si="5"/>
        <v>84000000</v>
      </c>
      <c r="L608" s="341"/>
      <c r="M608" s="341"/>
    </row>
    <row r="609" spans="3:13" x14ac:dyDescent="0.45">
      <c r="C609" s="336" t="s">
        <v>1723</v>
      </c>
      <c r="D609" s="350">
        <v>45708</v>
      </c>
      <c r="E609" s="336" t="s">
        <v>1736</v>
      </c>
      <c r="F609" s="336" t="s">
        <v>1737</v>
      </c>
      <c r="G609" s="336">
        <v>17272727</v>
      </c>
      <c r="H609" s="336">
        <v>0</v>
      </c>
      <c r="I609" s="351">
        <f t="shared" si="6"/>
        <v>17272727</v>
      </c>
      <c r="J609" s="331">
        <v>365</v>
      </c>
      <c r="K609" s="331">
        <f t="shared" si="5"/>
        <v>17272727</v>
      </c>
    </row>
    <row r="610" spans="3:13" x14ac:dyDescent="0.45">
      <c r="C610" s="336" t="s">
        <v>1723</v>
      </c>
      <c r="D610" s="350">
        <v>45708</v>
      </c>
      <c r="E610" s="336" t="s">
        <v>1738</v>
      </c>
      <c r="F610" s="336" t="s">
        <v>1739</v>
      </c>
      <c r="G610" s="336">
        <v>20620198</v>
      </c>
      <c r="H610" s="336">
        <v>0</v>
      </c>
      <c r="I610" s="351">
        <f t="shared" si="6"/>
        <v>20620198</v>
      </c>
      <c r="J610" s="331">
        <v>365</v>
      </c>
      <c r="K610" s="331">
        <f t="shared" si="5"/>
        <v>20620198</v>
      </c>
      <c r="L610" s="341"/>
      <c r="M610" s="341"/>
    </row>
    <row r="611" spans="3:13" x14ac:dyDescent="0.45">
      <c r="C611" s="336" t="s">
        <v>1723</v>
      </c>
      <c r="D611" s="350">
        <v>45708</v>
      </c>
      <c r="E611" s="336" t="s">
        <v>1740</v>
      </c>
      <c r="F611" s="336" t="s">
        <v>1741</v>
      </c>
      <c r="G611" s="336">
        <v>14675000</v>
      </c>
      <c r="H611" s="336">
        <v>0</v>
      </c>
      <c r="I611" s="351">
        <f t="shared" si="6"/>
        <v>14675000</v>
      </c>
      <c r="J611" s="331">
        <v>365</v>
      </c>
      <c r="K611" s="331">
        <f t="shared" si="5"/>
        <v>14675000</v>
      </c>
    </row>
    <row r="612" spans="3:13" x14ac:dyDescent="0.45">
      <c r="C612" s="336" t="s">
        <v>1723</v>
      </c>
      <c r="D612" s="350">
        <v>45708</v>
      </c>
      <c r="E612" s="336" t="s">
        <v>1742</v>
      </c>
      <c r="F612" s="336" t="s">
        <v>1743</v>
      </c>
      <c r="G612" s="336">
        <v>38500000</v>
      </c>
      <c r="H612" s="336">
        <v>0</v>
      </c>
      <c r="I612" s="351">
        <f t="shared" si="6"/>
        <v>38500000</v>
      </c>
      <c r="J612" s="331">
        <v>365</v>
      </c>
      <c r="K612" s="331">
        <f t="shared" si="5"/>
        <v>38500000</v>
      </c>
      <c r="L612" s="341"/>
      <c r="M612" s="341"/>
    </row>
    <row r="613" spans="3:13" x14ac:dyDescent="0.45">
      <c r="C613" s="336" t="s">
        <v>1723</v>
      </c>
      <c r="D613" s="350">
        <v>45708</v>
      </c>
      <c r="E613" s="336" t="s">
        <v>1744</v>
      </c>
      <c r="F613" s="336" t="s">
        <v>1745</v>
      </c>
      <c r="G613" s="336">
        <v>150000000</v>
      </c>
      <c r="H613" s="336">
        <v>0</v>
      </c>
      <c r="I613" s="351">
        <f t="shared" si="6"/>
        <v>150000000</v>
      </c>
      <c r="J613" s="331">
        <v>365</v>
      </c>
      <c r="K613" s="331">
        <f t="shared" si="5"/>
        <v>150000000</v>
      </c>
    </row>
    <row r="614" spans="3:13" x14ac:dyDescent="0.45">
      <c r="C614" s="336" t="s">
        <v>1723</v>
      </c>
      <c r="D614" s="350">
        <v>45708</v>
      </c>
      <c r="E614" s="336" t="s">
        <v>1746</v>
      </c>
      <c r="F614" s="336" t="s">
        <v>1747</v>
      </c>
      <c r="G614" s="336">
        <v>50000000</v>
      </c>
      <c r="H614" s="336">
        <v>0</v>
      </c>
      <c r="I614" s="351">
        <f t="shared" si="6"/>
        <v>50000000</v>
      </c>
      <c r="J614" s="331">
        <v>365</v>
      </c>
      <c r="K614" s="331">
        <f t="shared" si="5"/>
        <v>50000000</v>
      </c>
    </row>
    <row r="615" spans="3:13" x14ac:dyDescent="0.45">
      <c r="C615" s="336" t="s">
        <v>1723</v>
      </c>
      <c r="D615" s="350">
        <v>45708</v>
      </c>
      <c r="E615" s="336" t="s">
        <v>1748</v>
      </c>
      <c r="F615" s="336" t="s">
        <v>1749</v>
      </c>
      <c r="G615" s="336">
        <v>3820000</v>
      </c>
      <c r="H615" s="336">
        <v>0</v>
      </c>
      <c r="I615" s="351">
        <f t="shared" si="6"/>
        <v>3820000</v>
      </c>
      <c r="J615" s="331">
        <v>365</v>
      </c>
      <c r="K615" s="331">
        <f t="shared" si="5"/>
        <v>3820000</v>
      </c>
      <c r="L615" s="341"/>
      <c r="M615" s="341"/>
    </row>
    <row r="616" spans="3:13" x14ac:dyDescent="0.45">
      <c r="C616" s="336" t="s">
        <v>1723</v>
      </c>
      <c r="D616" s="350">
        <v>45708</v>
      </c>
      <c r="E616" s="336" t="s">
        <v>1750</v>
      </c>
      <c r="F616" s="336" t="s">
        <v>1751</v>
      </c>
      <c r="G616" s="336">
        <v>160000000</v>
      </c>
      <c r="H616" s="336">
        <v>0</v>
      </c>
      <c r="I616" s="351">
        <f t="shared" si="6"/>
        <v>160000000</v>
      </c>
      <c r="J616" s="331">
        <v>365</v>
      </c>
      <c r="K616" s="331">
        <f t="shared" si="5"/>
        <v>160000000</v>
      </c>
    </row>
    <row r="617" spans="3:13" x14ac:dyDescent="0.45">
      <c r="C617" s="336" t="s">
        <v>1723</v>
      </c>
      <c r="D617" s="350">
        <v>45714</v>
      </c>
      <c r="E617" s="336" t="s">
        <v>1752</v>
      </c>
      <c r="F617" s="336" t="s">
        <v>1725</v>
      </c>
      <c r="G617" s="336">
        <v>75000000</v>
      </c>
      <c r="H617" s="336">
        <v>0</v>
      </c>
      <c r="I617" s="351">
        <f t="shared" si="6"/>
        <v>75000000</v>
      </c>
      <c r="J617" s="331">
        <v>365</v>
      </c>
      <c r="K617" s="331">
        <f t="shared" si="5"/>
        <v>75000000</v>
      </c>
      <c r="L617" s="341"/>
      <c r="M617" s="341"/>
    </row>
    <row r="618" spans="3:13" x14ac:dyDescent="0.45">
      <c r="C618" s="336" t="s">
        <v>1723</v>
      </c>
      <c r="D618" s="350">
        <v>45716</v>
      </c>
      <c r="E618" s="336" t="s">
        <v>1753</v>
      </c>
      <c r="F618" s="336" t="s">
        <v>1576</v>
      </c>
      <c r="G618" s="336">
        <v>6062465</v>
      </c>
      <c r="H618" s="336">
        <v>0</v>
      </c>
      <c r="I618" s="351">
        <f t="shared" si="6"/>
        <v>6062465</v>
      </c>
      <c r="J618" s="331">
        <v>365</v>
      </c>
      <c r="K618" s="331">
        <f t="shared" si="5"/>
        <v>6062465</v>
      </c>
      <c r="L618" s="296" t="s">
        <v>1971</v>
      </c>
    </row>
    <row r="619" spans="3:13" x14ac:dyDescent="0.45">
      <c r="C619" s="336" t="s">
        <v>1723</v>
      </c>
      <c r="D619" s="350">
        <v>45716</v>
      </c>
      <c r="E619" s="336" t="s">
        <v>1754</v>
      </c>
      <c r="F619" s="336" t="s">
        <v>1576</v>
      </c>
      <c r="G619" s="336">
        <v>8083287</v>
      </c>
      <c r="H619" s="336">
        <v>0</v>
      </c>
      <c r="I619" s="351">
        <f t="shared" si="6"/>
        <v>8083287</v>
      </c>
      <c r="J619" s="331">
        <v>365</v>
      </c>
      <c r="K619" s="331">
        <f t="shared" si="5"/>
        <v>8083287</v>
      </c>
      <c r="L619" s="296" t="s">
        <v>1971</v>
      </c>
      <c r="M619" s="341"/>
    </row>
    <row r="620" spans="3:13" x14ac:dyDescent="0.45">
      <c r="C620" s="336" t="s">
        <v>1723</v>
      </c>
      <c r="D620" s="350">
        <v>45740</v>
      </c>
      <c r="E620" s="336" t="s">
        <v>1755</v>
      </c>
      <c r="F620" s="336" t="s">
        <v>1756</v>
      </c>
      <c r="G620" s="336">
        <v>4300000</v>
      </c>
      <c r="H620" s="336">
        <v>0</v>
      </c>
      <c r="I620" s="351">
        <f t="shared" si="6"/>
        <v>4300000</v>
      </c>
      <c r="J620" s="331">
        <v>365</v>
      </c>
      <c r="K620" s="331">
        <f t="shared" si="5"/>
        <v>4300000</v>
      </c>
    </row>
    <row r="621" spans="3:13" x14ac:dyDescent="0.45">
      <c r="C621" s="336" t="s">
        <v>1723</v>
      </c>
      <c r="D621" s="350">
        <v>45740</v>
      </c>
      <c r="E621" s="336" t="s">
        <v>1757</v>
      </c>
      <c r="F621" s="336" t="s">
        <v>1756</v>
      </c>
      <c r="G621" s="336">
        <v>3875000</v>
      </c>
      <c r="H621" s="336">
        <v>0</v>
      </c>
      <c r="I621" s="351">
        <f t="shared" si="6"/>
        <v>3875000</v>
      </c>
      <c r="J621" s="331">
        <v>365</v>
      </c>
      <c r="K621" s="331">
        <f t="shared" si="5"/>
        <v>3875000</v>
      </c>
      <c r="L621" s="341"/>
      <c r="M621" s="341"/>
    </row>
    <row r="622" spans="3:13" x14ac:dyDescent="0.45">
      <c r="C622" s="336" t="s">
        <v>1723</v>
      </c>
      <c r="D622" s="350">
        <v>45740</v>
      </c>
      <c r="E622" s="336" t="s">
        <v>1758</v>
      </c>
      <c r="F622" s="336" t="s">
        <v>1759</v>
      </c>
      <c r="G622" s="336">
        <v>21507000</v>
      </c>
      <c r="H622" s="336">
        <v>0</v>
      </c>
      <c r="I622" s="351">
        <f t="shared" si="6"/>
        <v>21507000</v>
      </c>
      <c r="J622" s="331">
        <v>365</v>
      </c>
      <c r="K622" s="331">
        <f t="shared" si="5"/>
        <v>21507000</v>
      </c>
    </row>
    <row r="623" spans="3:13" x14ac:dyDescent="0.45">
      <c r="C623" s="336" t="s">
        <v>1723</v>
      </c>
      <c r="D623" s="350">
        <v>45747</v>
      </c>
      <c r="E623" s="336" t="s">
        <v>1760</v>
      </c>
      <c r="F623" s="336" t="s">
        <v>1576</v>
      </c>
      <c r="G623" s="336">
        <v>6062466</v>
      </c>
      <c r="H623" s="336">
        <v>0</v>
      </c>
      <c r="I623" s="351">
        <f t="shared" si="6"/>
        <v>6062466</v>
      </c>
      <c r="J623" s="331">
        <v>365</v>
      </c>
      <c r="K623" s="331">
        <f t="shared" ref="K623:K686" si="7">I623*J623/365</f>
        <v>6062466</v>
      </c>
      <c r="L623" s="296" t="s">
        <v>1971</v>
      </c>
      <c r="M623" s="341"/>
    </row>
    <row r="624" spans="3:13" x14ac:dyDescent="0.45">
      <c r="C624" s="336" t="s">
        <v>1723</v>
      </c>
      <c r="D624" s="350">
        <v>45747</v>
      </c>
      <c r="E624" s="336" t="s">
        <v>1761</v>
      </c>
      <c r="F624" s="336" t="s">
        <v>1576</v>
      </c>
      <c r="G624" s="336">
        <v>9598904</v>
      </c>
      <c r="H624" s="336">
        <v>0</v>
      </c>
      <c r="I624" s="351">
        <f t="shared" si="6"/>
        <v>9598904</v>
      </c>
      <c r="J624" s="331">
        <v>365</v>
      </c>
      <c r="K624" s="331">
        <f t="shared" si="7"/>
        <v>9598904</v>
      </c>
      <c r="L624" s="296" t="s">
        <v>1971</v>
      </c>
    </row>
    <row r="625" spans="3:13" x14ac:dyDescent="0.45">
      <c r="C625" s="336" t="s">
        <v>1723</v>
      </c>
      <c r="D625" s="350">
        <v>45769</v>
      </c>
      <c r="E625" s="336" t="s">
        <v>1762</v>
      </c>
      <c r="F625" s="336" t="s">
        <v>1763</v>
      </c>
      <c r="G625" s="336">
        <v>9500000</v>
      </c>
      <c r="H625" s="336">
        <v>0</v>
      </c>
      <c r="I625" s="351">
        <f t="shared" si="6"/>
        <v>9500000</v>
      </c>
      <c r="J625" s="331">
        <v>365</v>
      </c>
      <c r="K625" s="331">
        <f t="shared" si="7"/>
        <v>9500000</v>
      </c>
    </row>
    <row r="626" spans="3:13" x14ac:dyDescent="0.45">
      <c r="C626" s="336" t="s">
        <v>1723</v>
      </c>
      <c r="D626" s="350">
        <v>45769</v>
      </c>
      <c r="E626" s="336" t="s">
        <v>1764</v>
      </c>
      <c r="F626" s="336" t="s">
        <v>1765</v>
      </c>
      <c r="G626" s="336">
        <v>22000000</v>
      </c>
      <c r="H626" s="336">
        <v>0</v>
      </c>
      <c r="I626" s="351">
        <f t="shared" si="6"/>
        <v>22000000</v>
      </c>
      <c r="J626" s="331">
        <v>365</v>
      </c>
      <c r="K626" s="331">
        <f t="shared" si="7"/>
        <v>22000000</v>
      </c>
    </row>
    <row r="627" spans="3:13" x14ac:dyDescent="0.45">
      <c r="C627" s="336" t="s">
        <v>1723</v>
      </c>
      <c r="D627" s="350">
        <v>45769</v>
      </c>
      <c r="E627" s="336" t="s">
        <v>1766</v>
      </c>
      <c r="F627" s="336" t="s">
        <v>1767</v>
      </c>
      <c r="G627" s="336">
        <v>2100000</v>
      </c>
      <c r="H627" s="336">
        <v>0</v>
      </c>
      <c r="I627" s="351">
        <f t="shared" si="6"/>
        <v>2100000</v>
      </c>
      <c r="J627" s="331">
        <v>365</v>
      </c>
      <c r="K627" s="331">
        <f t="shared" si="7"/>
        <v>2100000</v>
      </c>
      <c r="L627" s="341"/>
      <c r="M627" s="341"/>
    </row>
    <row r="628" spans="3:13" x14ac:dyDescent="0.45">
      <c r="C628" s="336" t="s">
        <v>1723</v>
      </c>
      <c r="D628" s="350">
        <v>45769</v>
      </c>
      <c r="E628" s="336" t="s">
        <v>1768</v>
      </c>
      <c r="F628" s="336" t="s">
        <v>1769</v>
      </c>
      <c r="G628" s="336">
        <v>4090909</v>
      </c>
      <c r="H628" s="336">
        <v>0</v>
      </c>
      <c r="I628" s="351">
        <f t="shared" si="6"/>
        <v>4090909</v>
      </c>
      <c r="J628" s="331">
        <v>365</v>
      </c>
      <c r="K628" s="331">
        <f t="shared" si="7"/>
        <v>4090909</v>
      </c>
    </row>
    <row r="629" spans="3:13" x14ac:dyDescent="0.45">
      <c r="C629" s="336" t="s">
        <v>1723</v>
      </c>
      <c r="D629" s="350">
        <v>45769</v>
      </c>
      <c r="E629" s="336" t="s">
        <v>1770</v>
      </c>
      <c r="F629" s="336" t="s">
        <v>1745</v>
      </c>
      <c r="G629" s="336">
        <v>30000000</v>
      </c>
      <c r="H629" s="336">
        <v>0</v>
      </c>
      <c r="I629" s="351">
        <f t="shared" si="6"/>
        <v>30000000</v>
      </c>
      <c r="J629" s="331">
        <v>365</v>
      </c>
      <c r="K629" s="331">
        <f t="shared" si="7"/>
        <v>30000000</v>
      </c>
      <c r="L629" s="341"/>
      <c r="M629" s="341"/>
    </row>
    <row r="630" spans="3:13" x14ac:dyDescent="0.45">
      <c r="C630" s="336" t="s">
        <v>1723</v>
      </c>
      <c r="D630" s="350">
        <v>45769</v>
      </c>
      <c r="E630" s="336" t="s">
        <v>1771</v>
      </c>
      <c r="F630" s="336" t="s">
        <v>1772</v>
      </c>
      <c r="G630" s="336">
        <v>1004918</v>
      </c>
      <c r="H630" s="336">
        <v>0</v>
      </c>
      <c r="I630" s="351">
        <f t="shared" si="6"/>
        <v>1004918</v>
      </c>
      <c r="J630" s="331">
        <v>365</v>
      </c>
      <c r="K630" s="331">
        <f t="shared" si="7"/>
        <v>1004918</v>
      </c>
    </row>
    <row r="631" spans="3:13" x14ac:dyDescent="0.45">
      <c r="C631" s="336" t="s">
        <v>1723</v>
      </c>
      <c r="D631" s="350">
        <v>45769</v>
      </c>
      <c r="E631" s="336" t="s">
        <v>1773</v>
      </c>
      <c r="F631" s="336" t="s">
        <v>1774</v>
      </c>
      <c r="G631" s="336">
        <v>10000000</v>
      </c>
      <c r="H631" s="336">
        <v>0</v>
      </c>
      <c r="I631" s="351">
        <f t="shared" si="6"/>
        <v>10000000</v>
      </c>
      <c r="J631" s="331">
        <v>365</v>
      </c>
      <c r="K631" s="331">
        <f t="shared" si="7"/>
        <v>10000000</v>
      </c>
      <c r="L631" s="341"/>
      <c r="M631" s="341"/>
    </row>
    <row r="632" spans="3:13" x14ac:dyDescent="0.45">
      <c r="C632" s="336" t="s">
        <v>1723</v>
      </c>
      <c r="D632" s="350">
        <v>45769</v>
      </c>
      <c r="E632" s="336" t="s">
        <v>1775</v>
      </c>
      <c r="F632" s="336" t="s">
        <v>1608</v>
      </c>
      <c r="G632" s="336">
        <v>8674882</v>
      </c>
      <c r="H632" s="336">
        <v>0</v>
      </c>
      <c r="I632" s="351">
        <f t="shared" si="6"/>
        <v>8674882</v>
      </c>
      <c r="J632" s="331">
        <v>365</v>
      </c>
      <c r="K632" s="331">
        <f t="shared" si="7"/>
        <v>8674882</v>
      </c>
    </row>
    <row r="633" spans="3:13" x14ac:dyDescent="0.45">
      <c r="C633" s="336" t="s">
        <v>1723</v>
      </c>
      <c r="D633" s="350">
        <v>45769</v>
      </c>
      <c r="E633" s="336" t="s">
        <v>1776</v>
      </c>
      <c r="F633" s="336" t="s">
        <v>1737</v>
      </c>
      <c r="G633" s="336">
        <v>4681818</v>
      </c>
      <c r="H633" s="336">
        <v>0</v>
      </c>
      <c r="I633" s="351">
        <f t="shared" si="6"/>
        <v>4681818</v>
      </c>
      <c r="J633" s="331">
        <v>365</v>
      </c>
      <c r="K633" s="331">
        <f t="shared" si="7"/>
        <v>4681818</v>
      </c>
      <c r="L633" s="341"/>
      <c r="M633" s="341"/>
    </row>
    <row r="634" spans="3:13" x14ac:dyDescent="0.45">
      <c r="C634" s="336" t="s">
        <v>1723</v>
      </c>
      <c r="D634" s="350">
        <v>45769</v>
      </c>
      <c r="E634" s="336" t="s">
        <v>1777</v>
      </c>
      <c r="F634" s="336" t="s">
        <v>1583</v>
      </c>
      <c r="G634" s="336">
        <v>47038383</v>
      </c>
      <c r="H634" s="336">
        <v>0</v>
      </c>
      <c r="I634" s="351">
        <f t="shared" si="6"/>
        <v>47038383</v>
      </c>
      <c r="J634" s="331">
        <v>365</v>
      </c>
      <c r="K634" s="331">
        <f t="shared" si="7"/>
        <v>47038383</v>
      </c>
    </row>
    <row r="635" spans="3:13" x14ac:dyDescent="0.45">
      <c r="C635" s="336" t="s">
        <v>1723</v>
      </c>
      <c r="D635" s="350">
        <v>45777</v>
      </c>
      <c r="E635" s="336" t="s">
        <v>1778</v>
      </c>
      <c r="F635" s="336" t="s">
        <v>1576</v>
      </c>
      <c r="G635" s="336">
        <v>6062465</v>
      </c>
      <c r="H635" s="336">
        <v>0</v>
      </c>
      <c r="I635" s="351">
        <f t="shared" si="6"/>
        <v>6062465</v>
      </c>
      <c r="J635" s="331">
        <v>365</v>
      </c>
      <c r="K635" s="331">
        <f t="shared" si="7"/>
        <v>6062465</v>
      </c>
      <c r="L635" s="296" t="s">
        <v>1971</v>
      </c>
      <c r="M635" s="341"/>
    </row>
    <row r="636" spans="3:13" x14ac:dyDescent="0.45">
      <c r="C636" s="336" t="s">
        <v>1723</v>
      </c>
      <c r="D636" s="350">
        <v>45777</v>
      </c>
      <c r="E636" s="336" t="s">
        <v>1779</v>
      </c>
      <c r="F636" s="336" t="s">
        <v>1576</v>
      </c>
      <c r="G636" s="336">
        <v>9093698</v>
      </c>
      <c r="H636" s="336">
        <v>0</v>
      </c>
      <c r="I636" s="351">
        <f t="shared" si="6"/>
        <v>9093698</v>
      </c>
      <c r="J636" s="331">
        <v>365</v>
      </c>
      <c r="K636" s="331">
        <f t="shared" si="7"/>
        <v>9093698</v>
      </c>
      <c r="L636" s="296" t="s">
        <v>1971</v>
      </c>
    </row>
    <row r="637" spans="3:13" x14ac:dyDescent="0.45">
      <c r="C637" s="336" t="s">
        <v>1723</v>
      </c>
      <c r="D637" s="350">
        <v>45800</v>
      </c>
      <c r="E637" s="336" t="s">
        <v>1780</v>
      </c>
      <c r="F637" s="336" t="s">
        <v>1702</v>
      </c>
      <c r="G637" s="336">
        <v>6000000</v>
      </c>
      <c r="H637" s="336">
        <v>0</v>
      </c>
      <c r="I637" s="351">
        <f t="shared" si="6"/>
        <v>6000000</v>
      </c>
      <c r="J637" s="331">
        <v>365</v>
      </c>
      <c r="K637" s="331">
        <f t="shared" si="7"/>
        <v>6000000</v>
      </c>
    </row>
    <row r="638" spans="3:13" x14ac:dyDescent="0.45">
      <c r="C638" s="336" t="s">
        <v>1723</v>
      </c>
      <c r="D638" s="350">
        <v>45807</v>
      </c>
      <c r="E638" s="336" t="s">
        <v>1781</v>
      </c>
      <c r="F638" s="336" t="s">
        <v>1767</v>
      </c>
      <c r="G638" s="336">
        <v>1416000</v>
      </c>
      <c r="H638" s="336">
        <v>0</v>
      </c>
      <c r="I638" s="351">
        <f t="shared" si="6"/>
        <v>1416000</v>
      </c>
      <c r="J638" s="331">
        <v>365</v>
      </c>
      <c r="K638" s="331">
        <f t="shared" si="7"/>
        <v>1416000</v>
      </c>
      <c r="L638" s="341"/>
      <c r="M638" s="341"/>
    </row>
    <row r="639" spans="3:13" x14ac:dyDescent="0.45">
      <c r="C639" s="336" t="s">
        <v>1723</v>
      </c>
      <c r="D639" s="350">
        <v>45808</v>
      </c>
      <c r="E639" s="336" t="s">
        <v>1782</v>
      </c>
      <c r="F639" s="336" t="s">
        <v>1576</v>
      </c>
      <c r="G639" s="336">
        <v>6062466</v>
      </c>
      <c r="H639" s="336">
        <v>0</v>
      </c>
      <c r="I639" s="351">
        <f t="shared" si="6"/>
        <v>6062466</v>
      </c>
      <c r="J639" s="331">
        <v>365</v>
      </c>
      <c r="K639" s="331">
        <f t="shared" si="7"/>
        <v>6062466</v>
      </c>
      <c r="L639" s="296" t="s">
        <v>1971</v>
      </c>
    </row>
    <row r="640" spans="3:13" x14ac:dyDescent="0.45">
      <c r="C640" s="336" t="s">
        <v>1723</v>
      </c>
      <c r="D640" s="350">
        <v>45808</v>
      </c>
      <c r="E640" s="336" t="s">
        <v>1783</v>
      </c>
      <c r="F640" s="336" t="s">
        <v>1576</v>
      </c>
      <c r="G640" s="336">
        <v>9598904</v>
      </c>
      <c r="H640" s="336">
        <v>0</v>
      </c>
      <c r="I640" s="351">
        <f t="shared" si="6"/>
        <v>9598904</v>
      </c>
      <c r="J640" s="331">
        <v>365</v>
      </c>
      <c r="K640" s="331">
        <f t="shared" si="7"/>
        <v>9598904</v>
      </c>
      <c r="L640" s="296" t="s">
        <v>1971</v>
      </c>
      <c r="M640" s="341"/>
    </row>
    <row r="641" spans="3:13" x14ac:dyDescent="0.45">
      <c r="C641" s="336" t="s">
        <v>1723</v>
      </c>
      <c r="D641" s="350">
        <v>45808</v>
      </c>
      <c r="E641" s="336" t="s">
        <v>1784</v>
      </c>
      <c r="F641" s="336" t="s">
        <v>1763</v>
      </c>
      <c r="G641" s="336">
        <v>9500000</v>
      </c>
      <c r="H641" s="336">
        <v>0</v>
      </c>
      <c r="I641" s="351">
        <f t="shared" si="6"/>
        <v>9500000</v>
      </c>
      <c r="J641" s="331">
        <v>365</v>
      </c>
      <c r="K641" s="331">
        <f t="shared" si="7"/>
        <v>9500000</v>
      </c>
    </row>
    <row r="642" spans="3:13" x14ac:dyDescent="0.45">
      <c r="C642" s="336" t="s">
        <v>1723</v>
      </c>
      <c r="D642" s="350">
        <v>45817</v>
      </c>
      <c r="E642" s="336" t="s">
        <v>1785</v>
      </c>
      <c r="F642" s="336" t="s">
        <v>1608</v>
      </c>
      <c r="G642" s="336">
        <v>14128482</v>
      </c>
      <c r="H642" s="336">
        <v>0</v>
      </c>
      <c r="I642" s="351">
        <f t="shared" si="6"/>
        <v>14128482</v>
      </c>
      <c r="J642" s="331">
        <v>365</v>
      </c>
      <c r="K642" s="331">
        <f t="shared" si="7"/>
        <v>14128482</v>
      </c>
      <c r="L642" s="341"/>
      <c r="M642" s="341"/>
    </row>
    <row r="643" spans="3:13" x14ac:dyDescent="0.45">
      <c r="C643" s="336" t="s">
        <v>1723</v>
      </c>
      <c r="D643" s="350">
        <v>45817</v>
      </c>
      <c r="E643" s="336" t="s">
        <v>1786</v>
      </c>
      <c r="F643" s="336" t="s">
        <v>1608</v>
      </c>
      <c r="G643" s="336">
        <v>2529400</v>
      </c>
      <c r="H643" s="336">
        <v>0</v>
      </c>
      <c r="I643" s="351">
        <f t="shared" si="6"/>
        <v>2529400</v>
      </c>
      <c r="J643" s="331">
        <v>365</v>
      </c>
      <c r="K643" s="331">
        <f t="shared" si="7"/>
        <v>2529400</v>
      </c>
    </row>
    <row r="644" spans="3:13" x14ac:dyDescent="0.45">
      <c r="C644" s="336" t="s">
        <v>1723</v>
      </c>
      <c r="D644" s="350">
        <v>45817</v>
      </c>
      <c r="E644" s="336" t="s">
        <v>1787</v>
      </c>
      <c r="F644" s="336" t="s">
        <v>1788</v>
      </c>
      <c r="G644" s="336">
        <v>5500000</v>
      </c>
      <c r="H644" s="336">
        <v>0</v>
      </c>
      <c r="I644" s="351">
        <f t="shared" si="6"/>
        <v>5500000</v>
      </c>
      <c r="J644" s="331">
        <v>365</v>
      </c>
      <c r="K644" s="331">
        <f t="shared" si="7"/>
        <v>5500000</v>
      </c>
      <c r="L644" s="341"/>
      <c r="M644" s="341"/>
    </row>
    <row r="645" spans="3:13" x14ac:dyDescent="0.45">
      <c r="C645" s="336" t="s">
        <v>1723</v>
      </c>
      <c r="D645" s="350">
        <v>45817</v>
      </c>
      <c r="E645" s="336" t="s">
        <v>1789</v>
      </c>
      <c r="F645" s="336" t="s">
        <v>1608</v>
      </c>
      <c r="G645" s="336">
        <v>23560000</v>
      </c>
      <c r="H645" s="336">
        <v>0</v>
      </c>
      <c r="I645" s="351">
        <f t="shared" si="6"/>
        <v>23560000</v>
      </c>
      <c r="J645" s="331">
        <v>365</v>
      </c>
      <c r="K645" s="331">
        <f t="shared" si="7"/>
        <v>23560000</v>
      </c>
    </row>
    <row r="646" spans="3:13" x14ac:dyDescent="0.45">
      <c r="C646" s="336" t="s">
        <v>1723</v>
      </c>
      <c r="D646" s="350">
        <v>45825</v>
      </c>
      <c r="E646" s="336" t="s">
        <v>1790</v>
      </c>
      <c r="F646" s="336" t="s">
        <v>1735</v>
      </c>
      <c r="G646" s="336">
        <v>18181819</v>
      </c>
      <c r="H646" s="336">
        <v>0</v>
      </c>
      <c r="I646" s="351">
        <f t="shared" si="6"/>
        <v>18181819</v>
      </c>
      <c r="J646" s="331">
        <v>365</v>
      </c>
      <c r="K646" s="331">
        <f t="shared" si="7"/>
        <v>18181819</v>
      </c>
      <c r="L646" s="341"/>
      <c r="M646" s="341"/>
    </row>
    <row r="647" spans="3:13" x14ac:dyDescent="0.45">
      <c r="C647" s="336" t="s">
        <v>1723</v>
      </c>
      <c r="D647" s="350">
        <v>45834</v>
      </c>
      <c r="E647" s="336" t="s">
        <v>1791</v>
      </c>
      <c r="F647" s="336" t="s">
        <v>1792</v>
      </c>
      <c r="G647" s="336">
        <v>14500000</v>
      </c>
      <c r="H647" s="336">
        <v>0</v>
      </c>
      <c r="I647" s="351">
        <f t="shared" si="6"/>
        <v>14500000</v>
      </c>
      <c r="J647" s="331">
        <v>365</v>
      </c>
      <c r="K647" s="331">
        <f t="shared" si="7"/>
        <v>14500000</v>
      </c>
    </row>
    <row r="648" spans="3:13" x14ac:dyDescent="0.45">
      <c r="C648" s="336" t="s">
        <v>1723</v>
      </c>
      <c r="D648" s="350">
        <v>45834</v>
      </c>
      <c r="E648" s="336" t="s">
        <v>1793</v>
      </c>
      <c r="F648" s="336" t="s">
        <v>1608</v>
      </c>
      <c r="G648" s="336">
        <v>18181818</v>
      </c>
      <c r="H648" s="336">
        <v>0</v>
      </c>
      <c r="I648" s="351">
        <f t="shared" si="6"/>
        <v>18181818</v>
      </c>
      <c r="J648" s="331">
        <v>365</v>
      </c>
      <c r="K648" s="331">
        <f t="shared" si="7"/>
        <v>18181818</v>
      </c>
    </row>
    <row r="649" spans="3:13" x14ac:dyDescent="0.45">
      <c r="C649" s="336" t="s">
        <v>1723</v>
      </c>
      <c r="D649" s="350">
        <v>45834</v>
      </c>
      <c r="E649" s="336" t="s">
        <v>1794</v>
      </c>
      <c r="F649" s="336" t="s">
        <v>1795</v>
      </c>
      <c r="G649" s="336">
        <v>5000000</v>
      </c>
      <c r="H649" s="336">
        <v>0</v>
      </c>
      <c r="I649" s="351">
        <f t="shared" si="6"/>
        <v>5000000</v>
      </c>
      <c r="J649" s="331">
        <v>365</v>
      </c>
      <c r="K649" s="331">
        <f t="shared" si="7"/>
        <v>5000000</v>
      </c>
    </row>
    <row r="650" spans="3:13" x14ac:dyDescent="0.45">
      <c r="C650" s="336" t="s">
        <v>1723</v>
      </c>
      <c r="D650" s="350">
        <v>45838</v>
      </c>
      <c r="E650" s="336" t="s">
        <v>1796</v>
      </c>
      <c r="F650" s="336" t="s">
        <v>1576</v>
      </c>
      <c r="G650" s="336">
        <v>6062465</v>
      </c>
      <c r="H650" s="336">
        <v>0</v>
      </c>
      <c r="I650" s="351">
        <f t="shared" si="6"/>
        <v>6062465</v>
      </c>
      <c r="J650" s="331">
        <v>365</v>
      </c>
      <c r="K650" s="331">
        <f t="shared" si="7"/>
        <v>6062465</v>
      </c>
      <c r="L650" s="296" t="s">
        <v>1971</v>
      </c>
      <c r="M650" s="341"/>
    </row>
    <row r="651" spans="3:13" x14ac:dyDescent="0.45">
      <c r="C651" s="336" t="s">
        <v>1723</v>
      </c>
      <c r="D651" s="350">
        <v>45838</v>
      </c>
      <c r="E651" s="336" t="s">
        <v>1797</v>
      </c>
      <c r="F651" s="336" t="s">
        <v>1576</v>
      </c>
      <c r="G651" s="336">
        <v>9093698</v>
      </c>
      <c r="H651" s="336">
        <v>0</v>
      </c>
      <c r="I651" s="351">
        <f t="shared" si="6"/>
        <v>9093698</v>
      </c>
      <c r="J651" s="331">
        <v>365</v>
      </c>
      <c r="K651" s="331">
        <f t="shared" si="7"/>
        <v>9093698</v>
      </c>
      <c r="L651" s="296" t="s">
        <v>1971</v>
      </c>
    </row>
    <row r="652" spans="3:13" x14ac:dyDescent="0.45">
      <c r="C652" s="336" t="s">
        <v>1723</v>
      </c>
      <c r="D652" s="350">
        <v>45839</v>
      </c>
      <c r="E652" s="336" t="s">
        <v>1798</v>
      </c>
      <c r="F652" s="336" t="s">
        <v>1799</v>
      </c>
      <c r="G652" s="336">
        <v>4836</v>
      </c>
      <c r="H652" s="336">
        <v>0</v>
      </c>
      <c r="I652" s="351">
        <f t="shared" si="6"/>
        <v>4836</v>
      </c>
      <c r="J652" s="331">
        <v>365</v>
      </c>
      <c r="K652" s="331">
        <f t="shared" si="7"/>
        <v>4836</v>
      </c>
      <c r="L652" s="341"/>
      <c r="M652" s="341"/>
    </row>
    <row r="653" spans="3:13" x14ac:dyDescent="0.45">
      <c r="C653" s="336" t="s">
        <v>1723</v>
      </c>
      <c r="D653" s="350">
        <v>45840</v>
      </c>
      <c r="E653" s="336" t="s">
        <v>1800</v>
      </c>
      <c r="F653" s="336" t="s">
        <v>1801</v>
      </c>
      <c r="G653" s="336">
        <v>2127273</v>
      </c>
      <c r="H653" s="336">
        <v>0</v>
      </c>
      <c r="I653" s="351">
        <f t="shared" si="6"/>
        <v>2127273</v>
      </c>
      <c r="J653" s="331">
        <v>365</v>
      </c>
      <c r="K653" s="331">
        <f t="shared" si="7"/>
        <v>2127273</v>
      </c>
    </row>
    <row r="654" spans="3:13" x14ac:dyDescent="0.45">
      <c r="C654" s="336" t="s">
        <v>1723</v>
      </c>
      <c r="D654" s="350">
        <v>45840</v>
      </c>
      <c r="E654" s="336" t="s">
        <v>1802</v>
      </c>
      <c r="F654" s="336" t="s">
        <v>1608</v>
      </c>
      <c r="G654" s="336">
        <v>13913682</v>
      </c>
      <c r="H654" s="336">
        <v>0</v>
      </c>
      <c r="I654" s="351">
        <f t="shared" si="6"/>
        <v>13913682</v>
      </c>
      <c r="J654" s="331">
        <v>365</v>
      </c>
      <c r="K654" s="331">
        <f t="shared" si="7"/>
        <v>13913682</v>
      </c>
      <c r="L654" s="341"/>
      <c r="M654" s="341"/>
    </row>
    <row r="655" spans="3:13" x14ac:dyDescent="0.45">
      <c r="C655" s="336" t="s">
        <v>1723</v>
      </c>
      <c r="D655" s="350">
        <v>45843</v>
      </c>
      <c r="E655" s="336" t="s">
        <v>1803</v>
      </c>
      <c r="F655" s="336" t="s">
        <v>1788</v>
      </c>
      <c r="G655" s="336">
        <v>5200000</v>
      </c>
      <c r="H655" s="336">
        <v>0</v>
      </c>
      <c r="I655" s="351">
        <f t="shared" si="6"/>
        <v>5200000</v>
      </c>
      <c r="J655" s="331">
        <v>365</v>
      </c>
      <c r="K655" s="331">
        <f t="shared" si="7"/>
        <v>5200000</v>
      </c>
    </row>
    <row r="656" spans="3:13" x14ac:dyDescent="0.45">
      <c r="C656" s="336" t="s">
        <v>1723</v>
      </c>
      <c r="D656" s="350">
        <v>45845</v>
      </c>
      <c r="E656" s="336" t="s">
        <v>1804</v>
      </c>
      <c r="F656" s="336" t="s">
        <v>1731</v>
      </c>
      <c r="G656" s="336">
        <v>67800000</v>
      </c>
      <c r="H656" s="336">
        <v>0</v>
      </c>
      <c r="I656" s="351">
        <f t="shared" si="6"/>
        <v>67800000</v>
      </c>
      <c r="J656" s="331">
        <v>365</v>
      </c>
      <c r="K656" s="331">
        <f t="shared" si="7"/>
        <v>67800000</v>
      </c>
      <c r="L656" s="341"/>
      <c r="M656" s="341"/>
    </row>
    <row r="657" spans="3:13" x14ac:dyDescent="0.45">
      <c r="C657" s="336" t="s">
        <v>1723</v>
      </c>
      <c r="D657" s="350">
        <v>45845</v>
      </c>
      <c r="E657" s="336" t="s">
        <v>1805</v>
      </c>
      <c r="F657" s="336" t="s">
        <v>1806</v>
      </c>
      <c r="G657" s="336">
        <v>2400000</v>
      </c>
      <c r="H657" s="336">
        <v>0</v>
      </c>
      <c r="I657" s="351">
        <f t="shared" si="6"/>
        <v>2400000</v>
      </c>
      <c r="J657" s="331">
        <v>365</v>
      </c>
      <c r="K657" s="331">
        <f t="shared" si="7"/>
        <v>2400000</v>
      </c>
    </row>
    <row r="658" spans="3:13" x14ac:dyDescent="0.45">
      <c r="C658" s="336" t="s">
        <v>1723</v>
      </c>
      <c r="D658" s="350">
        <v>45846</v>
      </c>
      <c r="E658" s="336" t="s">
        <v>1807</v>
      </c>
      <c r="F658" s="336" t="s">
        <v>1801</v>
      </c>
      <c r="G658" s="336">
        <v>3427560</v>
      </c>
      <c r="H658" s="336">
        <v>0</v>
      </c>
      <c r="I658" s="351">
        <f t="shared" si="6"/>
        <v>3427560</v>
      </c>
      <c r="J658" s="331">
        <v>365</v>
      </c>
      <c r="K658" s="331">
        <f t="shared" si="7"/>
        <v>3427560</v>
      </c>
      <c r="L658" s="341"/>
      <c r="M658" s="341"/>
    </row>
    <row r="659" spans="3:13" x14ac:dyDescent="0.45">
      <c r="C659" s="336" t="s">
        <v>1723</v>
      </c>
      <c r="D659" s="350">
        <v>45846</v>
      </c>
      <c r="E659" s="336" t="s">
        <v>1808</v>
      </c>
      <c r="F659" s="336" t="s">
        <v>1809</v>
      </c>
      <c r="G659" s="336">
        <v>8500000</v>
      </c>
      <c r="H659" s="336">
        <v>0</v>
      </c>
      <c r="I659" s="351">
        <f t="shared" si="6"/>
        <v>8500000</v>
      </c>
      <c r="J659" s="331">
        <v>365</v>
      </c>
      <c r="K659" s="331">
        <f t="shared" si="7"/>
        <v>8500000</v>
      </c>
    </row>
    <row r="660" spans="3:13" x14ac:dyDescent="0.45">
      <c r="C660" s="336" t="s">
        <v>1723</v>
      </c>
      <c r="D660" s="350">
        <v>45846</v>
      </c>
      <c r="E660" s="336" t="s">
        <v>1808</v>
      </c>
      <c r="F660" s="336" t="s">
        <v>1809</v>
      </c>
      <c r="G660" s="336">
        <v>3000000</v>
      </c>
      <c r="H660" s="336">
        <v>0</v>
      </c>
      <c r="I660" s="351">
        <f t="shared" si="6"/>
        <v>3000000</v>
      </c>
      <c r="J660" s="331">
        <v>365</v>
      </c>
      <c r="K660" s="331">
        <f t="shared" si="7"/>
        <v>3000000</v>
      </c>
    </row>
    <row r="661" spans="3:13" x14ac:dyDescent="0.45">
      <c r="C661" s="336" t="s">
        <v>1723</v>
      </c>
      <c r="D661" s="350">
        <v>45847</v>
      </c>
      <c r="E661" s="336" t="s">
        <v>1810</v>
      </c>
      <c r="F661" s="336" t="s">
        <v>1733</v>
      </c>
      <c r="G661" s="336">
        <v>96000000</v>
      </c>
      <c r="H661" s="336">
        <v>0</v>
      </c>
      <c r="I661" s="351">
        <f t="shared" si="6"/>
        <v>96000000</v>
      </c>
      <c r="J661" s="331">
        <v>365</v>
      </c>
      <c r="K661" s="331">
        <f t="shared" si="7"/>
        <v>96000000</v>
      </c>
      <c r="L661" s="341"/>
      <c r="M661" s="341"/>
    </row>
    <row r="662" spans="3:13" x14ac:dyDescent="0.45">
      <c r="C662" s="336" t="s">
        <v>1723</v>
      </c>
      <c r="D662" s="350">
        <v>45849</v>
      </c>
      <c r="E662" s="336" t="s">
        <v>1811</v>
      </c>
      <c r="F662" s="336" t="s">
        <v>1801</v>
      </c>
      <c r="G662" s="336">
        <v>-721680</v>
      </c>
      <c r="H662" s="336">
        <v>0</v>
      </c>
      <c r="I662" s="351">
        <f t="shared" si="6"/>
        <v>-721680</v>
      </c>
      <c r="J662" s="331">
        <v>365</v>
      </c>
      <c r="K662" s="331">
        <f t="shared" si="7"/>
        <v>-721680</v>
      </c>
    </row>
    <row r="663" spans="3:13" x14ac:dyDescent="0.45">
      <c r="C663" s="336" t="s">
        <v>1723</v>
      </c>
      <c r="D663" s="350">
        <v>45849</v>
      </c>
      <c r="E663" s="336" t="s">
        <v>1812</v>
      </c>
      <c r="F663" s="336" t="s">
        <v>1813</v>
      </c>
      <c r="G663" s="336">
        <v>500000</v>
      </c>
      <c r="H663" s="336">
        <v>0</v>
      </c>
      <c r="I663" s="351">
        <f t="shared" si="6"/>
        <v>500000</v>
      </c>
      <c r="J663" s="331">
        <v>365</v>
      </c>
      <c r="K663" s="331">
        <f t="shared" si="7"/>
        <v>500000</v>
      </c>
      <c r="L663" s="341"/>
      <c r="M663" s="341"/>
    </row>
    <row r="664" spans="3:13" x14ac:dyDescent="0.45">
      <c r="C664" s="336" t="s">
        <v>1723</v>
      </c>
      <c r="D664" s="350">
        <v>45849</v>
      </c>
      <c r="E664" s="336" t="s">
        <v>1814</v>
      </c>
      <c r="F664" s="336" t="s">
        <v>1815</v>
      </c>
      <c r="G664" s="336">
        <v>50000</v>
      </c>
      <c r="H664" s="336">
        <v>0</v>
      </c>
      <c r="I664" s="351">
        <f t="shared" si="6"/>
        <v>50000</v>
      </c>
      <c r="J664" s="331">
        <v>365</v>
      </c>
      <c r="K664" s="331">
        <f t="shared" si="7"/>
        <v>50000</v>
      </c>
    </row>
    <row r="665" spans="3:13" x14ac:dyDescent="0.45">
      <c r="C665" s="336" t="s">
        <v>1723</v>
      </c>
      <c r="D665" s="350">
        <v>45856</v>
      </c>
      <c r="E665" s="336" t="s">
        <v>1816</v>
      </c>
      <c r="F665" s="336" t="s">
        <v>1759</v>
      </c>
      <c r="G665" s="336">
        <v>406212</v>
      </c>
      <c r="H665" s="336">
        <v>0</v>
      </c>
      <c r="I665" s="351">
        <f t="shared" si="6"/>
        <v>406212</v>
      </c>
      <c r="J665" s="331">
        <v>365</v>
      </c>
      <c r="K665" s="331">
        <f t="shared" si="7"/>
        <v>406212</v>
      </c>
      <c r="L665" s="341"/>
      <c r="M665" s="341"/>
    </row>
    <row r="666" spans="3:13" x14ac:dyDescent="0.45">
      <c r="C666" s="336" t="s">
        <v>1723</v>
      </c>
      <c r="D666" s="350">
        <v>45856</v>
      </c>
      <c r="E666" s="336" t="s">
        <v>1817</v>
      </c>
      <c r="F666" s="336" t="s">
        <v>1759</v>
      </c>
      <c r="G666" s="336">
        <v>806110</v>
      </c>
      <c r="H666" s="336">
        <v>0</v>
      </c>
      <c r="I666" s="351">
        <f t="shared" ref="I666:I729" si="8">G666-H666</f>
        <v>806110</v>
      </c>
      <c r="J666" s="331">
        <v>365</v>
      </c>
      <c r="K666" s="331">
        <f t="shared" si="7"/>
        <v>806110</v>
      </c>
    </row>
    <row r="667" spans="3:13" x14ac:dyDescent="0.45">
      <c r="C667" s="336" t="s">
        <v>1723</v>
      </c>
      <c r="D667" s="350">
        <v>45856</v>
      </c>
      <c r="E667" s="336" t="s">
        <v>1818</v>
      </c>
      <c r="F667" s="336" t="s">
        <v>1759</v>
      </c>
      <c r="G667" s="336">
        <v>4896</v>
      </c>
      <c r="H667" s="336">
        <v>0</v>
      </c>
      <c r="I667" s="351">
        <f t="shared" si="8"/>
        <v>4896</v>
      </c>
      <c r="J667" s="331">
        <v>365</v>
      </c>
      <c r="K667" s="331">
        <f t="shared" si="7"/>
        <v>4896</v>
      </c>
      <c r="L667" s="341"/>
      <c r="M667" s="341"/>
    </row>
    <row r="668" spans="3:13" x14ac:dyDescent="0.45">
      <c r="C668" s="336" t="s">
        <v>1723</v>
      </c>
      <c r="D668" s="350">
        <v>45856</v>
      </c>
      <c r="E668" s="336" t="s">
        <v>1819</v>
      </c>
      <c r="F668" s="336" t="s">
        <v>1759</v>
      </c>
      <c r="G668" s="336">
        <v>12720</v>
      </c>
      <c r="H668" s="336">
        <v>0</v>
      </c>
      <c r="I668" s="351">
        <f t="shared" si="8"/>
        <v>12720</v>
      </c>
      <c r="J668" s="331">
        <v>365</v>
      </c>
      <c r="K668" s="331">
        <f t="shared" si="7"/>
        <v>12720</v>
      </c>
    </row>
    <row r="669" spans="3:13" x14ac:dyDescent="0.45">
      <c r="C669" s="336" t="s">
        <v>1723</v>
      </c>
      <c r="D669" s="350">
        <v>45856</v>
      </c>
      <c r="E669" s="336" t="s">
        <v>1821</v>
      </c>
      <c r="F669" s="336" t="s">
        <v>1759</v>
      </c>
      <c r="G669" s="336">
        <v>150</v>
      </c>
      <c r="H669" s="336">
        <v>0</v>
      </c>
      <c r="I669" s="351">
        <f t="shared" si="8"/>
        <v>150</v>
      </c>
      <c r="J669" s="331">
        <v>365</v>
      </c>
      <c r="K669" s="331">
        <f t="shared" si="7"/>
        <v>150</v>
      </c>
      <c r="L669" s="341"/>
      <c r="M669" s="341"/>
    </row>
    <row r="670" spans="3:13" x14ac:dyDescent="0.45">
      <c r="C670" s="336" t="s">
        <v>1723</v>
      </c>
      <c r="D670" s="350">
        <v>45856</v>
      </c>
      <c r="E670" s="336" t="s">
        <v>1822</v>
      </c>
      <c r="F670" s="336" t="s">
        <v>1759</v>
      </c>
      <c r="G670" s="336">
        <v>-9</v>
      </c>
      <c r="H670" s="336">
        <v>0</v>
      </c>
      <c r="I670" s="351">
        <f t="shared" si="8"/>
        <v>-9</v>
      </c>
      <c r="J670" s="331">
        <v>365</v>
      </c>
      <c r="K670" s="331">
        <f t="shared" si="7"/>
        <v>-9</v>
      </c>
    </row>
    <row r="671" spans="3:13" x14ac:dyDescent="0.45">
      <c r="C671" s="336" t="s">
        <v>1723</v>
      </c>
      <c r="D671" s="350">
        <v>45860</v>
      </c>
      <c r="E671" s="336" t="s">
        <v>1823</v>
      </c>
      <c r="F671" s="336" t="s">
        <v>1824</v>
      </c>
      <c r="G671" s="336">
        <v>15000000</v>
      </c>
      <c r="H671" s="336">
        <v>0</v>
      </c>
      <c r="I671" s="351">
        <f t="shared" si="8"/>
        <v>15000000</v>
      </c>
      <c r="J671" s="331">
        <v>365</v>
      </c>
      <c r="K671" s="331">
        <f t="shared" si="7"/>
        <v>15000000</v>
      </c>
    </row>
    <row r="672" spans="3:13" x14ac:dyDescent="0.45">
      <c r="C672" s="336" t="s">
        <v>1723</v>
      </c>
      <c r="D672" s="350">
        <v>45869</v>
      </c>
      <c r="E672" s="336" t="s">
        <v>1825</v>
      </c>
      <c r="F672" s="336" t="s">
        <v>1576</v>
      </c>
      <c r="G672" s="336">
        <v>4813151</v>
      </c>
      <c r="H672" s="336">
        <v>0</v>
      </c>
      <c r="I672" s="351">
        <f t="shared" si="8"/>
        <v>4813151</v>
      </c>
      <c r="J672" s="331">
        <v>365</v>
      </c>
      <c r="K672" s="331">
        <f t="shared" si="7"/>
        <v>4813151</v>
      </c>
      <c r="L672" s="296" t="s">
        <v>1971</v>
      </c>
    </row>
    <row r="673" spans="3:13" x14ac:dyDescent="0.45">
      <c r="C673" s="336" t="s">
        <v>1723</v>
      </c>
      <c r="D673" s="350">
        <v>45869</v>
      </c>
      <c r="E673" s="336" t="s">
        <v>1825</v>
      </c>
      <c r="F673" s="336" t="s">
        <v>1576</v>
      </c>
      <c r="G673" s="336">
        <v>7620821</v>
      </c>
      <c r="H673" s="336">
        <v>0</v>
      </c>
      <c r="I673" s="351">
        <f t="shared" si="8"/>
        <v>7620821</v>
      </c>
      <c r="J673" s="331">
        <v>365</v>
      </c>
      <c r="K673" s="331">
        <f t="shared" si="7"/>
        <v>7620821</v>
      </c>
      <c r="L673" s="296" t="s">
        <v>1971</v>
      </c>
      <c r="M673" s="341"/>
    </row>
    <row r="674" spans="3:13" x14ac:dyDescent="0.45">
      <c r="C674" s="336" t="s">
        <v>1723</v>
      </c>
      <c r="D674" s="350">
        <v>45869</v>
      </c>
      <c r="E674" s="336" t="s">
        <v>1826</v>
      </c>
      <c r="F674" s="336" t="s">
        <v>1827</v>
      </c>
      <c r="G674" s="336">
        <v>9090909</v>
      </c>
      <c r="H674" s="336">
        <v>0</v>
      </c>
      <c r="I674" s="351">
        <f t="shared" si="8"/>
        <v>9090909</v>
      </c>
      <c r="J674" s="331">
        <v>365</v>
      </c>
      <c r="K674" s="331">
        <f t="shared" si="7"/>
        <v>9090909</v>
      </c>
    </row>
    <row r="675" spans="3:13" x14ac:dyDescent="0.45">
      <c r="C675" s="336" t="s">
        <v>1723</v>
      </c>
      <c r="D675" s="350">
        <v>45869</v>
      </c>
      <c r="E675" s="336" t="s">
        <v>1828</v>
      </c>
      <c r="F675" s="336" t="s">
        <v>1769</v>
      </c>
      <c r="G675" s="336">
        <v>3860000</v>
      </c>
      <c r="H675" s="336">
        <v>0</v>
      </c>
      <c r="I675" s="351">
        <f t="shared" si="8"/>
        <v>3860000</v>
      </c>
      <c r="J675" s="331">
        <v>365</v>
      </c>
      <c r="K675" s="331">
        <f t="shared" si="7"/>
        <v>3860000</v>
      </c>
      <c r="L675" s="341"/>
      <c r="M675" s="341"/>
    </row>
    <row r="676" spans="3:13" x14ac:dyDescent="0.45">
      <c r="C676" s="336" t="s">
        <v>1723</v>
      </c>
      <c r="D676" s="350">
        <v>45869</v>
      </c>
      <c r="E676" s="336" t="s">
        <v>1829</v>
      </c>
      <c r="F676" s="336" t="s">
        <v>1767</v>
      </c>
      <c r="G676" s="336">
        <v>665000</v>
      </c>
      <c r="H676" s="336">
        <v>0</v>
      </c>
      <c r="I676" s="351">
        <f t="shared" si="8"/>
        <v>665000</v>
      </c>
      <c r="J676" s="331">
        <v>365</v>
      </c>
      <c r="K676" s="331">
        <f t="shared" si="7"/>
        <v>665000</v>
      </c>
    </row>
    <row r="677" spans="3:13" x14ac:dyDescent="0.45">
      <c r="C677" s="336" t="s">
        <v>1723</v>
      </c>
      <c r="D677" s="350">
        <v>45869</v>
      </c>
      <c r="E677" s="336" t="s">
        <v>1830</v>
      </c>
      <c r="F677" s="336" t="s">
        <v>1831</v>
      </c>
      <c r="G677" s="336">
        <v>2200000</v>
      </c>
      <c r="H677" s="336">
        <v>0</v>
      </c>
      <c r="I677" s="351">
        <f t="shared" si="8"/>
        <v>2200000</v>
      </c>
      <c r="J677" s="331">
        <v>365</v>
      </c>
      <c r="K677" s="331">
        <f t="shared" si="7"/>
        <v>2200000</v>
      </c>
      <c r="L677" s="341"/>
      <c r="M677" s="341"/>
    </row>
    <row r="678" spans="3:13" x14ac:dyDescent="0.45">
      <c r="C678" s="336" t="s">
        <v>1723</v>
      </c>
      <c r="D678" s="350">
        <v>45869</v>
      </c>
      <c r="E678" s="336" t="s">
        <v>1832</v>
      </c>
      <c r="F678" s="336" t="s">
        <v>1833</v>
      </c>
      <c r="G678" s="336">
        <v>1738400</v>
      </c>
      <c r="H678" s="336">
        <v>0</v>
      </c>
      <c r="I678" s="351">
        <f t="shared" si="8"/>
        <v>1738400</v>
      </c>
      <c r="J678" s="331">
        <v>365</v>
      </c>
      <c r="K678" s="331">
        <f t="shared" si="7"/>
        <v>1738400</v>
      </c>
    </row>
    <row r="679" spans="3:13" x14ac:dyDescent="0.45">
      <c r="C679" s="336" t="s">
        <v>1723</v>
      </c>
      <c r="D679" s="350">
        <v>45869</v>
      </c>
      <c r="E679" s="336" t="s">
        <v>1834</v>
      </c>
      <c r="F679" s="336" t="s">
        <v>1835</v>
      </c>
      <c r="G679" s="336">
        <v>1700000</v>
      </c>
      <c r="H679" s="336">
        <v>0</v>
      </c>
      <c r="I679" s="351">
        <f t="shared" si="8"/>
        <v>1700000</v>
      </c>
      <c r="J679" s="331">
        <v>365</v>
      </c>
      <c r="K679" s="331">
        <f t="shared" si="7"/>
        <v>1700000</v>
      </c>
      <c r="L679" s="341"/>
      <c r="M679" s="341"/>
    </row>
    <row r="680" spans="3:13" x14ac:dyDescent="0.45">
      <c r="C680" s="336" t="s">
        <v>1723</v>
      </c>
      <c r="D680" s="350">
        <v>45869</v>
      </c>
      <c r="E680" s="336" t="s">
        <v>1836</v>
      </c>
      <c r="F680" s="336" t="s">
        <v>1837</v>
      </c>
      <c r="G680" s="336">
        <v>400000</v>
      </c>
      <c r="H680" s="336">
        <v>0</v>
      </c>
      <c r="I680" s="351">
        <f t="shared" si="8"/>
        <v>400000</v>
      </c>
      <c r="J680" s="331">
        <v>365</v>
      </c>
      <c r="K680" s="331">
        <f t="shared" si="7"/>
        <v>400000</v>
      </c>
    </row>
    <row r="681" spans="3:13" x14ac:dyDescent="0.45">
      <c r="C681" s="336" t="s">
        <v>1723</v>
      </c>
      <c r="D681" s="350">
        <v>45869</v>
      </c>
      <c r="E681" s="336" t="s">
        <v>1838</v>
      </c>
      <c r="F681" s="336" t="s">
        <v>1839</v>
      </c>
      <c r="G681" s="336">
        <v>400000</v>
      </c>
      <c r="H681" s="336">
        <v>0</v>
      </c>
      <c r="I681" s="351">
        <f t="shared" si="8"/>
        <v>400000</v>
      </c>
      <c r="J681" s="331">
        <v>365</v>
      </c>
      <c r="K681" s="331">
        <f t="shared" si="7"/>
        <v>400000</v>
      </c>
      <c r="L681" s="341"/>
      <c r="M681" s="341"/>
    </row>
    <row r="682" spans="3:13" x14ac:dyDescent="0.45">
      <c r="C682" s="336" t="s">
        <v>1723</v>
      </c>
      <c r="D682" s="350">
        <v>45869</v>
      </c>
      <c r="E682" s="336" t="s">
        <v>1840</v>
      </c>
      <c r="F682" s="336" t="s">
        <v>1841</v>
      </c>
      <c r="G682" s="336">
        <v>400000</v>
      </c>
      <c r="H682" s="336">
        <v>0</v>
      </c>
      <c r="I682" s="351">
        <f t="shared" si="8"/>
        <v>400000</v>
      </c>
      <c r="J682" s="331">
        <v>365</v>
      </c>
      <c r="K682" s="331">
        <f t="shared" si="7"/>
        <v>400000</v>
      </c>
    </row>
    <row r="683" spans="3:13" x14ac:dyDescent="0.45">
      <c r="C683" s="336" t="s">
        <v>1723</v>
      </c>
      <c r="D683" s="350">
        <v>45869</v>
      </c>
      <c r="E683" s="336" t="s">
        <v>1842</v>
      </c>
      <c r="F683" s="336" t="s">
        <v>1843</v>
      </c>
      <c r="G683" s="336">
        <v>300000</v>
      </c>
      <c r="H683" s="336">
        <v>0</v>
      </c>
      <c r="I683" s="351">
        <f t="shared" si="8"/>
        <v>300000</v>
      </c>
      <c r="J683" s="331">
        <v>365</v>
      </c>
      <c r="K683" s="331">
        <f t="shared" si="7"/>
        <v>300000</v>
      </c>
    </row>
    <row r="684" spans="3:13" x14ac:dyDescent="0.45">
      <c r="C684" s="336" t="s">
        <v>1723</v>
      </c>
      <c r="D684" s="350">
        <v>45870</v>
      </c>
      <c r="E684" s="336" t="s">
        <v>1844</v>
      </c>
      <c r="F684" s="336" t="s">
        <v>1733</v>
      </c>
      <c r="G684" s="336">
        <v>3000000</v>
      </c>
      <c r="H684" s="336">
        <v>0</v>
      </c>
      <c r="I684" s="351">
        <f t="shared" si="8"/>
        <v>3000000</v>
      </c>
      <c r="J684" s="331">
        <v>365</v>
      </c>
      <c r="K684" s="331">
        <f t="shared" si="7"/>
        <v>3000000</v>
      </c>
      <c r="L684" s="341"/>
      <c r="M684" s="341"/>
    </row>
    <row r="685" spans="3:13" x14ac:dyDescent="0.45">
      <c r="C685" s="336" t="s">
        <v>1723</v>
      </c>
      <c r="D685" s="350">
        <v>45870</v>
      </c>
      <c r="E685" s="336" t="s">
        <v>1845</v>
      </c>
      <c r="F685" s="336" t="s">
        <v>1737</v>
      </c>
      <c r="G685" s="336">
        <v>3000000</v>
      </c>
      <c r="H685" s="336">
        <v>0</v>
      </c>
      <c r="I685" s="351">
        <f t="shared" si="8"/>
        <v>3000000</v>
      </c>
      <c r="J685" s="331">
        <v>365</v>
      </c>
      <c r="K685" s="331">
        <f t="shared" si="7"/>
        <v>3000000</v>
      </c>
    </row>
    <row r="686" spans="3:13" x14ac:dyDescent="0.45">
      <c r="C686" s="336" t="s">
        <v>1723</v>
      </c>
      <c r="D686" s="350">
        <v>45870</v>
      </c>
      <c r="E686" s="336" t="s">
        <v>1846</v>
      </c>
      <c r="F686" s="336" t="s">
        <v>1799</v>
      </c>
      <c r="G686" s="336">
        <v>150000</v>
      </c>
      <c r="H686" s="336">
        <v>0</v>
      </c>
      <c r="I686" s="351">
        <f t="shared" si="8"/>
        <v>150000</v>
      </c>
      <c r="J686" s="331">
        <v>365</v>
      </c>
      <c r="K686" s="331">
        <f t="shared" si="7"/>
        <v>150000</v>
      </c>
      <c r="L686" s="341"/>
      <c r="M686" s="341"/>
    </row>
    <row r="687" spans="3:13" x14ac:dyDescent="0.45">
      <c r="C687" s="336" t="s">
        <v>1723</v>
      </c>
      <c r="D687" s="350">
        <v>45873</v>
      </c>
      <c r="E687" s="336" t="s">
        <v>1847</v>
      </c>
      <c r="F687" s="336" t="s">
        <v>1848</v>
      </c>
      <c r="G687" s="336">
        <v>8670000</v>
      </c>
      <c r="H687" s="336">
        <v>0</v>
      </c>
      <c r="I687" s="351">
        <f t="shared" si="8"/>
        <v>8670000</v>
      </c>
      <c r="J687" s="331">
        <v>365</v>
      </c>
      <c r="K687" s="331">
        <f t="shared" ref="K687:K750" si="9">I687*J687/365</f>
        <v>8670000</v>
      </c>
    </row>
    <row r="688" spans="3:13" x14ac:dyDescent="0.45">
      <c r="C688" s="336" t="s">
        <v>1723</v>
      </c>
      <c r="D688" s="350">
        <v>45873</v>
      </c>
      <c r="E688" s="336" t="s">
        <v>1849</v>
      </c>
      <c r="F688" s="336" t="s">
        <v>1749</v>
      </c>
      <c r="G688" s="336">
        <v>7800000</v>
      </c>
      <c r="H688" s="336">
        <v>0</v>
      </c>
      <c r="I688" s="351">
        <f t="shared" si="8"/>
        <v>7800000</v>
      </c>
      <c r="J688" s="331">
        <v>365</v>
      </c>
      <c r="K688" s="331">
        <f t="shared" si="9"/>
        <v>7800000</v>
      </c>
      <c r="L688" s="341"/>
      <c r="M688" s="341"/>
    </row>
    <row r="689" spans="3:13" x14ac:dyDescent="0.45">
      <c r="C689" s="336" t="s">
        <v>1723</v>
      </c>
      <c r="D689" s="350">
        <v>45873</v>
      </c>
      <c r="E689" s="336" t="s">
        <v>1850</v>
      </c>
      <c r="F689" s="336" t="s">
        <v>1608</v>
      </c>
      <c r="G689" s="336">
        <v>5000000</v>
      </c>
      <c r="H689" s="336">
        <v>0</v>
      </c>
      <c r="I689" s="351">
        <f t="shared" si="8"/>
        <v>5000000</v>
      </c>
      <c r="J689" s="331">
        <v>365</v>
      </c>
      <c r="K689" s="331">
        <f t="shared" si="9"/>
        <v>5000000</v>
      </c>
    </row>
    <row r="690" spans="3:13" x14ac:dyDescent="0.45">
      <c r="C690" s="336" t="s">
        <v>1723</v>
      </c>
      <c r="D690" s="350">
        <v>45873</v>
      </c>
      <c r="E690" s="336" t="s">
        <v>1851</v>
      </c>
      <c r="F690" s="336" t="s">
        <v>1852</v>
      </c>
      <c r="G690" s="336">
        <v>600000</v>
      </c>
      <c r="H690" s="336">
        <v>0</v>
      </c>
      <c r="I690" s="351">
        <f t="shared" si="8"/>
        <v>600000</v>
      </c>
      <c r="J690" s="331">
        <v>365</v>
      </c>
      <c r="K690" s="331">
        <f t="shared" si="9"/>
        <v>600000</v>
      </c>
      <c r="L690" s="341"/>
      <c r="M690" s="341"/>
    </row>
    <row r="691" spans="3:13" x14ac:dyDescent="0.45">
      <c r="C691" s="336" t="s">
        <v>1723</v>
      </c>
      <c r="D691" s="350">
        <v>45882</v>
      </c>
      <c r="E691" s="336" t="s">
        <v>1812</v>
      </c>
      <c r="F691" s="336" t="s">
        <v>1813</v>
      </c>
      <c r="G691" s="336">
        <v>-500000</v>
      </c>
      <c r="H691" s="336">
        <v>0</v>
      </c>
      <c r="I691" s="351">
        <f t="shared" si="8"/>
        <v>-500000</v>
      </c>
      <c r="J691" s="331">
        <v>365</v>
      </c>
      <c r="K691" s="331">
        <f t="shared" si="9"/>
        <v>-500000</v>
      </c>
    </row>
    <row r="692" spans="3:13" x14ac:dyDescent="0.45">
      <c r="C692" s="336" t="s">
        <v>1723</v>
      </c>
      <c r="D692" s="350">
        <v>45888</v>
      </c>
      <c r="E692" s="336" t="s">
        <v>1853</v>
      </c>
      <c r="F692" s="336" t="s">
        <v>1759</v>
      </c>
      <c r="G692" s="336">
        <v>357753</v>
      </c>
      <c r="H692" s="336">
        <v>0</v>
      </c>
      <c r="I692" s="351">
        <f t="shared" si="8"/>
        <v>357753</v>
      </c>
      <c r="J692" s="331">
        <v>365</v>
      </c>
      <c r="K692" s="331">
        <f t="shared" si="9"/>
        <v>357753</v>
      </c>
      <c r="L692" s="341"/>
      <c r="M692" s="341"/>
    </row>
    <row r="693" spans="3:13" x14ac:dyDescent="0.45">
      <c r="C693" s="336" t="s">
        <v>1723</v>
      </c>
      <c r="D693" s="350">
        <v>45888</v>
      </c>
      <c r="E693" s="336" t="s">
        <v>1818</v>
      </c>
      <c r="F693" s="336" t="s">
        <v>1759</v>
      </c>
      <c r="G693" s="336">
        <v>10492</v>
      </c>
      <c r="H693" s="336">
        <v>0</v>
      </c>
      <c r="I693" s="351">
        <f t="shared" si="8"/>
        <v>10492</v>
      </c>
      <c r="J693" s="331">
        <v>365</v>
      </c>
      <c r="K693" s="331">
        <f t="shared" si="9"/>
        <v>10492</v>
      </c>
    </row>
    <row r="694" spans="3:13" x14ac:dyDescent="0.45">
      <c r="C694" s="336" t="s">
        <v>1723</v>
      </c>
      <c r="D694" s="350">
        <v>45888</v>
      </c>
      <c r="E694" s="336" t="s">
        <v>1819</v>
      </c>
      <c r="F694" s="336" t="s">
        <v>1759</v>
      </c>
      <c r="G694" s="336">
        <v>9650</v>
      </c>
      <c r="H694" s="336">
        <v>0</v>
      </c>
      <c r="I694" s="351">
        <f t="shared" si="8"/>
        <v>9650</v>
      </c>
      <c r="J694" s="331">
        <v>365</v>
      </c>
      <c r="K694" s="331">
        <f t="shared" si="9"/>
        <v>9650</v>
      </c>
      <c r="L694" s="341"/>
    </row>
    <row r="695" spans="3:13" x14ac:dyDescent="0.45">
      <c r="C695" s="336" t="s">
        <v>1723</v>
      </c>
      <c r="D695" s="350">
        <v>45888</v>
      </c>
      <c r="E695" s="336" t="s">
        <v>1821</v>
      </c>
      <c r="F695" s="336" t="s">
        <v>1759</v>
      </c>
      <c r="G695" s="336">
        <v>270</v>
      </c>
      <c r="H695" s="336">
        <v>0</v>
      </c>
      <c r="I695" s="351">
        <f t="shared" si="8"/>
        <v>270</v>
      </c>
      <c r="J695" s="331">
        <v>365</v>
      </c>
      <c r="K695" s="331">
        <f t="shared" si="9"/>
        <v>270</v>
      </c>
    </row>
    <row r="696" spans="3:13" x14ac:dyDescent="0.45">
      <c r="C696" s="336" t="s">
        <v>1723</v>
      </c>
      <c r="D696" s="350">
        <v>45888</v>
      </c>
      <c r="E696" s="336" t="s">
        <v>1854</v>
      </c>
      <c r="F696" s="336" t="s">
        <v>1855</v>
      </c>
      <c r="G696" s="336">
        <v>7850000</v>
      </c>
      <c r="H696" s="336">
        <v>0</v>
      </c>
      <c r="I696" s="351">
        <f t="shared" si="8"/>
        <v>7850000</v>
      </c>
      <c r="J696" s="331">
        <v>365</v>
      </c>
      <c r="K696" s="331">
        <f t="shared" si="9"/>
        <v>7850000</v>
      </c>
    </row>
    <row r="697" spans="3:13" x14ac:dyDescent="0.45">
      <c r="C697" s="336" t="s">
        <v>1723</v>
      </c>
      <c r="D697" s="350">
        <v>45888</v>
      </c>
      <c r="E697" s="336" t="s">
        <v>1856</v>
      </c>
      <c r="F697" s="336" t="s">
        <v>1857</v>
      </c>
      <c r="G697" s="336">
        <v>6500000</v>
      </c>
      <c r="H697" s="336">
        <v>0</v>
      </c>
      <c r="I697" s="351">
        <f t="shared" si="8"/>
        <v>6500000</v>
      </c>
      <c r="J697" s="331">
        <v>365</v>
      </c>
      <c r="K697" s="331">
        <f t="shared" si="9"/>
        <v>6500000</v>
      </c>
    </row>
    <row r="698" spans="3:13" x14ac:dyDescent="0.45">
      <c r="C698" s="336" t="s">
        <v>1723</v>
      </c>
      <c r="D698" s="350">
        <v>45888</v>
      </c>
      <c r="E698" s="336" t="s">
        <v>1858</v>
      </c>
      <c r="F698" s="336" t="s">
        <v>1859</v>
      </c>
      <c r="G698" s="336">
        <v>3837000</v>
      </c>
      <c r="H698" s="336">
        <v>0</v>
      </c>
      <c r="I698" s="351">
        <f t="shared" si="8"/>
        <v>3837000</v>
      </c>
      <c r="J698" s="331">
        <v>365</v>
      </c>
      <c r="K698" s="331">
        <f t="shared" si="9"/>
        <v>3837000</v>
      </c>
      <c r="L698" s="341"/>
      <c r="M698" s="341"/>
    </row>
    <row r="699" spans="3:13" x14ac:dyDescent="0.45">
      <c r="C699" s="336" t="s">
        <v>1723</v>
      </c>
      <c r="D699" s="350">
        <v>45888</v>
      </c>
      <c r="E699" s="336" t="s">
        <v>1860</v>
      </c>
      <c r="F699" s="336" t="s">
        <v>1861</v>
      </c>
      <c r="G699" s="336">
        <v>3174850</v>
      </c>
      <c r="H699" s="336">
        <v>0</v>
      </c>
      <c r="I699" s="351">
        <f t="shared" si="8"/>
        <v>3174850</v>
      </c>
      <c r="J699" s="331">
        <v>365</v>
      </c>
      <c r="K699" s="331">
        <f t="shared" si="9"/>
        <v>3174850</v>
      </c>
    </row>
    <row r="700" spans="3:13" x14ac:dyDescent="0.45">
      <c r="C700" s="336" t="s">
        <v>1723</v>
      </c>
      <c r="D700" s="350">
        <v>45888</v>
      </c>
      <c r="E700" s="336" t="s">
        <v>1862</v>
      </c>
      <c r="F700" s="336" t="s">
        <v>1863</v>
      </c>
      <c r="G700" s="336">
        <v>700000</v>
      </c>
      <c r="H700" s="336">
        <v>0</v>
      </c>
      <c r="I700" s="351">
        <f t="shared" si="8"/>
        <v>700000</v>
      </c>
      <c r="J700" s="331">
        <v>365</v>
      </c>
      <c r="K700" s="331">
        <f t="shared" si="9"/>
        <v>700000</v>
      </c>
      <c r="L700" s="341"/>
      <c r="M700" s="341"/>
    </row>
    <row r="701" spans="3:13" x14ac:dyDescent="0.45">
      <c r="C701" s="336" t="s">
        <v>1723</v>
      </c>
      <c r="D701" s="350">
        <v>45888</v>
      </c>
      <c r="E701" s="336" t="s">
        <v>1864</v>
      </c>
      <c r="F701" s="336" t="s">
        <v>1843</v>
      </c>
      <c r="G701" s="336">
        <v>600000</v>
      </c>
      <c r="H701" s="336">
        <v>0</v>
      </c>
      <c r="I701" s="351">
        <f t="shared" si="8"/>
        <v>600000</v>
      </c>
      <c r="J701" s="331">
        <v>365</v>
      </c>
      <c r="K701" s="331">
        <f t="shared" si="9"/>
        <v>600000</v>
      </c>
    </row>
    <row r="702" spans="3:13" x14ac:dyDescent="0.45">
      <c r="C702" s="336" t="s">
        <v>1723</v>
      </c>
      <c r="D702" s="350">
        <v>45888</v>
      </c>
      <c r="E702" s="336" t="s">
        <v>1865</v>
      </c>
      <c r="F702" s="336" t="s">
        <v>1759</v>
      </c>
      <c r="G702" s="336">
        <v>1350000</v>
      </c>
      <c r="H702" s="336">
        <v>0</v>
      </c>
      <c r="I702" s="351">
        <f t="shared" si="8"/>
        <v>1350000</v>
      </c>
      <c r="J702" s="331">
        <v>365</v>
      </c>
      <c r="K702" s="331">
        <f t="shared" si="9"/>
        <v>1350000</v>
      </c>
      <c r="L702" s="341"/>
      <c r="M702" s="341"/>
    </row>
    <row r="703" spans="3:13" x14ac:dyDescent="0.45">
      <c r="C703" s="336" t="s">
        <v>1723</v>
      </c>
      <c r="D703" s="350">
        <v>45889</v>
      </c>
      <c r="E703" s="336" t="s">
        <v>1866</v>
      </c>
      <c r="F703" s="336" t="s">
        <v>1756</v>
      </c>
      <c r="G703" s="336">
        <v>226360</v>
      </c>
      <c r="H703" s="336">
        <v>0</v>
      </c>
      <c r="I703" s="351">
        <f t="shared" si="8"/>
        <v>226360</v>
      </c>
      <c r="J703" s="331">
        <v>365</v>
      </c>
      <c r="K703" s="331">
        <f t="shared" si="9"/>
        <v>226360</v>
      </c>
    </row>
    <row r="704" spans="3:13" x14ac:dyDescent="0.45">
      <c r="C704" s="336" t="s">
        <v>1723</v>
      </c>
      <c r="D704" s="350">
        <v>45889</v>
      </c>
      <c r="E704" s="336" t="s">
        <v>1867</v>
      </c>
      <c r="F704" s="336" t="s">
        <v>1756</v>
      </c>
      <c r="G704" s="336">
        <v>72000</v>
      </c>
      <c r="H704" s="336">
        <v>0</v>
      </c>
      <c r="I704" s="351">
        <f t="shared" si="8"/>
        <v>72000</v>
      </c>
      <c r="J704" s="331">
        <v>365</v>
      </c>
      <c r="K704" s="331">
        <f t="shared" si="9"/>
        <v>72000</v>
      </c>
      <c r="L704" s="341"/>
      <c r="M704" s="341"/>
    </row>
    <row r="705" spans="3:13" x14ac:dyDescent="0.45">
      <c r="C705" s="333" t="s">
        <v>1723</v>
      </c>
      <c r="D705" s="334">
        <v>45890</v>
      </c>
      <c r="E705" s="335" t="s">
        <v>1868</v>
      </c>
      <c r="F705" s="333" t="s">
        <v>1869</v>
      </c>
      <c r="G705" s="336">
        <v>289500</v>
      </c>
      <c r="H705" s="337">
        <v>0</v>
      </c>
      <c r="I705" s="338">
        <f t="shared" si="8"/>
        <v>289500</v>
      </c>
      <c r="J705" s="331">
        <v>365</v>
      </c>
      <c r="K705" s="331">
        <f t="shared" si="9"/>
        <v>289500</v>
      </c>
    </row>
    <row r="706" spans="3:13" x14ac:dyDescent="0.45">
      <c r="C706" s="333" t="s">
        <v>1723</v>
      </c>
      <c r="D706" s="334">
        <v>45890</v>
      </c>
      <c r="E706" s="335" t="s">
        <v>1870</v>
      </c>
      <c r="F706" s="333" t="s">
        <v>1824</v>
      </c>
      <c r="G706" s="336">
        <v>10000000</v>
      </c>
      <c r="H706" s="337">
        <v>0</v>
      </c>
      <c r="I706" s="338">
        <f t="shared" si="8"/>
        <v>10000000</v>
      </c>
      <c r="J706" s="331">
        <v>365</v>
      </c>
      <c r="K706" s="331">
        <f t="shared" si="9"/>
        <v>10000000</v>
      </c>
      <c r="L706" s="341"/>
      <c r="M706" s="341"/>
    </row>
    <row r="707" spans="3:13" x14ac:dyDescent="0.45">
      <c r="C707" s="333" t="s">
        <v>1723</v>
      </c>
      <c r="D707" s="334">
        <v>45890</v>
      </c>
      <c r="E707" s="335" t="s">
        <v>1871</v>
      </c>
      <c r="F707" s="333" t="s">
        <v>1788</v>
      </c>
      <c r="G707" s="336">
        <v>12600000</v>
      </c>
      <c r="H707" s="337">
        <v>0</v>
      </c>
      <c r="I707" s="338">
        <f t="shared" si="8"/>
        <v>12600000</v>
      </c>
      <c r="J707" s="331">
        <v>365</v>
      </c>
      <c r="K707" s="331">
        <f t="shared" si="9"/>
        <v>12600000</v>
      </c>
    </row>
    <row r="708" spans="3:13" x14ac:dyDescent="0.45">
      <c r="C708" s="333" t="s">
        <v>1723</v>
      </c>
      <c r="D708" s="334">
        <v>45895</v>
      </c>
      <c r="E708" s="335" t="s">
        <v>1872</v>
      </c>
      <c r="F708" s="333" t="s">
        <v>1873</v>
      </c>
      <c r="G708" s="336">
        <v>120000</v>
      </c>
      <c r="H708" s="337">
        <v>0</v>
      </c>
      <c r="I708" s="338">
        <f t="shared" si="8"/>
        <v>120000</v>
      </c>
      <c r="J708" s="331">
        <v>365</v>
      </c>
      <c r="K708" s="331">
        <f t="shared" si="9"/>
        <v>120000</v>
      </c>
    </row>
    <row r="709" spans="3:13" x14ac:dyDescent="0.45">
      <c r="C709" s="333" t="s">
        <v>1723</v>
      </c>
      <c r="D709" s="334">
        <v>45899</v>
      </c>
      <c r="E709" s="335" t="s">
        <v>1874</v>
      </c>
      <c r="F709" s="333" t="s">
        <v>1875</v>
      </c>
      <c r="G709" s="336">
        <v>2320000</v>
      </c>
      <c r="H709" s="337">
        <v>0</v>
      </c>
      <c r="I709" s="338">
        <f t="shared" si="8"/>
        <v>2320000</v>
      </c>
      <c r="J709" s="331">
        <v>365</v>
      </c>
      <c r="K709" s="331">
        <f t="shared" si="9"/>
        <v>2320000</v>
      </c>
    </row>
    <row r="710" spans="3:13" x14ac:dyDescent="0.45">
      <c r="C710" s="333" t="s">
        <v>1723</v>
      </c>
      <c r="D710" s="334">
        <v>45900</v>
      </c>
      <c r="E710" s="335" t="s">
        <v>1876</v>
      </c>
      <c r="F710" s="333" t="s">
        <v>1576</v>
      </c>
      <c r="G710" s="336">
        <v>4813151</v>
      </c>
      <c r="H710" s="337">
        <v>0</v>
      </c>
      <c r="I710" s="338">
        <f t="shared" si="8"/>
        <v>4813151</v>
      </c>
      <c r="J710" s="331">
        <v>365</v>
      </c>
      <c r="K710" s="331">
        <f t="shared" si="9"/>
        <v>4813151</v>
      </c>
      <c r="L710" s="296" t="s">
        <v>1971</v>
      </c>
      <c r="M710" s="341"/>
    </row>
    <row r="711" spans="3:13" x14ac:dyDescent="0.45">
      <c r="C711" s="333" t="s">
        <v>1723</v>
      </c>
      <c r="D711" s="334">
        <v>45900</v>
      </c>
      <c r="E711" s="335" t="s">
        <v>1876</v>
      </c>
      <c r="F711" s="333" t="s">
        <v>1576</v>
      </c>
      <c r="G711" s="336">
        <v>7620821</v>
      </c>
      <c r="H711" s="337">
        <v>0</v>
      </c>
      <c r="I711" s="338">
        <f t="shared" si="8"/>
        <v>7620821</v>
      </c>
      <c r="J711" s="331">
        <v>365</v>
      </c>
      <c r="K711" s="331">
        <f t="shared" si="9"/>
        <v>7620821</v>
      </c>
      <c r="L711" s="296" t="s">
        <v>1971</v>
      </c>
    </row>
    <row r="712" spans="3:13" x14ac:dyDescent="0.45">
      <c r="C712" s="333" t="s">
        <v>1723</v>
      </c>
      <c r="D712" s="334">
        <v>45900</v>
      </c>
      <c r="E712" s="335" t="s">
        <v>1877</v>
      </c>
      <c r="F712" s="333" t="s">
        <v>1831</v>
      </c>
      <c r="G712" s="336">
        <v>120000</v>
      </c>
      <c r="H712" s="337">
        <v>0</v>
      </c>
      <c r="I712" s="338">
        <f t="shared" si="8"/>
        <v>120000</v>
      </c>
      <c r="J712" s="331">
        <v>365</v>
      </c>
      <c r="K712" s="331">
        <f t="shared" si="9"/>
        <v>120000</v>
      </c>
      <c r="L712" s="341"/>
      <c r="M712" s="341"/>
    </row>
    <row r="713" spans="3:13" x14ac:dyDescent="0.45">
      <c r="C713" s="333" t="s">
        <v>1723</v>
      </c>
      <c r="D713" s="334">
        <v>45900</v>
      </c>
      <c r="E713" s="335" t="s">
        <v>1878</v>
      </c>
      <c r="F713" s="333" t="s">
        <v>1767</v>
      </c>
      <c r="G713" s="336">
        <v>531000</v>
      </c>
      <c r="H713" s="337">
        <v>0</v>
      </c>
      <c r="I713" s="338">
        <f t="shared" si="8"/>
        <v>531000</v>
      </c>
      <c r="J713" s="331">
        <v>365</v>
      </c>
      <c r="K713" s="331">
        <f t="shared" si="9"/>
        <v>531000</v>
      </c>
    </row>
    <row r="714" spans="3:13" x14ac:dyDescent="0.45">
      <c r="C714" s="333" t="s">
        <v>1723</v>
      </c>
      <c r="D714" s="334">
        <v>45903</v>
      </c>
      <c r="E714" s="335" t="s">
        <v>1879</v>
      </c>
      <c r="F714" s="333" t="s">
        <v>1759</v>
      </c>
      <c r="G714" s="336">
        <v>-5016000</v>
      </c>
      <c r="H714" s="337">
        <v>0</v>
      </c>
      <c r="I714" s="338">
        <f t="shared" si="8"/>
        <v>-5016000</v>
      </c>
      <c r="J714" s="331">
        <v>365</v>
      </c>
      <c r="K714" s="331">
        <f t="shared" si="9"/>
        <v>-5016000</v>
      </c>
      <c r="L714" s="341"/>
      <c r="M714" s="341"/>
    </row>
    <row r="715" spans="3:13" x14ac:dyDescent="0.45">
      <c r="C715" s="333" t="s">
        <v>1723</v>
      </c>
      <c r="D715" s="334">
        <v>45903</v>
      </c>
      <c r="E715" s="335" t="s">
        <v>1880</v>
      </c>
      <c r="F715" s="333" t="s">
        <v>1759</v>
      </c>
      <c r="G715" s="336">
        <v>-1780</v>
      </c>
      <c r="H715" s="337">
        <v>0</v>
      </c>
      <c r="I715" s="338">
        <f t="shared" si="8"/>
        <v>-1780</v>
      </c>
      <c r="J715" s="331">
        <v>365</v>
      </c>
      <c r="K715" s="331">
        <f t="shared" si="9"/>
        <v>-1780</v>
      </c>
    </row>
    <row r="716" spans="3:13" x14ac:dyDescent="0.45">
      <c r="C716" s="333" t="s">
        <v>1723</v>
      </c>
      <c r="D716" s="334">
        <v>45904</v>
      </c>
      <c r="E716" s="335" t="s">
        <v>1881</v>
      </c>
      <c r="F716" s="333" t="s">
        <v>1824</v>
      </c>
      <c r="G716" s="336">
        <v>10000000</v>
      </c>
      <c r="H716" s="337">
        <v>0</v>
      </c>
      <c r="I716" s="338">
        <f t="shared" si="8"/>
        <v>10000000</v>
      </c>
      <c r="J716" s="331">
        <v>365</v>
      </c>
      <c r="K716" s="331">
        <f t="shared" si="9"/>
        <v>10000000</v>
      </c>
      <c r="L716" s="341"/>
      <c r="M716" s="341"/>
    </row>
    <row r="717" spans="3:13" x14ac:dyDescent="0.45">
      <c r="C717" s="333" t="s">
        <v>1723</v>
      </c>
      <c r="D717" s="334">
        <v>45909</v>
      </c>
      <c r="E717" s="335" t="s">
        <v>1882</v>
      </c>
      <c r="F717" s="333" t="s">
        <v>1749</v>
      </c>
      <c r="G717" s="336">
        <v>700000</v>
      </c>
      <c r="H717" s="337">
        <v>0</v>
      </c>
      <c r="I717" s="338">
        <f t="shared" si="8"/>
        <v>700000</v>
      </c>
      <c r="J717" s="331">
        <v>365</v>
      </c>
      <c r="K717" s="331">
        <f t="shared" si="9"/>
        <v>700000</v>
      </c>
    </row>
    <row r="718" spans="3:13" x14ac:dyDescent="0.45">
      <c r="C718" s="333" t="s">
        <v>1723</v>
      </c>
      <c r="D718" s="334">
        <v>45909</v>
      </c>
      <c r="E718" s="335" t="s">
        <v>1883</v>
      </c>
      <c r="F718" s="333" t="s">
        <v>1884</v>
      </c>
      <c r="G718" s="336">
        <v>745040</v>
      </c>
      <c r="H718" s="337">
        <v>0</v>
      </c>
      <c r="I718" s="338">
        <f t="shared" si="8"/>
        <v>745040</v>
      </c>
      <c r="J718" s="331">
        <v>365</v>
      </c>
      <c r="K718" s="331">
        <f t="shared" si="9"/>
        <v>745040</v>
      </c>
      <c r="L718" s="341"/>
      <c r="M718" s="341"/>
    </row>
    <row r="719" spans="3:13" x14ac:dyDescent="0.45">
      <c r="C719" s="333" t="s">
        <v>1723</v>
      </c>
      <c r="D719" s="334">
        <v>45909</v>
      </c>
      <c r="E719" s="335" t="s">
        <v>1885</v>
      </c>
      <c r="F719" s="333" t="s">
        <v>1795</v>
      </c>
      <c r="G719" s="336">
        <v>765000</v>
      </c>
      <c r="H719" s="337">
        <v>0</v>
      </c>
      <c r="I719" s="338">
        <f t="shared" si="8"/>
        <v>765000</v>
      </c>
      <c r="J719" s="331">
        <v>365</v>
      </c>
      <c r="K719" s="331">
        <f t="shared" si="9"/>
        <v>765000</v>
      </c>
    </row>
    <row r="720" spans="3:13" x14ac:dyDescent="0.45">
      <c r="C720" s="333" t="s">
        <v>1723</v>
      </c>
      <c r="D720" s="334">
        <v>45910</v>
      </c>
      <c r="E720" s="335" t="s">
        <v>1886</v>
      </c>
      <c r="F720" s="333" t="s">
        <v>1887</v>
      </c>
      <c r="G720" s="336">
        <v>7000000</v>
      </c>
      <c r="H720" s="337">
        <v>0</v>
      </c>
      <c r="I720" s="338">
        <f t="shared" si="8"/>
        <v>7000000</v>
      </c>
      <c r="J720" s="331">
        <v>365</v>
      </c>
      <c r="K720" s="331">
        <f t="shared" si="9"/>
        <v>7000000</v>
      </c>
    </row>
    <row r="721" spans="3:13" x14ac:dyDescent="0.45">
      <c r="C721" s="333" t="s">
        <v>1723</v>
      </c>
      <c r="D721" s="334">
        <v>45912</v>
      </c>
      <c r="E721" s="335" t="s">
        <v>1888</v>
      </c>
      <c r="F721" s="333" t="s">
        <v>1869</v>
      </c>
      <c r="G721" s="336">
        <v>-31300</v>
      </c>
      <c r="H721" s="337">
        <v>0</v>
      </c>
      <c r="I721" s="338">
        <f t="shared" si="8"/>
        <v>-31300</v>
      </c>
      <c r="J721" s="331">
        <v>365</v>
      </c>
      <c r="K721" s="331">
        <f t="shared" si="9"/>
        <v>-31300</v>
      </c>
      <c r="L721" s="341"/>
      <c r="M721" s="341"/>
    </row>
    <row r="722" spans="3:13" x14ac:dyDescent="0.45">
      <c r="C722" s="333" t="s">
        <v>1723</v>
      </c>
      <c r="D722" s="334">
        <v>45917</v>
      </c>
      <c r="E722" s="335" t="s">
        <v>1889</v>
      </c>
      <c r="F722" s="333" t="s">
        <v>1735</v>
      </c>
      <c r="G722" s="336">
        <v>18181819</v>
      </c>
      <c r="H722" s="337">
        <v>0</v>
      </c>
      <c r="I722" s="338">
        <f t="shared" si="8"/>
        <v>18181819</v>
      </c>
      <c r="J722" s="331">
        <v>365</v>
      </c>
      <c r="K722" s="331">
        <f t="shared" si="9"/>
        <v>18181819</v>
      </c>
    </row>
    <row r="723" spans="3:13" x14ac:dyDescent="0.45">
      <c r="C723" s="333" t="s">
        <v>1723</v>
      </c>
      <c r="D723" s="334">
        <v>45918</v>
      </c>
      <c r="E723" s="335" t="s">
        <v>1890</v>
      </c>
      <c r="F723" s="333" t="s">
        <v>1759</v>
      </c>
      <c r="G723" s="336">
        <v>574420</v>
      </c>
      <c r="H723" s="337">
        <v>0</v>
      </c>
      <c r="I723" s="338">
        <f t="shared" si="8"/>
        <v>574420</v>
      </c>
      <c r="J723" s="331">
        <v>365</v>
      </c>
      <c r="K723" s="331">
        <f t="shared" si="9"/>
        <v>574420</v>
      </c>
      <c r="L723" s="341"/>
      <c r="M723" s="341"/>
    </row>
    <row r="724" spans="3:13" x14ac:dyDescent="0.45">
      <c r="C724" s="333" t="s">
        <v>1723</v>
      </c>
      <c r="D724" s="334">
        <v>45918</v>
      </c>
      <c r="E724" s="335" t="s">
        <v>1819</v>
      </c>
      <c r="F724" s="333" t="s">
        <v>1759</v>
      </c>
      <c r="G724" s="336">
        <v>15500</v>
      </c>
      <c r="H724" s="337">
        <v>0</v>
      </c>
      <c r="I724" s="338">
        <f t="shared" si="8"/>
        <v>15500</v>
      </c>
      <c r="J724" s="331">
        <v>365</v>
      </c>
      <c r="K724" s="331">
        <f t="shared" si="9"/>
        <v>15500</v>
      </c>
    </row>
    <row r="725" spans="3:13" x14ac:dyDescent="0.45">
      <c r="C725" s="333" t="s">
        <v>1723</v>
      </c>
      <c r="D725" s="334">
        <v>45922</v>
      </c>
      <c r="E725" s="335" t="s">
        <v>1891</v>
      </c>
      <c r="F725" s="333" t="s">
        <v>1892</v>
      </c>
      <c r="G725" s="336">
        <v>3000000</v>
      </c>
      <c r="H725" s="337">
        <v>0</v>
      </c>
      <c r="I725" s="338">
        <f t="shared" si="8"/>
        <v>3000000</v>
      </c>
      <c r="J725" s="331">
        <v>365</v>
      </c>
      <c r="K725" s="331">
        <f t="shared" si="9"/>
        <v>3000000</v>
      </c>
      <c r="L725" s="341"/>
      <c r="M725" s="341"/>
    </row>
    <row r="726" spans="3:13" x14ac:dyDescent="0.45">
      <c r="C726" s="333" t="s">
        <v>1723</v>
      </c>
      <c r="D726" s="334">
        <v>45922</v>
      </c>
      <c r="E726" s="335" t="s">
        <v>1893</v>
      </c>
      <c r="F726" s="333" t="s">
        <v>1873</v>
      </c>
      <c r="G726" s="336">
        <v>120000</v>
      </c>
      <c r="H726" s="337">
        <v>0</v>
      </c>
      <c r="I726" s="338">
        <f t="shared" si="8"/>
        <v>120000</v>
      </c>
      <c r="J726" s="331">
        <v>365</v>
      </c>
      <c r="K726" s="331">
        <f t="shared" si="9"/>
        <v>120000</v>
      </c>
    </row>
    <row r="727" spans="3:13" x14ac:dyDescent="0.45">
      <c r="C727" s="333" t="s">
        <v>1723</v>
      </c>
      <c r="D727" s="334">
        <v>45925</v>
      </c>
      <c r="E727" s="335" t="s">
        <v>1894</v>
      </c>
      <c r="F727" s="333" t="s">
        <v>1884</v>
      </c>
      <c r="G727" s="336">
        <v>8407273</v>
      </c>
      <c r="H727" s="337">
        <v>0</v>
      </c>
      <c r="I727" s="338">
        <f t="shared" si="8"/>
        <v>8407273</v>
      </c>
      <c r="J727" s="331">
        <v>365</v>
      </c>
      <c r="K727" s="331">
        <f t="shared" si="9"/>
        <v>8407273</v>
      </c>
      <c r="L727" s="341"/>
      <c r="M727" s="341"/>
    </row>
    <row r="728" spans="3:13" x14ac:dyDescent="0.45">
      <c r="C728" s="333" t="s">
        <v>1723</v>
      </c>
      <c r="D728" s="334">
        <v>45925</v>
      </c>
      <c r="E728" s="335" t="s">
        <v>1895</v>
      </c>
      <c r="F728" s="333" t="s">
        <v>1824</v>
      </c>
      <c r="G728" s="336">
        <v>20000000</v>
      </c>
      <c r="H728" s="337">
        <v>0</v>
      </c>
      <c r="I728" s="338">
        <f t="shared" si="8"/>
        <v>20000000</v>
      </c>
      <c r="J728" s="331">
        <v>365</v>
      </c>
      <c r="K728" s="331">
        <f t="shared" si="9"/>
        <v>20000000</v>
      </c>
    </row>
    <row r="729" spans="3:13" x14ac:dyDescent="0.45">
      <c r="C729" s="333" t="s">
        <v>1723</v>
      </c>
      <c r="D729" s="334">
        <v>45925</v>
      </c>
      <c r="E729" s="335" t="s">
        <v>1896</v>
      </c>
      <c r="F729" s="333" t="s">
        <v>1608</v>
      </c>
      <c r="G729" s="336">
        <v>1137000</v>
      </c>
      <c r="H729" s="337">
        <v>0</v>
      </c>
      <c r="I729" s="338">
        <f t="shared" si="8"/>
        <v>1137000</v>
      </c>
      <c r="J729" s="331">
        <v>365</v>
      </c>
      <c r="K729" s="331">
        <f t="shared" si="9"/>
        <v>1137000</v>
      </c>
      <c r="L729" s="341"/>
      <c r="M729" s="341"/>
    </row>
    <row r="730" spans="3:13" x14ac:dyDescent="0.45">
      <c r="C730" s="333" t="s">
        <v>1723</v>
      </c>
      <c r="D730" s="334">
        <v>45925</v>
      </c>
      <c r="E730" s="335" t="s">
        <v>1897</v>
      </c>
      <c r="F730" s="333" t="s">
        <v>1875</v>
      </c>
      <c r="G730" s="336">
        <v>320000</v>
      </c>
      <c r="H730" s="337">
        <v>0</v>
      </c>
      <c r="I730" s="338">
        <f t="shared" ref="I730:I793" si="10">G730-H730</f>
        <v>320000</v>
      </c>
      <c r="J730" s="331">
        <v>365</v>
      </c>
      <c r="K730" s="331">
        <f t="shared" si="9"/>
        <v>320000</v>
      </c>
    </row>
    <row r="731" spans="3:13" x14ac:dyDescent="0.45">
      <c r="C731" s="333" t="s">
        <v>1723</v>
      </c>
      <c r="D731" s="334">
        <v>45926</v>
      </c>
      <c r="E731" s="335" t="s">
        <v>1898</v>
      </c>
      <c r="F731" s="333" t="s">
        <v>1899</v>
      </c>
      <c r="G731" s="336">
        <v>13110000</v>
      </c>
      <c r="H731" s="337">
        <v>0</v>
      </c>
      <c r="I731" s="338">
        <f t="shared" si="10"/>
        <v>13110000</v>
      </c>
      <c r="J731" s="331">
        <v>365</v>
      </c>
      <c r="K731" s="331">
        <f t="shared" si="9"/>
        <v>13110000</v>
      </c>
      <c r="L731" s="341"/>
    </row>
    <row r="732" spans="3:13" x14ac:dyDescent="0.45">
      <c r="C732" s="333" t="s">
        <v>1723</v>
      </c>
      <c r="D732" s="334">
        <v>45926</v>
      </c>
      <c r="E732" s="335" t="s">
        <v>1900</v>
      </c>
      <c r="F732" s="333" t="s">
        <v>1824</v>
      </c>
      <c r="G732" s="336">
        <v>10000000</v>
      </c>
      <c r="H732" s="337">
        <v>0</v>
      </c>
      <c r="I732" s="338">
        <f t="shared" si="10"/>
        <v>10000000</v>
      </c>
      <c r="J732" s="331">
        <v>365</v>
      </c>
      <c r="K732" s="331">
        <f t="shared" si="9"/>
        <v>10000000</v>
      </c>
    </row>
    <row r="733" spans="3:13" x14ac:dyDescent="0.45">
      <c r="C733" s="333" t="s">
        <v>1723</v>
      </c>
      <c r="D733" s="334">
        <v>45926</v>
      </c>
      <c r="E733" s="335" t="s">
        <v>1901</v>
      </c>
      <c r="F733" s="333" t="s">
        <v>1827</v>
      </c>
      <c r="G733" s="336">
        <v>5400000</v>
      </c>
      <c r="H733" s="337">
        <v>0</v>
      </c>
      <c r="I733" s="338">
        <f t="shared" si="10"/>
        <v>5400000</v>
      </c>
      <c r="J733" s="331">
        <v>365</v>
      </c>
      <c r="K733" s="331">
        <f t="shared" si="9"/>
        <v>5400000</v>
      </c>
    </row>
    <row r="734" spans="3:13" x14ac:dyDescent="0.45">
      <c r="C734" s="333" t="s">
        <v>1723</v>
      </c>
      <c r="D734" s="334">
        <v>45926</v>
      </c>
      <c r="E734" s="335" t="s">
        <v>1902</v>
      </c>
      <c r="F734" s="333" t="s">
        <v>1788</v>
      </c>
      <c r="G734" s="336">
        <v>5000000</v>
      </c>
      <c r="H734" s="337">
        <v>0</v>
      </c>
      <c r="I734" s="338">
        <f t="shared" si="10"/>
        <v>5000000</v>
      </c>
      <c r="J734" s="331">
        <v>365</v>
      </c>
      <c r="K734" s="331">
        <f t="shared" si="9"/>
        <v>5000000</v>
      </c>
    </row>
    <row r="735" spans="3:13" x14ac:dyDescent="0.45">
      <c r="C735" s="333" t="s">
        <v>1723</v>
      </c>
      <c r="D735" s="334">
        <v>45926</v>
      </c>
      <c r="E735" s="335" t="s">
        <v>1903</v>
      </c>
      <c r="F735" s="333" t="s">
        <v>1809</v>
      </c>
      <c r="G735" s="336">
        <v>1100000</v>
      </c>
      <c r="H735" s="337">
        <v>0</v>
      </c>
      <c r="I735" s="338">
        <f t="shared" si="10"/>
        <v>1100000</v>
      </c>
      <c r="J735" s="331">
        <v>365</v>
      </c>
      <c r="K735" s="331">
        <f t="shared" si="9"/>
        <v>1100000</v>
      </c>
      <c r="L735" s="341"/>
      <c r="M735" s="341"/>
    </row>
    <row r="736" spans="3:13" x14ac:dyDescent="0.45">
      <c r="C736" s="333" t="s">
        <v>1723</v>
      </c>
      <c r="D736" s="334">
        <v>45926</v>
      </c>
      <c r="E736" s="335" t="s">
        <v>1904</v>
      </c>
      <c r="F736" s="333" t="s">
        <v>1735</v>
      </c>
      <c r="G736" s="336">
        <v>12000000</v>
      </c>
      <c r="H736" s="337">
        <v>0</v>
      </c>
      <c r="I736" s="338">
        <f t="shared" si="10"/>
        <v>12000000</v>
      </c>
      <c r="J736" s="331">
        <v>365</v>
      </c>
      <c r="K736" s="331">
        <f t="shared" si="9"/>
        <v>12000000</v>
      </c>
    </row>
    <row r="737" spans="3:13" x14ac:dyDescent="0.45">
      <c r="C737" s="333" t="s">
        <v>1723</v>
      </c>
      <c r="D737" s="334">
        <v>45929</v>
      </c>
      <c r="E737" s="335" t="s">
        <v>1905</v>
      </c>
      <c r="F737" s="333" t="s">
        <v>1906</v>
      </c>
      <c r="G737" s="336">
        <v>1970000</v>
      </c>
      <c r="H737" s="337">
        <v>0</v>
      </c>
      <c r="I737" s="338">
        <f t="shared" si="10"/>
        <v>1970000</v>
      </c>
      <c r="J737" s="331">
        <v>365</v>
      </c>
      <c r="K737" s="331">
        <f t="shared" si="9"/>
        <v>1970000</v>
      </c>
      <c r="L737" s="341"/>
      <c r="M737" s="341"/>
    </row>
    <row r="738" spans="3:13" x14ac:dyDescent="0.45">
      <c r="C738" s="333" t="s">
        <v>1723</v>
      </c>
      <c r="D738" s="334">
        <v>45930</v>
      </c>
      <c r="E738" s="335" t="s">
        <v>1907</v>
      </c>
      <c r="F738" s="333" t="s">
        <v>1576</v>
      </c>
      <c r="G738" s="336">
        <v>4813151</v>
      </c>
      <c r="H738" s="337">
        <v>0</v>
      </c>
      <c r="I738" s="338">
        <f t="shared" si="10"/>
        <v>4813151</v>
      </c>
      <c r="J738" s="331">
        <v>365</v>
      </c>
      <c r="K738" s="331">
        <f t="shared" si="9"/>
        <v>4813151</v>
      </c>
      <c r="L738" s="296" t="s">
        <v>1971</v>
      </c>
    </row>
    <row r="739" spans="3:13" x14ac:dyDescent="0.45">
      <c r="C739" s="333" t="s">
        <v>1723</v>
      </c>
      <c r="D739" s="334">
        <v>45930</v>
      </c>
      <c r="E739" s="335" t="s">
        <v>1907</v>
      </c>
      <c r="F739" s="333" t="s">
        <v>1576</v>
      </c>
      <c r="G739" s="336">
        <v>7620821</v>
      </c>
      <c r="H739" s="337">
        <v>0</v>
      </c>
      <c r="I739" s="338">
        <f t="shared" si="10"/>
        <v>7620821</v>
      </c>
      <c r="J739" s="331">
        <v>365</v>
      </c>
      <c r="K739" s="331">
        <f t="shared" si="9"/>
        <v>7620821</v>
      </c>
      <c r="L739" s="296" t="s">
        <v>1971</v>
      </c>
      <c r="M739" s="341"/>
    </row>
    <row r="740" spans="3:13" x14ac:dyDescent="0.45">
      <c r="C740" s="333" t="s">
        <v>1723</v>
      </c>
      <c r="D740" s="334">
        <v>45931</v>
      </c>
      <c r="E740" s="335" t="s">
        <v>1908</v>
      </c>
      <c r="F740" s="333" t="s">
        <v>1576</v>
      </c>
      <c r="G740" s="336">
        <v>-505205</v>
      </c>
      <c r="H740" s="337">
        <v>0</v>
      </c>
      <c r="I740" s="338">
        <f t="shared" si="10"/>
        <v>-505205</v>
      </c>
      <c r="J740" s="331">
        <v>365</v>
      </c>
      <c r="K740" s="331">
        <f t="shared" si="9"/>
        <v>-505205</v>
      </c>
      <c r="L740" s="296" t="s">
        <v>1971</v>
      </c>
    </row>
    <row r="741" spans="3:13" x14ac:dyDescent="0.45">
      <c r="C741" s="333" t="s">
        <v>1723</v>
      </c>
      <c r="D741" s="334">
        <v>45943</v>
      </c>
      <c r="E741" s="335" t="s">
        <v>1909</v>
      </c>
      <c r="F741" s="333" t="s">
        <v>1824</v>
      </c>
      <c r="G741" s="336">
        <v>11500000</v>
      </c>
      <c r="H741" s="337">
        <v>0</v>
      </c>
      <c r="I741" s="338">
        <f t="shared" si="10"/>
        <v>11500000</v>
      </c>
      <c r="J741" s="331">
        <v>365</v>
      </c>
      <c r="K741" s="331">
        <f t="shared" si="9"/>
        <v>11500000</v>
      </c>
      <c r="L741" s="341"/>
      <c r="M741" s="341"/>
    </row>
    <row r="742" spans="3:13" x14ac:dyDescent="0.45">
      <c r="C742" s="333" t="s">
        <v>1723</v>
      </c>
      <c r="D742" s="334">
        <v>45943</v>
      </c>
      <c r="E742" s="335" t="s">
        <v>1910</v>
      </c>
      <c r="F742" s="333" t="s">
        <v>1608</v>
      </c>
      <c r="G742" s="336">
        <v>1061000</v>
      </c>
      <c r="H742" s="337">
        <v>0</v>
      </c>
      <c r="I742" s="338">
        <f t="shared" si="10"/>
        <v>1061000</v>
      </c>
      <c r="J742" s="331">
        <v>365</v>
      </c>
      <c r="K742" s="331">
        <f t="shared" si="9"/>
        <v>1061000</v>
      </c>
    </row>
    <row r="743" spans="3:13" x14ac:dyDescent="0.45">
      <c r="C743" s="333" t="s">
        <v>1723</v>
      </c>
      <c r="D743" s="334">
        <v>45948</v>
      </c>
      <c r="E743" s="335" t="s">
        <v>1911</v>
      </c>
      <c r="F743" s="333" t="s">
        <v>1759</v>
      </c>
      <c r="G743" s="336">
        <v>466282</v>
      </c>
      <c r="H743" s="337">
        <v>0</v>
      </c>
      <c r="I743" s="338">
        <f t="shared" si="10"/>
        <v>466282</v>
      </c>
      <c r="J743" s="331">
        <v>365</v>
      </c>
      <c r="K743" s="331">
        <f t="shared" si="9"/>
        <v>466282</v>
      </c>
      <c r="L743" s="341"/>
      <c r="M743" s="341"/>
    </row>
    <row r="744" spans="3:13" x14ac:dyDescent="0.45">
      <c r="C744" s="333" t="s">
        <v>1723</v>
      </c>
      <c r="D744" s="334">
        <v>45948</v>
      </c>
      <c r="E744" s="335" t="s">
        <v>1819</v>
      </c>
      <c r="F744" s="333" t="s">
        <v>1759</v>
      </c>
      <c r="G744" s="336">
        <v>12580</v>
      </c>
      <c r="H744" s="337">
        <v>0</v>
      </c>
      <c r="I744" s="338">
        <f t="shared" si="10"/>
        <v>12580</v>
      </c>
      <c r="J744" s="331">
        <v>365</v>
      </c>
      <c r="K744" s="331">
        <f t="shared" si="9"/>
        <v>12580</v>
      </c>
    </row>
    <row r="745" spans="3:13" x14ac:dyDescent="0.45">
      <c r="C745" s="333" t="s">
        <v>1723</v>
      </c>
      <c r="D745" s="334">
        <v>45948</v>
      </c>
      <c r="E745" s="335" t="s">
        <v>1912</v>
      </c>
      <c r="F745" s="333" t="s">
        <v>1759</v>
      </c>
      <c r="G745" s="336">
        <v>476612</v>
      </c>
      <c r="H745" s="337">
        <v>0</v>
      </c>
      <c r="I745" s="338">
        <f t="shared" si="10"/>
        <v>476612</v>
      </c>
      <c r="J745" s="331">
        <v>365</v>
      </c>
      <c r="K745" s="331">
        <f t="shared" si="9"/>
        <v>476612</v>
      </c>
    </row>
    <row r="746" spans="3:13" x14ac:dyDescent="0.45">
      <c r="C746" s="333" t="s">
        <v>1723</v>
      </c>
      <c r="D746" s="334">
        <v>45948</v>
      </c>
      <c r="E746" s="335" t="s">
        <v>1819</v>
      </c>
      <c r="F746" s="333" t="s">
        <v>1759</v>
      </c>
      <c r="G746" s="336">
        <v>12860</v>
      </c>
      <c r="H746" s="337">
        <v>0</v>
      </c>
      <c r="I746" s="338">
        <f t="shared" si="10"/>
        <v>12860</v>
      </c>
      <c r="J746" s="331">
        <v>365</v>
      </c>
      <c r="K746" s="331">
        <f t="shared" si="9"/>
        <v>12860</v>
      </c>
    </row>
    <row r="747" spans="3:13" x14ac:dyDescent="0.45">
      <c r="C747" s="333" t="s">
        <v>1723</v>
      </c>
      <c r="D747" s="334">
        <v>45950</v>
      </c>
      <c r="E747" s="335" t="s">
        <v>1913</v>
      </c>
      <c r="F747" s="333" t="s">
        <v>1873</v>
      </c>
      <c r="G747" s="336">
        <v>120000</v>
      </c>
      <c r="H747" s="337">
        <v>0</v>
      </c>
      <c r="I747" s="338">
        <f t="shared" si="10"/>
        <v>120000</v>
      </c>
      <c r="J747" s="331">
        <v>365</v>
      </c>
      <c r="K747" s="331">
        <f t="shared" si="9"/>
        <v>120000</v>
      </c>
      <c r="L747" s="341"/>
      <c r="M747" s="341"/>
    </row>
    <row r="748" spans="3:13" x14ac:dyDescent="0.45">
      <c r="C748" s="333" t="s">
        <v>1723</v>
      </c>
      <c r="D748" s="334">
        <v>45952</v>
      </c>
      <c r="E748" s="335" t="s">
        <v>1914</v>
      </c>
      <c r="F748" s="333" t="s">
        <v>1915</v>
      </c>
      <c r="G748" s="336">
        <v>3600000</v>
      </c>
      <c r="H748" s="337">
        <v>0</v>
      </c>
      <c r="I748" s="338">
        <f t="shared" si="10"/>
        <v>3600000</v>
      </c>
      <c r="J748" s="331">
        <v>365</v>
      </c>
      <c r="K748" s="331">
        <f t="shared" si="9"/>
        <v>3600000</v>
      </c>
    </row>
    <row r="749" spans="3:13" x14ac:dyDescent="0.45">
      <c r="C749" s="333" t="s">
        <v>1723</v>
      </c>
      <c r="D749" s="334">
        <v>45957</v>
      </c>
      <c r="E749" s="335" t="s">
        <v>1916</v>
      </c>
      <c r="F749" s="333" t="s">
        <v>1702</v>
      </c>
      <c r="G749" s="336">
        <v>10000000</v>
      </c>
      <c r="H749" s="337">
        <v>0</v>
      </c>
      <c r="I749" s="338">
        <f t="shared" si="10"/>
        <v>10000000</v>
      </c>
      <c r="J749" s="331">
        <v>365</v>
      </c>
      <c r="K749" s="331">
        <f t="shared" si="9"/>
        <v>10000000</v>
      </c>
      <c r="L749" s="341"/>
      <c r="M749" s="341"/>
    </row>
    <row r="750" spans="3:13" x14ac:dyDescent="0.45">
      <c r="C750" s="333" t="s">
        <v>1723</v>
      </c>
      <c r="D750" s="334">
        <v>45960</v>
      </c>
      <c r="E750" s="335" t="s">
        <v>1917</v>
      </c>
      <c r="F750" s="333" t="s">
        <v>1918</v>
      </c>
      <c r="G750" s="336">
        <v>82500</v>
      </c>
      <c r="H750" s="337">
        <v>0</v>
      </c>
      <c r="I750" s="338">
        <f t="shared" si="10"/>
        <v>82500</v>
      </c>
      <c r="J750" s="331">
        <v>365</v>
      </c>
      <c r="K750" s="331">
        <f t="shared" si="9"/>
        <v>82500</v>
      </c>
    </row>
    <row r="751" spans="3:13" x14ac:dyDescent="0.45">
      <c r="C751" s="333" t="s">
        <v>1723</v>
      </c>
      <c r="D751" s="334">
        <v>45961</v>
      </c>
      <c r="E751" s="335" t="s">
        <v>1919</v>
      </c>
      <c r="F751" s="333" t="s">
        <v>1576</v>
      </c>
      <c r="G751" s="336">
        <v>4813150</v>
      </c>
      <c r="H751" s="337">
        <v>0</v>
      </c>
      <c r="I751" s="338">
        <f t="shared" si="10"/>
        <v>4813150</v>
      </c>
      <c r="J751" s="331">
        <v>365</v>
      </c>
      <c r="K751" s="331">
        <f t="shared" ref="K751:K780" si="11">I751*J751/365</f>
        <v>4813150</v>
      </c>
      <c r="L751" s="296" t="s">
        <v>1971</v>
      </c>
      <c r="M751" s="341"/>
    </row>
    <row r="752" spans="3:13" x14ac:dyDescent="0.45">
      <c r="C752" s="333" t="s">
        <v>1723</v>
      </c>
      <c r="D752" s="334">
        <v>45961</v>
      </c>
      <c r="E752" s="335" t="s">
        <v>1919</v>
      </c>
      <c r="F752" s="333" t="s">
        <v>1576</v>
      </c>
      <c r="G752" s="336">
        <v>7620822</v>
      </c>
      <c r="H752" s="337">
        <v>0</v>
      </c>
      <c r="I752" s="338">
        <f t="shared" si="10"/>
        <v>7620822</v>
      </c>
      <c r="J752" s="331">
        <v>365</v>
      </c>
      <c r="K752" s="331">
        <f t="shared" si="11"/>
        <v>7620822</v>
      </c>
      <c r="L752" s="296" t="s">
        <v>1971</v>
      </c>
    </row>
    <row r="753" spans="3:13" x14ac:dyDescent="0.45">
      <c r="C753" s="333" t="s">
        <v>1723</v>
      </c>
      <c r="D753" s="334">
        <v>45961</v>
      </c>
      <c r="E753" s="335" t="s">
        <v>1920</v>
      </c>
      <c r="F753" s="333" t="s">
        <v>1756</v>
      </c>
      <c r="G753" s="336">
        <v>184000</v>
      </c>
      <c r="H753" s="337">
        <v>0</v>
      </c>
      <c r="I753" s="338">
        <f t="shared" si="10"/>
        <v>184000</v>
      </c>
      <c r="J753" s="331">
        <v>365</v>
      </c>
      <c r="K753" s="331">
        <f t="shared" si="11"/>
        <v>184000</v>
      </c>
      <c r="L753" s="341"/>
      <c r="M753" s="341"/>
    </row>
    <row r="754" spans="3:13" x14ac:dyDescent="0.45">
      <c r="C754" s="333" t="s">
        <v>1723</v>
      </c>
      <c r="D754" s="334">
        <v>45961</v>
      </c>
      <c r="E754" s="335" t="s">
        <v>1921</v>
      </c>
      <c r="F754" s="333" t="s">
        <v>1767</v>
      </c>
      <c r="G754" s="336">
        <v>525000</v>
      </c>
      <c r="H754" s="337">
        <v>0</v>
      </c>
      <c r="I754" s="338">
        <f t="shared" si="10"/>
        <v>525000</v>
      </c>
      <c r="J754" s="331">
        <v>365</v>
      </c>
      <c r="K754" s="331">
        <f t="shared" si="11"/>
        <v>525000</v>
      </c>
    </row>
    <row r="755" spans="3:13" x14ac:dyDescent="0.45">
      <c r="C755" s="333" t="s">
        <v>1723</v>
      </c>
      <c r="D755" s="334">
        <v>45961</v>
      </c>
      <c r="E755" s="335" t="s">
        <v>1922</v>
      </c>
      <c r="F755" s="333" t="s">
        <v>1884</v>
      </c>
      <c r="G755" s="336">
        <v>1363636</v>
      </c>
      <c r="H755" s="337">
        <v>0</v>
      </c>
      <c r="I755" s="338">
        <f t="shared" si="10"/>
        <v>1363636</v>
      </c>
      <c r="J755" s="331">
        <v>365</v>
      </c>
      <c r="K755" s="331">
        <f t="shared" si="11"/>
        <v>1363636</v>
      </c>
      <c r="L755" s="341"/>
      <c r="M755" s="341"/>
    </row>
    <row r="756" spans="3:13" x14ac:dyDescent="0.45">
      <c r="C756" s="333" t="s">
        <v>1723</v>
      </c>
      <c r="D756" s="334">
        <v>45961</v>
      </c>
      <c r="E756" s="335" t="s">
        <v>1923</v>
      </c>
      <c r="F756" s="333" t="s">
        <v>1824</v>
      </c>
      <c r="G756" s="336">
        <v>13450000</v>
      </c>
      <c r="H756" s="337">
        <v>0</v>
      </c>
      <c r="I756" s="338">
        <f t="shared" si="10"/>
        <v>13450000</v>
      </c>
      <c r="J756" s="331">
        <v>365</v>
      </c>
      <c r="K756" s="331">
        <f t="shared" si="11"/>
        <v>13450000</v>
      </c>
    </row>
    <row r="757" spans="3:13" x14ac:dyDescent="0.45">
      <c r="C757" s="333" t="s">
        <v>1723</v>
      </c>
      <c r="D757" s="334">
        <v>45961</v>
      </c>
      <c r="E757" s="335" t="s">
        <v>1924</v>
      </c>
      <c r="F757" s="333" t="s">
        <v>1925</v>
      </c>
      <c r="G757" s="336">
        <v>54545455</v>
      </c>
      <c r="H757" s="337">
        <v>0</v>
      </c>
      <c r="I757" s="338">
        <f t="shared" si="10"/>
        <v>54545455</v>
      </c>
      <c r="J757" s="331">
        <v>365</v>
      </c>
      <c r="K757" s="331">
        <f t="shared" si="11"/>
        <v>54545455</v>
      </c>
    </row>
    <row r="758" spans="3:13" x14ac:dyDescent="0.45">
      <c r="C758" s="333" t="s">
        <v>1723</v>
      </c>
      <c r="D758" s="334">
        <v>45962</v>
      </c>
      <c r="E758" s="335" t="s">
        <v>1926</v>
      </c>
      <c r="F758" s="333" t="s">
        <v>1927</v>
      </c>
      <c r="G758" s="336">
        <v>200000</v>
      </c>
      <c r="H758" s="337">
        <v>0</v>
      </c>
      <c r="I758" s="338">
        <f t="shared" si="10"/>
        <v>200000</v>
      </c>
      <c r="J758" s="331">
        <v>365</v>
      </c>
      <c r="K758" s="331">
        <f t="shared" si="11"/>
        <v>200000</v>
      </c>
      <c r="L758" s="341"/>
      <c r="M758" s="341"/>
    </row>
    <row r="759" spans="3:13" x14ac:dyDescent="0.45">
      <c r="C759" s="333" t="s">
        <v>1723</v>
      </c>
      <c r="D759" s="334">
        <v>45971</v>
      </c>
      <c r="E759" s="335" t="s">
        <v>1928</v>
      </c>
      <c r="F759" s="333" t="s">
        <v>1824</v>
      </c>
      <c r="G759" s="336">
        <v>15700000</v>
      </c>
      <c r="H759" s="337">
        <v>0</v>
      </c>
      <c r="I759" s="338">
        <f t="shared" si="10"/>
        <v>15700000</v>
      </c>
      <c r="J759" s="331">
        <v>365</v>
      </c>
      <c r="K759" s="331">
        <f t="shared" si="11"/>
        <v>15700000</v>
      </c>
    </row>
    <row r="760" spans="3:13" x14ac:dyDescent="0.45">
      <c r="C760" s="333" t="s">
        <v>1723</v>
      </c>
      <c r="D760" s="334">
        <v>45979</v>
      </c>
      <c r="E760" s="335" t="s">
        <v>1929</v>
      </c>
      <c r="F760" s="333" t="s">
        <v>1759</v>
      </c>
      <c r="G760" s="336">
        <v>1575813</v>
      </c>
      <c r="H760" s="337">
        <v>0</v>
      </c>
      <c r="I760" s="338">
        <f t="shared" si="10"/>
        <v>1575813</v>
      </c>
      <c r="J760" s="331">
        <v>365</v>
      </c>
      <c r="K760" s="331">
        <f t="shared" si="11"/>
        <v>1575813</v>
      </c>
      <c r="L760" s="341"/>
      <c r="M760" s="341"/>
    </row>
    <row r="761" spans="3:13" x14ac:dyDescent="0.45">
      <c r="C761" s="333" t="s">
        <v>1723</v>
      </c>
      <c r="D761" s="334">
        <v>45979</v>
      </c>
      <c r="E761" s="335" t="s">
        <v>1819</v>
      </c>
      <c r="F761" s="333" t="s">
        <v>1759</v>
      </c>
      <c r="G761" s="336">
        <v>42540</v>
      </c>
      <c r="H761" s="337">
        <v>0</v>
      </c>
      <c r="I761" s="338">
        <f t="shared" si="10"/>
        <v>42540</v>
      </c>
      <c r="J761" s="331">
        <v>365</v>
      </c>
      <c r="K761" s="331">
        <f t="shared" si="11"/>
        <v>42540</v>
      </c>
    </row>
    <row r="762" spans="3:13" x14ac:dyDescent="0.45">
      <c r="C762" s="333" t="s">
        <v>1723</v>
      </c>
      <c r="D762" s="334">
        <v>45979</v>
      </c>
      <c r="E762" s="335" t="s">
        <v>1930</v>
      </c>
      <c r="F762" s="333" t="s">
        <v>1759</v>
      </c>
      <c r="G762" s="336">
        <v>53652</v>
      </c>
      <c r="H762" s="337">
        <v>0</v>
      </c>
      <c r="I762" s="338">
        <f t="shared" si="10"/>
        <v>53652</v>
      </c>
      <c r="J762" s="331">
        <v>365</v>
      </c>
      <c r="K762" s="331">
        <f t="shared" si="11"/>
        <v>53652</v>
      </c>
      <c r="L762" s="341"/>
      <c r="M762" s="341"/>
    </row>
    <row r="763" spans="3:13" x14ac:dyDescent="0.45">
      <c r="C763" s="333" t="s">
        <v>1723</v>
      </c>
      <c r="D763" s="334">
        <v>45979</v>
      </c>
      <c r="E763" s="335" t="s">
        <v>1819</v>
      </c>
      <c r="F763" s="333" t="s">
        <v>1759</v>
      </c>
      <c r="G763" s="336">
        <v>1440</v>
      </c>
      <c r="H763" s="337">
        <v>0</v>
      </c>
      <c r="I763" s="338">
        <f t="shared" si="10"/>
        <v>1440</v>
      </c>
      <c r="J763" s="331">
        <v>365</v>
      </c>
      <c r="K763" s="331">
        <f t="shared" si="11"/>
        <v>1440</v>
      </c>
    </row>
    <row r="764" spans="3:13" x14ac:dyDescent="0.45">
      <c r="C764" s="333" t="s">
        <v>1723</v>
      </c>
      <c r="D764" s="334">
        <v>45979</v>
      </c>
      <c r="E764" s="335" t="s">
        <v>1931</v>
      </c>
      <c r="F764" s="333" t="s">
        <v>1759</v>
      </c>
      <c r="G764" s="336">
        <v>-1353900</v>
      </c>
      <c r="H764" s="337">
        <v>0</v>
      </c>
      <c r="I764" s="338">
        <f t="shared" si="10"/>
        <v>-1353900</v>
      </c>
      <c r="J764" s="331">
        <v>365</v>
      </c>
      <c r="K764" s="331">
        <f t="shared" si="11"/>
        <v>-1353900</v>
      </c>
      <c r="L764" s="341"/>
      <c r="M764" s="341"/>
    </row>
    <row r="765" spans="3:13" x14ac:dyDescent="0.45">
      <c r="C765" s="333" t="s">
        <v>1723</v>
      </c>
      <c r="D765" s="334">
        <v>45981</v>
      </c>
      <c r="E765" s="335" t="s">
        <v>1932</v>
      </c>
      <c r="F765" s="333" t="s">
        <v>1873</v>
      </c>
      <c r="G765" s="336">
        <v>120000</v>
      </c>
      <c r="H765" s="337">
        <v>0</v>
      </c>
      <c r="I765" s="338">
        <f t="shared" si="10"/>
        <v>120000</v>
      </c>
      <c r="J765" s="331">
        <v>365</v>
      </c>
      <c r="K765" s="331">
        <f t="shared" si="11"/>
        <v>120000</v>
      </c>
      <c r="L765" s="341"/>
      <c r="M765" s="341"/>
    </row>
    <row r="766" spans="3:13" x14ac:dyDescent="0.45">
      <c r="C766" s="333" t="s">
        <v>1723</v>
      </c>
      <c r="D766" s="334">
        <v>45982</v>
      </c>
      <c r="E766" s="335" t="s">
        <v>1933</v>
      </c>
      <c r="F766" s="333" t="s">
        <v>1824</v>
      </c>
      <c r="G766" s="336">
        <v>17000000</v>
      </c>
      <c r="H766" s="337">
        <v>0</v>
      </c>
      <c r="I766" s="338">
        <f t="shared" si="10"/>
        <v>17000000</v>
      </c>
      <c r="J766" s="331">
        <v>365</v>
      </c>
      <c r="K766" s="331">
        <f t="shared" si="11"/>
        <v>17000000</v>
      </c>
    </row>
    <row r="767" spans="3:13" x14ac:dyDescent="0.45">
      <c r="C767" s="333" t="s">
        <v>1723</v>
      </c>
      <c r="D767" s="334">
        <v>45982</v>
      </c>
      <c r="E767" s="335" t="s">
        <v>1934</v>
      </c>
      <c r="F767" s="333" t="s">
        <v>1935</v>
      </c>
      <c r="G767" s="336">
        <v>16000000</v>
      </c>
      <c r="H767" s="337">
        <v>0</v>
      </c>
      <c r="I767" s="338">
        <f t="shared" si="10"/>
        <v>16000000</v>
      </c>
      <c r="J767" s="331">
        <v>365</v>
      </c>
      <c r="K767" s="331">
        <f t="shared" si="11"/>
        <v>16000000</v>
      </c>
      <c r="L767" s="341"/>
      <c r="M767" s="341"/>
    </row>
    <row r="768" spans="3:13" x14ac:dyDescent="0.45">
      <c r="C768" s="333" t="s">
        <v>1723</v>
      </c>
      <c r="D768" s="334">
        <v>45982</v>
      </c>
      <c r="E768" s="335" t="s">
        <v>1936</v>
      </c>
      <c r="F768" s="333" t="s">
        <v>1725</v>
      </c>
      <c r="G768" s="336">
        <v>30000000</v>
      </c>
      <c r="H768" s="337">
        <v>0</v>
      </c>
      <c r="I768" s="338">
        <f t="shared" si="10"/>
        <v>30000000</v>
      </c>
      <c r="J768" s="331">
        <v>365</v>
      </c>
      <c r="K768" s="331">
        <f t="shared" si="11"/>
        <v>30000000</v>
      </c>
    </row>
    <row r="769" spans="3:13" x14ac:dyDescent="0.45">
      <c r="C769" s="333" t="s">
        <v>1723</v>
      </c>
      <c r="D769" s="334">
        <v>45987</v>
      </c>
      <c r="E769" s="335" t="s">
        <v>1937</v>
      </c>
      <c r="F769" s="333" t="s">
        <v>1788</v>
      </c>
      <c r="G769" s="336">
        <v>17330000</v>
      </c>
      <c r="H769" s="337">
        <v>0</v>
      </c>
      <c r="I769" s="338">
        <f t="shared" si="10"/>
        <v>17330000</v>
      </c>
      <c r="J769" s="331">
        <v>365</v>
      </c>
      <c r="K769" s="331">
        <f t="shared" si="11"/>
        <v>17330000</v>
      </c>
    </row>
    <row r="770" spans="3:13" x14ac:dyDescent="0.45">
      <c r="C770" s="333" t="s">
        <v>1723</v>
      </c>
      <c r="D770" s="334">
        <v>45988</v>
      </c>
      <c r="E770" s="335" t="s">
        <v>1938</v>
      </c>
      <c r="F770" s="333" t="s">
        <v>1939</v>
      </c>
      <c r="G770" s="336">
        <v>450000</v>
      </c>
      <c r="H770" s="337">
        <v>0</v>
      </c>
      <c r="I770" s="338">
        <f t="shared" si="10"/>
        <v>450000</v>
      </c>
      <c r="J770" s="331">
        <v>365</v>
      </c>
      <c r="K770" s="331">
        <f t="shared" si="11"/>
        <v>450000</v>
      </c>
    </row>
    <row r="771" spans="3:13" x14ac:dyDescent="0.45">
      <c r="C771" s="333" t="s">
        <v>1723</v>
      </c>
      <c r="D771" s="334">
        <v>45991</v>
      </c>
      <c r="E771" s="335" t="s">
        <v>1940</v>
      </c>
      <c r="F771" s="333" t="s">
        <v>1576</v>
      </c>
      <c r="G771" s="336">
        <v>4813150</v>
      </c>
      <c r="H771" s="337">
        <v>0</v>
      </c>
      <c r="I771" s="338">
        <f t="shared" si="10"/>
        <v>4813150</v>
      </c>
      <c r="J771" s="331">
        <v>365</v>
      </c>
      <c r="K771" s="331">
        <f t="shared" si="11"/>
        <v>4813150</v>
      </c>
      <c r="L771" s="296" t="s">
        <v>1971</v>
      </c>
      <c r="M771" s="341"/>
    </row>
    <row r="772" spans="3:13" x14ac:dyDescent="0.45">
      <c r="C772" s="333" t="s">
        <v>1723</v>
      </c>
      <c r="D772" s="334">
        <v>45991</v>
      </c>
      <c r="E772" s="335" t="s">
        <v>1940</v>
      </c>
      <c r="F772" s="333" t="s">
        <v>1576</v>
      </c>
      <c r="G772" s="336">
        <v>7219726</v>
      </c>
      <c r="H772" s="337">
        <v>0</v>
      </c>
      <c r="I772" s="338">
        <f t="shared" si="10"/>
        <v>7219726</v>
      </c>
      <c r="J772" s="331">
        <v>365</v>
      </c>
      <c r="K772" s="331">
        <f t="shared" si="11"/>
        <v>7219726</v>
      </c>
      <c r="L772" s="296" t="s">
        <v>1971</v>
      </c>
    </row>
    <row r="773" spans="3:13" x14ac:dyDescent="0.45">
      <c r="C773" s="333" t="s">
        <v>1723</v>
      </c>
      <c r="D773" s="334">
        <v>46001</v>
      </c>
      <c r="E773" s="335" t="s">
        <v>1941</v>
      </c>
      <c r="F773" s="333" t="s">
        <v>1942</v>
      </c>
      <c r="G773" s="336">
        <v>2700000</v>
      </c>
      <c r="H773" s="337">
        <v>0</v>
      </c>
      <c r="I773" s="338">
        <f t="shared" si="10"/>
        <v>2700000</v>
      </c>
      <c r="J773" s="331">
        <v>365</v>
      </c>
      <c r="K773" s="331">
        <f t="shared" si="11"/>
        <v>2700000</v>
      </c>
      <c r="L773" s="341"/>
      <c r="M773" s="341"/>
    </row>
    <row r="774" spans="3:13" x14ac:dyDescent="0.45">
      <c r="C774" s="333" t="s">
        <v>1723</v>
      </c>
      <c r="D774" s="334">
        <v>46002</v>
      </c>
      <c r="E774" s="335" t="s">
        <v>1943</v>
      </c>
      <c r="F774" s="333" t="s">
        <v>1731</v>
      </c>
      <c r="G774" s="336">
        <v>33900000</v>
      </c>
      <c r="H774" s="337">
        <v>0</v>
      </c>
      <c r="I774" s="338">
        <f t="shared" si="10"/>
        <v>33900000</v>
      </c>
      <c r="J774" s="331">
        <v>365</v>
      </c>
      <c r="K774" s="331">
        <f t="shared" si="11"/>
        <v>33900000</v>
      </c>
    </row>
    <row r="775" spans="3:13" x14ac:dyDescent="0.45">
      <c r="C775" s="333" t="s">
        <v>1723</v>
      </c>
      <c r="D775" s="334">
        <v>46009</v>
      </c>
      <c r="E775" s="335" t="s">
        <v>1944</v>
      </c>
      <c r="F775" s="333" t="s">
        <v>1759</v>
      </c>
      <c r="G775" s="336">
        <v>1811334</v>
      </c>
      <c r="H775" s="337">
        <v>0</v>
      </c>
      <c r="I775" s="338">
        <f t="shared" si="10"/>
        <v>1811334</v>
      </c>
      <c r="J775" s="331">
        <v>365</v>
      </c>
      <c r="K775" s="331">
        <f t="shared" si="11"/>
        <v>1811334</v>
      </c>
      <c r="L775" s="341"/>
      <c r="M775" s="341"/>
    </row>
    <row r="776" spans="3:13" x14ac:dyDescent="0.45">
      <c r="C776" s="333" t="s">
        <v>1723</v>
      </c>
      <c r="D776" s="334">
        <v>46009</v>
      </c>
      <c r="E776" s="335" t="s">
        <v>1819</v>
      </c>
      <c r="F776" s="333" t="s">
        <v>1759</v>
      </c>
      <c r="G776" s="336">
        <v>48900</v>
      </c>
      <c r="H776" s="337">
        <v>0</v>
      </c>
      <c r="I776" s="338">
        <f t="shared" si="10"/>
        <v>48900</v>
      </c>
      <c r="J776" s="331">
        <v>365</v>
      </c>
      <c r="K776" s="331">
        <f t="shared" si="11"/>
        <v>48900</v>
      </c>
    </row>
    <row r="777" spans="3:13" x14ac:dyDescent="0.45">
      <c r="C777" s="333" t="s">
        <v>1723</v>
      </c>
      <c r="D777" s="334">
        <v>46013</v>
      </c>
      <c r="E777" s="335" t="s">
        <v>1945</v>
      </c>
      <c r="F777" s="333" t="s">
        <v>1873</v>
      </c>
      <c r="G777" s="336">
        <v>120000</v>
      </c>
      <c r="H777" s="337">
        <v>0</v>
      </c>
      <c r="I777" s="338">
        <f t="shared" si="10"/>
        <v>120000</v>
      </c>
      <c r="J777" s="331">
        <v>365</v>
      </c>
      <c r="K777" s="331">
        <f t="shared" si="11"/>
        <v>120000</v>
      </c>
      <c r="M777" s="341"/>
    </row>
    <row r="778" spans="3:13" x14ac:dyDescent="0.45">
      <c r="C778" s="333" t="s">
        <v>1723</v>
      </c>
      <c r="D778" s="334">
        <v>46022</v>
      </c>
      <c r="E778" s="335" t="s">
        <v>1946</v>
      </c>
      <c r="F778" s="333" t="s">
        <v>1576</v>
      </c>
      <c r="G778" s="336">
        <v>4813150</v>
      </c>
      <c r="H778" s="337">
        <v>0</v>
      </c>
      <c r="I778" s="338">
        <f t="shared" si="10"/>
        <v>4813150</v>
      </c>
      <c r="J778" s="331">
        <v>365</v>
      </c>
      <c r="K778" s="331">
        <f t="shared" si="11"/>
        <v>4813150</v>
      </c>
      <c r="L778" s="296" t="s">
        <v>1971</v>
      </c>
      <c r="M778" s="341"/>
    </row>
    <row r="779" spans="3:13" x14ac:dyDescent="0.45">
      <c r="C779" s="333" t="s">
        <v>1723</v>
      </c>
      <c r="D779" s="334">
        <v>46022</v>
      </c>
      <c r="E779" s="335" t="s">
        <v>1946</v>
      </c>
      <c r="F779" s="333" t="s">
        <v>1576</v>
      </c>
      <c r="G779" s="336">
        <v>7620822</v>
      </c>
      <c r="H779" s="337">
        <v>0</v>
      </c>
      <c r="I779" s="338">
        <f t="shared" si="10"/>
        <v>7620822</v>
      </c>
      <c r="J779" s="331">
        <v>365</v>
      </c>
      <c r="K779" s="331">
        <f t="shared" si="11"/>
        <v>7620822</v>
      </c>
      <c r="L779" s="296" t="s">
        <v>1971</v>
      </c>
    </row>
    <row r="780" spans="3:13" x14ac:dyDescent="0.45">
      <c r="C780" s="333" t="s">
        <v>1723</v>
      </c>
      <c r="D780" s="334">
        <v>46022</v>
      </c>
      <c r="E780" s="335" t="s">
        <v>1947</v>
      </c>
      <c r="F780" s="333" t="s">
        <v>1756</v>
      </c>
      <c r="G780" s="336">
        <v>113050</v>
      </c>
      <c r="H780" s="337">
        <v>0</v>
      </c>
      <c r="I780" s="338">
        <f t="shared" si="10"/>
        <v>113050</v>
      </c>
      <c r="J780" s="331">
        <v>365</v>
      </c>
      <c r="K780" s="331">
        <f t="shared" si="11"/>
        <v>113050</v>
      </c>
      <c r="M780" s="341"/>
    </row>
    <row r="781" spans="3:13" x14ac:dyDescent="0.45">
      <c r="C781" s="333" t="s">
        <v>1723</v>
      </c>
      <c r="D781" s="334">
        <v>46028</v>
      </c>
      <c r="E781" s="335" t="s">
        <v>1972</v>
      </c>
      <c r="F781" s="333" t="s">
        <v>1973</v>
      </c>
      <c r="G781" s="336">
        <v>2000000</v>
      </c>
      <c r="H781" s="337">
        <v>0</v>
      </c>
      <c r="I781" s="338">
        <f t="shared" si="10"/>
        <v>2000000</v>
      </c>
      <c r="J781" s="352">
        <f>DATEDIF(D781,$D$428,"d")+1</f>
        <v>85</v>
      </c>
      <c r="K781" s="353">
        <f>I781*J781/90</f>
        <v>1888888.888888889</v>
      </c>
      <c r="M781" s="341"/>
    </row>
    <row r="782" spans="3:13" x14ac:dyDescent="0.45">
      <c r="C782" s="333" t="s">
        <v>1723</v>
      </c>
      <c r="D782" s="334">
        <v>46028</v>
      </c>
      <c r="E782" s="335" t="s">
        <v>1974</v>
      </c>
      <c r="F782" s="333" t="s">
        <v>1975</v>
      </c>
      <c r="G782" s="336">
        <v>11500000</v>
      </c>
      <c r="H782" s="337">
        <v>0</v>
      </c>
      <c r="I782" s="338">
        <f t="shared" si="10"/>
        <v>11500000</v>
      </c>
      <c r="J782" s="352">
        <f t="shared" ref="J782:J812" si="12">DATEDIF(D782,$D$428,"d")+1</f>
        <v>85</v>
      </c>
      <c r="K782" s="353">
        <f t="shared" ref="K782:K812" si="13">I782*J782/90</f>
        <v>10861111.111111112</v>
      </c>
      <c r="M782" s="341"/>
    </row>
    <row r="783" spans="3:13" x14ac:dyDescent="0.45">
      <c r="C783" s="333" t="s">
        <v>1723</v>
      </c>
      <c r="D783" s="334">
        <v>46034</v>
      </c>
      <c r="E783" s="335" t="s">
        <v>1976</v>
      </c>
      <c r="F783" s="333" t="s">
        <v>1578</v>
      </c>
      <c r="G783" s="336">
        <v>15000000</v>
      </c>
      <c r="H783" s="337">
        <v>0</v>
      </c>
      <c r="I783" s="338">
        <f t="shared" si="10"/>
        <v>15000000</v>
      </c>
      <c r="J783" s="352">
        <f t="shared" si="12"/>
        <v>79</v>
      </c>
      <c r="K783" s="353">
        <f t="shared" si="13"/>
        <v>13166666.666666666</v>
      </c>
      <c r="M783" s="341"/>
    </row>
    <row r="784" spans="3:13" x14ac:dyDescent="0.45">
      <c r="C784" s="333" t="s">
        <v>1723</v>
      </c>
      <c r="D784" s="334">
        <v>46035</v>
      </c>
      <c r="E784" s="335" t="s">
        <v>1977</v>
      </c>
      <c r="F784" s="333" t="s">
        <v>1824</v>
      </c>
      <c r="G784" s="336">
        <v>15970000</v>
      </c>
      <c r="H784" s="337">
        <v>0</v>
      </c>
      <c r="I784" s="338">
        <f t="shared" si="10"/>
        <v>15970000</v>
      </c>
      <c r="J784" s="352">
        <f t="shared" si="12"/>
        <v>78</v>
      </c>
      <c r="K784" s="353">
        <f t="shared" si="13"/>
        <v>13840666.666666666</v>
      </c>
      <c r="M784" s="341"/>
    </row>
    <row r="785" spans="3:13" x14ac:dyDescent="0.45">
      <c r="C785" s="333" t="s">
        <v>1723</v>
      </c>
      <c r="D785" s="334">
        <v>46036</v>
      </c>
      <c r="E785" s="335" t="s">
        <v>1978</v>
      </c>
      <c r="F785" s="333" t="s">
        <v>1628</v>
      </c>
      <c r="G785" s="336">
        <v>18540140</v>
      </c>
      <c r="H785" s="337">
        <v>0</v>
      </c>
      <c r="I785" s="338">
        <f t="shared" si="10"/>
        <v>18540140</v>
      </c>
      <c r="J785" s="352">
        <f t="shared" si="12"/>
        <v>77</v>
      </c>
      <c r="K785" s="353">
        <f t="shared" si="13"/>
        <v>15862119.777777778</v>
      </c>
      <c r="M785" s="341"/>
    </row>
    <row r="786" spans="3:13" x14ac:dyDescent="0.45">
      <c r="C786" s="333" t="s">
        <v>1723</v>
      </c>
      <c r="D786" s="334">
        <v>46040</v>
      </c>
      <c r="E786" s="335" t="s">
        <v>1979</v>
      </c>
      <c r="F786" s="333" t="s">
        <v>1759</v>
      </c>
      <c r="G786" s="336">
        <v>1614228</v>
      </c>
      <c r="H786" s="337">
        <v>0</v>
      </c>
      <c r="I786" s="338">
        <f t="shared" si="10"/>
        <v>1614228</v>
      </c>
      <c r="J786" s="352">
        <f t="shared" si="12"/>
        <v>73</v>
      </c>
      <c r="K786" s="353">
        <f t="shared" si="13"/>
        <v>1309318.2666666666</v>
      </c>
      <c r="M786" s="341"/>
    </row>
    <row r="787" spans="3:13" x14ac:dyDescent="0.45">
      <c r="C787" s="333" t="s">
        <v>1723</v>
      </c>
      <c r="D787" s="334">
        <v>46040</v>
      </c>
      <c r="E787" s="335" t="s">
        <v>1819</v>
      </c>
      <c r="F787" s="333" t="s">
        <v>1759</v>
      </c>
      <c r="G787" s="336">
        <v>43580</v>
      </c>
      <c r="H787" s="337">
        <v>0</v>
      </c>
      <c r="I787" s="338">
        <f t="shared" si="10"/>
        <v>43580</v>
      </c>
      <c r="J787" s="352">
        <f t="shared" si="12"/>
        <v>73</v>
      </c>
      <c r="K787" s="353">
        <f t="shared" si="13"/>
        <v>35348.222222222219</v>
      </c>
      <c r="M787" s="341"/>
    </row>
    <row r="788" spans="3:13" x14ac:dyDescent="0.45">
      <c r="C788" s="333" t="s">
        <v>1723</v>
      </c>
      <c r="D788" s="334">
        <v>46042</v>
      </c>
      <c r="E788" s="335" t="s">
        <v>1980</v>
      </c>
      <c r="F788" s="333" t="s">
        <v>1873</v>
      </c>
      <c r="G788" s="336">
        <v>120000</v>
      </c>
      <c r="H788" s="337">
        <v>0</v>
      </c>
      <c r="I788" s="338">
        <f t="shared" si="10"/>
        <v>120000</v>
      </c>
      <c r="J788" s="352">
        <f t="shared" si="12"/>
        <v>71</v>
      </c>
      <c r="K788" s="353">
        <f t="shared" si="13"/>
        <v>94666.666666666672</v>
      </c>
      <c r="M788" s="341"/>
    </row>
    <row r="789" spans="3:13" x14ac:dyDescent="0.45">
      <c r="C789" s="333" t="s">
        <v>1723</v>
      </c>
      <c r="D789" s="334">
        <v>46042</v>
      </c>
      <c r="E789" s="335" t="s">
        <v>1981</v>
      </c>
      <c r="F789" s="333" t="s">
        <v>1982</v>
      </c>
      <c r="G789" s="336">
        <v>150000</v>
      </c>
      <c r="H789" s="337">
        <v>0</v>
      </c>
      <c r="I789" s="338">
        <f t="shared" si="10"/>
        <v>150000</v>
      </c>
      <c r="J789" s="352">
        <f t="shared" si="12"/>
        <v>71</v>
      </c>
      <c r="K789" s="353">
        <f t="shared" si="13"/>
        <v>118333.33333333333</v>
      </c>
      <c r="M789" s="341"/>
    </row>
    <row r="790" spans="3:13" x14ac:dyDescent="0.45">
      <c r="C790" s="333" t="s">
        <v>1723</v>
      </c>
      <c r="D790" s="334">
        <v>46053</v>
      </c>
      <c r="E790" s="335" t="s">
        <v>1983</v>
      </c>
      <c r="F790" s="333" t="s">
        <v>1576</v>
      </c>
      <c r="G790" s="336">
        <v>4813150</v>
      </c>
      <c r="H790" s="337">
        <v>0</v>
      </c>
      <c r="I790" s="338">
        <f t="shared" si="10"/>
        <v>4813150</v>
      </c>
      <c r="J790" s="352">
        <f t="shared" si="12"/>
        <v>60</v>
      </c>
      <c r="K790" s="353">
        <f t="shared" si="13"/>
        <v>3208766.6666666665</v>
      </c>
      <c r="L790" s="296" t="s">
        <v>1971</v>
      </c>
      <c r="M790" s="341"/>
    </row>
    <row r="791" spans="3:13" x14ac:dyDescent="0.45">
      <c r="C791" s="333" t="s">
        <v>1723</v>
      </c>
      <c r="D791" s="334">
        <v>46053</v>
      </c>
      <c r="E791" s="335" t="s">
        <v>1983</v>
      </c>
      <c r="F791" s="333" t="s">
        <v>1576</v>
      </c>
      <c r="G791" s="336">
        <v>7620822</v>
      </c>
      <c r="H791" s="337">
        <v>0</v>
      </c>
      <c r="I791" s="338">
        <f t="shared" si="10"/>
        <v>7620822</v>
      </c>
      <c r="J791" s="352">
        <f t="shared" si="12"/>
        <v>60</v>
      </c>
      <c r="K791" s="353">
        <f t="shared" si="13"/>
        <v>5080548</v>
      </c>
      <c r="L791" s="296" t="s">
        <v>1971</v>
      </c>
      <c r="M791" s="341"/>
    </row>
    <row r="792" spans="3:13" x14ac:dyDescent="0.45">
      <c r="C792" s="333" t="s">
        <v>1723</v>
      </c>
      <c r="D792" s="334">
        <v>46063</v>
      </c>
      <c r="E792" s="335" t="s">
        <v>1984</v>
      </c>
      <c r="F792" s="333" t="s">
        <v>1756</v>
      </c>
      <c r="G792" s="336">
        <v>90890</v>
      </c>
      <c r="H792" s="337">
        <v>0</v>
      </c>
      <c r="I792" s="338">
        <f t="shared" si="10"/>
        <v>90890</v>
      </c>
      <c r="J792" s="352">
        <f t="shared" si="12"/>
        <v>50</v>
      </c>
      <c r="K792" s="353">
        <f t="shared" si="13"/>
        <v>50494.444444444445</v>
      </c>
      <c r="M792" s="341"/>
    </row>
    <row r="793" spans="3:13" x14ac:dyDescent="0.45">
      <c r="C793" s="333" t="s">
        <v>1723</v>
      </c>
      <c r="D793" s="334">
        <v>46063</v>
      </c>
      <c r="E793" s="335" t="s">
        <v>1985</v>
      </c>
      <c r="F793" s="333" t="s">
        <v>1731</v>
      </c>
      <c r="G793" s="336">
        <v>11300000</v>
      </c>
      <c r="H793" s="337">
        <v>0</v>
      </c>
      <c r="I793" s="338">
        <f t="shared" si="10"/>
        <v>11300000</v>
      </c>
      <c r="J793" s="352">
        <f t="shared" si="12"/>
        <v>50</v>
      </c>
      <c r="K793" s="353">
        <f t="shared" si="13"/>
        <v>6277777.777777778</v>
      </c>
      <c r="M793" s="341"/>
    </row>
    <row r="794" spans="3:13" x14ac:dyDescent="0.45">
      <c r="C794" s="333" t="s">
        <v>1723</v>
      </c>
      <c r="D794" s="334">
        <v>46063</v>
      </c>
      <c r="E794" s="335" t="s">
        <v>1986</v>
      </c>
      <c r="F794" s="333" t="s">
        <v>1925</v>
      </c>
      <c r="G794" s="336">
        <v>9454545</v>
      </c>
      <c r="H794" s="337">
        <v>0</v>
      </c>
      <c r="I794" s="338">
        <f t="shared" ref="I794:I812" si="14">G794-H794</f>
        <v>9454545</v>
      </c>
      <c r="J794" s="352">
        <f t="shared" si="12"/>
        <v>50</v>
      </c>
      <c r="K794" s="353">
        <f t="shared" si="13"/>
        <v>5252525</v>
      </c>
      <c r="M794" s="341"/>
    </row>
    <row r="795" spans="3:13" x14ac:dyDescent="0.45">
      <c r="C795" s="333" t="s">
        <v>1723</v>
      </c>
      <c r="D795" s="334">
        <v>46064</v>
      </c>
      <c r="E795" s="335" t="s">
        <v>1987</v>
      </c>
      <c r="F795" s="333" t="s">
        <v>1824</v>
      </c>
      <c r="G795" s="336">
        <v>15000000</v>
      </c>
      <c r="H795" s="337">
        <v>0</v>
      </c>
      <c r="I795" s="338">
        <f t="shared" si="14"/>
        <v>15000000</v>
      </c>
      <c r="J795" s="352">
        <f t="shared" si="12"/>
        <v>49</v>
      </c>
      <c r="K795" s="353">
        <f t="shared" si="13"/>
        <v>8166666.666666667</v>
      </c>
      <c r="M795" s="341"/>
    </row>
    <row r="796" spans="3:13" x14ac:dyDescent="0.45">
      <c r="C796" s="333" t="s">
        <v>1723</v>
      </c>
      <c r="D796" s="334">
        <v>46071</v>
      </c>
      <c r="E796" s="335" t="s">
        <v>1988</v>
      </c>
      <c r="F796" s="333" t="s">
        <v>1759</v>
      </c>
      <c r="G796" s="336">
        <v>1314880</v>
      </c>
      <c r="H796" s="337">
        <v>0</v>
      </c>
      <c r="I796" s="338">
        <f t="shared" si="14"/>
        <v>1314880</v>
      </c>
      <c r="J796" s="352">
        <f t="shared" si="12"/>
        <v>42</v>
      </c>
      <c r="K796" s="353">
        <f t="shared" si="13"/>
        <v>613610.66666666663</v>
      </c>
      <c r="M796" s="341"/>
    </row>
    <row r="797" spans="3:13" x14ac:dyDescent="0.45">
      <c r="C797" s="333" t="s">
        <v>1723</v>
      </c>
      <c r="D797" s="334">
        <v>46071</v>
      </c>
      <c r="E797" s="335" t="s">
        <v>1819</v>
      </c>
      <c r="F797" s="333" t="s">
        <v>1759</v>
      </c>
      <c r="G797" s="336">
        <v>35500</v>
      </c>
      <c r="H797" s="337">
        <v>0</v>
      </c>
      <c r="I797" s="338">
        <f t="shared" si="14"/>
        <v>35500</v>
      </c>
      <c r="J797" s="352">
        <f t="shared" si="12"/>
        <v>42</v>
      </c>
      <c r="K797" s="353">
        <f t="shared" si="13"/>
        <v>16566.666666666668</v>
      </c>
      <c r="M797" s="341"/>
    </row>
    <row r="798" spans="3:13" x14ac:dyDescent="0.45">
      <c r="C798" s="333" t="s">
        <v>1723</v>
      </c>
      <c r="D798" s="334">
        <v>46073</v>
      </c>
      <c r="E798" s="335" t="s">
        <v>1989</v>
      </c>
      <c r="F798" s="333" t="s">
        <v>1982</v>
      </c>
      <c r="G798" s="336">
        <v>150000</v>
      </c>
      <c r="H798" s="337">
        <v>0</v>
      </c>
      <c r="I798" s="338">
        <f t="shared" si="14"/>
        <v>150000</v>
      </c>
      <c r="J798" s="352">
        <f t="shared" si="12"/>
        <v>40</v>
      </c>
      <c r="K798" s="353">
        <f t="shared" si="13"/>
        <v>66666.666666666672</v>
      </c>
      <c r="M798" s="341"/>
    </row>
    <row r="799" spans="3:13" x14ac:dyDescent="0.45">
      <c r="C799" s="333" t="s">
        <v>1723</v>
      </c>
      <c r="D799" s="334">
        <v>46073</v>
      </c>
      <c r="E799" s="335" t="s">
        <v>1990</v>
      </c>
      <c r="F799" s="333" t="s">
        <v>1873</v>
      </c>
      <c r="G799" s="336">
        <v>120000</v>
      </c>
      <c r="H799" s="337">
        <v>0</v>
      </c>
      <c r="I799" s="338">
        <f t="shared" si="14"/>
        <v>120000</v>
      </c>
      <c r="J799" s="352">
        <f t="shared" si="12"/>
        <v>40</v>
      </c>
      <c r="K799" s="353">
        <f t="shared" si="13"/>
        <v>53333.333333333336</v>
      </c>
      <c r="M799" s="341"/>
    </row>
    <row r="800" spans="3:13" x14ac:dyDescent="0.45">
      <c r="C800" s="333" t="s">
        <v>1723</v>
      </c>
      <c r="D800" s="334">
        <v>46077</v>
      </c>
      <c r="E800" s="335" t="s">
        <v>1991</v>
      </c>
      <c r="F800" s="333" t="s">
        <v>1848</v>
      </c>
      <c r="G800" s="336">
        <v>5440000</v>
      </c>
      <c r="H800" s="337">
        <v>0</v>
      </c>
      <c r="I800" s="338">
        <f t="shared" si="14"/>
        <v>5440000</v>
      </c>
      <c r="J800" s="352">
        <f t="shared" si="12"/>
        <v>36</v>
      </c>
      <c r="K800" s="353">
        <f t="shared" si="13"/>
        <v>2176000</v>
      </c>
      <c r="M800" s="341"/>
    </row>
    <row r="801" spans="3:13" x14ac:dyDescent="0.45">
      <c r="C801" s="333" t="s">
        <v>1723</v>
      </c>
      <c r="D801" s="334">
        <v>46077</v>
      </c>
      <c r="E801" s="335" t="s">
        <v>1992</v>
      </c>
      <c r="F801" s="333" t="s">
        <v>1827</v>
      </c>
      <c r="G801" s="336">
        <v>4000000</v>
      </c>
      <c r="H801" s="337">
        <v>0</v>
      </c>
      <c r="I801" s="338">
        <f t="shared" si="14"/>
        <v>4000000</v>
      </c>
      <c r="J801" s="352">
        <f t="shared" si="12"/>
        <v>36</v>
      </c>
      <c r="K801" s="353">
        <f t="shared" si="13"/>
        <v>1600000</v>
      </c>
      <c r="M801" s="341"/>
    </row>
    <row r="802" spans="3:13" x14ac:dyDescent="0.45">
      <c r="C802" s="333" t="s">
        <v>1723</v>
      </c>
      <c r="D802" s="334">
        <v>46077</v>
      </c>
      <c r="E802" s="335" t="s">
        <v>1993</v>
      </c>
      <c r="F802" s="333" t="s">
        <v>1899</v>
      </c>
      <c r="G802" s="336">
        <v>1970000</v>
      </c>
      <c r="H802" s="337">
        <v>0</v>
      </c>
      <c r="I802" s="338">
        <f t="shared" si="14"/>
        <v>1970000</v>
      </c>
      <c r="J802" s="352">
        <f t="shared" si="12"/>
        <v>36</v>
      </c>
      <c r="K802" s="353">
        <f t="shared" si="13"/>
        <v>788000</v>
      </c>
      <c r="M802" s="341"/>
    </row>
    <row r="803" spans="3:13" x14ac:dyDescent="0.45">
      <c r="C803" s="333" t="s">
        <v>1723</v>
      </c>
      <c r="D803" s="334">
        <v>46081</v>
      </c>
      <c r="E803" s="335" t="s">
        <v>1994</v>
      </c>
      <c r="F803" s="333" t="s">
        <v>1576</v>
      </c>
      <c r="G803" s="336">
        <v>4813150</v>
      </c>
      <c r="H803" s="337">
        <v>0</v>
      </c>
      <c r="I803" s="338">
        <f t="shared" si="14"/>
        <v>4813150</v>
      </c>
      <c r="J803" s="352">
        <f t="shared" si="12"/>
        <v>32</v>
      </c>
      <c r="K803" s="353">
        <f t="shared" si="13"/>
        <v>1711342.2222222222</v>
      </c>
      <c r="L803" s="296" t="s">
        <v>1971</v>
      </c>
      <c r="M803" s="341"/>
    </row>
    <row r="804" spans="3:13" x14ac:dyDescent="0.45">
      <c r="C804" s="333" t="s">
        <v>1723</v>
      </c>
      <c r="D804" s="334">
        <v>46081</v>
      </c>
      <c r="E804" s="335" t="s">
        <v>1994</v>
      </c>
      <c r="F804" s="333" t="s">
        <v>1576</v>
      </c>
      <c r="G804" s="336">
        <v>6417534</v>
      </c>
      <c r="H804" s="337">
        <v>0</v>
      </c>
      <c r="I804" s="338">
        <f t="shared" si="14"/>
        <v>6417534</v>
      </c>
      <c r="J804" s="352">
        <f t="shared" si="12"/>
        <v>32</v>
      </c>
      <c r="K804" s="353">
        <f t="shared" si="13"/>
        <v>2281789.8666666667</v>
      </c>
      <c r="L804" s="296" t="s">
        <v>1971</v>
      </c>
      <c r="M804" s="341"/>
    </row>
    <row r="805" spans="3:13" x14ac:dyDescent="0.3">
      <c r="C805" s="333" t="s">
        <v>1723</v>
      </c>
      <c r="D805" s="334">
        <v>46099</v>
      </c>
      <c r="E805" s="335" t="s">
        <v>1995</v>
      </c>
      <c r="F805" s="354" t="s">
        <v>1759</v>
      </c>
      <c r="G805" s="336">
        <v>1698770</v>
      </c>
      <c r="H805" s="337">
        <v>1</v>
      </c>
      <c r="I805" s="338">
        <f t="shared" si="14"/>
        <v>1698769</v>
      </c>
      <c r="J805" s="352">
        <f t="shared" si="12"/>
        <v>14</v>
      </c>
      <c r="K805" s="353">
        <f t="shared" si="13"/>
        <v>264252.95555555553</v>
      </c>
      <c r="M805" s="341"/>
    </row>
    <row r="806" spans="3:13" x14ac:dyDescent="0.3">
      <c r="C806" s="333" t="s">
        <v>1723</v>
      </c>
      <c r="D806" s="334">
        <v>46099</v>
      </c>
      <c r="E806" s="335" t="s">
        <v>1819</v>
      </c>
      <c r="F806" s="354" t="s">
        <v>1759</v>
      </c>
      <c r="G806" s="336">
        <v>45860</v>
      </c>
      <c r="H806" s="337">
        <v>2</v>
      </c>
      <c r="I806" s="338">
        <f t="shared" si="14"/>
        <v>45858</v>
      </c>
      <c r="J806" s="352">
        <f t="shared" si="12"/>
        <v>14</v>
      </c>
      <c r="K806" s="353">
        <f t="shared" si="13"/>
        <v>7133.4666666666662</v>
      </c>
      <c r="M806" s="341"/>
    </row>
    <row r="807" spans="3:13" x14ac:dyDescent="0.3">
      <c r="C807" s="333" t="s">
        <v>1723</v>
      </c>
      <c r="D807" s="334">
        <v>46101</v>
      </c>
      <c r="E807" s="335" t="s">
        <v>1996</v>
      </c>
      <c r="F807" s="354" t="s">
        <v>1982</v>
      </c>
      <c r="G807" s="336">
        <v>150000</v>
      </c>
      <c r="H807" s="337">
        <v>3</v>
      </c>
      <c r="I807" s="338">
        <f t="shared" si="14"/>
        <v>149997</v>
      </c>
      <c r="J807" s="352">
        <f t="shared" si="12"/>
        <v>12</v>
      </c>
      <c r="K807" s="353">
        <f t="shared" si="13"/>
        <v>19999.599999999999</v>
      </c>
      <c r="M807" s="341"/>
    </row>
    <row r="808" spans="3:13" x14ac:dyDescent="0.3">
      <c r="C808" s="333" t="s">
        <v>1723</v>
      </c>
      <c r="D808" s="334">
        <v>46101</v>
      </c>
      <c r="E808" s="335" t="s">
        <v>1997</v>
      </c>
      <c r="F808" s="354" t="s">
        <v>1873</v>
      </c>
      <c r="G808" s="336">
        <v>120000</v>
      </c>
      <c r="H808" s="337">
        <v>4</v>
      </c>
      <c r="I808" s="338">
        <f t="shared" si="14"/>
        <v>119996</v>
      </c>
      <c r="J808" s="352">
        <f t="shared" si="12"/>
        <v>12</v>
      </c>
      <c r="K808" s="353">
        <f t="shared" si="13"/>
        <v>15999.466666666667</v>
      </c>
      <c r="M808" s="341"/>
    </row>
    <row r="809" spans="3:13" x14ac:dyDescent="0.3">
      <c r="C809" s="333" t="s">
        <v>1723</v>
      </c>
      <c r="D809" s="334">
        <v>46104</v>
      </c>
      <c r="E809" s="335" t="s">
        <v>1998</v>
      </c>
      <c r="F809" s="354" t="s">
        <v>1999</v>
      </c>
      <c r="G809" s="336">
        <v>2800000</v>
      </c>
      <c r="H809" s="337">
        <v>5</v>
      </c>
      <c r="I809" s="338">
        <f t="shared" si="14"/>
        <v>2799995</v>
      </c>
      <c r="J809" s="352">
        <f t="shared" si="12"/>
        <v>9</v>
      </c>
      <c r="K809" s="353">
        <f t="shared" si="13"/>
        <v>279999.5</v>
      </c>
      <c r="M809" s="341"/>
    </row>
    <row r="810" spans="3:13" x14ac:dyDescent="0.3">
      <c r="C810" s="333" t="s">
        <v>1723</v>
      </c>
      <c r="D810" s="334">
        <v>46112</v>
      </c>
      <c r="E810" s="335" t="s">
        <v>2000</v>
      </c>
      <c r="F810" s="354" t="s">
        <v>1576</v>
      </c>
      <c r="G810" s="336">
        <v>4813150</v>
      </c>
      <c r="H810" s="337">
        <v>6</v>
      </c>
      <c r="I810" s="338">
        <f t="shared" si="14"/>
        <v>4813144</v>
      </c>
      <c r="J810" s="352">
        <f t="shared" si="12"/>
        <v>1</v>
      </c>
      <c r="K810" s="353">
        <f t="shared" si="13"/>
        <v>53479.37777777778</v>
      </c>
      <c r="L810" s="296" t="s">
        <v>1971</v>
      </c>
      <c r="M810" s="341"/>
    </row>
    <row r="811" spans="3:13" x14ac:dyDescent="0.3">
      <c r="C811" s="333" t="s">
        <v>1723</v>
      </c>
      <c r="D811" s="334">
        <v>46112</v>
      </c>
      <c r="E811" s="335" t="s">
        <v>2000</v>
      </c>
      <c r="F811" s="354" t="s">
        <v>1576</v>
      </c>
      <c r="G811" s="336">
        <v>7620821</v>
      </c>
      <c r="H811" s="337">
        <v>7</v>
      </c>
      <c r="I811" s="338">
        <f t="shared" si="14"/>
        <v>7620814</v>
      </c>
      <c r="J811" s="352">
        <f t="shared" si="12"/>
        <v>1</v>
      </c>
      <c r="K811" s="353">
        <f t="shared" si="13"/>
        <v>84675.711111111115</v>
      </c>
      <c r="L811" s="296" t="s">
        <v>1971</v>
      </c>
      <c r="M811" s="341"/>
    </row>
    <row r="812" spans="3:13" x14ac:dyDescent="0.3">
      <c r="C812" s="333" t="s">
        <v>1723</v>
      </c>
      <c r="D812" s="334">
        <v>46112</v>
      </c>
      <c r="E812" s="335" t="s">
        <v>2001</v>
      </c>
      <c r="F812" s="354" t="s">
        <v>1628</v>
      </c>
      <c r="G812" s="336">
        <v>339323510</v>
      </c>
      <c r="H812" s="337">
        <v>8</v>
      </c>
      <c r="I812" s="338">
        <f t="shared" si="14"/>
        <v>339323502</v>
      </c>
      <c r="J812" s="352">
        <f t="shared" si="12"/>
        <v>1</v>
      </c>
      <c r="K812" s="353">
        <f t="shared" si="13"/>
        <v>3770261.1333333333</v>
      </c>
      <c r="M812" s="341"/>
    </row>
    <row r="813" spans="3:13" x14ac:dyDescent="0.45">
      <c r="C813" s="340"/>
      <c r="D813" s="355"/>
      <c r="E813" s="341"/>
      <c r="F813" s="340"/>
      <c r="G813" s="342"/>
      <c r="H813" s="343"/>
      <c r="I813" s="344"/>
      <c r="J813" s="345"/>
      <c r="K813" s="356"/>
      <c r="M813" s="341"/>
    </row>
    <row r="814" spans="3:13" x14ac:dyDescent="0.45">
      <c r="C814" s="340"/>
      <c r="D814" s="340"/>
      <c r="E814" s="341"/>
      <c r="F814" s="340"/>
      <c r="H814" s="357" t="s">
        <v>2002</v>
      </c>
      <c r="I814" s="358">
        <f>SUM(I430:I780)</f>
        <v>9400982625</v>
      </c>
      <c r="J814" s="359" t="s">
        <v>1969</v>
      </c>
      <c r="K814" s="360">
        <f>SUM(K430:K812)-SUMIFS($K$430:$K$812,$L$430:$L$812,L710)</f>
        <v>9030117023.9444408</v>
      </c>
    </row>
    <row r="815" spans="3:13" x14ac:dyDescent="0.45">
      <c r="C815" s="340"/>
      <c r="D815" s="340"/>
      <c r="E815" s="341"/>
      <c r="F815" s="340"/>
      <c r="H815" s="340"/>
      <c r="I815" s="345"/>
      <c r="J815" s="345"/>
      <c r="K815" s="343"/>
    </row>
    <row r="816" spans="3:13" x14ac:dyDescent="0.45">
      <c r="C816" s="340"/>
      <c r="D816" s="340"/>
      <c r="E816" s="341"/>
      <c r="F816" s="340"/>
      <c r="H816" s="340"/>
      <c r="I816" s="345"/>
      <c r="J816" s="345"/>
      <c r="K816" s="343"/>
    </row>
    <row r="817" spans="2:11" x14ac:dyDescent="0.45">
      <c r="C817" s="340"/>
      <c r="D817" s="340"/>
      <c r="E817" s="341"/>
      <c r="F817" s="340"/>
      <c r="H817" s="340"/>
      <c r="I817" s="345"/>
      <c r="J817" s="345"/>
      <c r="K817" s="343"/>
    </row>
    <row r="818" spans="2:11" x14ac:dyDescent="0.45">
      <c r="C818" s="295" t="s">
        <v>2003</v>
      </c>
    </row>
    <row r="819" spans="2:11" x14ac:dyDescent="0.45">
      <c r="C819" s="329" t="s">
        <v>1522</v>
      </c>
      <c r="D819" s="329" t="s">
        <v>1523</v>
      </c>
      <c r="E819" s="329" t="s">
        <v>1524</v>
      </c>
      <c r="F819" s="329" t="s">
        <v>1525</v>
      </c>
      <c r="G819" s="330" t="s">
        <v>1526</v>
      </c>
      <c r="H819" s="329" t="s">
        <v>1527</v>
      </c>
      <c r="I819" s="329" t="s">
        <v>1528</v>
      </c>
      <c r="J819" s="329" t="s">
        <v>1968</v>
      </c>
      <c r="K819" s="329" t="s">
        <v>1969</v>
      </c>
    </row>
    <row r="820" spans="2:11" x14ac:dyDescent="0.45">
      <c r="C820" s="333" t="s">
        <v>325</v>
      </c>
      <c r="D820" s="335">
        <v>45292</v>
      </c>
      <c r="E820" s="335" t="s">
        <v>2004</v>
      </c>
      <c r="F820" s="333"/>
      <c r="G820" s="336"/>
      <c r="H820" s="337">
        <v>0</v>
      </c>
      <c r="I820" s="338">
        <v>7072519926</v>
      </c>
      <c r="J820" s="352">
        <v>365</v>
      </c>
      <c r="K820" s="331">
        <f t="shared" ref="K820" si="15">I820*J820/365</f>
        <v>7072519926</v>
      </c>
    </row>
    <row r="821" spans="2:11" x14ac:dyDescent="0.45">
      <c r="H821" s="357" t="s">
        <v>2002</v>
      </c>
      <c r="I821" s="358">
        <f>SUM(I820:I820)</f>
        <v>7072519926</v>
      </c>
      <c r="J821" s="359" t="s">
        <v>1969</v>
      </c>
      <c r="K821" s="361">
        <f>SUM(K820:K820)</f>
        <v>7072519926</v>
      </c>
    </row>
    <row r="824" spans="2:11" x14ac:dyDescent="0.45">
      <c r="C824" s="313"/>
    </row>
    <row r="828" spans="2:11" x14ac:dyDescent="0.45">
      <c r="B828" s="295"/>
      <c r="C828" s="313"/>
    </row>
    <row r="829" spans="2:11" x14ac:dyDescent="0.45">
      <c r="B829" s="295"/>
    </row>
  </sheetData>
  <autoFilter ref="C429:L780" xr:uid="{75DBD828-6896-4DAE-97AF-2A39EECC5752}"/>
  <phoneticPr fontId="25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9C2D-C96D-495C-82F8-BBA8CA55B52A}">
  <dimension ref="B1:CJ1048540"/>
  <sheetViews>
    <sheetView showGridLines="0" zoomScale="85" zoomScaleNormal="85" workbookViewId="0">
      <selection activeCell="M814" sqref="M814"/>
    </sheetView>
  </sheetViews>
  <sheetFormatPr defaultColWidth="9" defaultRowHeight="12.65" customHeight="1" x14ac:dyDescent="0.45"/>
  <cols>
    <col min="1" max="1" width="0.58203125" style="313" customWidth="1"/>
    <col min="2" max="2" width="12.5" style="313" customWidth="1"/>
    <col min="3" max="3" width="14.5" style="313" customWidth="1"/>
    <col min="4" max="4" width="12.08203125" style="313" bestFit="1" customWidth="1"/>
    <col min="5" max="5" width="15.08203125" style="314" bestFit="1" customWidth="1"/>
    <col min="6" max="6" width="16.58203125" style="313" bestFit="1" customWidth="1"/>
    <col min="7" max="7" width="17.5" style="368" bestFit="1" customWidth="1"/>
    <col min="8" max="8" width="10.75" style="368" bestFit="1" customWidth="1"/>
    <col min="9" max="9" width="13.25" style="369" bestFit="1" customWidth="1"/>
    <col min="10" max="10" width="11" style="313" customWidth="1"/>
    <col min="11" max="12" width="11" style="313" bestFit="1" customWidth="1"/>
    <col min="13" max="13" width="8" style="313" customWidth="1"/>
    <col min="14" max="14" width="8.75" style="313" customWidth="1"/>
    <col min="15" max="15" width="12.75" style="313" customWidth="1"/>
    <col min="16" max="17" width="11.75" style="315" customWidth="1"/>
    <col min="18" max="18" width="23.75" style="315" bestFit="1" customWidth="1"/>
    <col min="19" max="19" width="11.08203125" style="315" customWidth="1"/>
    <col min="20" max="25" width="10.83203125" style="315" customWidth="1"/>
    <col min="26" max="30" width="14.08203125" style="315" customWidth="1"/>
    <col min="31" max="31" width="17.5" style="315" bestFit="1" customWidth="1"/>
    <col min="32" max="32" width="12.08203125" style="315" bestFit="1" customWidth="1"/>
    <col min="33" max="33" width="15.58203125" style="315" customWidth="1"/>
    <col min="34" max="36" width="12.25" style="315" customWidth="1"/>
    <col min="37" max="37" width="14" style="370" customWidth="1"/>
    <col min="38" max="38" width="8.5" style="315" bestFit="1" customWidth="1"/>
    <col min="39" max="39" width="12.25" style="315" customWidth="1"/>
    <col min="40" max="40" width="20.25" style="315" customWidth="1"/>
    <col min="41" max="45" width="12.25" style="315" customWidth="1"/>
    <col min="46" max="46" width="14.25" style="315" customWidth="1"/>
    <col min="47" max="47" width="19.08203125" style="315" bestFit="1" customWidth="1"/>
    <col min="48" max="48" width="4.75" style="315" bestFit="1" customWidth="1"/>
    <col min="49" max="51" width="12.25" style="315" customWidth="1"/>
    <col min="52" max="52" width="4.75" style="315" bestFit="1" customWidth="1"/>
    <col min="53" max="56" width="12.25" style="315" customWidth="1"/>
    <col min="57" max="57" width="14.58203125" style="315" customWidth="1"/>
    <col min="58" max="58" width="14.5" style="315" customWidth="1"/>
    <col min="59" max="59" width="16.33203125" style="315" customWidth="1"/>
    <col min="60" max="60" width="6.75" style="315" bestFit="1" customWidth="1"/>
    <col min="61" max="61" width="13.58203125" style="315" customWidth="1"/>
    <col min="62" max="68" width="12.25" style="315" customWidth="1"/>
    <col min="69" max="69" width="17.58203125" style="315" bestFit="1" customWidth="1"/>
    <col min="70" max="81" width="12.25" style="315" customWidth="1"/>
    <col min="82" max="82" width="4.75" style="315" bestFit="1" customWidth="1"/>
    <col min="83" max="85" width="11.75" style="315" bestFit="1" customWidth="1"/>
    <col min="86" max="86" width="9.83203125" style="315" bestFit="1" customWidth="1"/>
    <col min="87" max="87" width="8.25" style="315" bestFit="1" customWidth="1"/>
    <col min="88" max="88" width="21.08203125" style="315" bestFit="1" customWidth="1"/>
    <col min="89" max="89" width="4.75" style="313" bestFit="1" customWidth="1"/>
    <col min="90" max="16384" width="9" style="313"/>
  </cols>
  <sheetData>
    <row r="1" spans="2:88" s="296" customFormat="1" ht="13" x14ac:dyDescent="0.45">
      <c r="B1" s="295"/>
      <c r="E1" s="362"/>
    </row>
    <row r="2" spans="2:88" s="296" customFormat="1" ht="13" x14ac:dyDescent="0.45">
      <c r="B2" s="295"/>
      <c r="E2" s="362"/>
    </row>
    <row r="3" spans="2:88" s="296" customFormat="1" ht="13" x14ac:dyDescent="0.45">
      <c r="B3" s="295"/>
      <c r="E3" s="362"/>
    </row>
    <row r="4" spans="2:88" s="364" customFormat="1" ht="12" customHeight="1" x14ac:dyDescent="0.45">
      <c r="B4" s="363" t="s">
        <v>2005</v>
      </c>
      <c r="E4" s="365"/>
      <c r="G4" s="366"/>
      <c r="H4" s="366"/>
      <c r="I4" s="367"/>
    </row>
    <row r="5" spans="2:88" ht="12.65" customHeight="1" x14ac:dyDescent="0.45">
      <c r="B5" s="296"/>
      <c r="C5" s="296"/>
      <c r="P5" s="313"/>
      <c r="Q5" s="313"/>
      <c r="R5" s="313"/>
      <c r="S5" s="313"/>
      <c r="T5" s="313"/>
      <c r="U5" s="313"/>
      <c r="V5" s="313"/>
      <c r="W5" s="313"/>
      <c r="X5" s="313"/>
      <c r="Y5" s="313"/>
      <c r="Z5" s="313"/>
      <c r="AA5" s="313"/>
      <c r="AB5" s="313"/>
      <c r="AC5" s="313"/>
      <c r="AD5" s="313"/>
      <c r="AE5" s="313"/>
      <c r="AF5" s="313"/>
      <c r="AG5" s="313"/>
      <c r="AH5" s="313"/>
      <c r="AI5" s="313"/>
      <c r="AJ5" s="313"/>
      <c r="AK5" s="340"/>
      <c r="AL5" s="313"/>
      <c r="AM5" s="313"/>
      <c r="AN5" s="313"/>
      <c r="AO5" s="313"/>
      <c r="AP5" s="313"/>
      <c r="AQ5" s="313"/>
      <c r="AR5" s="313"/>
      <c r="AS5" s="313"/>
      <c r="AT5" s="313"/>
      <c r="AU5" s="313"/>
      <c r="AV5" s="313"/>
      <c r="AW5" s="313"/>
      <c r="AX5" s="313"/>
      <c r="AY5" s="313"/>
      <c r="AZ5" s="313"/>
      <c r="BA5" s="313"/>
      <c r="BB5" s="313"/>
      <c r="BC5" s="313"/>
      <c r="BD5" s="313"/>
      <c r="BE5" s="313"/>
      <c r="BF5" s="313"/>
      <c r="BG5" s="313"/>
      <c r="BH5" s="313"/>
      <c r="BI5" s="313"/>
      <c r="BJ5" s="313"/>
      <c r="BK5" s="313"/>
      <c r="BL5" s="313"/>
      <c r="BM5" s="313"/>
      <c r="BN5" s="313"/>
      <c r="BO5" s="313"/>
      <c r="BP5" s="313"/>
      <c r="BQ5" s="313"/>
      <c r="BR5" s="313"/>
      <c r="BS5" s="313"/>
      <c r="BT5" s="313"/>
      <c r="BU5" s="313"/>
      <c r="BV5" s="313"/>
      <c r="BW5" s="313"/>
      <c r="BX5" s="313"/>
      <c r="BY5" s="313"/>
      <c r="BZ5" s="313"/>
      <c r="CA5" s="313"/>
      <c r="CB5" s="313"/>
      <c r="CC5" s="313"/>
      <c r="CD5" s="313"/>
      <c r="CE5" s="313"/>
      <c r="CF5" s="313"/>
      <c r="CG5" s="313"/>
      <c r="CH5" s="313"/>
      <c r="CI5" s="313"/>
      <c r="CJ5" s="313"/>
    </row>
    <row r="6" spans="2:88" ht="12.65" customHeight="1" x14ac:dyDescent="0.45">
      <c r="B6" s="296"/>
      <c r="C6" s="296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13"/>
      <c r="AD6" s="313"/>
      <c r="AE6" s="313"/>
      <c r="AF6" s="313"/>
      <c r="AG6" s="313"/>
      <c r="AH6" s="313"/>
      <c r="AI6" s="313"/>
      <c r="AJ6" s="313"/>
      <c r="AK6" s="340"/>
      <c r="AL6" s="313"/>
      <c r="AM6" s="313"/>
      <c r="AN6" s="313"/>
      <c r="AO6" s="313"/>
      <c r="AP6" s="313"/>
      <c r="AQ6" s="313"/>
      <c r="AR6" s="313"/>
      <c r="AS6" s="313"/>
      <c r="AT6" s="313"/>
      <c r="AU6" s="313"/>
      <c r="AV6" s="313"/>
      <c r="AW6" s="313"/>
      <c r="AX6" s="313"/>
      <c r="AY6" s="313"/>
      <c r="AZ6" s="313"/>
      <c r="BA6" s="313"/>
      <c r="BB6" s="313"/>
      <c r="BC6" s="313"/>
      <c r="BD6" s="313"/>
      <c r="BE6" s="313"/>
      <c r="BF6" s="313"/>
      <c r="BG6" s="313"/>
      <c r="BH6" s="313"/>
      <c r="BI6" s="313"/>
      <c r="BJ6" s="313"/>
      <c r="BK6" s="313"/>
      <c r="BL6" s="313"/>
      <c r="BM6" s="313"/>
      <c r="BN6" s="313"/>
      <c r="BO6" s="313"/>
      <c r="BP6" s="313"/>
      <c r="BQ6" s="313"/>
      <c r="BR6" s="313"/>
      <c r="BS6" s="313"/>
      <c r="BT6" s="313"/>
      <c r="BU6" s="313"/>
      <c r="BV6" s="313"/>
      <c r="BW6" s="313"/>
      <c r="BX6" s="313"/>
      <c r="BY6" s="313"/>
      <c r="BZ6" s="313"/>
      <c r="CA6" s="313"/>
      <c r="CB6" s="313"/>
      <c r="CC6" s="313"/>
      <c r="CD6" s="313"/>
      <c r="CE6" s="313"/>
      <c r="CF6" s="313"/>
      <c r="CG6" s="313"/>
      <c r="CH6" s="313"/>
      <c r="CI6" s="313"/>
      <c r="CJ6" s="313"/>
    </row>
    <row r="7" spans="2:88" ht="12.65" customHeight="1" x14ac:dyDescent="0.45">
      <c r="B7" s="296"/>
      <c r="C7" s="296"/>
      <c r="P7" s="313"/>
      <c r="Q7" s="313"/>
      <c r="R7" s="313"/>
      <c r="S7" s="313"/>
      <c r="T7" s="313"/>
      <c r="U7" s="313"/>
      <c r="V7" s="313"/>
      <c r="W7" s="313"/>
      <c r="X7" s="313"/>
      <c r="Y7" s="313"/>
      <c r="Z7" s="313"/>
      <c r="AA7" s="313"/>
      <c r="AB7" s="313"/>
      <c r="AC7" s="313"/>
      <c r="AD7" s="313"/>
      <c r="AE7" s="313"/>
      <c r="AF7" s="313"/>
      <c r="AG7" s="313"/>
      <c r="AH7" s="313"/>
      <c r="AI7" s="313"/>
      <c r="AJ7" s="313"/>
      <c r="AK7" s="340"/>
      <c r="AL7" s="313"/>
      <c r="AM7" s="313"/>
      <c r="AN7" s="313"/>
      <c r="AO7" s="313"/>
      <c r="AP7" s="313"/>
      <c r="AQ7" s="313"/>
      <c r="AR7" s="313"/>
      <c r="AS7" s="313"/>
      <c r="AT7" s="313"/>
      <c r="AU7" s="313"/>
      <c r="AV7" s="313"/>
      <c r="AW7" s="313"/>
      <c r="AX7" s="313"/>
      <c r="AY7" s="313"/>
      <c r="AZ7" s="313"/>
      <c r="BA7" s="313"/>
      <c r="BB7" s="313"/>
      <c r="BC7" s="313"/>
      <c r="BD7" s="313"/>
      <c r="BE7" s="313"/>
      <c r="BF7" s="313"/>
      <c r="BG7" s="313"/>
      <c r="BH7" s="313"/>
      <c r="BI7" s="313"/>
      <c r="BJ7" s="313"/>
      <c r="BK7" s="313"/>
      <c r="BL7" s="313"/>
      <c r="BM7" s="313"/>
      <c r="BN7" s="313"/>
      <c r="BO7" s="313"/>
      <c r="BP7" s="313"/>
      <c r="BQ7" s="313"/>
      <c r="BR7" s="313"/>
      <c r="BS7" s="313"/>
      <c r="BT7" s="313"/>
      <c r="BU7" s="313"/>
      <c r="BV7" s="313"/>
      <c r="BW7" s="313"/>
      <c r="BX7" s="313"/>
      <c r="BY7" s="313"/>
      <c r="BZ7" s="313"/>
      <c r="CA7" s="313"/>
      <c r="CB7" s="313"/>
      <c r="CC7" s="313"/>
      <c r="CD7" s="313"/>
      <c r="CE7" s="313"/>
      <c r="CF7" s="313"/>
      <c r="CG7" s="313"/>
      <c r="CH7" s="313"/>
      <c r="CI7" s="313"/>
      <c r="CJ7" s="313"/>
    </row>
    <row r="8" spans="2:88" ht="12.65" customHeight="1" x14ac:dyDescent="0.45">
      <c r="B8" s="296"/>
      <c r="C8" s="296"/>
    </row>
    <row r="9" spans="2:88" ht="12.65" customHeight="1" x14ac:dyDescent="0.45">
      <c r="B9" s="295"/>
      <c r="C9" s="295" t="s">
        <v>2006</v>
      </c>
    </row>
    <row r="10" spans="2:88" ht="12.65" customHeight="1" x14ac:dyDescent="0.45">
      <c r="C10" s="371" t="s">
        <v>2007</v>
      </c>
      <c r="D10" s="372">
        <v>46112</v>
      </c>
    </row>
    <row r="11" spans="2:88" ht="12.65" customHeight="1" x14ac:dyDescent="0.45">
      <c r="C11" s="373" t="s">
        <v>2008</v>
      </c>
      <c r="D11" s="374" t="s">
        <v>2009</v>
      </c>
      <c r="E11" s="374" t="s">
        <v>2010</v>
      </c>
      <c r="F11" s="303" t="s">
        <v>2011</v>
      </c>
      <c r="G11" s="303" t="s">
        <v>2012</v>
      </c>
      <c r="H11" s="374" t="s">
        <v>2013</v>
      </c>
      <c r="I11" s="375" t="s">
        <v>2014</v>
      </c>
      <c r="J11" s="376" t="s">
        <v>2015</v>
      </c>
      <c r="K11" s="377" t="s">
        <v>2016</v>
      </c>
      <c r="L11" s="376" t="s">
        <v>2017</v>
      </c>
      <c r="M11" s="377" t="s">
        <v>2018</v>
      </c>
      <c r="N11" s="378" t="s">
        <v>2019</v>
      </c>
      <c r="O11" s="378" t="s">
        <v>2020</v>
      </c>
      <c r="AG11" s="370"/>
      <c r="AK11" s="315"/>
      <c r="CG11" s="313"/>
      <c r="CH11" s="313"/>
      <c r="CI11" s="313"/>
      <c r="CJ11" s="313"/>
    </row>
    <row r="12" spans="2:88" ht="12.65" customHeight="1" x14ac:dyDescent="0.45">
      <c r="C12" s="379" t="s">
        <v>2021</v>
      </c>
      <c r="D12" s="380" t="s">
        <v>2022</v>
      </c>
      <c r="E12" s="381" t="s">
        <v>2023</v>
      </c>
      <c r="F12" s="382">
        <v>5000000000</v>
      </c>
      <c r="G12" s="382">
        <v>5000000000</v>
      </c>
      <c r="H12" s="381" t="s">
        <v>2024</v>
      </c>
      <c r="I12" s="383">
        <v>46023</v>
      </c>
      <c r="J12" s="383">
        <v>46112</v>
      </c>
      <c r="K12" s="384">
        <v>4.4999999999999998E-2</v>
      </c>
      <c r="L12" s="383">
        <v>46112</v>
      </c>
      <c r="M12" s="384">
        <v>4.4999999999999998E-2</v>
      </c>
      <c r="N12" s="381" t="s">
        <v>83</v>
      </c>
      <c r="O12" s="381" t="s">
        <v>2025</v>
      </c>
      <c r="P12" s="385"/>
      <c r="AG12" s="370"/>
      <c r="AK12" s="315"/>
      <c r="CG12" s="313"/>
      <c r="CH12" s="313"/>
      <c r="CI12" s="313"/>
      <c r="CJ12" s="313"/>
    </row>
    <row r="13" spans="2:88" ht="12.65" customHeight="1" x14ac:dyDescent="0.45">
      <c r="C13" s="386" t="s">
        <v>2021</v>
      </c>
      <c r="D13" s="387" t="s">
        <v>2022</v>
      </c>
      <c r="E13" s="388" t="s">
        <v>2023</v>
      </c>
      <c r="F13" s="389">
        <v>24000000000</v>
      </c>
      <c r="G13" s="389">
        <v>24000000000</v>
      </c>
      <c r="H13" s="388" t="s">
        <v>2024</v>
      </c>
      <c r="I13" s="390">
        <v>46023</v>
      </c>
      <c r="J13" s="391">
        <v>46035</v>
      </c>
      <c r="K13" s="392">
        <v>3.6900000000000002E-2</v>
      </c>
      <c r="L13" s="390">
        <v>46035</v>
      </c>
      <c r="M13" s="392">
        <v>3.8399999999999997E-2</v>
      </c>
      <c r="N13" s="388" t="s">
        <v>2026</v>
      </c>
      <c r="O13" s="388" t="s">
        <v>2027</v>
      </c>
      <c r="P13" s="385"/>
      <c r="AG13" s="370"/>
      <c r="AK13" s="315"/>
      <c r="CG13" s="313"/>
      <c r="CH13" s="313"/>
      <c r="CI13" s="313"/>
      <c r="CJ13" s="313"/>
    </row>
    <row r="14" spans="2:88" ht="12.65" customHeight="1" x14ac:dyDescent="0.45">
      <c r="C14" s="386" t="s">
        <v>2021</v>
      </c>
      <c r="D14" s="387" t="s">
        <v>2022</v>
      </c>
      <c r="E14" s="388" t="s">
        <v>2023</v>
      </c>
      <c r="F14" s="389">
        <v>24000000000</v>
      </c>
      <c r="G14" s="389">
        <v>24000000000</v>
      </c>
      <c r="H14" s="388" t="s">
        <v>2024</v>
      </c>
      <c r="I14" s="391">
        <v>46036</v>
      </c>
      <c r="J14" s="390">
        <v>46112</v>
      </c>
      <c r="K14" s="392">
        <v>3.8399999999999997E-2</v>
      </c>
      <c r="L14" s="390">
        <v>46112</v>
      </c>
      <c r="M14" s="392">
        <v>3.8399999999999997E-2</v>
      </c>
      <c r="N14" s="388" t="s">
        <v>2026</v>
      </c>
      <c r="O14" s="388" t="s">
        <v>2027</v>
      </c>
      <c r="P14" s="385"/>
      <c r="AG14" s="370"/>
      <c r="AK14" s="315"/>
      <c r="CG14" s="313"/>
      <c r="CH14" s="313"/>
      <c r="CI14" s="313"/>
      <c r="CJ14" s="313"/>
    </row>
    <row r="15" spans="2:88" ht="12.65" customHeight="1" x14ac:dyDescent="0.45">
      <c r="C15" s="379" t="s">
        <v>2021</v>
      </c>
      <c r="D15" s="380" t="s">
        <v>2022</v>
      </c>
      <c r="E15" s="381" t="s">
        <v>2028</v>
      </c>
      <c r="F15" s="382">
        <v>4000000000</v>
      </c>
      <c r="G15" s="382">
        <v>4000000000</v>
      </c>
      <c r="H15" s="381" t="s">
        <v>2028</v>
      </c>
      <c r="I15" s="393">
        <v>46023</v>
      </c>
      <c r="J15" s="394">
        <v>46112</v>
      </c>
      <c r="K15" s="395">
        <v>3.6600000000000001E-2</v>
      </c>
      <c r="L15" s="394">
        <v>46112</v>
      </c>
      <c r="M15" s="395">
        <v>3.6600000000000001E-2</v>
      </c>
      <c r="N15" s="381" t="s">
        <v>2029</v>
      </c>
      <c r="O15" s="381" t="s">
        <v>2027</v>
      </c>
      <c r="P15" s="385"/>
      <c r="AG15" s="370"/>
      <c r="AK15" s="315"/>
      <c r="CG15" s="313"/>
      <c r="CH15" s="313"/>
      <c r="CI15" s="313"/>
      <c r="CJ15" s="313"/>
    </row>
    <row r="16" spans="2:88" ht="13" x14ac:dyDescent="0.45">
      <c r="C16" s="396" t="s">
        <v>87</v>
      </c>
      <c r="D16" s="397" t="s">
        <v>2030</v>
      </c>
      <c r="E16" s="397" t="s">
        <v>2031</v>
      </c>
      <c r="F16" s="398">
        <v>0</v>
      </c>
      <c r="G16" s="398">
        <v>0</v>
      </c>
      <c r="H16" s="397" t="s">
        <v>2032</v>
      </c>
      <c r="I16" s="399"/>
      <c r="J16" s="399"/>
      <c r="K16" s="400"/>
      <c r="L16" s="399"/>
      <c r="M16" s="400"/>
      <c r="N16" s="397" t="s">
        <v>2033</v>
      </c>
      <c r="O16" s="401" t="s">
        <v>2027</v>
      </c>
      <c r="P16" s="385"/>
      <c r="AG16" s="370"/>
      <c r="AK16" s="315"/>
      <c r="CG16" s="313"/>
      <c r="CH16" s="313"/>
      <c r="CI16" s="313"/>
      <c r="CJ16" s="313"/>
    </row>
    <row r="17" spans="2:88" ht="12.65" customHeight="1" thickBot="1" x14ac:dyDescent="0.5">
      <c r="C17" s="402" t="s">
        <v>2034</v>
      </c>
      <c r="D17" s="403" t="s">
        <v>2035</v>
      </c>
      <c r="E17" s="403" t="s">
        <v>2036</v>
      </c>
      <c r="F17" s="404">
        <v>0</v>
      </c>
      <c r="G17" s="404">
        <v>0</v>
      </c>
      <c r="H17" s="403" t="s">
        <v>2032</v>
      </c>
      <c r="I17" s="403"/>
      <c r="J17" s="403"/>
      <c r="K17" s="403"/>
      <c r="L17" s="403"/>
      <c r="M17" s="403"/>
      <c r="N17" s="403" t="s">
        <v>2034</v>
      </c>
      <c r="O17" s="403" t="s">
        <v>2037</v>
      </c>
      <c r="AG17" s="370"/>
      <c r="AK17" s="315"/>
      <c r="CG17" s="313"/>
      <c r="CH17" s="313"/>
      <c r="CI17" s="313"/>
      <c r="CJ17" s="313"/>
    </row>
    <row r="18" spans="2:88" ht="12.65" customHeight="1" thickTop="1" x14ac:dyDescent="0.45">
      <c r="C18" s="666"/>
      <c r="D18" s="667"/>
      <c r="E18" s="667"/>
      <c r="F18" s="667"/>
      <c r="G18" s="667"/>
      <c r="H18" s="667"/>
      <c r="I18" s="667"/>
      <c r="J18" s="667"/>
      <c r="K18" s="667"/>
      <c r="L18" s="667"/>
      <c r="M18" s="667"/>
      <c r="N18" s="667"/>
      <c r="O18" s="668"/>
      <c r="P18" s="385"/>
      <c r="AG18" s="370"/>
      <c r="AK18" s="315"/>
      <c r="CG18" s="313"/>
      <c r="CH18" s="313"/>
      <c r="CI18" s="313"/>
      <c r="CJ18" s="313"/>
    </row>
    <row r="19" spans="2:88" ht="12.65" customHeight="1" x14ac:dyDescent="0.45">
      <c r="F19" s="405"/>
      <c r="G19" s="405"/>
      <c r="AG19" s="370"/>
      <c r="AK19" s="315"/>
      <c r="CG19" s="313"/>
      <c r="CH19" s="313"/>
      <c r="CI19" s="313"/>
      <c r="CJ19" s="313"/>
    </row>
    <row r="20" spans="2:88" ht="12.65" customHeight="1" x14ac:dyDescent="0.45">
      <c r="AG20" s="370"/>
      <c r="AK20" s="315"/>
      <c r="CG20" s="313"/>
      <c r="CH20" s="313"/>
      <c r="CI20" s="313"/>
      <c r="CJ20" s="313"/>
    </row>
    <row r="21" spans="2:88" ht="12.65" customHeight="1" x14ac:dyDescent="0.45">
      <c r="C21" s="312" t="s">
        <v>2038</v>
      </c>
      <c r="E21" s="313"/>
      <c r="G21" s="313"/>
      <c r="H21" s="313"/>
      <c r="I21" s="313"/>
      <c r="O21" s="315"/>
    </row>
    <row r="22" spans="2:88" ht="12.65" customHeight="1" thickBot="1" x14ac:dyDescent="0.5">
      <c r="C22" s="312" t="s">
        <v>1507</v>
      </c>
      <c r="E22" s="313"/>
      <c r="G22" s="313"/>
      <c r="H22" s="313"/>
      <c r="I22" s="313"/>
      <c r="O22" s="315"/>
    </row>
    <row r="23" spans="2:88" ht="12.65" customHeight="1" x14ac:dyDescent="0.45">
      <c r="C23" s="316" t="s">
        <v>2039</v>
      </c>
      <c r="D23" s="317"/>
      <c r="E23" s="317"/>
      <c r="F23" s="317"/>
      <c r="G23" s="317"/>
      <c r="H23" s="317"/>
      <c r="I23" s="317"/>
      <c r="J23" s="317"/>
      <c r="K23" s="317"/>
      <c r="L23" s="317"/>
      <c r="M23" s="317"/>
      <c r="N23" s="317"/>
      <c r="O23" s="317"/>
      <c r="P23" s="319"/>
    </row>
    <row r="24" spans="2:88" ht="12.65" customHeight="1" x14ac:dyDescent="0.45">
      <c r="C24" s="320" t="s">
        <v>2040</v>
      </c>
      <c r="D24" s="296"/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321"/>
    </row>
    <row r="25" spans="2:88" ht="12.65" customHeight="1" thickBot="1" x14ac:dyDescent="0.5">
      <c r="C25" s="322" t="s">
        <v>2041</v>
      </c>
      <c r="D25" s="323"/>
      <c r="E25" s="323"/>
      <c r="F25" s="323"/>
      <c r="G25" s="323"/>
      <c r="H25" s="323"/>
      <c r="I25" s="323"/>
      <c r="J25" s="323"/>
      <c r="K25" s="323"/>
      <c r="L25" s="323"/>
      <c r="M25" s="323"/>
      <c r="N25" s="323"/>
      <c r="O25" s="323"/>
      <c r="P25" s="325"/>
    </row>
    <row r="26" spans="2:88" ht="12.65" customHeight="1" thickBot="1" x14ac:dyDescent="0.5"/>
    <row r="27" spans="2:88" ht="12.65" customHeight="1" x14ac:dyDescent="0.45">
      <c r="C27" s="316" t="s">
        <v>2042</v>
      </c>
      <c r="D27" s="317"/>
      <c r="E27" s="317"/>
      <c r="F27" s="317"/>
      <c r="G27" s="317"/>
      <c r="H27" s="317"/>
      <c r="I27" s="317"/>
      <c r="J27" s="317"/>
      <c r="K27" s="317"/>
      <c r="L27" s="317"/>
      <c r="M27" s="317"/>
      <c r="N27" s="317"/>
      <c r="O27" s="317"/>
      <c r="P27" s="319"/>
    </row>
    <row r="28" spans="2:88" ht="12.65" customHeight="1" x14ac:dyDescent="0.45">
      <c r="C28" s="320" t="s">
        <v>2043</v>
      </c>
      <c r="D28" s="296"/>
      <c r="E28" s="296"/>
      <c r="F28" s="296"/>
      <c r="G28" s="296"/>
      <c r="H28" s="296"/>
      <c r="I28" s="296"/>
      <c r="J28" s="296"/>
      <c r="K28" s="296"/>
      <c r="L28" s="296"/>
      <c r="M28" s="296"/>
      <c r="N28" s="296"/>
      <c r="O28" s="296"/>
      <c r="P28" s="321"/>
    </row>
    <row r="29" spans="2:88" ht="12.65" customHeight="1" x14ac:dyDescent="0.45">
      <c r="C29" s="320" t="s">
        <v>2044</v>
      </c>
      <c r="D29" s="296"/>
      <c r="E29" s="296"/>
      <c r="F29" s="296"/>
      <c r="G29" s="296"/>
      <c r="H29" s="296"/>
      <c r="I29" s="296"/>
      <c r="J29" s="296"/>
      <c r="K29" s="296"/>
      <c r="L29" s="296"/>
      <c r="M29" s="296"/>
      <c r="N29" s="296"/>
      <c r="O29" s="296"/>
      <c r="P29" s="321"/>
    </row>
    <row r="30" spans="2:88" ht="12.65" customHeight="1" x14ac:dyDescent="0.45">
      <c r="C30" s="320" t="s">
        <v>2045</v>
      </c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321"/>
    </row>
    <row r="31" spans="2:88" ht="12.65" customHeight="1" thickBot="1" x14ac:dyDescent="0.5">
      <c r="C31" s="322" t="s">
        <v>2046</v>
      </c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5"/>
    </row>
    <row r="32" spans="2:88" ht="12.65" customHeight="1" x14ac:dyDescent="0.45">
      <c r="B32" s="406"/>
    </row>
    <row r="33" spans="2:16" ht="12.65" customHeight="1" x14ac:dyDescent="0.45">
      <c r="B33" s="406"/>
    </row>
    <row r="36" spans="2:16" ht="12.65" customHeight="1" x14ac:dyDescent="0.45">
      <c r="C36" s="312" t="s">
        <v>2047</v>
      </c>
    </row>
    <row r="37" spans="2:16" ht="12.65" customHeight="1" thickBot="1" x14ac:dyDescent="0.5">
      <c r="C37" s="312" t="s">
        <v>1507</v>
      </c>
    </row>
    <row r="38" spans="2:16" ht="12.65" customHeight="1" x14ac:dyDescent="0.45">
      <c r="C38" s="316" t="s">
        <v>2048</v>
      </c>
      <c r="D38" s="317"/>
      <c r="E38" s="317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9"/>
    </row>
    <row r="39" spans="2:16" ht="12.65" customHeight="1" x14ac:dyDescent="0.45">
      <c r="C39" s="320" t="s">
        <v>2049</v>
      </c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321"/>
    </row>
    <row r="40" spans="2:16" ht="12.65" customHeight="1" thickBot="1" x14ac:dyDescent="0.5">
      <c r="C40" s="322" t="s">
        <v>2050</v>
      </c>
      <c r="D40" s="323"/>
      <c r="E40" s="323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5"/>
    </row>
    <row r="41" spans="2:16" ht="12.65" customHeight="1" thickBot="1" x14ac:dyDescent="0.5"/>
    <row r="42" spans="2:16" ht="12.65" customHeight="1" x14ac:dyDescent="0.45">
      <c r="C42" s="316" t="s">
        <v>2051</v>
      </c>
      <c r="D42" s="317"/>
      <c r="E42" s="317"/>
      <c r="F42" s="317"/>
      <c r="G42" s="317"/>
      <c r="H42" s="317"/>
      <c r="I42" s="317"/>
      <c r="J42" s="317"/>
      <c r="K42" s="317"/>
      <c r="L42" s="317"/>
      <c r="M42" s="317"/>
      <c r="N42" s="317"/>
      <c r="O42" s="317"/>
      <c r="P42" s="319"/>
    </row>
    <row r="43" spans="2:16" ht="12.65" customHeight="1" thickBot="1" x14ac:dyDescent="0.5">
      <c r="C43" s="322" t="s">
        <v>2052</v>
      </c>
      <c r="D43" s="323"/>
      <c r="E43" s="323"/>
      <c r="F43" s="323"/>
      <c r="G43" s="323"/>
      <c r="H43" s="323"/>
      <c r="I43" s="323"/>
      <c r="J43" s="323"/>
      <c r="K43" s="323"/>
      <c r="L43" s="323"/>
      <c r="M43" s="323"/>
      <c r="N43" s="323"/>
      <c r="O43" s="323"/>
      <c r="P43" s="325"/>
    </row>
    <row r="44" spans="2:16" ht="12.65" customHeight="1" thickBot="1" x14ac:dyDescent="0.5"/>
    <row r="45" spans="2:16" ht="12.65" customHeight="1" x14ac:dyDescent="0.45">
      <c r="C45" s="316" t="s">
        <v>2053</v>
      </c>
      <c r="D45" s="317"/>
      <c r="E45" s="317"/>
      <c r="F45" s="317"/>
      <c r="G45" s="317"/>
      <c r="H45" s="317"/>
      <c r="I45" s="317"/>
      <c r="J45" s="317"/>
      <c r="K45" s="317"/>
      <c r="L45" s="317"/>
      <c r="M45" s="317"/>
      <c r="N45" s="317"/>
      <c r="O45" s="317"/>
      <c r="P45" s="319"/>
    </row>
    <row r="46" spans="2:16" ht="12.65" customHeight="1" x14ac:dyDescent="0.45">
      <c r="C46" s="320" t="s">
        <v>2054</v>
      </c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321"/>
    </row>
    <row r="47" spans="2:16" ht="12.65" customHeight="1" thickBot="1" x14ac:dyDescent="0.5">
      <c r="C47" s="322" t="s">
        <v>2055</v>
      </c>
      <c r="D47" s="323"/>
      <c r="E47" s="323"/>
      <c r="F47" s="323"/>
      <c r="G47" s="323"/>
      <c r="H47" s="323"/>
      <c r="I47" s="323"/>
      <c r="J47" s="323"/>
      <c r="K47" s="323"/>
      <c r="L47" s="323"/>
      <c r="M47" s="323"/>
      <c r="N47" s="323"/>
      <c r="O47" s="323"/>
      <c r="P47" s="325"/>
    </row>
    <row r="51" spans="3:16" ht="12.65" customHeight="1" x14ac:dyDescent="0.45">
      <c r="C51" s="312" t="s">
        <v>2056</v>
      </c>
    </row>
    <row r="52" spans="3:16" ht="12.65" customHeight="1" thickBot="1" x14ac:dyDescent="0.5">
      <c r="C52" s="312" t="s">
        <v>1507</v>
      </c>
    </row>
    <row r="53" spans="3:16" ht="12.65" customHeight="1" x14ac:dyDescent="0.45">
      <c r="C53" s="316" t="s">
        <v>2057</v>
      </c>
      <c r="D53" s="317"/>
      <c r="E53" s="317"/>
      <c r="F53" s="317"/>
      <c r="G53" s="317"/>
      <c r="H53" s="317"/>
      <c r="I53" s="317"/>
      <c r="J53" s="317"/>
      <c r="K53" s="317"/>
      <c r="L53" s="317"/>
      <c r="M53" s="317"/>
      <c r="N53" s="317"/>
      <c r="O53" s="317"/>
      <c r="P53" s="319"/>
    </row>
    <row r="54" spans="3:16" ht="12.65" customHeight="1" x14ac:dyDescent="0.45">
      <c r="C54" s="320" t="s">
        <v>2058</v>
      </c>
      <c r="D54" s="296"/>
      <c r="E54" s="296"/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321"/>
    </row>
    <row r="55" spans="3:16" ht="12.65" customHeight="1" x14ac:dyDescent="0.45">
      <c r="C55" s="320" t="s">
        <v>2059</v>
      </c>
      <c r="D55" s="296"/>
      <c r="E55" s="296"/>
      <c r="F55" s="296"/>
      <c r="G55" s="296"/>
      <c r="H55" s="296"/>
      <c r="I55" s="296"/>
      <c r="J55" s="296"/>
      <c r="K55" s="296"/>
      <c r="L55" s="296"/>
      <c r="M55" s="296"/>
      <c r="N55" s="296"/>
      <c r="O55" s="296"/>
      <c r="P55" s="321"/>
    </row>
    <row r="56" spans="3:16" ht="12.65" customHeight="1" thickBot="1" x14ac:dyDescent="0.5">
      <c r="C56" s="322" t="s">
        <v>2060</v>
      </c>
      <c r="D56" s="323"/>
      <c r="E56" s="323"/>
      <c r="F56" s="323"/>
      <c r="G56" s="323"/>
      <c r="H56" s="323"/>
      <c r="I56" s="323"/>
      <c r="J56" s="323"/>
      <c r="K56" s="323"/>
      <c r="L56" s="323"/>
      <c r="M56" s="323"/>
      <c r="N56" s="323"/>
      <c r="O56" s="323"/>
      <c r="P56" s="325"/>
    </row>
    <row r="57" spans="3:16" ht="12.65" customHeight="1" thickBot="1" x14ac:dyDescent="0.5"/>
    <row r="58" spans="3:16" ht="12.65" customHeight="1" x14ac:dyDescent="0.45">
      <c r="C58" s="316" t="s">
        <v>2061</v>
      </c>
      <c r="D58" s="317"/>
      <c r="E58" s="317"/>
      <c r="F58" s="317"/>
      <c r="G58" s="317"/>
      <c r="H58" s="317"/>
      <c r="I58" s="317"/>
      <c r="J58" s="317"/>
      <c r="K58" s="317"/>
      <c r="L58" s="317"/>
      <c r="M58" s="317"/>
      <c r="N58" s="317"/>
      <c r="O58" s="317"/>
      <c r="P58" s="319"/>
    </row>
    <row r="59" spans="3:16" ht="12.65" customHeight="1" x14ac:dyDescent="0.45">
      <c r="C59" s="320" t="s">
        <v>2062</v>
      </c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321"/>
    </row>
    <row r="60" spans="3:16" ht="12.65" customHeight="1" x14ac:dyDescent="0.45">
      <c r="C60" s="320" t="s">
        <v>2063</v>
      </c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321"/>
    </row>
    <row r="61" spans="3:16" ht="12.65" customHeight="1" thickBot="1" x14ac:dyDescent="0.5">
      <c r="C61" s="322" t="s">
        <v>2064</v>
      </c>
      <c r="D61" s="323"/>
      <c r="E61" s="323"/>
      <c r="F61" s="323"/>
      <c r="G61" s="323"/>
      <c r="H61" s="323"/>
      <c r="I61" s="323"/>
      <c r="J61" s="323"/>
      <c r="K61" s="323"/>
      <c r="L61" s="323"/>
      <c r="M61" s="323"/>
      <c r="N61" s="323"/>
      <c r="O61" s="323"/>
      <c r="P61" s="325"/>
    </row>
    <row r="62" spans="3:16" ht="12.65" customHeight="1" thickBot="1" x14ac:dyDescent="0.5"/>
    <row r="63" spans="3:16" ht="12.65" customHeight="1" x14ac:dyDescent="0.45">
      <c r="C63" s="316" t="s">
        <v>2065</v>
      </c>
      <c r="D63" s="317"/>
      <c r="E63" s="317"/>
      <c r="F63" s="317"/>
      <c r="G63" s="317"/>
      <c r="H63" s="317"/>
      <c r="I63" s="317"/>
      <c r="J63" s="317"/>
      <c r="K63" s="317"/>
      <c r="L63" s="317"/>
      <c r="M63" s="317"/>
      <c r="N63" s="317"/>
      <c r="O63" s="317"/>
      <c r="P63" s="319"/>
    </row>
    <row r="64" spans="3:16" ht="12.65" customHeight="1" x14ac:dyDescent="0.45">
      <c r="C64" s="320" t="s">
        <v>2066</v>
      </c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321"/>
    </row>
    <row r="65" spans="3:16" ht="12.65" customHeight="1" thickBot="1" x14ac:dyDescent="0.5">
      <c r="C65" s="322" t="s">
        <v>2067</v>
      </c>
      <c r="D65" s="323"/>
      <c r="E65" s="323"/>
      <c r="F65" s="323"/>
      <c r="G65" s="323"/>
      <c r="H65" s="323"/>
      <c r="I65" s="323"/>
      <c r="J65" s="323"/>
      <c r="K65" s="323"/>
      <c r="L65" s="323"/>
      <c r="M65" s="323"/>
      <c r="N65" s="323"/>
      <c r="O65" s="323"/>
      <c r="P65" s="325"/>
    </row>
    <row r="70" spans="3:16" ht="12.65" customHeight="1" x14ac:dyDescent="0.45">
      <c r="C70" s="312" t="s">
        <v>2068</v>
      </c>
    </row>
    <row r="71" spans="3:16" ht="12.65" customHeight="1" thickBot="1" x14ac:dyDescent="0.5">
      <c r="C71" s="312" t="s">
        <v>1507</v>
      </c>
    </row>
    <row r="72" spans="3:16" ht="12.65" customHeight="1" x14ac:dyDescent="0.45">
      <c r="C72" s="316" t="s">
        <v>2069</v>
      </c>
      <c r="D72" s="317"/>
      <c r="E72" s="317"/>
      <c r="F72" s="317"/>
      <c r="G72" s="317"/>
      <c r="H72" s="317"/>
      <c r="I72" s="317"/>
      <c r="J72" s="317"/>
      <c r="K72" s="317"/>
      <c r="L72" s="317"/>
      <c r="M72" s="317"/>
      <c r="N72" s="317"/>
      <c r="O72" s="317"/>
      <c r="P72" s="319"/>
    </row>
    <row r="73" spans="3:16" ht="12.65" customHeight="1" x14ac:dyDescent="0.45">
      <c r="C73" s="320" t="s">
        <v>2070</v>
      </c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6"/>
      <c r="P73" s="321"/>
    </row>
    <row r="74" spans="3:16" ht="12.65" customHeight="1" x14ac:dyDescent="0.45">
      <c r="C74" s="320" t="s">
        <v>2071</v>
      </c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321"/>
    </row>
    <row r="75" spans="3:16" ht="12.65" customHeight="1" thickBot="1" x14ac:dyDescent="0.5">
      <c r="C75" s="322" t="s">
        <v>2072</v>
      </c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5"/>
    </row>
    <row r="76" spans="3:16" ht="12.65" customHeight="1" thickBot="1" x14ac:dyDescent="0.5"/>
    <row r="77" spans="3:16" ht="12.65" customHeight="1" x14ac:dyDescent="0.45">
      <c r="C77" s="316" t="s">
        <v>2073</v>
      </c>
      <c r="D77" s="317"/>
      <c r="E77" s="317"/>
      <c r="F77" s="317"/>
      <c r="G77" s="317"/>
      <c r="H77" s="317"/>
      <c r="I77" s="317"/>
      <c r="J77" s="317"/>
      <c r="K77" s="317"/>
      <c r="L77" s="317"/>
      <c r="M77" s="317"/>
      <c r="N77" s="317"/>
      <c r="O77" s="317"/>
      <c r="P77" s="319"/>
    </row>
    <row r="78" spans="3:16" ht="12.65" customHeight="1" x14ac:dyDescent="0.45">
      <c r="C78" s="320" t="s">
        <v>2074</v>
      </c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6"/>
      <c r="P78" s="321"/>
    </row>
    <row r="79" spans="3:16" ht="12.65" customHeight="1" thickBot="1" x14ac:dyDescent="0.5">
      <c r="C79" s="322" t="s">
        <v>2075</v>
      </c>
      <c r="D79" s="323"/>
      <c r="E79" s="323"/>
      <c r="F79" s="323"/>
      <c r="G79" s="323"/>
      <c r="H79" s="323"/>
      <c r="I79" s="323"/>
      <c r="J79" s="323"/>
      <c r="K79" s="323"/>
      <c r="L79" s="323"/>
      <c r="M79" s="323"/>
      <c r="N79" s="323"/>
      <c r="O79" s="323"/>
      <c r="P79" s="325"/>
    </row>
    <row r="86" spans="2:2" ht="12.65" customHeight="1" x14ac:dyDescent="0.45">
      <c r="B86" s="295"/>
    </row>
    <row r="1048533" spans="2:2" ht="12.65" customHeight="1" x14ac:dyDescent="0.45">
      <c r="B1048533" s="313" t="s">
        <v>2076</v>
      </c>
    </row>
    <row r="1048534" spans="2:2" ht="12.65" customHeight="1" x14ac:dyDescent="0.45">
      <c r="B1048534" s="313" t="s">
        <v>2077</v>
      </c>
    </row>
    <row r="1048535" spans="2:2" ht="12.65" customHeight="1" x14ac:dyDescent="0.45">
      <c r="B1048535" s="407" t="s">
        <v>2078</v>
      </c>
    </row>
    <row r="1048536" spans="2:2" ht="12.65" customHeight="1" x14ac:dyDescent="0.45">
      <c r="B1048536" s="407" t="s">
        <v>2079</v>
      </c>
    </row>
    <row r="1048537" spans="2:2" ht="12.65" customHeight="1" x14ac:dyDescent="0.45">
      <c r="B1048537" s="407" t="s">
        <v>2080</v>
      </c>
    </row>
    <row r="1048538" spans="2:2" ht="12.65" customHeight="1" x14ac:dyDescent="0.45">
      <c r="B1048538" s="407" t="s">
        <v>2081</v>
      </c>
    </row>
    <row r="1048539" spans="2:2" ht="12.65" customHeight="1" x14ac:dyDescent="0.45">
      <c r="B1048539" s="407" t="s">
        <v>2082</v>
      </c>
    </row>
    <row r="1048540" spans="2:2" ht="12.65" customHeight="1" x14ac:dyDescent="0.45">
      <c r="B1048540" s="407" t="s">
        <v>2083</v>
      </c>
    </row>
  </sheetData>
  <mergeCells count="1">
    <mergeCell ref="C18:O18"/>
  </mergeCells>
  <phoneticPr fontId="25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C981-1999-4343-BD2A-0816A9C04C7B}">
  <dimension ref="A1:AC53"/>
  <sheetViews>
    <sheetView showGridLines="0" zoomScale="85" zoomScaleNormal="85" workbookViewId="0">
      <selection activeCell="M814" sqref="M814"/>
    </sheetView>
  </sheetViews>
  <sheetFormatPr defaultColWidth="9" defaultRowHeight="16" x14ac:dyDescent="0.45"/>
  <cols>
    <col min="1" max="1" width="1" style="409" customWidth="1"/>
    <col min="2" max="2" width="21.5" style="409" customWidth="1"/>
    <col min="3" max="3" width="17.25" style="409" customWidth="1"/>
    <col min="4" max="4" width="15.75" style="409" customWidth="1"/>
    <col min="5" max="5" width="14.83203125" style="409" customWidth="1"/>
    <col min="6" max="6" width="15.08203125" style="409" customWidth="1"/>
    <col min="7" max="7" width="14.83203125" style="409" customWidth="1"/>
    <col min="8" max="8" width="17" style="409" customWidth="1"/>
    <col min="9" max="9" width="17.58203125" style="409" customWidth="1"/>
    <col min="10" max="10" width="12.33203125" style="409" customWidth="1"/>
    <col min="11" max="11" width="19.25" style="409" customWidth="1"/>
    <col min="12" max="12" width="14.75" style="409" customWidth="1"/>
    <col min="13" max="13" width="14.5" style="409" customWidth="1"/>
    <col min="14" max="14" width="13" style="409" customWidth="1"/>
    <col min="15" max="15" width="18.08203125" style="409" customWidth="1"/>
    <col min="16" max="16" width="12.5" style="409" customWidth="1"/>
    <col min="17" max="17" width="19.5" style="409" customWidth="1"/>
    <col min="18" max="18" width="9.33203125" style="409" bestFit="1" customWidth="1"/>
    <col min="19" max="19" width="3.33203125" style="409" customWidth="1"/>
    <col min="20" max="22" width="12" style="409" customWidth="1"/>
    <col min="23" max="23" width="11.25" style="409" bestFit="1" customWidth="1"/>
    <col min="24" max="24" width="16.08203125" style="409" bestFit="1" customWidth="1"/>
    <col min="25" max="25" width="19" style="409" customWidth="1"/>
    <col min="26" max="26" width="12.08203125" style="409" bestFit="1" customWidth="1"/>
    <col min="27" max="27" width="9" style="409"/>
    <col min="28" max="28" width="15.75" style="409" bestFit="1" customWidth="1"/>
    <col min="29" max="29" width="12.08203125" style="409" bestFit="1" customWidth="1"/>
    <col min="30" max="16384" width="9" style="409"/>
  </cols>
  <sheetData>
    <row r="1" spans="1:29" s="408" customFormat="1" ht="12" customHeight="1" x14ac:dyDescent="0.45">
      <c r="B1" s="292" t="s">
        <v>2084</v>
      </c>
    </row>
    <row r="3" spans="1:29" x14ac:dyDescent="0.45">
      <c r="B3" s="371" t="s">
        <v>2085</v>
      </c>
      <c r="C3" s="372">
        <v>46023</v>
      </c>
      <c r="D3" s="410">
        <f>C4-C3+1</f>
        <v>90</v>
      </c>
      <c r="E3" s="411"/>
      <c r="F3" s="411"/>
      <c r="G3" s="411"/>
      <c r="H3" s="411"/>
      <c r="I3" s="411"/>
      <c r="J3" s="411"/>
      <c r="K3" s="411"/>
    </row>
    <row r="4" spans="1:29" x14ac:dyDescent="0.45">
      <c r="B4" s="371" t="s">
        <v>2007</v>
      </c>
      <c r="C4" s="372">
        <v>46112</v>
      </c>
      <c r="Q4" s="411" t="s">
        <v>2086</v>
      </c>
      <c r="R4" s="411"/>
      <c r="S4" s="411"/>
      <c r="T4" s="411"/>
      <c r="U4" s="411"/>
      <c r="V4" s="411"/>
      <c r="W4" s="411"/>
    </row>
    <row r="5" spans="1:29" ht="26" x14ac:dyDescent="0.45">
      <c r="B5" s="373" t="s">
        <v>2008</v>
      </c>
      <c r="C5" s="374" t="s">
        <v>2009</v>
      </c>
      <c r="D5" s="374" t="s">
        <v>2010</v>
      </c>
      <c r="E5" s="303" t="s">
        <v>2011</v>
      </c>
      <c r="F5" s="303" t="s">
        <v>2012</v>
      </c>
      <c r="G5" s="374" t="s">
        <v>2013</v>
      </c>
      <c r="H5" s="375" t="s">
        <v>2014</v>
      </c>
      <c r="I5" s="376" t="s">
        <v>2015</v>
      </c>
      <c r="J5" s="377" t="s">
        <v>2016</v>
      </c>
      <c r="K5" s="376" t="s">
        <v>2017</v>
      </c>
      <c r="L5" s="377" t="s">
        <v>2018</v>
      </c>
      <c r="M5" s="378" t="s">
        <v>2019</v>
      </c>
      <c r="N5" s="378" t="s">
        <v>2020</v>
      </c>
      <c r="O5" s="378" t="s">
        <v>2087</v>
      </c>
      <c r="P5" s="378" t="s">
        <v>2088</v>
      </c>
      <c r="Q5" s="378" t="s">
        <v>2089</v>
      </c>
      <c r="R5" s="378" t="s">
        <v>2090</v>
      </c>
    </row>
    <row r="6" spans="1:29" x14ac:dyDescent="0.45">
      <c r="A6" s="409">
        <v>2</v>
      </c>
      <c r="B6" s="379" t="s">
        <v>2021</v>
      </c>
      <c r="C6" s="380" t="s">
        <v>2022</v>
      </c>
      <c r="D6" s="381" t="s">
        <v>2023</v>
      </c>
      <c r="E6" s="382">
        <v>5000000000</v>
      </c>
      <c r="F6" s="382">
        <v>5000000000</v>
      </c>
      <c r="G6" s="381" t="s">
        <v>2024</v>
      </c>
      <c r="H6" s="383">
        <v>46023</v>
      </c>
      <c r="I6" s="383">
        <v>46112</v>
      </c>
      <c r="J6" s="384">
        <v>4.4999999999999998E-2</v>
      </c>
      <c r="K6" s="383">
        <v>46112</v>
      </c>
      <c r="L6" s="384">
        <v>4.4999999999999998E-2</v>
      </c>
      <c r="M6" s="381" t="s">
        <v>83</v>
      </c>
      <c r="N6" s="381" t="s">
        <v>2025</v>
      </c>
      <c r="O6" s="412">
        <v>55479450</v>
      </c>
      <c r="P6" s="412">
        <f>MIN(I6-$C$3,366,$C$4-H6,I6-H6)+1</f>
        <v>90</v>
      </c>
      <c r="Q6" s="382">
        <f>F6*P6/90</f>
        <v>5000000000</v>
      </c>
      <c r="R6" s="413">
        <f t="shared" ref="R6:R11" si="0">O6/Q6</f>
        <v>1.1095890000000001E-2</v>
      </c>
      <c r="S6" s="414" t="s">
        <v>2091</v>
      </c>
      <c r="T6" s="411"/>
      <c r="U6" s="415"/>
      <c r="V6" s="411"/>
      <c r="W6" s="411"/>
      <c r="X6" s="410"/>
      <c r="Y6" s="410"/>
      <c r="Z6" s="415"/>
      <c r="AC6" s="410"/>
    </row>
    <row r="7" spans="1:29" s="416" customFormat="1" x14ac:dyDescent="0.45">
      <c r="A7" s="416">
        <v>3</v>
      </c>
      <c r="B7" s="386" t="s">
        <v>2021</v>
      </c>
      <c r="C7" s="387" t="s">
        <v>2022</v>
      </c>
      <c r="D7" s="388" t="s">
        <v>2023</v>
      </c>
      <c r="E7" s="389">
        <v>24000000000</v>
      </c>
      <c r="F7" s="389">
        <v>24000000000</v>
      </c>
      <c r="G7" s="388" t="s">
        <v>2024</v>
      </c>
      <c r="H7" s="390">
        <v>46023</v>
      </c>
      <c r="I7" s="391">
        <v>46035</v>
      </c>
      <c r="J7" s="392">
        <v>3.6900000000000002E-2</v>
      </c>
      <c r="K7" s="390">
        <v>46035</v>
      </c>
      <c r="L7" s="392">
        <v>3.8399999999999997E-2</v>
      </c>
      <c r="M7" s="388" t="s">
        <v>2026</v>
      </c>
      <c r="N7" s="388" t="s">
        <v>2027</v>
      </c>
      <c r="O7" s="417">
        <v>29115616</v>
      </c>
      <c r="P7" s="417">
        <f>MIN(I7-$C$3,366,$C$4-H7,I7-H7)+1</f>
        <v>13</v>
      </c>
      <c r="Q7" s="382">
        <f>F7*P7/90</f>
        <v>3466666666.6666665</v>
      </c>
      <c r="R7" s="418">
        <f t="shared" si="0"/>
        <v>8.3987353846153856E-3</v>
      </c>
      <c r="S7" s="419" t="s">
        <v>2092</v>
      </c>
      <c r="T7" s="420"/>
      <c r="U7" s="421"/>
      <c r="V7" s="420"/>
      <c r="W7" s="420"/>
      <c r="X7" s="422"/>
      <c r="Y7" s="422"/>
      <c r="Z7" s="421"/>
      <c r="AC7" s="422"/>
    </row>
    <row r="8" spans="1:29" s="416" customFormat="1" x14ac:dyDescent="0.45">
      <c r="B8" s="386" t="s">
        <v>2021</v>
      </c>
      <c r="C8" s="387" t="s">
        <v>2022</v>
      </c>
      <c r="D8" s="388" t="s">
        <v>2023</v>
      </c>
      <c r="E8" s="389">
        <v>24000000000</v>
      </c>
      <c r="F8" s="389">
        <v>24000000000</v>
      </c>
      <c r="G8" s="388" t="s">
        <v>2024</v>
      </c>
      <c r="H8" s="391">
        <v>46036</v>
      </c>
      <c r="I8" s="390">
        <v>46112</v>
      </c>
      <c r="J8" s="392">
        <v>3.8399999999999997E-2</v>
      </c>
      <c r="K8" s="390">
        <v>46112</v>
      </c>
      <c r="L8" s="392">
        <v>3.8399999999999997E-2</v>
      </c>
      <c r="M8" s="388" t="s">
        <v>2026</v>
      </c>
      <c r="N8" s="388" t="s">
        <v>2027</v>
      </c>
      <c r="O8" s="417">
        <v>166645478</v>
      </c>
      <c r="P8" s="417">
        <f>MIN(I8-$C$3,366,$C$4-H8,I8-H8)+1</f>
        <v>77</v>
      </c>
      <c r="Q8" s="382">
        <f>F8*P8/90</f>
        <v>20533333333.333332</v>
      </c>
      <c r="R8" s="418">
        <f t="shared" si="0"/>
        <v>8.115851201298702E-3</v>
      </c>
      <c r="S8" s="419" t="s">
        <v>2093</v>
      </c>
      <c r="T8" s="420"/>
      <c r="U8" s="421"/>
      <c r="V8" s="420"/>
      <c r="W8" s="420"/>
      <c r="X8" s="422"/>
      <c r="Y8" s="422"/>
      <c r="Z8" s="421"/>
      <c r="AC8" s="422"/>
    </row>
    <row r="9" spans="1:29" x14ac:dyDescent="0.45">
      <c r="A9" s="409">
        <v>4</v>
      </c>
      <c r="B9" s="379" t="s">
        <v>2021</v>
      </c>
      <c r="C9" s="380" t="s">
        <v>2022</v>
      </c>
      <c r="D9" s="381" t="s">
        <v>2028</v>
      </c>
      <c r="E9" s="382">
        <v>4000000000</v>
      </c>
      <c r="F9" s="382">
        <v>4000000000</v>
      </c>
      <c r="G9" s="381" t="s">
        <v>2028</v>
      </c>
      <c r="H9" s="393">
        <v>46023</v>
      </c>
      <c r="I9" s="394">
        <v>46112</v>
      </c>
      <c r="J9" s="395">
        <v>3.6600000000000001E-2</v>
      </c>
      <c r="K9" s="394">
        <v>46112</v>
      </c>
      <c r="L9" s="395">
        <v>3.6600000000000001E-2</v>
      </c>
      <c r="M9" s="381" t="s">
        <v>2029</v>
      </c>
      <c r="N9" s="381" t="s">
        <v>2027</v>
      </c>
      <c r="O9" s="412">
        <v>36098627</v>
      </c>
      <c r="P9" s="412">
        <f>MIN(I9-$C$3,366,$C$4-H9,I9-H9)+1</f>
        <v>90</v>
      </c>
      <c r="Q9" s="382">
        <f>F9*P9/90</f>
        <v>4000000000</v>
      </c>
      <c r="R9" s="413">
        <f t="shared" si="0"/>
        <v>9.0246567500000003E-3</v>
      </c>
      <c r="S9" s="414" t="s">
        <v>2094</v>
      </c>
      <c r="T9" s="411"/>
      <c r="U9" s="415"/>
      <c r="V9" s="411"/>
      <c r="W9" s="411"/>
      <c r="X9" s="410"/>
      <c r="Y9" s="410"/>
      <c r="Z9" s="415"/>
      <c r="AC9" s="410"/>
    </row>
    <row r="10" spans="1:29" x14ac:dyDescent="0.45">
      <c r="A10" s="409">
        <v>21</v>
      </c>
      <c r="B10" s="396" t="s">
        <v>87</v>
      </c>
      <c r="C10" s="397" t="s">
        <v>2030</v>
      </c>
      <c r="D10" s="397" t="s">
        <v>2031</v>
      </c>
      <c r="E10" s="398">
        <v>0</v>
      </c>
      <c r="F10" s="398">
        <v>0</v>
      </c>
      <c r="G10" s="397" t="s">
        <v>2032</v>
      </c>
      <c r="H10" s="399"/>
      <c r="I10" s="399"/>
      <c r="J10" s="400"/>
      <c r="K10" s="399"/>
      <c r="L10" s="400"/>
      <c r="M10" s="397" t="s">
        <v>2033</v>
      </c>
      <c r="N10" s="401" t="s">
        <v>2027</v>
      </c>
      <c r="O10" s="412">
        <v>136828005</v>
      </c>
      <c r="P10" s="412"/>
      <c r="Q10" s="382">
        <f>L22</f>
        <v>2306182130.477778</v>
      </c>
      <c r="R10" s="423">
        <f t="shared" si="0"/>
        <v>5.9330962282520577E-2</v>
      </c>
      <c r="S10" s="414" t="s">
        <v>2095</v>
      </c>
      <c r="T10" s="424" t="s">
        <v>2096</v>
      </c>
    </row>
    <row r="11" spans="1:29" ht="16.5" thickBot="1" x14ac:dyDescent="0.5">
      <c r="B11" s="402" t="s">
        <v>2034</v>
      </c>
      <c r="C11" s="403" t="s">
        <v>2035</v>
      </c>
      <c r="D11" s="403" t="s">
        <v>2036</v>
      </c>
      <c r="E11" s="404">
        <v>0</v>
      </c>
      <c r="F11" s="404">
        <v>0</v>
      </c>
      <c r="G11" s="403" t="s">
        <v>2032</v>
      </c>
      <c r="H11" s="403"/>
      <c r="I11" s="403"/>
      <c r="J11" s="403"/>
      <c r="K11" s="403"/>
      <c r="L11" s="403"/>
      <c r="M11" s="403" t="s">
        <v>2034</v>
      </c>
      <c r="N11" s="403" t="s">
        <v>2037</v>
      </c>
      <c r="O11" s="412">
        <v>8632420</v>
      </c>
      <c r="P11" s="425"/>
      <c r="Q11" s="382">
        <f>J31</f>
        <v>591883997.45555556</v>
      </c>
      <c r="R11" s="426">
        <f t="shared" si="0"/>
        <v>1.4584648405954253E-2</v>
      </c>
      <c r="S11" s="414" t="s">
        <v>2097</v>
      </c>
      <c r="T11" s="424" t="s">
        <v>2098</v>
      </c>
    </row>
    <row r="12" spans="1:29" ht="16.5" customHeight="1" thickTop="1" x14ac:dyDescent="0.45">
      <c r="B12" s="666"/>
      <c r="C12" s="667"/>
      <c r="D12" s="667"/>
      <c r="E12" s="667"/>
      <c r="F12" s="667"/>
      <c r="G12" s="667"/>
      <c r="H12" s="667"/>
      <c r="I12" s="667"/>
      <c r="J12" s="667"/>
      <c r="K12" s="667"/>
      <c r="L12" s="667"/>
      <c r="M12" s="667"/>
      <c r="N12" s="668"/>
      <c r="O12" s="427">
        <f>SUM(O6:O11)-O9</f>
        <v>396700969</v>
      </c>
      <c r="P12" s="428"/>
      <c r="Q12" s="427">
        <f>SUM(Q6:Q11)-Q9</f>
        <v>31898066127.933334</v>
      </c>
      <c r="R12" s="429">
        <f>O12/Q12</f>
        <v>1.2436520991866856E-2</v>
      </c>
      <c r="S12" s="414"/>
      <c r="T12" s="424"/>
    </row>
    <row r="13" spans="1:29" x14ac:dyDescent="0.45">
      <c r="B13" s="430" t="s">
        <v>2096</v>
      </c>
      <c r="O13" s="415">
        <f>O12-C48</f>
        <v>0</v>
      </c>
      <c r="S13" s="431"/>
    </row>
    <row r="14" spans="1:29" x14ac:dyDescent="0.45">
      <c r="B14" s="432" t="s">
        <v>2033</v>
      </c>
      <c r="C14" s="433" t="s">
        <v>2099</v>
      </c>
      <c r="D14" s="433" t="s">
        <v>2100</v>
      </c>
      <c r="E14" s="433" t="s">
        <v>2101</v>
      </c>
      <c r="F14" s="433" t="s">
        <v>2102</v>
      </c>
      <c r="G14" s="433" t="s">
        <v>2103</v>
      </c>
      <c r="H14" s="433" t="s">
        <v>2104</v>
      </c>
      <c r="I14" s="433" t="s">
        <v>1528</v>
      </c>
      <c r="J14" s="433" t="s">
        <v>2105</v>
      </c>
      <c r="K14" s="433" t="s">
        <v>2106</v>
      </c>
      <c r="L14" s="433" t="s">
        <v>2107</v>
      </c>
      <c r="S14" s="431"/>
    </row>
    <row r="15" spans="1:29" x14ac:dyDescent="0.45">
      <c r="C15" s="434">
        <v>46023</v>
      </c>
      <c r="D15" s="410">
        <v>2270470844</v>
      </c>
      <c r="E15" s="410"/>
      <c r="F15" s="410"/>
      <c r="G15" s="410"/>
      <c r="H15" s="410"/>
      <c r="I15" s="410">
        <f>D15+E15+F15+G15+H15</f>
        <v>2270470844</v>
      </c>
      <c r="J15" s="410">
        <f t="shared" ref="J15:J21" si="1">C16-C15</f>
        <v>9</v>
      </c>
      <c r="K15" s="410">
        <f>I15*J15</f>
        <v>20434237596</v>
      </c>
      <c r="L15" s="435">
        <f t="shared" ref="L15:L22" si="2">K15/90</f>
        <v>227047084.40000001</v>
      </c>
    </row>
    <row r="16" spans="1:29" x14ac:dyDescent="0.45">
      <c r="C16" s="434">
        <v>46032</v>
      </c>
      <c r="D16" s="410">
        <f>I15</f>
        <v>2270470844</v>
      </c>
      <c r="E16" s="410"/>
      <c r="F16" s="410"/>
      <c r="G16" s="410"/>
      <c r="H16" s="410">
        <v>-15197893</v>
      </c>
      <c r="I16" s="410">
        <f>D16+E16+F16+G16-H16</f>
        <v>2285668737</v>
      </c>
      <c r="J16" s="410">
        <f t="shared" si="1"/>
        <v>21</v>
      </c>
      <c r="K16" s="410">
        <f t="shared" ref="K16:K21" si="3">I16*J16</f>
        <v>47999043477</v>
      </c>
      <c r="L16" s="435">
        <f t="shared" si="2"/>
        <v>533322705.30000001</v>
      </c>
    </row>
    <row r="17" spans="2:12" x14ac:dyDescent="0.45">
      <c r="C17" s="434">
        <v>46053</v>
      </c>
      <c r="D17" s="410">
        <f t="shared" ref="D17" si="4">I16</f>
        <v>2285668737</v>
      </c>
      <c r="E17" s="410"/>
      <c r="F17" s="410"/>
      <c r="G17" s="410"/>
      <c r="H17" s="410">
        <v>-9510738</v>
      </c>
      <c r="I17" s="410">
        <f>D17+E17+F17+G17-H17</f>
        <v>2295179475</v>
      </c>
      <c r="J17" s="410">
        <f t="shared" si="1"/>
        <v>10</v>
      </c>
      <c r="K17" s="410">
        <f t="shared" si="3"/>
        <v>22951794750</v>
      </c>
      <c r="L17" s="435">
        <f t="shared" si="2"/>
        <v>255019941.66666666</v>
      </c>
    </row>
    <row r="18" spans="2:12" x14ac:dyDescent="0.45">
      <c r="C18" s="434">
        <v>46063</v>
      </c>
      <c r="D18" s="410">
        <f>I17</f>
        <v>2295179475</v>
      </c>
      <c r="E18" s="410"/>
      <c r="F18" s="410"/>
      <c r="G18" s="410"/>
      <c r="H18" s="410">
        <v>-15415155</v>
      </c>
      <c r="I18" s="410">
        <f>D18+E18+F18+G18-H18</f>
        <v>2310594630</v>
      </c>
      <c r="J18" s="410">
        <f t="shared" si="1"/>
        <v>18</v>
      </c>
      <c r="K18" s="410">
        <f t="shared" si="3"/>
        <v>41590703340</v>
      </c>
      <c r="L18" s="435">
        <f t="shared" si="2"/>
        <v>462118926</v>
      </c>
    </row>
    <row r="19" spans="2:12" x14ac:dyDescent="0.45">
      <c r="C19" s="434">
        <v>46081</v>
      </c>
      <c r="D19" s="436">
        <f>I18</f>
        <v>2310594630</v>
      </c>
      <c r="E19" s="436"/>
      <c r="F19" s="436"/>
      <c r="G19" s="436"/>
      <c r="H19" s="436">
        <v>-7859049</v>
      </c>
      <c r="I19" s="436">
        <f t="shared" ref="I19:I21" si="5">D19+E19+F19+G19-H19</f>
        <v>2318453679</v>
      </c>
      <c r="J19" s="436">
        <f t="shared" si="1"/>
        <v>10</v>
      </c>
      <c r="K19" s="436">
        <f t="shared" si="3"/>
        <v>23184536790</v>
      </c>
      <c r="L19" s="435">
        <f t="shared" si="2"/>
        <v>257605964.33333334</v>
      </c>
    </row>
    <row r="20" spans="2:12" x14ac:dyDescent="0.45">
      <c r="C20" s="434">
        <v>46091</v>
      </c>
      <c r="D20" s="436">
        <f>I19</f>
        <v>2318453679</v>
      </c>
      <c r="E20" s="436"/>
      <c r="F20" s="436"/>
      <c r="G20" s="436"/>
      <c r="H20" s="436">
        <v>-17276136</v>
      </c>
      <c r="I20" s="436">
        <f t="shared" si="5"/>
        <v>2335729815</v>
      </c>
      <c r="J20" s="436">
        <f t="shared" si="1"/>
        <v>21</v>
      </c>
      <c r="K20" s="436">
        <f t="shared" si="3"/>
        <v>49050326115</v>
      </c>
      <c r="L20" s="435">
        <f t="shared" si="2"/>
        <v>545003623.5</v>
      </c>
    </row>
    <row r="21" spans="2:12" x14ac:dyDescent="0.45">
      <c r="C21" s="434">
        <v>46112</v>
      </c>
      <c r="D21" s="437">
        <f>I20</f>
        <v>2335729815</v>
      </c>
      <c r="E21" s="437"/>
      <c r="F21" s="437"/>
      <c r="G21" s="437"/>
      <c r="H21" s="437">
        <v>-10019860</v>
      </c>
      <c r="I21" s="437">
        <f t="shared" si="5"/>
        <v>2345749675</v>
      </c>
      <c r="J21" s="436">
        <f t="shared" si="1"/>
        <v>1</v>
      </c>
      <c r="K21" s="437">
        <f t="shared" si="3"/>
        <v>2345749675</v>
      </c>
      <c r="L21" s="438">
        <f t="shared" si="2"/>
        <v>26063885.277777776</v>
      </c>
    </row>
    <row r="22" spans="2:12" x14ac:dyDescent="0.45">
      <c r="C22" s="439">
        <v>46113</v>
      </c>
      <c r="D22" s="436"/>
      <c r="E22" s="440">
        <f>SUM(E15:E19)</f>
        <v>0</v>
      </c>
      <c r="F22" s="436"/>
      <c r="G22" s="436"/>
      <c r="H22" s="440">
        <f>SUM(H16:H21)</f>
        <v>-75278831</v>
      </c>
      <c r="I22" s="436"/>
      <c r="J22" s="441">
        <f>SUM(J15:J21)</f>
        <v>90</v>
      </c>
      <c r="K22" s="436">
        <f>SUM(K15:K21)</f>
        <v>207556391743</v>
      </c>
      <c r="L22" s="435">
        <f t="shared" si="2"/>
        <v>2306182130.477778</v>
      </c>
    </row>
    <row r="23" spans="2:12" x14ac:dyDescent="0.45">
      <c r="C23" s="411"/>
      <c r="D23" s="410"/>
      <c r="E23" s="410"/>
      <c r="F23" s="410"/>
      <c r="G23" s="410"/>
      <c r="H23" s="410"/>
      <c r="I23" s="410"/>
      <c r="J23" s="410"/>
      <c r="K23" s="410"/>
      <c r="L23" s="410"/>
    </row>
    <row r="24" spans="2:12" x14ac:dyDescent="0.45">
      <c r="C24" s="411"/>
      <c r="D24" s="410"/>
      <c r="E24" s="410"/>
      <c r="F24" s="410"/>
      <c r="G24" s="410"/>
      <c r="H24" s="410"/>
      <c r="I24" s="410"/>
      <c r="J24" s="410"/>
      <c r="K24" s="410"/>
      <c r="L24" s="410"/>
    </row>
    <row r="25" spans="2:12" x14ac:dyDescent="0.45">
      <c r="B25" s="430" t="s">
        <v>2098</v>
      </c>
    </row>
    <row r="26" spans="2:12" x14ac:dyDescent="0.45">
      <c r="B26" s="432" t="s">
        <v>2034</v>
      </c>
      <c r="C26" s="433" t="s">
        <v>2099</v>
      </c>
      <c r="D26" s="433" t="s">
        <v>2100</v>
      </c>
      <c r="E26" s="433" t="s">
        <v>2108</v>
      </c>
      <c r="F26" s="433" t="s">
        <v>2109</v>
      </c>
      <c r="G26" s="433" t="s">
        <v>1528</v>
      </c>
      <c r="H26" s="433" t="s">
        <v>2105</v>
      </c>
      <c r="I26" s="433" t="s">
        <v>2106</v>
      </c>
      <c r="J26" s="433" t="s">
        <v>2107</v>
      </c>
    </row>
    <row r="27" spans="2:12" x14ac:dyDescent="0.45">
      <c r="B27" s="432"/>
      <c r="C27" s="411">
        <v>46023</v>
      </c>
      <c r="D27" s="410">
        <v>611325726</v>
      </c>
      <c r="E27" s="410"/>
      <c r="F27" s="410"/>
      <c r="G27" s="410">
        <f>D27-E27+F27</f>
        <v>611325726</v>
      </c>
      <c r="H27" s="410">
        <f t="shared" ref="H27:H28" si="6">C28-C27</f>
        <v>30</v>
      </c>
      <c r="I27" s="410">
        <f t="shared" ref="I27:I30" si="7">G27*H27</f>
        <v>18339771780</v>
      </c>
      <c r="J27" s="435">
        <f>I27/90</f>
        <v>203775242</v>
      </c>
    </row>
    <row r="28" spans="2:12" x14ac:dyDescent="0.45">
      <c r="C28" s="411">
        <v>46053</v>
      </c>
      <c r="D28" s="410">
        <f t="shared" ref="D28:D30" si="8">G27</f>
        <v>611325726</v>
      </c>
      <c r="E28" s="410"/>
      <c r="F28" s="410">
        <v>21103827</v>
      </c>
      <c r="G28" s="410">
        <f t="shared" ref="G28:G29" si="9">D28+E28-F28</f>
        <v>590221899</v>
      </c>
      <c r="H28" s="410">
        <f t="shared" si="6"/>
        <v>28</v>
      </c>
      <c r="I28" s="410">
        <f t="shared" si="7"/>
        <v>16526213172</v>
      </c>
      <c r="J28" s="435">
        <f>I28/90</f>
        <v>183624590.80000001</v>
      </c>
    </row>
    <row r="29" spans="2:12" x14ac:dyDescent="0.45">
      <c r="C29" s="411">
        <v>46081</v>
      </c>
      <c r="D29" s="436">
        <f t="shared" si="8"/>
        <v>590221899</v>
      </c>
      <c r="E29" s="436">
        <v>7019197</v>
      </c>
      <c r="F29" s="436">
        <v>21464500</v>
      </c>
      <c r="G29" s="436">
        <f t="shared" si="9"/>
        <v>575776596</v>
      </c>
      <c r="H29" s="436">
        <f>C30-C29</f>
        <v>31</v>
      </c>
      <c r="I29" s="436">
        <f t="shared" si="7"/>
        <v>17849074476</v>
      </c>
      <c r="J29" s="435">
        <f>I29/90</f>
        <v>198323049.73333332</v>
      </c>
    </row>
    <row r="30" spans="2:12" x14ac:dyDescent="0.45">
      <c r="C30" s="442">
        <v>46112</v>
      </c>
      <c r="D30" s="437">
        <f t="shared" si="8"/>
        <v>575776596</v>
      </c>
      <c r="E30" s="437"/>
      <c r="F30" s="437">
        <v>21276253</v>
      </c>
      <c r="G30" s="437">
        <f>D30+E30-F30</f>
        <v>554500343</v>
      </c>
      <c r="H30" s="437">
        <f>C31-C30</f>
        <v>1</v>
      </c>
      <c r="I30" s="437">
        <f t="shared" si="7"/>
        <v>554500343</v>
      </c>
      <c r="J30" s="438">
        <f>I30/90</f>
        <v>6161114.9222222222</v>
      </c>
    </row>
    <row r="31" spans="2:12" x14ac:dyDescent="0.45">
      <c r="C31" s="411">
        <v>46113</v>
      </c>
      <c r="E31" s="443">
        <f>SUM(E27:E30)</f>
        <v>7019197</v>
      </c>
      <c r="F31" s="443">
        <f>SUM(F27:F30)</f>
        <v>63844580</v>
      </c>
      <c r="H31" s="415">
        <f>SUM(H27:H30)</f>
        <v>90</v>
      </c>
      <c r="I31" s="415">
        <f>SUM(I27:I30)</f>
        <v>53269559771</v>
      </c>
      <c r="J31" s="415">
        <f>SUM(J27:J30)</f>
        <v>591883997.45555556</v>
      </c>
    </row>
    <row r="32" spans="2:12" x14ac:dyDescent="0.45">
      <c r="C32" s="411"/>
      <c r="E32" s="443"/>
      <c r="F32" s="443"/>
      <c r="H32" s="415"/>
      <c r="I32" s="415"/>
      <c r="J32" s="435"/>
    </row>
    <row r="33" spans="2:10" x14ac:dyDescent="0.45">
      <c r="C33" s="411"/>
      <c r="E33" s="443"/>
      <c r="F33" s="443"/>
      <c r="H33" s="415"/>
      <c r="I33" s="415"/>
      <c r="J33" s="435"/>
    </row>
    <row r="34" spans="2:10" ht="16.5" thickBot="1" x14ac:dyDescent="0.5">
      <c r="C34" s="411"/>
    </row>
    <row r="35" spans="2:10" x14ac:dyDescent="0.45">
      <c r="B35" s="444"/>
      <c r="C35" s="445"/>
      <c r="D35" s="445"/>
      <c r="E35" s="446"/>
    </row>
    <row r="36" spans="2:10" x14ac:dyDescent="0.45">
      <c r="B36" s="447" t="s">
        <v>2110</v>
      </c>
      <c r="C36" s="448"/>
      <c r="D36" s="448"/>
      <c r="E36" s="449"/>
    </row>
    <row r="37" spans="2:10" x14ac:dyDescent="0.45">
      <c r="B37" s="450" t="s">
        <v>2111</v>
      </c>
      <c r="E37" s="451"/>
    </row>
    <row r="38" spans="2:10" x14ac:dyDescent="0.45">
      <c r="B38" s="450" t="s">
        <v>2087</v>
      </c>
      <c r="C38" s="415">
        <f>O9</f>
        <v>36098627</v>
      </c>
      <c r="E38" s="451"/>
    </row>
    <row r="39" spans="2:10" x14ac:dyDescent="0.45">
      <c r="B39" s="450" t="s">
        <v>2112</v>
      </c>
      <c r="C39" s="415">
        <f>F9</f>
        <v>4000000000</v>
      </c>
      <c r="E39" s="451"/>
    </row>
    <row r="40" spans="2:10" x14ac:dyDescent="0.45">
      <c r="B40" s="450"/>
      <c r="E40" s="451"/>
    </row>
    <row r="41" spans="2:10" x14ac:dyDescent="0.45">
      <c r="B41" s="447" t="s">
        <v>2113</v>
      </c>
      <c r="C41" s="448"/>
      <c r="D41" s="448"/>
      <c r="E41" s="449"/>
    </row>
    <row r="42" spans="2:10" x14ac:dyDescent="0.45">
      <c r="B42" s="452" t="s">
        <v>1502</v>
      </c>
      <c r="C42" s="453"/>
      <c r="D42" s="453" t="s">
        <v>1723</v>
      </c>
      <c r="E42" s="454"/>
    </row>
    <row r="43" spans="2:10" x14ac:dyDescent="0.45">
      <c r="B43" s="450" t="s">
        <v>2112</v>
      </c>
      <c r="C43" s="436">
        <f>C39</f>
        <v>4000000000</v>
      </c>
      <c r="D43" s="409" t="s">
        <v>2112</v>
      </c>
      <c r="E43" s="455"/>
    </row>
    <row r="44" spans="2:10" x14ac:dyDescent="0.45">
      <c r="B44" s="450" t="s">
        <v>2114</v>
      </c>
      <c r="D44" s="409" t="s">
        <v>2114</v>
      </c>
      <c r="E44" s="451"/>
    </row>
    <row r="45" spans="2:10" x14ac:dyDescent="0.45">
      <c r="B45" s="450" t="s">
        <v>1969</v>
      </c>
      <c r="C45" s="415">
        <f>'4600_투자부동산_적격지출'!K821</f>
        <v>7072519926</v>
      </c>
      <c r="D45" s="409" t="s">
        <v>1969</v>
      </c>
      <c r="E45" s="455">
        <f>'4600_투자부동산_적격지출'!K814</f>
        <v>9030117023.9444408</v>
      </c>
      <c r="G45" s="415"/>
    </row>
    <row r="46" spans="2:10" x14ac:dyDescent="0.45">
      <c r="B46" s="450" t="s">
        <v>2115</v>
      </c>
      <c r="C46" s="436">
        <f>MIN(C45-C43)*$R$12</f>
        <v>38211458.557628199</v>
      </c>
      <c r="D46" s="409" t="s">
        <v>2115</v>
      </c>
      <c r="E46" s="456">
        <f>(E45-E43)*R12</f>
        <v>112303239.92729929</v>
      </c>
      <c r="G46" s="457"/>
    </row>
    <row r="47" spans="2:10" x14ac:dyDescent="0.45">
      <c r="B47" s="450"/>
      <c r="E47" s="451"/>
    </row>
    <row r="48" spans="2:10" x14ac:dyDescent="0.45">
      <c r="B48" s="450" t="s">
        <v>2116</v>
      </c>
      <c r="C48" s="415">
        <f>O12</f>
        <v>396700969</v>
      </c>
      <c r="E48" s="451"/>
      <c r="G48" s="410"/>
    </row>
    <row r="49" spans="2:7" x14ac:dyDescent="0.45">
      <c r="B49" s="450" t="s">
        <v>2117</v>
      </c>
      <c r="C49" s="415">
        <f>(C46+E46+C38)</f>
        <v>186613325.48492748</v>
      </c>
      <c r="D49" s="415"/>
      <c r="E49" s="451"/>
      <c r="G49" s="410"/>
    </row>
    <row r="50" spans="2:7" ht="16.5" thickBot="1" x14ac:dyDescent="0.5">
      <c r="B50" s="458" t="s">
        <v>2118</v>
      </c>
      <c r="C50" s="459">
        <f>MIN(C48,C49)</f>
        <v>186613325.48492748</v>
      </c>
      <c r="D50" s="460"/>
      <c r="E50" s="461"/>
      <c r="G50" s="410"/>
    </row>
    <row r="51" spans="2:7" x14ac:dyDescent="0.45">
      <c r="B51" s="448" t="s">
        <v>2119</v>
      </c>
      <c r="C51" s="462">
        <f>C50-C38</f>
        <v>150514698.48492748</v>
      </c>
    </row>
    <row r="52" spans="2:7" x14ac:dyDescent="0.45">
      <c r="B52" s="463"/>
      <c r="C52" s="443"/>
      <c r="E52" s="415"/>
    </row>
    <row r="53" spans="2:7" x14ac:dyDescent="0.45">
      <c r="C53" s="405"/>
    </row>
  </sheetData>
  <autoFilter ref="B5:R22" xr:uid="{E36CFF63-2064-4465-B3E5-B340CA22E985}"/>
  <mergeCells count="1">
    <mergeCell ref="B12:N12"/>
  </mergeCells>
  <phoneticPr fontId="25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G30"/>
  <sheetViews>
    <sheetView workbookViewId="0">
      <selection activeCell="D11" sqref="D11"/>
    </sheetView>
  </sheetViews>
  <sheetFormatPr defaultRowHeight="14.5" x14ac:dyDescent="0.4"/>
  <cols>
    <col min="1" max="1" width="14" style="137" customWidth="1"/>
    <col min="2" max="2" width="15.5" style="137" bestFit="1" customWidth="1"/>
    <col min="3" max="5" width="16.58203125" style="137" bestFit="1" customWidth="1"/>
    <col min="6" max="6" width="12.6640625" style="137" bestFit="1" customWidth="1"/>
    <col min="7" max="16384" width="8.6640625" style="137"/>
  </cols>
  <sheetData>
    <row r="3" spans="1:5" x14ac:dyDescent="0.4">
      <c r="A3" s="137" t="s">
        <v>2245</v>
      </c>
    </row>
    <row r="5" spans="1:5" x14ac:dyDescent="0.4">
      <c r="A5" s="669" t="s">
        <v>2238</v>
      </c>
      <c r="B5" s="670"/>
      <c r="C5" s="671"/>
    </row>
    <row r="6" spans="1:5" x14ac:dyDescent="0.4">
      <c r="A6" s="534" t="s">
        <v>279</v>
      </c>
      <c r="B6" s="535" t="s">
        <v>2239</v>
      </c>
      <c r="C6" s="536" t="s">
        <v>2240</v>
      </c>
    </row>
    <row r="7" spans="1:5" x14ac:dyDescent="0.4">
      <c r="A7" s="537" t="s">
        <v>982</v>
      </c>
      <c r="B7" s="538">
        <v>35949802624</v>
      </c>
      <c r="C7" s="538">
        <v>39217355654</v>
      </c>
    </row>
    <row r="8" spans="1:5" x14ac:dyDescent="0.4">
      <c r="A8" s="537" t="s">
        <v>538</v>
      </c>
      <c r="B8" s="538">
        <v>644565228</v>
      </c>
      <c r="C8" s="538">
        <v>1297691450</v>
      </c>
      <c r="D8" s="269" t="b">
        <f>B8='4600_투자부동산'!B34</f>
        <v>1</v>
      </c>
    </row>
    <row r="9" spans="1:5" x14ac:dyDescent="0.4">
      <c r="A9" s="537" t="s">
        <v>2241</v>
      </c>
      <c r="B9" s="538">
        <v>0</v>
      </c>
      <c r="C9" s="538"/>
    </row>
    <row r="10" spans="1:5" x14ac:dyDescent="0.4">
      <c r="A10" s="537" t="s">
        <v>183</v>
      </c>
      <c r="B10" s="538">
        <v>-148761889</v>
      </c>
      <c r="C10" s="538">
        <v>-88097949</v>
      </c>
      <c r="D10" s="269" t="b">
        <f>B10=-'4700_유형자산_분석적검토'!B23</f>
        <v>1</v>
      </c>
    </row>
    <row r="11" spans="1:5" x14ac:dyDescent="0.4">
      <c r="A11" s="537" t="s">
        <v>2242</v>
      </c>
      <c r="B11" s="538">
        <v>0</v>
      </c>
      <c r="C11" s="538"/>
    </row>
    <row r="12" spans="1:5" x14ac:dyDescent="0.4">
      <c r="A12" s="537" t="s">
        <v>2243</v>
      </c>
      <c r="B12" s="538">
        <v>-9848600697</v>
      </c>
      <c r="C12" s="538"/>
      <c r="D12" s="143"/>
      <c r="E12" s="269"/>
    </row>
    <row r="13" spans="1:5" x14ac:dyDescent="0.4">
      <c r="A13" s="539" t="s">
        <v>2244</v>
      </c>
      <c r="B13" s="538">
        <v>26597005266</v>
      </c>
      <c r="C13" s="538">
        <v>40426949155</v>
      </c>
    </row>
    <row r="15" spans="1:5" x14ac:dyDescent="0.4">
      <c r="B15" s="137" t="b">
        <f>B13='4600_투자부동산'!E18+'4600_투자부동산'!E22</f>
        <v>1</v>
      </c>
    </row>
    <row r="17" spans="1:7" x14ac:dyDescent="0.4">
      <c r="B17" s="145" t="s">
        <v>1416</v>
      </c>
      <c r="C17" s="145" t="s">
        <v>1155</v>
      </c>
      <c r="D17" s="145" t="s">
        <v>1149</v>
      </c>
      <c r="E17" s="145" t="s">
        <v>2249</v>
      </c>
    </row>
    <row r="18" spans="1:7" x14ac:dyDescent="0.4">
      <c r="B18" s="137" t="s">
        <v>1145</v>
      </c>
      <c r="C18" s="200">
        <f>'4600_투자부동산'!D38</f>
        <v>4280784678</v>
      </c>
      <c r="D18" s="200">
        <f>'4600_투자부동산'!J38</f>
        <v>7072519926</v>
      </c>
      <c r="E18" s="200">
        <f>C18-D18</f>
        <v>-2791735248</v>
      </c>
    </row>
    <row r="19" spans="1:7" x14ac:dyDescent="0.4">
      <c r="B19" s="137" t="s">
        <v>1146</v>
      </c>
      <c r="C19" s="200">
        <f>'4600_투자부동산'!D39</f>
        <v>12292305202</v>
      </c>
      <c r="D19" s="200">
        <f>'4600_투자부동산'!J39</f>
        <v>11147763220</v>
      </c>
      <c r="E19" s="200">
        <f t="shared" ref="E19:E23" si="0">C19-D19</f>
        <v>1144541982</v>
      </c>
    </row>
    <row r="20" spans="1:7" x14ac:dyDescent="0.4">
      <c r="B20" s="137" t="s">
        <v>2129</v>
      </c>
      <c r="C20" s="200">
        <f>'4600_투자부동산'!C41</f>
        <v>-225729098</v>
      </c>
      <c r="D20" s="200">
        <f>-'4600_투자부동산_매각예정자산대체'!C37</f>
        <v>-67022507</v>
      </c>
      <c r="E20" s="200">
        <f t="shared" si="0"/>
        <v>-158706591</v>
      </c>
    </row>
    <row r="21" spans="1:7" x14ac:dyDescent="0.4">
      <c r="B21" s="137" t="s">
        <v>2248</v>
      </c>
      <c r="C21" s="200"/>
      <c r="D21" s="200"/>
      <c r="E21" s="200">
        <f t="shared" si="0"/>
        <v>0</v>
      </c>
    </row>
    <row r="22" spans="1:7" x14ac:dyDescent="0.4">
      <c r="B22" s="137" t="s">
        <v>2123</v>
      </c>
      <c r="C22" s="200">
        <f>'4600_투자부동산'!D40</f>
        <v>0</v>
      </c>
      <c r="D22" s="200">
        <f>'4600_투자부동산'!J40</f>
        <v>11147763220</v>
      </c>
      <c r="E22" s="200">
        <f t="shared" si="0"/>
        <v>-11147763220</v>
      </c>
    </row>
    <row r="23" spans="1:7" x14ac:dyDescent="0.4">
      <c r="B23" s="137" t="s">
        <v>2248</v>
      </c>
      <c r="C23" s="200"/>
      <c r="D23" s="200">
        <f>'4600_투자부동산'!J42</f>
        <v>-3105062380</v>
      </c>
      <c r="E23" s="200">
        <f t="shared" si="0"/>
        <v>3105062380</v>
      </c>
    </row>
    <row r="24" spans="1:7" ht="15" thickBot="1" x14ac:dyDescent="0.45">
      <c r="B24" s="137" t="s">
        <v>1143</v>
      </c>
      <c r="C24" s="147">
        <f>SUM(C18:C23)</f>
        <v>16347360782</v>
      </c>
      <c r="D24" s="147">
        <f t="shared" ref="D24:E24" si="1">SUM(D18:D23)</f>
        <v>26195961479</v>
      </c>
      <c r="E24" s="147">
        <f t="shared" si="1"/>
        <v>-9848600697</v>
      </c>
      <c r="F24" s="540">
        <f>E24-B12</f>
        <v>0</v>
      </c>
      <c r="G24" s="137" t="s">
        <v>2250</v>
      </c>
    </row>
    <row r="25" spans="1:7" ht="15" thickTop="1" x14ac:dyDescent="0.4"/>
    <row r="27" spans="1:7" x14ac:dyDescent="0.4">
      <c r="A27" s="541" t="s">
        <v>2252</v>
      </c>
    </row>
    <row r="28" spans="1:7" x14ac:dyDescent="0.4">
      <c r="A28" s="542" t="s">
        <v>279</v>
      </c>
      <c r="B28" s="542" t="s">
        <v>2239</v>
      </c>
      <c r="C28" s="542" t="s">
        <v>2240</v>
      </c>
    </row>
    <row r="29" spans="1:7" x14ac:dyDescent="0.4">
      <c r="A29" s="543" t="s">
        <v>2251</v>
      </c>
      <c r="B29" s="544">
        <f ca="1">SUMIF(데이터개요_계정별!$A$2:$A$600,'4600_투자부동산_주석'!A29,데이터개요_계정별!$G$2:$G$400)</f>
        <v>213843315</v>
      </c>
      <c r="C29" s="545">
        <v>185031787</v>
      </c>
    </row>
    <row r="30" spans="1:7" x14ac:dyDescent="0.4">
      <c r="A30" s="543" t="s">
        <v>361</v>
      </c>
      <c r="B30" s="544">
        <f ca="1">SUMIF(데이터개요_계정별!$A$2:$A$600,'4600_투자부동산_주석'!A30,데이터개요_계정별!$C$2:$C$400)</f>
        <v>161802713</v>
      </c>
      <c r="C30" s="545">
        <v>171147667</v>
      </c>
    </row>
  </sheetData>
  <mergeCells count="1">
    <mergeCell ref="A5:C5"/>
  </mergeCells>
  <phoneticPr fontId="25" type="noConversion"/>
  <conditionalFormatting sqref="A27">
    <cfRule type="containsText" dxfId="23" priority="1" operator="containsText" text="FALSE">
      <formula>NOT(ISERROR(SEARCH("FALSE",A27)))</formula>
    </cfRule>
    <cfRule type="containsText" dxfId="22" priority="2" operator="containsText" text="TRUE">
      <formula>NOT(ISERROR(SEARCH("TRUE",A27)))</formula>
    </cfRule>
  </conditionalFormatting>
  <conditionalFormatting sqref="A5:C13">
    <cfRule type="containsText" dxfId="21" priority="7" operator="containsText" text="FALSE">
      <formula>NOT(ISERROR(SEARCH("FALSE",A5)))</formula>
    </cfRule>
    <cfRule type="containsText" dxfId="20" priority="8" operator="containsText" text="TRUE">
      <formula>NOT(ISERROR(SEARCH("TRUE",A5)))</formula>
    </cfRule>
  </conditionalFormatting>
  <conditionalFormatting sqref="A28:C30">
    <cfRule type="containsText" dxfId="19" priority="3" operator="containsText" text="FALSE">
      <formula>NOT(ISERROR(SEARCH("FALSE",A28)))</formula>
    </cfRule>
    <cfRule type="containsText" dxfId="18" priority="4" operator="containsText" text="TRUE">
      <formula>NOT(ISERROR(SEARCH("TRUE",A28)))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26"/>
  <sheetViews>
    <sheetView workbookViewId="0">
      <selection activeCell="D15" sqref="D15"/>
    </sheetView>
  </sheetViews>
  <sheetFormatPr defaultRowHeight="17" x14ac:dyDescent="0.45"/>
  <cols>
    <col min="1" max="1" width="24" style="28" customWidth="1"/>
    <col min="2" max="2" width="20.58203125" style="28" bestFit="1" customWidth="1"/>
    <col min="3" max="4" width="14" style="28" customWidth="1"/>
    <col min="5" max="5" width="15.33203125" style="28" bestFit="1" customWidth="1"/>
    <col min="6" max="6" width="21.5" style="28" bestFit="1" customWidth="1"/>
    <col min="7" max="7" width="11.83203125" style="28" bestFit="1" customWidth="1"/>
    <col min="8" max="8" width="14" style="28" customWidth="1"/>
    <col min="9" max="9" width="11.83203125" style="28" bestFit="1" customWidth="1"/>
    <col min="10" max="10" width="24.08203125" style="28" customWidth="1"/>
    <col min="11" max="11" width="11.83203125" bestFit="1" customWidth="1"/>
  </cols>
  <sheetData>
    <row r="1" spans="1:10" ht="8" customHeight="1" x14ac:dyDescent="0.45">
      <c r="A1" s="598"/>
      <c r="B1" s="580"/>
      <c r="C1" s="580"/>
      <c r="D1" s="580"/>
      <c r="E1" s="580"/>
      <c r="F1" s="580"/>
      <c r="G1" s="580"/>
      <c r="H1" s="580"/>
      <c r="I1" s="580"/>
      <c r="J1" s="580"/>
    </row>
    <row r="2" spans="1:10" ht="18" customHeight="1" x14ac:dyDescent="0.45">
      <c r="A2" s="688" t="str">
        <f>기본사항!C8</f>
        <v>주식회사 경남제약</v>
      </c>
      <c r="B2" s="580"/>
      <c r="C2" s="580"/>
      <c r="D2" s="580"/>
      <c r="E2" s="580"/>
      <c r="F2" s="580"/>
      <c r="G2" s="692" t="s">
        <v>764</v>
      </c>
      <c r="H2" s="580"/>
      <c r="I2" s="580"/>
      <c r="J2" s="580"/>
    </row>
    <row r="3" spans="1:10" ht="30" customHeight="1" x14ac:dyDescent="0.45">
      <c r="A3" s="590" t="s">
        <v>765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10" ht="18" customHeight="1" x14ac:dyDescent="0.45">
      <c r="A4" s="686" t="s">
        <v>516</v>
      </c>
      <c r="B4" s="580"/>
      <c r="C4" s="580"/>
      <c r="D4" s="580"/>
      <c r="E4" s="580"/>
      <c r="F4" s="580"/>
      <c r="G4" s="580"/>
      <c r="H4" s="580"/>
      <c r="I4" s="580"/>
      <c r="J4" s="580"/>
    </row>
    <row r="5" spans="1:10" ht="20" customHeight="1" x14ac:dyDescent="0.45">
      <c r="A5" s="679" t="s">
        <v>13</v>
      </c>
      <c r="B5" s="587"/>
      <c r="C5" s="616" t="str">
        <f>기본사항!C11</f>
        <v>이병하</v>
      </c>
      <c r="D5" s="587"/>
      <c r="E5" s="679" t="s">
        <v>517</v>
      </c>
      <c r="F5" s="587"/>
      <c r="G5" s="691" t="str">
        <f>기본사항!C13</f>
        <v>이광우</v>
      </c>
      <c r="H5" s="589"/>
      <c r="I5" s="589"/>
      <c r="J5" s="587"/>
    </row>
    <row r="6" spans="1:10" ht="20" customHeight="1" x14ac:dyDescent="0.45">
      <c r="A6" s="679" t="s">
        <v>16</v>
      </c>
      <c r="B6" s="587"/>
      <c r="C6" s="620">
        <f>기본사항!C12</f>
        <v>46227</v>
      </c>
      <c r="D6" s="587"/>
      <c r="E6" s="679" t="s">
        <v>18</v>
      </c>
      <c r="F6" s="587"/>
      <c r="G6" s="691">
        <f>기본사항!C14</f>
        <v>46227</v>
      </c>
      <c r="H6" s="589"/>
      <c r="I6" s="589"/>
      <c r="J6" s="587"/>
    </row>
    <row r="7" spans="1:10" ht="20" customHeight="1" x14ac:dyDescent="0.45">
      <c r="A7" s="679" t="s">
        <v>518</v>
      </c>
      <c r="B7" s="587"/>
      <c r="C7" s="620">
        <f>기본사항!C10</f>
        <v>46203</v>
      </c>
      <c r="D7" s="587"/>
      <c r="E7" s="690"/>
      <c r="F7" s="587"/>
      <c r="G7" s="690"/>
      <c r="H7" s="589"/>
      <c r="I7" s="589"/>
      <c r="J7" s="587"/>
    </row>
    <row r="8" spans="1:10" ht="18" customHeight="1" x14ac:dyDescent="0.45"/>
    <row r="9" spans="1:10" ht="6" customHeight="1" x14ac:dyDescent="0.45">
      <c r="A9" s="598"/>
      <c r="B9" s="580"/>
      <c r="C9" s="580"/>
      <c r="D9" s="580"/>
      <c r="E9" s="580"/>
      <c r="F9" s="580"/>
      <c r="G9" s="580"/>
      <c r="H9" s="580"/>
      <c r="I9" s="580"/>
      <c r="J9" s="580"/>
    </row>
    <row r="10" spans="1:10" s="137" customFormat="1" ht="22" customHeight="1" x14ac:dyDescent="0.4">
      <c r="A10" s="106" t="s">
        <v>519</v>
      </c>
      <c r="B10" s="679"/>
      <c r="C10" s="612"/>
      <c r="D10" s="607"/>
      <c r="E10" s="685">
        <f>기본사항!C10</f>
        <v>46203</v>
      </c>
      <c r="F10" s="612"/>
      <c r="G10" s="612"/>
      <c r="H10" s="607"/>
      <c r="I10" s="679" t="s">
        <v>5</v>
      </c>
      <c r="J10" s="607"/>
    </row>
    <row r="11" spans="1:10" s="137" customFormat="1" ht="22" customHeight="1" x14ac:dyDescent="0.4">
      <c r="A11" s="14" t="s">
        <v>520</v>
      </c>
      <c r="B11" s="14" t="s">
        <v>521</v>
      </c>
      <c r="C11" s="14" t="s">
        <v>522</v>
      </c>
      <c r="D11" s="14" t="s">
        <v>523</v>
      </c>
      <c r="E11" s="14" t="s">
        <v>524</v>
      </c>
      <c r="F11" s="14" t="s">
        <v>525</v>
      </c>
      <c r="G11" s="14" t="s">
        <v>526</v>
      </c>
      <c r="H11" s="14" t="s">
        <v>527</v>
      </c>
      <c r="I11" s="14" t="s">
        <v>528</v>
      </c>
      <c r="J11" s="14" t="s">
        <v>529</v>
      </c>
    </row>
    <row r="12" spans="1:10" s="137" customFormat="1" ht="20" customHeight="1" x14ac:dyDescent="0.4">
      <c r="A12" s="152" t="s">
        <v>490</v>
      </c>
      <c r="B12" s="153">
        <v>22189289848</v>
      </c>
      <c r="C12" s="153">
        <f>IFERROR(_xlfn.XLOOKUP(A12,데이터개요_계정별!$A$2:$A$400,데이터개요_계정별!$C$2:$C$400,,0,),0)</f>
        <v>0</v>
      </c>
      <c r="D12" s="153">
        <f>IFERROR(_xlfn.XLOOKUP(A12,데이터개요_계정별!$A$2:$A$400,데이터개요_계정별!$G$2:$G$400,,0,),0)</f>
        <v>4280784678</v>
      </c>
      <c r="E12" s="153">
        <f t="shared" ref="E12:E20" si="0">B12+C12-D12</f>
        <v>17908505170</v>
      </c>
      <c r="F12" s="153"/>
      <c r="G12" s="153"/>
      <c r="H12" s="153">
        <f t="shared" ref="H12:H20" si="1">E12+F12+G12</f>
        <v>17908505170</v>
      </c>
      <c r="I12" s="16" t="s">
        <v>766</v>
      </c>
      <c r="J12" s="154"/>
    </row>
    <row r="13" spans="1:10" s="137" customFormat="1" ht="20" customHeight="1" x14ac:dyDescent="0.4">
      <c r="A13" s="152" t="s">
        <v>480</v>
      </c>
      <c r="B13" s="153">
        <v>11609712365</v>
      </c>
      <c r="C13" s="153">
        <f>IFERROR(_xlfn.XLOOKUP(A13,데이터개요_계정별!$A$2:$A$400,데이터개요_계정별!$C$2:$C$400,,0,),0)</f>
        <v>0</v>
      </c>
      <c r="D13" s="153">
        <f>IFERROR(_xlfn.XLOOKUP(A13,데이터개요_계정별!$A$2:$A$400,데이터개요_계정별!$G$2:$G$400,,0,),0)</f>
        <v>1144541982</v>
      </c>
      <c r="E13" s="153">
        <f t="shared" si="0"/>
        <v>10465170383</v>
      </c>
      <c r="F13" s="153"/>
      <c r="G13" s="153"/>
      <c r="H13" s="153">
        <f t="shared" si="1"/>
        <v>10465170383</v>
      </c>
      <c r="I13" s="16" t="s">
        <v>533</v>
      </c>
      <c r="J13" s="154"/>
    </row>
    <row r="14" spans="1:10" s="137" customFormat="1" ht="20" customHeight="1" x14ac:dyDescent="0.4">
      <c r="A14" s="152" t="s">
        <v>767</v>
      </c>
      <c r="B14" s="153">
        <v>613530000</v>
      </c>
      <c r="C14" s="153">
        <f>IFERROR(_xlfn.XLOOKUP(A14,데이터개요_계정별!$A$2:$A$400,데이터개요_계정별!$C$2:$C$400,,0,),0)</f>
        <v>0</v>
      </c>
      <c r="D14" s="153">
        <f>IFERROR(_xlfn.XLOOKUP(A14,데이터개요_계정별!$A$2:$A$400,데이터개요_계정별!$G$2:$G$400,,0,),0)</f>
        <v>0</v>
      </c>
      <c r="E14" s="153">
        <f t="shared" si="0"/>
        <v>613530000</v>
      </c>
      <c r="F14" s="153"/>
      <c r="G14" s="153"/>
      <c r="H14" s="153">
        <f t="shared" si="1"/>
        <v>613530000</v>
      </c>
      <c r="I14" s="16" t="s">
        <v>768</v>
      </c>
      <c r="J14" s="154"/>
    </row>
    <row r="15" spans="1:10" s="137" customFormat="1" ht="20" customHeight="1" x14ac:dyDescent="0.4">
      <c r="A15" s="152" t="s">
        <v>408</v>
      </c>
      <c r="B15" s="153">
        <v>9099800904</v>
      </c>
      <c r="C15" s="153">
        <f>IFERROR(_xlfn.XLOOKUP(A15,데이터개요_계정별!$A$2:$A$400,데이터개요_계정별!$C$2:$C$400,,0,),0)</f>
        <v>14000000</v>
      </c>
      <c r="D15" s="153">
        <f>IFERROR(_xlfn.XLOOKUP(A15,데이터개요_계정별!$A$2:$A$400,데이터개요_계정별!$G$2:$G$400,,0,),0)</f>
        <v>0</v>
      </c>
      <c r="E15" s="153">
        <f t="shared" si="0"/>
        <v>9113800904</v>
      </c>
      <c r="F15" s="153"/>
      <c r="G15" s="153"/>
      <c r="H15" s="153">
        <f t="shared" si="1"/>
        <v>9113800904</v>
      </c>
      <c r="I15" s="16" t="s">
        <v>769</v>
      </c>
      <c r="J15" s="154"/>
    </row>
    <row r="16" spans="1:10" s="137" customFormat="1" ht="20" customHeight="1" x14ac:dyDescent="0.4">
      <c r="A16" s="152" t="s">
        <v>374</v>
      </c>
      <c r="B16" s="153">
        <v>137351362</v>
      </c>
      <c r="C16" s="153">
        <f>IFERROR(_xlfn.XLOOKUP(A16,데이터개요_계정별!$A$2:$A$400,데이터개요_계정별!$C$2:$C$400,,0,),0)</f>
        <v>72676310</v>
      </c>
      <c r="D16" s="153">
        <f>IFERROR(_xlfn.XLOOKUP(A16,데이터개요_계정별!$A$2:$A$400,데이터개요_계정별!$G$2:$G$400,,0,),0)</f>
        <v>39674148</v>
      </c>
      <c r="E16" s="153">
        <f t="shared" si="0"/>
        <v>170353524</v>
      </c>
      <c r="F16" s="153"/>
      <c r="G16" s="153"/>
      <c r="H16" s="153">
        <f t="shared" si="1"/>
        <v>170353524</v>
      </c>
      <c r="I16" s="16" t="s">
        <v>770</v>
      </c>
      <c r="J16" s="154"/>
    </row>
    <row r="17" spans="1:10" s="137" customFormat="1" ht="20" customHeight="1" x14ac:dyDescent="0.4">
      <c r="A17" s="152" t="s">
        <v>771</v>
      </c>
      <c r="B17" s="153">
        <v>1387225020</v>
      </c>
      <c r="C17" s="153">
        <f>IFERROR(_xlfn.XLOOKUP(A17,데이터개요_계정별!$A$2:$A$400,데이터개요_계정별!$C$2:$C$400,,0,),0)</f>
        <v>0</v>
      </c>
      <c r="D17" s="153">
        <f>IFERROR(_xlfn.XLOOKUP(A17,데이터개요_계정별!$A$2:$A$400,데이터개요_계정별!$G$2:$G$400,,0,),0)</f>
        <v>0</v>
      </c>
      <c r="E17" s="153">
        <f t="shared" si="0"/>
        <v>1387225020</v>
      </c>
      <c r="F17" s="153"/>
      <c r="G17" s="153"/>
      <c r="H17" s="153">
        <f t="shared" si="1"/>
        <v>1387225020</v>
      </c>
      <c r="I17" s="16" t="s">
        <v>772</v>
      </c>
      <c r="J17" s="154"/>
    </row>
    <row r="18" spans="1:10" s="137" customFormat="1" ht="20" customHeight="1" x14ac:dyDescent="0.4">
      <c r="A18" s="152" t="s">
        <v>419</v>
      </c>
      <c r="B18" s="153">
        <v>3781172913</v>
      </c>
      <c r="C18" s="153">
        <f>IFERROR(_xlfn.XLOOKUP(A18,데이터개요_계정별!$A$2:$A$400,데이터개요_계정별!$C$2:$C$400,,0,),0)</f>
        <v>8030000</v>
      </c>
      <c r="D18" s="153">
        <f>IFERROR(_xlfn.XLOOKUP(A18,데이터개요_계정별!$A$2:$A$400,데이터개요_계정별!$G$2:$G$400,,0,),0)</f>
        <v>0</v>
      </c>
      <c r="E18" s="153">
        <f t="shared" si="0"/>
        <v>3789202913</v>
      </c>
      <c r="F18" s="153"/>
      <c r="G18" s="153"/>
      <c r="H18" s="153">
        <f t="shared" si="1"/>
        <v>3789202913</v>
      </c>
      <c r="I18" s="16" t="s">
        <v>773</v>
      </c>
      <c r="J18" s="154"/>
    </row>
    <row r="19" spans="1:10" s="137" customFormat="1" ht="20" customHeight="1" x14ac:dyDescent="0.4">
      <c r="A19" s="152" t="s">
        <v>324</v>
      </c>
      <c r="B19" s="153">
        <v>485800000</v>
      </c>
      <c r="C19" s="153">
        <f>IFERROR(_xlfn.XLOOKUP(A19,데이터개요_계정별!$A$2:$A$400,데이터개요_계정별!$C$2:$C$400,,0,),0)</f>
        <v>4517326310</v>
      </c>
      <c r="D19" s="153">
        <f>IFERROR(_xlfn.XLOOKUP(A19,데이터개요_계정별!$A$2:$A$400,데이터개요_계정별!$G$2:$G$400,,0,),0)</f>
        <v>3273676310</v>
      </c>
      <c r="E19" s="153">
        <f t="shared" si="0"/>
        <v>1729450000</v>
      </c>
      <c r="F19" s="153"/>
      <c r="G19" s="153"/>
      <c r="H19" s="153">
        <f t="shared" si="1"/>
        <v>1729450000</v>
      </c>
      <c r="I19" s="16" t="s">
        <v>774</v>
      </c>
      <c r="J19" s="154"/>
    </row>
    <row r="20" spans="1:10" s="137" customFormat="1" ht="20" customHeight="1" x14ac:dyDescent="0.4">
      <c r="A20" s="155" t="s">
        <v>350</v>
      </c>
      <c r="B20" s="156">
        <v>837404699</v>
      </c>
      <c r="C20" s="153">
        <f>IFERROR(_xlfn.XLOOKUP(A20,데이터개요_계정별!$A$2:$A$400,데이터개요_계정별!$C$2:$C$400,,0,),0)</f>
        <v>305056685</v>
      </c>
      <c r="D20" s="153">
        <f>IFERROR(_xlfn.XLOOKUP(A20,데이터개요_계정별!$A$2:$A$400,데이터개요_계정별!$G$2:$G$400,,0,),0)</f>
        <v>34093119</v>
      </c>
      <c r="E20" s="153">
        <f t="shared" si="0"/>
        <v>1108368265</v>
      </c>
      <c r="F20" s="156"/>
      <c r="G20" s="156"/>
      <c r="H20" s="153">
        <f t="shared" si="1"/>
        <v>1108368265</v>
      </c>
      <c r="I20" s="54"/>
      <c r="J20" s="157"/>
    </row>
    <row r="21" spans="1:10" s="137" customFormat="1" ht="6" customHeight="1" x14ac:dyDescent="0.4">
      <c r="A21" s="158"/>
      <c r="B21" s="158"/>
      <c r="C21" s="158"/>
      <c r="D21" s="158"/>
      <c r="E21" s="158"/>
      <c r="F21" s="158"/>
      <c r="G21" s="158"/>
      <c r="H21" s="158"/>
      <c r="I21" s="158"/>
      <c r="J21" s="158"/>
    </row>
    <row r="22" spans="1:10" s="137" customFormat="1" ht="22" customHeight="1" x14ac:dyDescent="0.4">
      <c r="A22" s="159" t="s">
        <v>531</v>
      </c>
      <c r="B22" s="160">
        <f t="shared" ref="B22:H22" si="2">SUM(B12:B20)</f>
        <v>50141287111</v>
      </c>
      <c r="C22" s="160">
        <f t="shared" si="2"/>
        <v>4917089305</v>
      </c>
      <c r="D22" s="160">
        <f t="shared" si="2"/>
        <v>8772770237</v>
      </c>
      <c r="E22" s="160">
        <f t="shared" si="2"/>
        <v>46285606179</v>
      </c>
      <c r="F22" s="160">
        <f t="shared" si="2"/>
        <v>0</v>
      </c>
      <c r="G22" s="160">
        <f t="shared" si="2"/>
        <v>0</v>
      </c>
      <c r="H22" s="160">
        <f t="shared" si="2"/>
        <v>46285606179</v>
      </c>
      <c r="I22" s="158"/>
      <c r="J22" s="158"/>
    </row>
    <row r="23" spans="1:10" s="137" customFormat="1" ht="18" customHeight="1" x14ac:dyDescent="0.4">
      <c r="A23" s="158"/>
      <c r="B23" s="158"/>
      <c r="C23" s="158"/>
      <c r="D23" s="158"/>
      <c r="E23" s="158"/>
      <c r="F23" s="158"/>
      <c r="G23" s="158"/>
      <c r="H23" s="158"/>
      <c r="I23" s="158"/>
      <c r="J23" s="158"/>
    </row>
    <row r="24" spans="1:10" s="137" customFormat="1" ht="18" customHeight="1" x14ac:dyDescent="0.4">
      <c r="A24" s="107" t="s">
        <v>776</v>
      </c>
      <c r="B24" s="619"/>
      <c r="C24" s="612"/>
      <c r="D24" s="607"/>
      <c r="E24" s="622"/>
      <c r="F24" s="612"/>
      <c r="G24" s="612"/>
      <c r="H24" s="607"/>
      <c r="I24" s="619" t="s">
        <v>5</v>
      </c>
      <c r="J24" s="607"/>
    </row>
    <row r="25" spans="1:10" s="137" customFormat="1" ht="18" customHeight="1" x14ac:dyDescent="0.4">
      <c r="A25" s="58" t="s">
        <v>520</v>
      </c>
      <c r="B25" s="58" t="s">
        <v>521</v>
      </c>
      <c r="C25" s="58" t="s">
        <v>522</v>
      </c>
      <c r="D25" s="58" t="s">
        <v>523</v>
      </c>
      <c r="E25" s="58" t="s">
        <v>524</v>
      </c>
      <c r="F25" s="58" t="s">
        <v>525</v>
      </c>
      <c r="G25" s="58" t="s">
        <v>526</v>
      </c>
      <c r="H25" s="58" t="s">
        <v>527</v>
      </c>
      <c r="I25" s="58" t="s">
        <v>528</v>
      </c>
      <c r="J25" s="58" t="s">
        <v>529</v>
      </c>
    </row>
    <row r="26" spans="1:10" s="137" customFormat="1" ht="18" customHeight="1" x14ac:dyDescent="0.4">
      <c r="A26" s="162" t="s">
        <v>359</v>
      </c>
      <c r="B26" s="163">
        <v>-5528301608</v>
      </c>
      <c r="C26" s="163">
        <f>-IFERROR(_xlfn.XLOOKUP(A26,데이터개요_계정별!$A$2:$A$400,데이터개요_계정별!$G$2:$G$400,,0,),0)</f>
        <v>-167823807</v>
      </c>
      <c r="D26" s="163">
        <f>-IFERROR(_xlfn.XLOOKUP(A26,데이터개요_계정별!$A$2:$A$400,데이터개요_계정별!$C$2:$C$400,,0,),0)</f>
        <v>-228268147</v>
      </c>
      <c r="E26" s="163">
        <f>B26+C26-D26</f>
        <v>-5467857268</v>
      </c>
      <c r="F26" s="163"/>
      <c r="G26" s="163"/>
      <c r="H26" s="163">
        <f t="shared" ref="H26:H32" si="3">E26+F26+G26</f>
        <v>-5467857268</v>
      </c>
      <c r="I26" s="54" t="s">
        <v>533</v>
      </c>
      <c r="J26" s="157"/>
    </row>
    <row r="27" spans="1:10" s="137" customFormat="1" ht="18" customHeight="1" x14ac:dyDescent="0.4">
      <c r="A27" s="162" t="s">
        <v>484</v>
      </c>
      <c r="B27" s="163">
        <v>-307087106</v>
      </c>
      <c r="C27" s="163">
        <f>-IFERROR(_xlfn.XLOOKUP(A27,데이터개요_계정별!$A$2:$A$400,데이터개요_계정별!$G$2:$G$400,,0,),0)</f>
        <v>-11466131</v>
      </c>
      <c r="D27" s="163">
        <f>-IFERROR(_xlfn.XLOOKUP(A27,데이터개요_계정별!$A$2:$A$400,데이터개요_계정별!$C$2:$C$400,,0,),0)</f>
        <v>0</v>
      </c>
      <c r="E27" s="163">
        <f t="shared" ref="E27:E32" si="4">B27+C27-D27</f>
        <v>-318553237</v>
      </c>
      <c r="F27" s="163"/>
      <c r="G27" s="163"/>
      <c r="H27" s="163">
        <f t="shared" si="3"/>
        <v>-318553237</v>
      </c>
      <c r="I27" s="54" t="s">
        <v>769</v>
      </c>
      <c r="J27" s="157"/>
    </row>
    <row r="28" spans="1:10" s="137" customFormat="1" ht="18" customHeight="1" x14ac:dyDescent="0.4">
      <c r="A28" s="162" t="s">
        <v>497</v>
      </c>
      <c r="B28" s="163">
        <v>-3908029045</v>
      </c>
      <c r="C28" s="163">
        <f>-IFERROR(_xlfn.XLOOKUP(A28,데이터개요_계정별!$A$2:$A$400,데이터개요_계정별!$G$2:$G$400,,0,),0)</f>
        <v>-175156825</v>
      </c>
      <c r="D28" s="163">
        <f>-IFERROR(_xlfn.XLOOKUP(A28,데이터개요_계정별!$A$2:$A$400,데이터개요_계정별!$C$2:$C$400,,0,),0)</f>
        <v>0</v>
      </c>
      <c r="E28" s="163">
        <f t="shared" si="4"/>
        <v>-4083185870</v>
      </c>
      <c r="F28" s="163"/>
      <c r="G28" s="163"/>
      <c r="H28" s="163">
        <f t="shared" si="3"/>
        <v>-4083185870</v>
      </c>
      <c r="I28" s="54" t="s">
        <v>770</v>
      </c>
      <c r="J28" s="157"/>
    </row>
    <row r="29" spans="1:10" s="137" customFormat="1" ht="18" customHeight="1" x14ac:dyDescent="0.4">
      <c r="A29" s="162" t="s">
        <v>381</v>
      </c>
      <c r="B29" s="163">
        <v>-137343362</v>
      </c>
      <c r="C29" s="163">
        <f>-IFERROR(_xlfn.XLOOKUP(A29,데이터개요_계정별!$A$2:$A$400,데이터개요_계정별!$G$2:$G$400,,0,),0)</f>
        <v>-6056359</v>
      </c>
      <c r="D29" s="163">
        <f>-IFERROR(_xlfn.XLOOKUP(A29,데이터개요_계정별!$A$2:$A$400,데이터개요_계정별!$C$2:$C$400,,0,),0)</f>
        <v>-39673148</v>
      </c>
      <c r="E29" s="163">
        <f t="shared" si="4"/>
        <v>-103726573</v>
      </c>
      <c r="F29" s="163"/>
      <c r="G29" s="163"/>
      <c r="H29" s="163">
        <f t="shared" si="3"/>
        <v>-103726573</v>
      </c>
      <c r="I29" s="54" t="s">
        <v>773</v>
      </c>
      <c r="J29" s="157"/>
    </row>
    <row r="30" spans="1:10" s="137" customFormat="1" ht="18" customHeight="1" x14ac:dyDescent="0.4">
      <c r="A30" s="162" t="s">
        <v>492</v>
      </c>
      <c r="B30" s="163">
        <v>-1274972951</v>
      </c>
      <c r="C30" s="163">
        <f>-IFERROR(_xlfn.XLOOKUP(A30,데이터개요_계정별!$A$2:$A$400,데이터개요_계정별!$G$2:$G$400,,0,),0)</f>
        <v>-17647645</v>
      </c>
      <c r="D30" s="163">
        <f>-IFERROR(_xlfn.XLOOKUP(A30,데이터개요_계정별!$A$2:$A$400,데이터개요_계정별!$C$2:$C$400,,0,),0)</f>
        <v>0</v>
      </c>
      <c r="E30" s="163">
        <f t="shared" si="4"/>
        <v>-1292620596</v>
      </c>
      <c r="F30" s="163"/>
      <c r="G30" s="163"/>
      <c r="H30" s="163">
        <f t="shared" si="3"/>
        <v>-1292620596</v>
      </c>
      <c r="I30" s="54" t="s">
        <v>774</v>
      </c>
      <c r="J30" s="157"/>
    </row>
    <row r="31" spans="1:10" s="137" customFormat="1" ht="18" customHeight="1" x14ac:dyDescent="0.4">
      <c r="A31" s="162" t="s">
        <v>477</v>
      </c>
      <c r="B31" s="163">
        <v>-3309110669</v>
      </c>
      <c r="C31" s="163">
        <f>-IFERROR(_xlfn.XLOOKUP(A31,데이터개요_계정별!$A$2:$A$400,데이터개요_계정별!$G$2:$G$400,,0,),0)</f>
        <v>-136140282</v>
      </c>
      <c r="D31" s="163">
        <f>-IFERROR(_xlfn.XLOOKUP(A31,데이터개요_계정별!$A$2:$A$400,데이터개요_계정별!$C$2:$C$400,,0,),0)</f>
        <v>0</v>
      </c>
      <c r="E31" s="163">
        <f t="shared" si="4"/>
        <v>-3445250951</v>
      </c>
      <c r="F31" s="163"/>
      <c r="G31" s="163"/>
      <c r="H31" s="163">
        <f t="shared" si="3"/>
        <v>-3445250951</v>
      </c>
      <c r="I31" s="54" t="s">
        <v>777</v>
      </c>
      <c r="J31" s="157"/>
    </row>
    <row r="32" spans="1:10" s="137" customFormat="1" ht="18" customHeight="1" x14ac:dyDescent="0.4">
      <c r="A32" s="162" t="s">
        <v>386</v>
      </c>
      <c r="B32" s="163">
        <v>-237158749</v>
      </c>
      <c r="C32" s="163">
        <f>-IFERROR(_xlfn.XLOOKUP(A32,데이터개요_계정별!$A$2:$A$400,데이터개요_계정별!$G$2:$G$400,,0,),0)</f>
        <v>-146939846</v>
      </c>
      <c r="D32" s="163">
        <f>-IFERROR(_xlfn.XLOOKUP(A32,데이터개요_계정별!$A$2:$A$400,데이터개요_계정별!$C$2:$C$400,,0,),0)</f>
        <v>-31935106</v>
      </c>
      <c r="E32" s="163">
        <f t="shared" si="4"/>
        <v>-352163489</v>
      </c>
      <c r="F32" s="163"/>
      <c r="G32" s="163"/>
      <c r="H32" s="163">
        <f t="shared" si="3"/>
        <v>-352163489</v>
      </c>
      <c r="I32" s="54" t="s">
        <v>778</v>
      </c>
      <c r="J32" s="157"/>
    </row>
    <row r="33" spans="1:10" s="137" customFormat="1" ht="5.5" customHeight="1" thickBot="1" x14ac:dyDescent="0.45">
      <c r="A33" s="164"/>
      <c r="B33" s="165"/>
      <c r="C33" s="165"/>
      <c r="D33" s="165"/>
      <c r="E33" s="165"/>
      <c r="F33" s="165"/>
      <c r="G33" s="165"/>
      <c r="H33" s="165"/>
      <c r="I33" s="62"/>
      <c r="J33" s="166"/>
    </row>
    <row r="34" spans="1:10" s="137" customFormat="1" ht="20" customHeight="1" thickBot="1" x14ac:dyDescent="0.45">
      <c r="A34" s="159" t="s">
        <v>531</v>
      </c>
      <c r="B34" s="160">
        <f t="shared" ref="B34:H34" si="5">SUM(B26:B33)</f>
        <v>-14702003490</v>
      </c>
      <c r="C34" s="160">
        <f t="shared" si="5"/>
        <v>-661230895</v>
      </c>
      <c r="D34" s="160">
        <f t="shared" si="5"/>
        <v>-299876401</v>
      </c>
      <c r="E34" s="160">
        <f t="shared" si="5"/>
        <v>-15063357984</v>
      </c>
      <c r="F34" s="160">
        <f t="shared" si="5"/>
        <v>0</v>
      </c>
      <c r="G34" s="160">
        <f t="shared" si="5"/>
        <v>0</v>
      </c>
      <c r="H34" s="160">
        <f t="shared" si="5"/>
        <v>-15063357984</v>
      </c>
      <c r="I34" s="62"/>
      <c r="J34" s="166"/>
    </row>
    <row r="35" spans="1:10" s="137" customFormat="1" ht="18" customHeight="1" x14ac:dyDescent="0.4">
      <c r="A35" s="158"/>
      <c r="B35" s="158"/>
      <c r="C35" s="158"/>
      <c r="D35" s="158"/>
      <c r="E35" s="158"/>
      <c r="F35" s="158"/>
      <c r="G35" s="158"/>
      <c r="H35" s="158"/>
      <c r="I35" s="158"/>
      <c r="J35" s="158"/>
    </row>
    <row r="36" spans="1:10" s="137" customFormat="1" ht="18" customHeight="1" x14ac:dyDescent="0.4">
      <c r="A36" s="107" t="s">
        <v>1295</v>
      </c>
      <c r="B36" s="619"/>
      <c r="C36" s="612"/>
      <c r="D36" s="607"/>
      <c r="E36" s="622"/>
      <c r="F36" s="612"/>
      <c r="G36" s="612"/>
      <c r="H36" s="607"/>
      <c r="I36" s="619" t="s">
        <v>5</v>
      </c>
      <c r="J36" s="607"/>
    </row>
    <row r="37" spans="1:10" s="137" customFormat="1" ht="18" customHeight="1" x14ac:dyDescent="0.4">
      <c r="A37" s="58" t="s">
        <v>520</v>
      </c>
      <c r="B37" s="58" t="s">
        <v>521</v>
      </c>
      <c r="C37" s="58" t="s">
        <v>522</v>
      </c>
      <c r="D37" s="58" t="s">
        <v>523</v>
      </c>
      <c r="E37" s="58" t="s">
        <v>524</v>
      </c>
      <c r="F37" s="58" t="s">
        <v>525</v>
      </c>
      <c r="G37" s="58" t="s">
        <v>526</v>
      </c>
      <c r="H37" s="58" t="s">
        <v>527</v>
      </c>
      <c r="I37" s="58" t="s">
        <v>528</v>
      </c>
      <c r="J37" s="58" t="s">
        <v>529</v>
      </c>
    </row>
    <row r="38" spans="1:10" s="137" customFormat="1" ht="18" customHeight="1" x14ac:dyDescent="0.4">
      <c r="A38" s="162" t="s">
        <v>1296</v>
      </c>
      <c r="B38" s="163">
        <v>-326984578</v>
      </c>
      <c r="C38" s="163">
        <v>0</v>
      </c>
      <c r="D38" s="163">
        <v>0</v>
      </c>
      <c r="E38" s="163">
        <f t="shared" ref="E38:E41" si="6">B38-D38+C38</f>
        <v>-326984578</v>
      </c>
      <c r="F38" s="163"/>
      <c r="G38" s="163"/>
      <c r="H38" s="163">
        <f>SUM(E38:G38)</f>
        <v>-326984578</v>
      </c>
      <c r="I38" s="162"/>
    </row>
    <row r="39" spans="1:10" s="137" customFormat="1" ht="18" customHeight="1" x14ac:dyDescent="0.4">
      <c r="A39" s="162" t="s">
        <v>1297</v>
      </c>
      <c r="B39" s="163">
        <v>-6560834</v>
      </c>
      <c r="C39" s="163">
        <v>0</v>
      </c>
      <c r="D39" s="163">
        <v>0</v>
      </c>
      <c r="E39" s="163">
        <f t="shared" si="6"/>
        <v>-6560834</v>
      </c>
      <c r="F39" s="163"/>
      <c r="G39" s="163"/>
      <c r="H39" s="163">
        <f t="shared" ref="H39:H42" si="7">SUM(E39:G39)</f>
        <v>-6560834</v>
      </c>
      <c r="I39" s="162"/>
    </row>
    <row r="40" spans="1:10" s="137" customFormat="1" ht="18" customHeight="1" x14ac:dyDescent="0.4">
      <c r="A40" s="162" t="s">
        <v>1298</v>
      </c>
      <c r="B40" s="163">
        <v>-33925265</v>
      </c>
      <c r="C40" s="163">
        <v>12880846</v>
      </c>
      <c r="D40" s="163">
        <v>0</v>
      </c>
      <c r="E40" s="163">
        <f t="shared" si="6"/>
        <v>-21044419</v>
      </c>
      <c r="F40" s="163"/>
      <c r="G40" s="163"/>
      <c r="H40" s="163">
        <f t="shared" si="7"/>
        <v>-21044419</v>
      </c>
      <c r="I40" s="162"/>
    </row>
    <row r="41" spans="1:10" s="137" customFormat="1" ht="18" customHeight="1" x14ac:dyDescent="0.4">
      <c r="A41" s="162" t="s">
        <v>1299</v>
      </c>
      <c r="B41" s="163">
        <v>-3339977</v>
      </c>
      <c r="C41" s="163">
        <v>0</v>
      </c>
      <c r="D41" s="163">
        <v>0</v>
      </c>
      <c r="E41" s="163">
        <f t="shared" si="6"/>
        <v>-3339977</v>
      </c>
      <c r="F41" s="163"/>
      <c r="G41" s="163"/>
      <c r="H41" s="163">
        <f t="shared" si="7"/>
        <v>-3339977</v>
      </c>
      <c r="I41" s="162"/>
    </row>
    <row r="42" spans="1:10" s="137" customFormat="1" ht="18" customHeight="1" thickBot="1" x14ac:dyDescent="0.45">
      <c r="A42" s="162"/>
      <c r="B42" s="163"/>
      <c r="C42" s="163"/>
      <c r="D42" s="163"/>
      <c r="E42" s="163"/>
      <c r="F42" s="163"/>
      <c r="G42" s="163"/>
      <c r="H42" s="163">
        <f t="shared" si="7"/>
        <v>0</v>
      </c>
      <c r="I42" s="162"/>
    </row>
    <row r="43" spans="1:10" s="137" customFormat="1" ht="18" customHeight="1" thickBot="1" x14ac:dyDescent="0.45">
      <c r="A43" s="182" t="s">
        <v>531</v>
      </c>
      <c r="B43" s="183">
        <f>SUM(B35:B42)</f>
        <v>-370810654</v>
      </c>
      <c r="C43" s="183">
        <f t="shared" ref="C43:H43" si="8">SUM(C35:C42)</f>
        <v>12880846</v>
      </c>
      <c r="D43" s="183">
        <f t="shared" si="8"/>
        <v>0</v>
      </c>
      <c r="E43" s="183">
        <f t="shared" si="8"/>
        <v>-357929808</v>
      </c>
      <c r="F43" s="183">
        <f t="shared" si="8"/>
        <v>0</v>
      </c>
      <c r="G43" s="183">
        <f t="shared" si="8"/>
        <v>0</v>
      </c>
      <c r="H43" s="183">
        <f t="shared" si="8"/>
        <v>-357929808</v>
      </c>
    </row>
    <row r="44" spans="1:10" s="137" customFormat="1" ht="18" customHeight="1" x14ac:dyDescent="0.4">
      <c r="A44" s="137" t="s">
        <v>1294</v>
      </c>
      <c r="B44" s="227">
        <f>B22+B34+B43</f>
        <v>35068472967</v>
      </c>
      <c r="E44" s="200">
        <f>E22+E34+E43</f>
        <v>30864318387</v>
      </c>
      <c r="H44" s="200">
        <f>H22+H34+H43</f>
        <v>30864318387</v>
      </c>
    </row>
    <row r="45" spans="1:10" s="137" customFormat="1" ht="18" customHeight="1" thickBot="1" x14ac:dyDescent="0.45"/>
    <row r="46" spans="1:10" s="137" customFormat="1" ht="22" customHeight="1" thickBot="1" x14ac:dyDescent="0.45">
      <c r="A46" s="676" t="s">
        <v>541</v>
      </c>
      <c r="B46" s="624"/>
      <c r="C46" s="624"/>
      <c r="D46" s="624"/>
      <c r="E46" s="624"/>
      <c r="F46" s="624"/>
      <c r="G46" s="624"/>
      <c r="H46" s="624"/>
      <c r="I46" s="624"/>
      <c r="J46" s="625"/>
    </row>
    <row r="47" spans="1:10" s="137" customFormat="1" ht="20" customHeight="1" x14ac:dyDescent="0.4">
      <c r="A47" s="14" t="s">
        <v>520</v>
      </c>
      <c r="B47" s="14" t="s">
        <v>542</v>
      </c>
      <c r="C47" s="14" t="s">
        <v>543</v>
      </c>
      <c r="D47" s="14" t="s">
        <v>5</v>
      </c>
      <c r="E47" s="689"/>
      <c r="F47" s="612"/>
      <c r="G47" s="612"/>
      <c r="H47" s="612"/>
      <c r="I47" s="612"/>
      <c r="J47" s="607"/>
    </row>
    <row r="48" spans="1:10" s="137" customFormat="1" ht="20" customHeight="1" x14ac:dyDescent="0.4">
      <c r="A48" s="167" t="s">
        <v>490</v>
      </c>
      <c r="B48" s="168">
        <f>E12-B12</f>
        <v>-4280784678</v>
      </c>
      <c r="C48" s="169">
        <f t="shared" ref="C48:C56" si="9">B48/B12</f>
        <v>-0.19292121141884325</v>
      </c>
      <c r="D48" s="170" t="s">
        <v>1300</v>
      </c>
      <c r="E48" s="684"/>
      <c r="F48" s="612"/>
      <c r="G48" s="612"/>
      <c r="H48" s="612"/>
      <c r="I48" s="612"/>
      <c r="J48" s="607"/>
    </row>
    <row r="49" spans="1:10" s="137" customFormat="1" ht="20" customHeight="1" x14ac:dyDescent="0.4">
      <c r="A49" s="167" t="s">
        <v>480</v>
      </c>
      <c r="B49" s="168">
        <f t="shared" ref="B49:B55" si="10">(E13-B13)+(E26-B26)</f>
        <v>-1084097642</v>
      </c>
      <c r="C49" s="169">
        <f t="shared" si="9"/>
        <v>-9.3378509985161035E-2</v>
      </c>
      <c r="D49" s="170" t="s">
        <v>1300</v>
      </c>
      <c r="E49" s="684"/>
      <c r="F49" s="612"/>
      <c r="G49" s="612"/>
      <c r="H49" s="612"/>
      <c r="I49" s="612"/>
      <c r="J49" s="607"/>
    </row>
    <row r="50" spans="1:10" s="137" customFormat="1" ht="20" customHeight="1" x14ac:dyDescent="0.4">
      <c r="A50" s="167" t="s">
        <v>767</v>
      </c>
      <c r="B50" s="168">
        <f t="shared" si="10"/>
        <v>-11466131</v>
      </c>
      <c r="C50" s="169">
        <f t="shared" si="9"/>
        <v>-1.8688786204423581E-2</v>
      </c>
      <c r="D50" s="170"/>
      <c r="E50" s="684"/>
      <c r="F50" s="612"/>
      <c r="G50" s="612"/>
      <c r="H50" s="612"/>
      <c r="I50" s="612"/>
      <c r="J50" s="607"/>
    </row>
    <row r="51" spans="1:10" s="137" customFormat="1" ht="20" customHeight="1" x14ac:dyDescent="0.4">
      <c r="A51" s="167" t="s">
        <v>408</v>
      </c>
      <c r="B51" s="168">
        <f t="shared" si="10"/>
        <v>-161156825</v>
      </c>
      <c r="C51" s="169">
        <f t="shared" si="9"/>
        <v>-1.7709928678676948E-2</v>
      </c>
      <c r="D51" s="170"/>
      <c r="E51" s="684"/>
      <c r="F51" s="612"/>
      <c r="G51" s="612"/>
      <c r="H51" s="612"/>
      <c r="I51" s="612"/>
      <c r="J51" s="607"/>
    </row>
    <row r="52" spans="1:10" s="137" customFormat="1" ht="20" customHeight="1" x14ac:dyDescent="0.4">
      <c r="A52" s="167" t="s">
        <v>374</v>
      </c>
      <c r="B52" s="168">
        <f t="shared" si="10"/>
        <v>66618951</v>
      </c>
      <c r="C52" s="169">
        <f t="shared" si="9"/>
        <v>0.48502577644625033</v>
      </c>
      <c r="D52" s="170"/>
      <c r="E52" s="684"/>
      <c r="F52" s="612"/>
      <c r="G52" s="612"/>
      <c r="H52" s="612"/>
      <c r="I52" s="612"/>
      <c r="J52" s="607"/>
    </row>
    <row r="53" spans="1:10" s="137" customFormat="1" ht="20" customHeight="1" x14ac:dyDescent="0.4">
      <c r="A53" s="167" t="s">
        <v>771</v>
      </c>
      <c r="B53" s="168">
        <f t="shared" si="10"/>
        <v>-17647645</v>
      </c>
      <c r="C53" s="169">
        <f t="shared" si="9"/>
        <v>-1.2721544627273231E-2</v>
      </c>
      <c r="D53" s="170"/>
      <c r="E53" s="684"/>
      <c r="F53" s="612"/>
      <c r="G53" s="612"/>
      <c r="H53" s="612"/>
      <c r="I53" s="612"/>
      <c r="J53" s="607"/>
    </row>
    <row r="54" spans="1:10" s="137" customFormat="1" ht="20" customHeight="1" x14ac:dyDescent="0.4">
      <c r="A54" s="167" t="s">
        <v>419</v>
      </c>
      <c r="B54" s="168">
        <f t="shared" si="10"/>
        <v>-128110282</v>
      </c>
      <c r="C54" s="169">
        <f t="shared" si="9"/>
        <v>-3.3881095878886089E-2</v>
      </c>
      <c r="D54" s="170"/>
      <c r="E54" s="684"/>
      <c r="F54" s="612"/>
      <c r="G54" s="612"/>
      <c r="H54" s="612"/>
      <c r="I54" s="612"/>
      <c r="J54" s="607"/>
    </row>
    <row r="55" spans="1:10" s="137" customFormat="1" ht="20" customHeight="1" x14ac:dyDescent="0.4">
      <c r="A55" s="167" t="s">
        <v>324</v>
      </c>
      <c r="B55" s="168">
        <f t="shared" si="10"/>
        <v>1128645260</v>
      </c>
      <c r="C55" s="169">
        <f t="shared" si="9"/>
        <v>2.3232714285714287</v>
      </c>
      <c r="D55" s="170" t="s">
        <v>1301</v>
      </c>
      <c r="E55" s="684"/>
      <c r="F55" s="612"/>
      <c r="G55" s="612"/>
      <c r="H55" s="612"/>
      <c r="I55" s="612"/>
      <c r="J55" s="607"/>
    </row>
    <row r="56" spans="1:10" s="137" customFormat="1" ht="20" customHeight="1" x14ac:dyDescent="0.4">
      <c r="A56" s="167" t="s">
        <v>775</v>
      </c>
      <c r="B56" s="168">
        <f>(E20-B20)+(E32-B32)</f>
        <v>155958826</v>
      </c>
      <c r="C56" s="169">
        <f t="shared" si="9"/>
        <v>0.18624068647601416</v>
      </c>
      <c r="D56" s="170"/>
      <c r="E56" s="684"/>
      <c r="F56" s="612"/>
      <c r="G56" s="612"/>
      <c r="H56" s="612"/>
      <c r="I56" s="612"/>
      <c r="J56" s="607"/>
    </row>
    <row r="57" spans="1:10" s="137" customFormat="1" ht="18" customHeight="1" x14ac:dyDescent="0.4">
      <c r="A57" s="158"/>
      <c r="B57" s="158"/>
      <c r="C57" s="158"/>
      <c r="D57" s="158"/>
      <c r="E57" s="158"/>
      <c r="F57" s="158"/>
      <c r="G57" s="158"/>
      <c r="H57" s="158"/>
      <c r="I57" s="158"/>
      <c r="J57" s="158"/>
    </row>
    <row r="58" spans="1:10" s="137" customFormat="1" ht="18" customHeight="1" thickBot="1" x14ac:dyDescent="0.45"/>
    <row r="59" spans="1:10" s="137" customFormat="1" ht="18" customHeight="1" thickBot="1" x14ac:dyDescent="0.45">
      <c r="A59" s="676" t="s">
        <v>779</v>
      </c>
      <c r="B59" s="624"/>
      <c r="C59" s="624"/>
      <c r="D59" s="624"/>
      <c r="E59" s="624"/>
      <c r="F59" s="624"/>
      <c r="G59" s="624"/>
      <c r="H59" s="624"/>
      <c r="I59" s="624"/>
      <c r="J59" s="625"/>
    </row>
    <row r="60" spans="1:10" s="137" customFormat="1" ht="18" customHeight="1" x14ac:dyDescent="0.4">
      <c r="A60" s="687" t="s">
        <v>520</v>
      </c>
      <c r="B60" s="687" t="s">
        <v>536</v>
      </c>
      <c r="C60" s="682"/>
      <c r="D60" s="683"/>
      <c r="E60" s="681" t="s">
        <v>537</v>
      </c>
      <c r="F60" s="682"/>
      <c r="G60" s="683"/>
      <c r="H60" s="171"/>
      <c r="I60" s="171"/>
      <c r="J60" s="172"/>
    </row>
    <row r="61" spans="1:10" s="137" customFormat="1" ht="18" customHeight="1" x14ac:dyDescent="0.4">
      <c r="A61" s="629"/>
      <c r="B61" s="129" t="s">
        <v>538</v>
      </c>
      <c r="C61" s="129" t="s">
        <v>539</v>
      </c>
      <c r="D61" s="129" t="s">
        <v>540</v>
      </c>
      <c r="E61" s="130" t="s">
        <v>1141</v>
      </c>
      <c r="F61" s="130" t="s">
        <v>539</v>
      </c>
      <c r="G61" s="130" t="s">
        <v>540</v>
      </c>
      <c r="H61" s="158"/>
      <c r="I61" s="158"/>
      <c r="J61" s="158"/>
    </row>
    <row r="62" spans="1:10" s="137" customFormat="1" ht="18" customHeight="1" x14ac:dyDescent="0.4">
      <c r="A62" s="137" t="s">
        <v>490</v>
      </c>
      <c r="B62" s="173">
        <f>SUMIFS('4700_유형자산_증가'!$G$8:$G$164,'4700_유형자산_증가'!$E$8:$E$164,'4700_유형자산'!A62,'4700_유형자산_증가'!W$8:W$164,$B$61)</f>
        <v>0</v>
      </c>
      <c r="C62" s="173">
        <f>SUMIFS('4700_유형자산_증가'!$G$8:$G$120,'4700_유형자산_증가'!$E$8:$E$120,A62,'4700_유형자산_증가'!$W$8:$W$120,$C$61)</f>
        <v>0</v>
      </c>
      <c r="D62" s="173">
        <f t="shared" ref="D62:D70" si="11">B62+C62</f>
        <v>0</v>
      </c>
      <c r="E62" s="173">
        <f>SUMIFS('4700_유형자산_감소'!$H$7:$H$103,'4700_유형자산_감소'!$E$7:$E$103,A62,'4700_유형자산_감소'!$W$7:$W$103,$E$61)</f>
        <v>0</v>
      </c>
      <c r="F62" s="173">
        <f>SUMIFS('4700_유형자산_감소'!$H$7:$H$103,'4700_유형자산_감소'!$E$7:$E$103,A62,'4700_유형자산_감소'!$W$7:$W$103,$F$61)</f>
        <v>4280784678</v>
      </c>
      <c r="G62" s="173">
        <f t="shared" ref="G62:G70" si="12">E62+F62</f>
        <v>4280784678</v>
      </c>
      <c r="H62" s="173" t="b">
        <f>D62=C12</f>
        <v>1</v>
      </c>
      <c r="I62" s="158" t="b">
        <f>G62=D12</f>
        <v>1</v>
      </c>
      <c r="J62" s="158"/>
    </row>
    <row r="63" spans="1:10" s="137" customFormat="1" ht="18" customHeight="1" x14ac:dyDescent="0.4">
      <c r="A63" s="137" t="s">
        <v>480</v>
      </c>
      <c r="B63" s="173">
        <f>SUMIFS('4700_유형자산_증가'!$G$8:$G$164,'4700_유형자산_증가'!$E$8:$E$164,'4700_유형자산'!A63,'4700_유형자산_증가'!W$8:W$164,$B$61)</f>
        <v>0</v>
      </c>
      <c r="C63" s="173">
        <f>SUMIFS('4700_유형자산_증가'!$G$8:$G$120,'4700_유형자산_증가'!$E$8:$E$120,A63,'4700_유형자산_증가'!$W$8:$W$120,$C$61)</f>
        <v>0</v>
      </c>
      <c r="D63" s="173">
        <f t="shared" si="11"/>
        <v>0</v>
      </c>
      <c r="E63" s="173">
        <f>SUMIFS('4700_유형자산_감소'!$H$7:$H$103,'4700_유형자산_감소'!$E$7:$E$103,A63,'4700_유형자산_감소'!$W$7:$W$103,$E$61)</f>
        <v>0</v>
      </c>
      <c r="F63" s="173">
        <f>SUMIFS('4700_유형자산_감소'!$H$7:$H$103,'4700_유형자산_감소'!$E$7:$E$103,A63,'4700_유형자산_감소'!$W$7:$W$103,$F$61)</f>
        <v>1144541982</v>
      </c>
      <c r="G63" s="173">
        <f t="shared" si="12"/>
        <v>1144541982</v>
      </c>
      <c r="H63" s="173" t="b">
        <f>D63=C13</f>
        <v>1</v>
      </c>
      <c r="I63" s="158" t="b">
        <f>G63=D13</f>
        <v>1</v>
      </c>
      <c r="J63" s="158"/>
    </row>
    <row r="64" spans="1:10" s="137" customFormat="1" ht="18" customHeight="1" x14ac:dyDescent="0.4">
      <c r="A64" s="137" t="s">
        <v>767</v>
      </c>
      <c r="B64" s="173">
        <f>SUMIFS('4700_유형자산_증가'!$G$8:$G$164,'4700_유형자산_증가'!$E$8:$E$164,'4700_유형자산'!A64,'4700_유형자산_증가'!W$8:W$164,$B$61)</f>
        <v>0</v>
      </c>
      <c r="C64" s="173">
        <f>SUMIFS('4700_유형자산_증가'!$G$8:$G$120,'4700_유형자산_증가'!$E$8:$E$120,A64,'4700_유형자산_증가'!$W$8:$W$120,$C$61)</f>
        <v>0</v>
      </c>
      <c r="D64" s="173">
        <f t="shared" si="11"/>
        <v>0</v>
      </c>
      <c r="E64" s="173">
        <f>SUMIFS('4700_유형자산_감소'!$H$7:$H$103,'4700_유형자산_감소'!$E$7:$E$103,A64,'4700_유형자산_감소'!$W$7:$W$103,$E$61)</f>
        <v>0</v>
      </c>
      <c r="F64" s="173">
        <f>SUMIFS('4700_유형자산_감소'!$H$7:$H$103,'4700_유형자산_감소'!$E$7:$E$103,A64,'4700_유형자산_감소'!$W$7:$W$103,$F$61)</f>
        <v>0</v>
      </c>
      <c r="G64" s="173">
        <f t="shared" si="12"/>
        <v>0</v>
      </c>
      <c r="H64" s="173" t="b">
        <f t="shared" ref="H64:H70" si="13">D64=C14</f>
        <v>1</v>
      </c>
      <c r="I64" s="158" t="b">
        <f t="shared" ref="I64:I70" si="14">G64=D14</f>
        <v>1</v>
      </c>
      <c r="J64" s="158"/>
    </row>
    <row r="65" spans="1:12" s="137" customFormat="1" ht="18" customHeight="1" x14ac:dyDescent="0.4">
      <c r="A65" s="137" t="s">
        <v>408</v>
      </c>
      <c r="B65" s="173">
        <f>SUMIFS('4700_유형자산_증가'!$G$8:$G$164,'4700_유형자산_증가'!$E$8:$E$164,'4700_유형자산'!A65,'4700_유형자산_증가'!W$8:W$164,$B$61)</f>
        <v>14000000</v>
      </c>
      <c r="C65" s="173">
        <f>SUMIFS('4700_유형자산_증가'!$G$8:$G$120,'4700_유형자산_증가'!$E$8:$E$120,A65,'4700_유형자산_증가'!$W$8:$W$120,$C$61)</f>
        <v>0</v>
      </c>
      <c r="D65" s="173">
        <f t="shared" si="11"/>
        <v>14000000</v>
      </c>
      <c r="E65" s="173">
        <f>SUMIFS('4700_유형자산_감소'!$H$7:$H$103,'4700_유형자산_감소'!$E$7:$E$103,A65,'4700_유형자산_감소'!$W$7:$W$103,$E$61)</f>
        <v>0</v>
      </c>
      <c r="F65" s="173">
        <f>SUMIFS('4700_유형자산_감소'!$H$7:$H$103,'4700_유형자산_감소'!$E$7:$E$103,A65,'4700_유형자산_감소'!$W$7:$W$103,$F$61)</f>
        <v>0</v>
      </c>
      <c r="G65" s="173">
        <f t="shared" si="12"/>
        <v>0</v>
      </c>
      <c r="H65" s="173" t="b">
        <f t="shared" si="13"/>
        <v>1</v>
      </c>
      <c r="I65" s="158" t="b">
        <f t="shared" si="14"/>
        <v>1</v>
      </c>
      <c r="J65" s="158"/>
    </row>
    <row r="66" spans="1:12" s="137" customFormat="1" ht="18" customHeight="1" x14ac:dyDescent="0.4">
      <c r="A66" s="137" t="s">
        <v>374</v>
      </c>
      <c r="B66" s="173">
        <f>SUMIFS('4700_유형자산_증가'!$G$8:$G$164,'4700_유형자산_증가'!$E$8:$E$164,'4700_유형자산'!A66,'4700_유형자산_증가'!W$8:W$164,$B$61)</f>
        <v>0</v>
      </c>
      <c r="C66" s="173">
        <f>SUMIFS('4700_유형자산_증가'!$G$8:$G$120,'4700_유형자산_증가'!$E$8:$E$120,A66,'4700_유형자산_증가'!$W$8:$W$120,$C$61)</f>
        <v>72676310</v>
      </c>
      <c r="D66" s="173">
        <f t="shared" si="11"/>
        <v>72676310</v>
      </c>
      <c r="E66" s="173">
        <f>D16</f>
        <v>39674148</v>
      </c>
      <c r="F66" s="173">
        <f>SUMIFS('4700_유형자산_감소'!$H$7:$H$103,'4700_유형자산_감소'!$E$7:$E$103,A66,'4700_유형자산_감소'!$W$7:$W$103,$F$61)</f>
        <v>0</v>
      </c>
      <c r="G66" s="173">
        <f t="shared" si="12"/>
        <v>39674148</v>
      </c>
      <c r="H66" s="173" t="b">
        <f t="shared" si="13"/>
        <v>1</v>
      </c>
      <c r="I66" s="158" t="b">
        <f t="shared" si="14"/>
        <v>1</v>
      </c>
      <c r="J66" s="158"/>
    </row>
    <row r="67" spans="1:12" s="137" customFormat="1" ht="18" customHeight="1" x14ac:dyDescent="0.4">
      <c r="A67" s="137" t="s">
        <v>771</v>
      </c>
      <c r="B67" s="173">
        <f>SUMIFS('4700_유형자산_증가'!$G$8:$G$164,'4700_유형자산_증가'!$E$8:$E$164,'4700_유형자산'!A67,'4700_유형자산_증가'!W$8:W$164,$B$61)</f>
        <v>0</v>
      </c>
      <c r="C67" s="173">
        <f>SUMIFS('4700_유형자산_증가'!$G$8:$G$120,'4700_유형자산_증가'!$E$8:$E$120,A67,'4700_유형자산_증가'!$W$8:$W$120,$C$61)</f>
        <v>0</v>
      </c>
      <c r="D67" s="173">
        <f t="shared" si="11"/>
        <v>0</v>
      </c>
      <c r="E67" s="173">
        <f>SUMIFS('4700_유형자산_감소'!$H$7:$H$103,'4700_유형자산_감소'!$E$7:$E$103,A67,'4700_유형자산_감소'!$W$7:$W$103,$E$61)</f>
        <v>0</v>
      </c>
      <c r="F67" s="173">
        <f>SUMIFS('4700_유형자산_감소'!$H$7:$H$103,'4700_유형자산_감소'!$E$7:$E$103,A67,'4700_유형자산_감소'!$W$7:$W$103,$F$61)</f>
        <v>0</v>
      </c>
      <c r="G67" s="173">
        <f t="shared" si="12"/>
        <v>0</v>
      </c>
      <c r="H67" s="173" t="b">
        <f t="shared" si="13"/>
        <v>1</v>
      </c>
      <c r="I67" s="158" t="b">
        <f t="shared" si="14"/>
        <v>1</v>
      </c>
      <c r="J67" s="158"/>
    </row>
    <row r="68" spans="1:12" s="137" customFormat="1" ht="18" customHeight="1" x14ac:dyDescent="0.4">
      <c r="A68" s="137" t="s">
        <v>419</v>
      </c>
      <c r="B68" s="173">
        <f>SUMIFS('4700_유형자산_증가'!$G$8:$G$164,'4700_유형자산_증가'!$E$8:$E$164,'4700_유형자산'!A68,'4700_유형자산_증가'!W$8:W$164,$B$61)</f>
        <v>8030000</v>
      </c>
      <c r="C68" s="173">
        <f>SUMIFS('4700_유형자산_증가'!$G$8:$G$120,'4700_유형자산_증가'!$E$8:$E$120,A68,'4700_유형자산_증가'!$W$8:$W$120,$C$61)</f>
        <v>0</v>
      </c>
      <c r="D68" s="173">
        <f t="shared" si="11"/>
        <v>8030000</v>
      </c>
      <c r="E68" s="173">
        <f>SUMIFS('4700_유형자산_감소'!$H$7:$H$103,'4700_유형자산_감소'!$E$7:$E$103,A68,'4700_유형자산_감소'!$W$7:$W$103,$E$61)</f>
        <v>0</v>
      </c>
      <c r="F68" s="173">
        <f>SUMIFS('4700_유형자산_감소'!$H$7:$H$103,'4700_유형자산_감소'!$E$7:$E$103,A68,'4700_유형자산_감소'!$W$7:$W$103,$F$61)</f>
        <v>0</v>
      </c>
      <c r="G68" s="173">
        <f t="shared" si="12"/>
        <v>0</v>
      </c>
      <c r="H68" s="173" t="b">
        <f t="shared" si="13"/>
        <v>1</v>
      </c>
      <c r="I68" s="158" t="b">
        <f t="shared" si="14"/>
        <v>1</v>
      </c>
      <c r="J68" s="158"/>
    </row>
    <row r="69" spans="1:12" s="137" customFormat="1" ht="18" customHeight="1" x14ac:dyDescent="0.4">
      <c r="A69" s="137" t="s">
        <v>324</v>
      </c>
      <c r="B69" s="173">
        <f>SUMIFS('4700_유형자산_증가'!$G$8:$G$164,'4700_유형자산_증가'!$E$8:$E$164,'4700_유형자산'!A69,'4700_유형자산_증가'!W$8:W$164,$B$61)</f>
        <v>4517326310</v>
      </c>
      <c r="C69" s="173">
        <f>SUMIFS('4700_유형자산_증가'!$G$8:$G$120,'4700_유형자산_증가'!$E$8:$E$120,A69,'4700_유형자산_증가'!$W$8:$W$120,$C$61)</f>
        <v>0</v>
      </c>
      <c r="D69" s="173">
        <f t="shared" si="11"/>
        <v>4517326310</v>
      </c>
      <c r="E69" s="173">
        <f>SUMIFS('4700_유형자산_감소'!$H$7:$H$103,'4700_유형자산_감소'!$E$7:$E$103,A69,'4700_유형자산_감소'!$W$7:$W$103,$E$61)</f>
        <v>0</v>
      </c>
      <c r="F69" s="173">
        <f>SUMIFS('4700_유형자산_감소'!$H$7:$H$103,'4700_유형자산_감소'!$E$7:$E$103,A69,'4700_유형자산_감소'!$W$7:$W$103,$F$61)</f>
        <v>3273676310</v>
      </c>
      <c r="G69" s="173">
        <f t="shared" si="12"/>
        <v>3273676310</v>
      </c>
      <c r="H69" s="173" t="b">
        <f t="shared" si="13"/>
        <v>1</v>
      </c>
      <c r="I69" s="158" t="b">
        <f t="shared" si="14"/>
        <v>1</v>
      </c>
      <c r="J69" s="158"/>
    </row>
    <row r="70" spans="1:12" s="137" customFormat="1" ht="18" customHeight="1" thickBot="1" x14ac:dyDescent="0.45">
      <c r="A70" s="137" t="s">
        <v>775</v>
      </c>
      <c r="B70" s="173">
        <f>SUMIFS('4700_유형자산_증가'!$G$8:$G$164,'4700_유형자산_증가'!$E$8:$E$164,'4700_유형자산'!A70,'4700_유형자산_증가'!W$8:W$164,$B$61)</f>
        <v>0</v>
      </c>
      <c r="C70" s="173">
        <f>C20</f>
        <v>305056685</v>
      </c>
      <c r="D70" s="173">
        <f t="shared" si="11"/>
        <v>305056685</v>
      </c>
      <c r="E70" s="173">
        <f>D20</f>
        <v>34093119</v>
      </c>
      <c r="F70" s="173">
        <f>SUMIFS('4700_유형자산_감소'!$H$7:$H$103,'4700_유형자산_감소'!$E$7:$E$103,A70,'4700_유형자산_감소'!$W$7:$W$103,$F$61)</f>
        <v>0</v>
      </c>
      <c r="G70" s="173">
        <f t="shared" si="12"/>
        <v>34093119</v>
      </c>
      <c r="H70" s="173" t="b">
        <f t="shared" si="13"/>
        <v>1</v>
      </c>
      <c r="I70" s="158" t="b">
        <f t="shared" si="14"/>
        <v>1</v>
      </c>
      <c r="J70" s="158"/>
    </row>
    <row r="71" spans="1:12" s="137" customFormat="1" ht="18" customHeight="1" thickBot="1" x14ac:dyDescent="0.45">
      <c r="A71" s="159" t="s">
        <v>531</v>
      </c>
      <c r="B71" s="160">
        <f t="shared" ref="B71:G71" si="15">SUM(B62:B70)</f>
        <v>4539356310</v>
      </c>
      <c r="C71" s="160">
        <f t="shared" si="15"/>
        <v>377732995</v>
      </c>
      <c r="D71" s="160">
        <f t="shared" si="15"/>
        <v>4917089305</v>
      </c>
      <c r="E71" s="160">
        <f t="shared" si="15"/>
        <v>73767267</v>
      </c>
      <c r="F71" s="160">
        <f t="shared" si="15"/>
        <v>8699002970</v>
      </c>
      <c r="G71" s="160">
        <f t="shared" si="15"/>
        <v>8772770237</v>
      </c>
      <c r="H71" s="158"/>
      <c r="I71" s="158"/>
      <c r="J71" s="158"/>
    </row>
    <row r="72" spans="1:12" s="137" customFormat="1" ht="18" customHeight="1" x14ac:dyDescent="0.4">
      <c r="A72" s="158"/>
      <c r="B72" s="158"/>
      <c r="C72" s="158"/>
      <c r="D72" s="158"/>
      <c r="E72" s="158"/>
      <c r="F72" s="158"/>
      <c r="G72" s="158"/>
      <c r="H72" s="158"/>
      <c r="I72" s="158"/>
      <c r="J72" s="158"/>
    </row>
    <row r="73" spans="1:12" s="137" customFormat="1" ht="18" customHeight="1" x14ac:dyDescent="0.4">
      <c r="A73" s="202" t="s">
        <v>1155</v>
      </c>
      <c r="B73" s="198" t="s">
        <v>1147</v>
      </c>
      <c r="C73" s="198" t="s">
        <v>1156</v>
      </c>
      <c r="D73" s="198" t="s">
        <v>1143</v>
      </c>
      <c r="F73" s="199" t="s">
        <v>1149</v>
      </c>
      <c r="G73" s="198" t="s">
        <v>1157</v>
      </c>
      <c r="H73" s="198" t="s">
        <v>1150</v>
      </c>
      <c r="I73" s="198" t="s">
        <v>2124</v>
      </c>
      <c r="J73" s="198" t="s">
        <v>2125</v>
      </c>
      <c r="K73" s="198" t="s">
        <v>540</v>
      </c>
    </row>
    <row r="74" spans="1:12" s="137" customFormat="1" ht="18" customHeight="1" x14ac:dyDescent="0.4">
      <c r="A74" s="137" t="s">
        <v>1145</v>
      </c>
      <c r="B74" s="200"/>
      <c r="C74" s="200">
        <f>'4600_투자부동산_증가'!G23</f>
        <v>0</v>
      </c>
      <c r="D74" s="200">
        <f>SUM(B74:C74)</f>
        <v>0</v>
      </c>
      <c r="F74" s="137" t="s">
        <v>1145</v>
      </c>
      <c r="G74" s="200">
        <f>'4700_유형자산_감소'!H12</f>
        <v>4280784678</v>
      </c>
      <c r="H74" s="200">
        <f>'4600_투자부동산_증가'!L23</f>
        <v>0</v>
      </c>
      <c r="I74" s="200"/>
      <c r="J74" s="200"/>
      <c r="K74" s="200">
        <f>SUM(G74:J74)</f>
        <v>4280784678</v>
      </c>
      <c r="L74" s="137" t="b">
        <f>K74=F62</f>
        <v>1</v>
      </c>
    </row>
    <row r="75" spans="1:12" s="137" customFormat="1" ht="18" customHeight="1" x14ac:dyDescent="0.4">
      <c r="A75" s="137" t="s">
        <v>1146</v>
      </c>
      <c r="B75" s="200">
        <v>0</v>
      </c>
      <c r="C75" s="200">
        <v>0</v>
      </c>
      <c r="D75" s="200">
        <f t="shared" ref="D75:D76" si="16">SUM(B75:C75)</f>
        <v>0</v>
      </c>
      <c r="F75" s="137" t="s">
        <v>1146</v>
      </c>
      <c r="G75" s="200">
        <f>'4600_투자부동산_증가'!L29</f>
        <v>0</v>
      </c>
      <c r="H75" s="200">
        <f>'4700_유형자산_감소'!H25</f>
        <v>1144541982</v>
      </c>
      <c r="I75" s="200"/>
      <c r="J75" s="200"/>
      <c r="K75" s="200">
        <f t="shared" ref="K75:K78" si="17">SUM(G75:J75)</f>
        <v>1144541982</v>
      </c>
      <c r="L75" s="137" t="b">
        <f>K75=F63</f>
        <v>1</v>
      </c>
    </row>
    <row r="76" spans="1:12" s="137" customFormat="1" ht="18" customHeight="1" x14ac:dyDescent="0.4">
      <c r="A76" s="137" t="s">
        <v>2122</v>
      </c>
      <c r="B76" s="200"/>
      <c r="C76" s="200">
        <f>'4700_유형자산_증가'!G32</f>
        <v>72676310</v>
      </c>
      <c r="D76" s="200">
        <f t="shared" si="16"/>
        <v>72676310</v>
      </c>
      <c r="F76" s="137" t="s">
        <v>2123</v>
      </c>
      <c r="G76" s="200"/>
      <c r="H76" s="200"/>
      <c r="I76" s="200">
        <f>C76</f>
        <v>72676310</v>
      </c>
      <c r="J76" s="200">
        <f>'4700_유형자산_감소'!H45+'4700_유형자산_감소'!H46+'4700_유형자산_감소'!H42</f>
        <v>3201000000</v>
      </c>
      <c r="K76" s="200">
        <f t="shared" si="17"/>
        <v>3273676310</v>
      </c>
      <c r="L76" s="137" t="b">
        <f>K76=F69</f>
        <v>1</v>
      </c>
    </row>
    <row r="77" spans="1:12" s="137" customFormat="1" ht="18" customHeight="1" x14ac:dyDescent="0.4">
      <c r="B77" s="200"/>
      <c r="C77" s="200"/>
      <c r="D77" s="200"/>
      <c r="F77" s="137" t="s">
        <v>489</v>
      </c>
      <c r="G77" s="200"/>
      <c r="H77" s="200"/>
      <c r="I77" s="200"/>
      <c r="J77" s="563">
        <f>-C40</f>
        <v>-12880846</v>
      </c>
      <c r="K77" s="200">
        <f t="shared" si="17"/>
        <v>-12880846</v>
      </c>
      <c r="L77" s="137" t="b">
        <f>K77=-C40</f>
        <v>1</v>
      </c>
    </row>
    <row r="78" spans="1:12" s="137" customFormat="1" ht="18" customHeight="1" x14ac:dyDescent="0.4">
      <c r="B78" s="200"/>
      <c r="C78" s="200"/>
      <c r="D78" s="200"/>
      <c r="F78" s="137" t="s">
        <v>359</v>
      </c>
      <c r="G78" s="200"/>
      <c r="H78" s="200">
        <f>H82</f>
        <v>-225729098</v>
      </c>
      <c r="I78" s="200"/>
      <c r="J78" s="200"/>
      <c r="K78" s="200">
        <f t="shared" si="17"/>
        <v>-225729098</v>
      </c>
    </row>
    <row r="79" spans="1:12" s="137" customFormat="1" ht="18" customHeight="1" thickBot="1" x14ac:dyDescent="0.45">
      <c r="B79" s="201">
        <f>SUM(B74:B76)</f>
        <v>0</v>
      </c>
      <c r="C79" s="201">
        <f t="shared" ref="C79:D79" si="18">SUM(C74:C76)</f>
        <v>72676310</v>
      </c>
      <c r="D79" s="201">
        <f t="shared" si="18"/>
        <v>72676310</v>
      </c>
      <c r="G79" s="201">
        <f>SUM(G74:G78)</f>
        <v>4280784678</v>
      </c>
      <c r="H79" s="201">
        <f t="shared" ref="H79:K79" si="19">SUM(H74:H78)</f>
        <v>918812884</v>
      </c>
      <c r="I79" s="201">
        <f t="shared" si="19"/>
        <v>72676310</v>
      </c>
      <c r="J79" s="201">
        <f t="shared" si="19"/>
        <v>3188119154</v>
      </c>
      <c r="K79" s="201">
        <f t="shared" si="19"/>
        <v>8460393026</v>
      </c>
    </row>
    <row r="80" spans="1:12" s="137" customFormat="1" ht="18" customHeight="1" x14ac:dyDescent="0.4">
      <c r="B80" s="200"/>
      <c r="C80" s="200"/>
      <c r="D80" s="200"/>
      <c r="F80" s="137" t="s">
        <v>2272</v>
      </c>
      <c r="H80" s="200">
        <v>-228268147</v>
      </c>
      <c r="I80" s="137" t="s">
        <v>2273</v>
      </c>
    </row>
    <row r="81" spans="1:10" s="137" customFormat="1" ht="18" customHeight="1" x14ac:dyDescent="0.4">
      <c r="A81" s="158"/>
      <c r="B81" s="158"/>
      <c r="C81" s="158"/>
      <c r="D81" s="158"/>
      <c r="E81" s="158"/>
      <c r="F81" s="158"/>
      <c r="G81" s="158"/>
      <c r="H81" s="200">
        <v>2539049</v>
      </c>
      <c r="I81" s="158" t="s">
        <v>2274</v>
      </c>
      <c r="J81" s="158"/>
    </row>
    <row r="82" spans="1:10" s="137" customFormat="1" ht="18" customHeight="1" thickBot="1" x14ac:dyDescent="0.45">
      <c r="H82" s="147">
        <f>SUM(H80:H81)</f>
        <v>-225729098</v>
      </c>
      <c r="I82" s="137" t="s">
        <v>2275</v>
      </c>
    </row>
    <row r="83" spans="1:10" s="137" customFormat="1" ht="18" customHeight="1" thickTop="1" thickBot="1" x14ac:dyDescent="0.45"/>
    <row r="84" spans="1:10" s="137" customFormat="1" ht="24" customHeight="1" thickBot="1" x14ac:dyDescent="0.45">
      <c r="A84" s="680" t="s">
        <v>544</v>
      </c>
      <c r="B84" s="624"/>
      <c r="C84" s="624"/>
      <c r="D84" s="624"/>
      <c r="E84" s="624"/>
      <c r="F84" s="624"/>
      <c r="G84" s="624"/>
      <c r="H84" s="624"/>
      <c r="I84" s="624"/>
      <c r="J84" s="625"/>
    </row>
    <row r="85" spans="1:10" s="137" customFormat="1" ht="20" customHeight="1" x14ac:dyDescent="0.4">
      <c r="A85" s="13" t="s">
        <v>545</v>
      </c>
      <c r="B85" s="679" t="s">
        <v>546</v>
      </c>
      <c r="C85" s="612"/>
      <c r="D85" s="607"/>
      <c r="E85" s="679" t="s">
        <v>547</v>
      </c>
      <c r="F85" s="607"/>
      <c r="G85" s="13" t="s">
        <v>548</v>
      </c>
      <c r="H85" s="13" t="s">
        <v>36</v>
      </c>
      <c r="I85" s="679" t="s">
        <v>5</v>
      </c>
      <c r="J85" s="607"/>
    </row>
    <row r="86" spans="1:10" s="137" customFormat="1" ht="48" customHeight="1" x14ac:dyDescent="0.4">
      <c r="A86" s="174">
        <v>1</v>
      </c>
      <c r="B86" s="678" t="s">
        <v>780</v>
      </c>
      <c r="C86" s="612"/>
      <c r="D86" s="607"/>
      <c r="E86" s="675" t="s">
        <v>550</v>
      </c>
      <c r="F86" s="607"/>
      <c r="G86" s="175"/>
      <c r="H86" s="175"/>
      <c r="I86" s="673"/>
      <c r="J86" s="607"/>
    </row>
    <row r="87" spans="1:10" s="137" customFormat="1" ht="48" customHeight="1" x14ac:dyDescent="0.4">
      <c r="A87" s="174">
        <v>2</v>
      </c>
      <c r="B87" s="677" t="s">
        <v>781</v>
      </c>
      <c r="C87" s="612"/>
      <c r="D87" s="607"/>
      <c r="E87" s="675" t="s">
        <v>554</v>
      </c>
      <c r="F87" s="607"/>
      <c r="G87" s="176"/>
      <c r="H87" s="176"/>
      <c r="I87" s="674"/>
      <c r="J87" s="607"/>
    </row>
    <row r="88" spans="1:10" s="137" customFormat="1" ht="67" customHeight="1" x14ac:dyDescent="0.4">
      <c r="A88" s="174">
        <v>3</v>
      </c>
      <c r="B88" s="678" t="s">
        <v>782</v>
      </c>
      <c r="C88" s="612"/>
      <c r="D88" s="607"/>
      <c r="E88" s="675" t="s">
        <v>560</v>
      </c>
      <c r="F88" s="607"/>
      <c r="G88" s="175"/>
      <c r="H88" s="175"/>
      <c r="I88" s="673"/>
      <c r="J88" s="607"/>
    </row>
    <row r="89" spans="1:10" s="137" customFormat="1" ht="48" customHeight="1" x14ac:dyDescent="0.4">
      <c r="A89" s="174">
        <v>4</v>
      </c>
      <c r="B89" s="677" t="s">
        <v>783</v>
      </c>
      <c r="C89" s="612"/>
      <c r="D89" s="607"/>
      <c r="E89" s="675" t="s">
        <v>784</v>
      </c>
      <c r="F89" s="607"/>
      <c r="G89" s="176"/>
      <c r="H89" s="176"/>
      <c r="I89" s="674"/>
      <c r="J89" s="607"/>
    </row>
    <row r="90" spans="1:10" s="137" customFormat="1" ht="48" customHeight="1" x14ac:dyDescent="0.4">
      <c r="A90" s="174">
        <v>5</v>
      </c>
      <c r="B90" s="678" t="s">
        <v>785</v>
      </c>
      <c r="C90" s="612"/>
      <c r="D90" s="607"/>
      <c r="E90" s="675" t="s">
        <v>786</v>
      </c>
      <c r="F90" s="607"/>
      <c r="G90" s="175"/>
      <c r="H90" s="175"/>
      <c r="I90" s="673"/>
      <c r="J90" s="607"/>
    </row>
    <row r="91" spans="1:10" s="137" customFormat="1" ht="48" customHeight="1" x14ac:dyDescent="0.4">
      <c r="A91" s="174">
        <v>6</v>
      </c>
      <c r="B91" s="677" t="s">
        <v>787</v>
      </c>
      <c r="C91" s="612"/>
      <c r="D91" s="607"/>
      <c r="E91" s="675" t="s">
        <v>556</v>
      </c>
      <c r="F91" s="607"/>
      <c r="G91" s="176"/>
      <c r="H91" s="176"/>
      <c r="I91" s="674"/>
      <c r="J91" s="607"/>
    </row>
    <row r="92" spans="1:10" s="137" customFormat="1" ht="48" customHeight="1" x14ac:dyDescent="0.4">
      <c r="A92" s="174">
        <v>7</v>
      </c>
      <c r="B92" s="678" t="s">
        <v>788</v>
      </c>
      <c r="C92" s="612"/>
      <c r="D92" s="607"/>
      <c r="E92" s="675" t="s">
        <v>789</v>
      </c>
      <c r="F92" s="607"/>
      <c r="G92" s="175"/>
      <c r="H92" s="175"/>
      <c r="I92" s="673"/>
      <c r="J92" s="607"/>
    </row>
    <row r="93" spans="1:10" s="137" customFormat="1" ht="48" customHeight="1" x14ac:dyDescent="0.4">
      <c r="A93" s="174">
        <v>8</v>
      </c>
      <c r="B93" s="677" t="s">
        <v>790</v>
      </c>
      <c r="C93" s="612"/>
      <c r="D93" s="607"/>
      <c r="E93" s="675" t="s">
        <v>786</v>
      </c>
      <c r="F93" s="607"/>
      <c r="G93" s="176"/>
      <c r="H93" s="176"/>
      <c r="I93" s="674"/>
      <c r="J93" s="607"/>
    </row>
    <row r="94" spans="1:10" s="137" customFormat="1" ht="48" customHeight="1" x14ac:dyDescent="0.4">
      <c r="A94" s="174">
        <v>9</v>
      </c>
      <c r="B94" s="678" t="s">
        <v>791</v>
      </c>
      <c r="C94" s="612"/>
      <c r="D94" s="607"/>
      <c r="E94" s="675" t="s">
        <v>562</v>
      </c>
      <c r="F94" s="607"/>
      <c r="G94" s="175"/>
      <c r="H94" s="175"/>
      <c r="I94" s="673"/>
      <c r="J94" s="607"/>
    </row>
    <row r="95" spans="1:10" s="137" customFormat="1" ht="48" customHeight="1" x14ac:dyDescent="0.4">
      <c r="A95" s="174">
        <v>10</v>
      </c>
      <c r="B95" s="677" t="s">
        <v>792</v>
      </c>
      <c r="C95" s="612"/>
      <c r="D95" s="607"/>
      <c r="E95" s="675" t="s">
        <v>566</v>
      </c>
      <c r="F95" s="607"/>
      <c r="G95" s="176"/>
      <c r="H95" s="176"/>
      <c r="I95" s="674"/>
      <c r="J95" s="607"/>
    </row>
    <row r="96" spans="1:10" s="137" customFormat="1" ht="18" customHeight="1" x14ac:dyDescent="0.4">
      <c r="A96" s="158"/>
      <c r="B96" s="158"/>
      <c r="C96" s="158"/>
      <c r="D96" s="158"/>
      <c r="E96" s="158"/>
      <c r="F96" s="158"/>
      <c r="G96" s="158"/>
      <c r="H96" s="158"/>
      <c r="I96" s="158"/>
      <c r="J96" s="158"/>
    </row>
    <row r="97" spans="1:10" s="137" customFormat="1" ht="22" customHeight="1" x14ac:dyDescent="0.4">
      <c r="A97" s="676" t="s">
        <v>567</v>
      </c>
      <c r="B97" s="624"/>
      <c r="C97" s="624"/>
      <c r="D97" s="624"/>
      <c r="E97" s="624"/>
      <c r="F97" s="624"/>
      <c r="G97" s="624"/>
      <c r="H97" s="624"/>
      <c r="I97" s="624"/>
      <c r="J97" s="625"/>
    </row>
    <row r="98" spans="1:10" s="137" customFormat="1" ht="24" customHeight="1" x14ac:dyDescent="0.4">
      <c r="A98" s="672"/>
      <c r="B98" s="612"/>
      <c r="C98" s="612"/>
      <c r="D98" s="612"/>
      <c r="E98" s="612"/>
      <c r="F98" s="612"/>
      <c r="G98" s="612"/>
      <c r="H98" s="612"/>
      <c r="I98" s="612"/>
      <c r="J98" s="607"/>
    </row>
    <row r="99" spans="1:10" s="137" customFormat="1" ht="24" customHeight="1" x14ac:dyDescent="0.4">
      <c r="A99" s="672"/>
      <c r="B99" s="612"/>
      <c r="C99" s="612"/>
      <c r="D99" s="612"/>
      <c r="E99" s="612"/>
      <c r="F99" s="612"/>
      <c r="G99" s="612"/>
      <c r="H99" s="612"/>
      <c r="I99" s="612"/>
      <c r="J99" s="607"/>
    </row>
    <row r="100" spans="1:10" s="137" customFormat="1" ht="24" customHeight="1" x14ac:dyDescent="0.4">
      <c r="A100" s="672"/>
      <c r="B100" s="612"/>
      <c r="C100" s="612"/>
      <c r="D100" s="612"/>
      <c r="E100" s="612"/>
      <c r="F100" s="612"/>
      <c r="G100" s="612"/>
      <c r="H100" s="612"/>
      <c r="I100" s="612"/>
      <c r="J100" s="607"/>
    </row>
    <row r="101" spans="1:10" s="137" customFormat="1" ht="18" customHeight="1" x14ac:dyDescent="0.4">
      <c r="A101" s="158"/>
      <c r="B101" s="158"/>
      <c r="C101" s="158"/>
      <c r="D101" s="158"/>
      <c r="E101" s="158"/>
      <c r="F101" s="158"/>
      <c r="G101" s="158"/>
      <c r="H101" s="158"/>
      <c r="I101" s="158"/>
      <c r="J101" s="158"/>
    </row>
    <row r="102" spans="1:10" s="137" customFormat="1" ht="18" customHeight="1" x14ac:dyDescent="0.4">
      <c r="A102" s="609" t="s">
        <v>568</v>
      </c>
      <c r="B102" s="610"/>
      <c r="C102" s="610"/>
      <c r="D102" s="610"/>
      <c r="E102" s="610"/>
      <c r="F102" s="610"/>
      <c r="G102" s="610"/>
      <c r="H102" s="610"/>
      <c r="I102" s="610"/>
      <c r="J102" s="610"/>
    </row>
    <row r="103" spans="1:10" s="137" customFormat="1" ht="18" customHeight="1" x14ac:dyDescent="0.4">
      <c r="A103" s="158"/>
      <c r="B103" s="158"/>
      <c r="C103" s="158"/>
      <c r="D103" s="158"/>
      <c r="E103" s="158"/>
      <c r="F103" s="158"/>
      <c r="G103" s="158"/>
      <c r="H103" s="158"/>
      <c r="I103" s="158"/>
      <c r="J103" s="158"/>
    </row>
    <row r="104" spans="1:10" s="137" customFormat="1" ht="18" customHeight="1" x14ac:dyDescent="0.4">
      <c r="A104" s="158"/>
      <c r="B104" s="158"/>
      <c r="C104" s="158"/>
      <c r="D104" s="158"/>
      <c r="E104" s="158"/>
      <c r="F104" s="158"/>
      <c r="G104" s="158"/>
      <c r="H104" s="158"/>
      <c r="I104" s="158"/>
      <c r="J104" s="158"/>
    </row>
    <row r="105" spans="1:10" s="137" customFormat="1" ht="18" customHeight="1" x14ac:dyDescent="0.4">
      <c r="A105" s="158"/>
      <c r="B105" s="158"/>
      <c r="C105" s="158"/>
      <c r="D105" s="158"/>
      <c r="E105" s="158"/>
      <c r="F105" s="158"/>
      <c r="G105" s="158"/>
      <c r="H105" s="158"/>
      <c r="I105" s="158"/>
      <c r="J105" s="158"/>
    </row>
    <row r="106" spans="1:10" s="137" customFormat="1" ht="18" customHeight="1" x14ac:dyDescent="0.4">
      <c r="A106" s="158"/>
      <c r="B106" s="158"/>
      <c r="C106" s="158"/>
      <c r="D106" s="158"/>
      <c r="E106" s="158"/>
      <c r="F106" s="158"/>
      <c r="G106" s="158"/>
      <c r="H106" s="158"/>
      <c r="I106" s="158"/>
      <c r="J106" s="158"/>
    </row>
    <row r="107" spans="1:10" s="137" customFormat="1" ht="18" customHeight="1" x14ac:dyDescent="0.4">
      <c r="A107" s="158"/>
      <c r="B107" s="158"/>
      <c r="C107" s="158"/>
      <c r="D107" s="158"/>
      <c r="E107" s="158"/>
      <c r="F107" s="158"/>
      <c r="G107" s="158"/>
      <c r="H107" s="158"/>
      <c r="I107" s="158"/>
      <c r="J107" s="158"/>
    </row>
    <row r="108" spans="1:10" s="137" customFormat="1" ht="18" customHeight="1" x14ac:dyDescent="0.4">
      <c r="A108" s="158"/>
      <c r="B108" s="158"/>
      <c r="C108" s="158"/>
      <c r="D108" s="158"/>
      <c r="E108" s="158"/>
      <c r="F108" s="158"/>
      <c r="G108" s="158"/>
      <c r="H108" s="158"/>
      <c r="I108" s="158"/>
      <c r="J108" s="158"/>
    </row>
    <row r="109" spans="1:10" s="137" customFormat="1" ht="18" customHeight="1" x14ac:dyDescent="0.4">
      <c r="A109" s="158"/>
      <c r="B109" s="158"/>
      <c r="C109" s="158"/>
      <c r="D109" s="158"/>
      <c r="E109" s="158"/>
      <c r="F109" s="158"/>
      <c r="G109" s="158"/>
      <c r="H109" s="158"/>
      <c r="I109" s="158"/>
      <c r="J109" s="158"/>
    </row>
    <row r="110" spans="1:10" s="137" customFormat="1" ht="18" customHeight="1" x14ac:dyDescent="0.4">
      <c r="A110" s="158"/>
      <c r="B110" s="158"/>
      <c r="C110" s="158"/>
      <c r="D110" s="158"/>
      <c r="E110" s="158"/>
      <c r="F110" s="158"/>
      <c r="G110" s="158"/>
      <c r="H110" s="158"/>
      <c r="I110" s="158"/>
      <c r="J110" s="158"/>
    </row>
    <row r="111" spans="1:10" s="137" customFormat="1" ht="18" customHeight="1" x14ac:dyDescent="0.4">
      <c r="A111" s="158"/>
      <c r="B111" s="158"/>
      <c r="C111" s="158"/>
      <c r="D111" s="158"/>
      <c r="E111" s="158"/>
      <c r="F111" s="158"/>
      <c r="G111" s="158"/>
      <c r="H111" s="158"/>
      <c r="I111" s="158"/>
      <c r="J111" s="158"/>
    </row>
    <row r="112" spans="1:10" s="137" customFormat="1" ht="18" customHeight="1" x14ac:dyDescent="0.4">
      <c r="A112" s="158"/>
      <c r="B112" s="158"/>
      <c r="C112" s="158"/>
      <c r="D112" s="158"/>
      <c r="E112" s="158"/>
      <c r="F112" s="158"/>
      <c r="G112" s="158"/>
      <c r="H112" s="158"/>
      <c r="I112" s="158"/>
      <c r="J112" s="158"/>
    </row>
    <row r="113" spans="1:10" s="137" customFormat="1" ht="18" customHeight="1" x14ac:dyDescent="0.4">
      <c r="A113" s="158"/>
      <c r="B113" s="158"/>
      <c r="C113" s="158"/>
      <c r="D113" s="158"/>
      <c r="E113" s="158"/>
      <c r="F113" s="158"/>
      <c r="G113" s="158"/>
      <c r="H113" s="158"/>
      <c r="I113" s="158"/>
      <c r="J113" s="158"/>
    </row>
    <row r="114" spans="1:10" s="137" customFormat="1" ht="18" customHeight="1" x14ac:dyDescent="0.4">
      <c r="A114" s="158"/>
      <c r="B114" s="158"/>
      <c r="C114" s="158"/>
      <c r="D114" s="158"/>
      <c r="E114" s="158"/>
      <c r="F114" s="158"/>
      <c r="G114" s="158"/>
      <c r="H114" s="158"/>
      <c r="I114" s="158"/>
      <c r="J114" s="158"/>
    </row>
    <row r="115" spans="1:10" s="137" customFormat="1" ht="18" customHeight="1" x14ac:dyDescent="0.4">
      <c r="A115" s="158"/>
      <c r="B115" s="158"/>
      <c r="C115" s="158"/>
      <c r="D115" s="158"/>
      <c r="E115" s="158"/>
      <c r="F115" s="158"/>
      <c r="G115" s="158"/>
      <c r="H115" s="158"/>
      <c r="I115" s="158"/>
      <c r="J115" s="158"/>
    </row>
    <row r="116" spans="1:10" s="137" customFormat="1" ht="18" customHeight="1" x14ac:dyDescent="0.4">
      <c r="A116" s="158"/>
      <c r="B116" s="158"/>
      <c r="C116" s="158"/>
      <c r="D116" s="158"/>
      <c r="E116" s="158"/>
      <c r="F116" s="158"/>
      <c r="G116" s="158"/>
      <c r="H116" s="158"/>
      <c r="I116" s="158"/>
      <c r="J116" s="158"/>
    </row>
    <row r="117" spans="1:10" s="137" customFormat="1" ht="18" customHeight="1" x14ac:dyDescent="0.4">
      <c r="A117" s="158"/>
      <c r="B117" s="158"/>
      <c r="C117" s="158"/>
      <c r="D117" s="158"/>
      <c r="E117" s="158"/>
      <c r="F117" s="158"/>
      <c r="G117" s="158"/>
      <c r="H117" s="158"/>
      <c r="I117" s="158"/>
      <c r="J117" s="158"/>
    </row>
    <row r="118" spans="1:10" s="137" customFormat="1" ht="18" customHeight="1" x14ac:dyDescent="0.4">
      <c r="A118" s="158"/>
      <c r="B118" s="158"/>
      <c r="C118" s="158"/>
      <c r="D118" s="158"/>
      <c r="E118" s="158"/>
      <c r="F118" s="158"/>
      <c r="G118" s="158"/>
      <c r="H118" s="158"/>
      <c r="I118" s="158"/>
      <c r="J118" s="158"/>
    </row>
    <row r="119" spans="1:10" s="137" customFormat="1" ht="18" customHeight="1" x14ac:dyDescent="0.4">
      <c r="A119" s="158"/>
      <c r="B119" s="158"/>
      <c r="C119" s="158"/>
      <c r="D119" s="158"/>
      <c r="E119" s="158"/>
      <c r="F119" s="158"/>
      <c r="G119" s="158"/>
      <c r="H119" s="158"/>
      <c r="I119" s="158"/>
      <c r="J119" s="158"/>
    </row>
    <row r="120" spans="1:10" s="137" customFormat="1" ht="18" customHeight="1" x14ac:dyDescent="0.4">
      <c r="A120" s="158"/>
      <c r="B120" s="158"/>
      <c r="C120" s="158"/>
      <c r="D120" s="158"/>
      <c r="E120" s="158"/>
      <c r="F120" s="158"/>
      <c r="G120" s="158"/>
      <c r="H120" s="158"/>
      <c r="I120" s="158"/>
      <c r="J120" s="158"/>
    </row>
    <row r="121" spans="1:10" s="137" customFormat="1" ht="18" customHeight="1" x14ac:dyDescent="0.4">
      <c r="A121" s="158"/>
      <c r="B121" s="158"/>
      <c r="C121" s="158"/>
      <c r="D121" s="158"/>
      <c r="E121" s="158"/>
      <c r="F121" s="158"/>
      <c r="G121" s="158"/>
      <c r="H121" s="158"/>
      <c r="I121" s="158"/>
      <c r="J121" s="158"/>
    </row>
    <row r="122" spans="1:10" ht="18" customHeight="1" x14ac:dyDescent="0.45"/>
    <row r="123" spans="1:10" ht="18" customHeight="1" x14ac:dyDescent="0.45"/>
    <row r="124" spans="1:10" ht="18" customHeight="1" x14ac:dyDescent="0.45"/>
    <row r="125" spans="1:10" ht="18" customHeight="1" x14ac:dyDescent="0.45"/>
    <row r="126" spans="1:10" ht="18" customHeight="1" x14ac:dyDescent="0.45"/>
  </sheetData>
  <mergeCells count="81">
    <mergeCell ref="A1:J1"/>
    <mergeCell ref="E51:J51"/>
    <mergeCell ref="I89:J89"/>
    <mergeCell ref="A99:J99"/>
    <mergeCell ref="I88:J88"/>
    <mergeCell ref="E53:J53"/>
    <mergeCell ref="G6:J6"/>
    <mergeCell ref="E52:J52"/>
    <mergeCell ref="B92:D92"/>
    <mergeCell ref="G5:J5"/>
    <mergeCell ref="G2:J2"/>
    <mergeCell ref="E90:F90"/>
    <mergeCell ref="B86:D86"/>
    <mergeCell ref="E6:F6"/>
    <mergeCell ref="A3:J3"/>
    <mergeCell ref="E5:F5"/>
    <mergeCell ref="A100:J100"/>
    <mergeCell ref="A5:B5"/>
    <mergeCell ref="E91:F91"/>
    <mergeCell ref="I85:J85"/>
    <mergeCell ref="I94:J94"/>
    <mergeCell ref="B87:D87"/>
    <mergeCell ref="C7:D7"/>
    <mergeCell ref="E7:F7"/>
    <mergeCell ref="E93:F93"/>
    <mergeCell ref="E49:J49"/>
    <mergeCell ref="A97:J97"/>
    <mergeCell ref="I86:J86"/>
    <mergeCell ref="B91:D91"/>
    <mergeCell ref="I90:J90"/>
    <mergeCell ref="C5:D5"/>
    <mergeCell ref="E88:F88"/>
    <mergeCell ref="A102:J102"/>
    <mergeCell ref="I91:J91"/>
    <mergeCell ref="B10:D10"/>
    <mergeCell ref="A2:F2"/>
    <mergeCell ref="I93:J93"/>
    <mergeCell ref="E55:J55"/>
    <mergeCell ref="B95:D95"/>
    <mergeCell ref="B89:D89"/>
    <mergeCell ref="E54:J54"/>
    <mergeCell ref="I24:J24"/>
    <mergeCell ref="E47:J47"/>
    <mergeCell ref="G7:J7"/>
    <mergeCell ref="I10:J10"/>
    <mergeCell ref="E87:F87"/>
    <mergeCell ref="A60:A61"/>
    <mergeCell ref="E48:J48"/>
    <mergeCell ref="A4:J4"/>
    <mergeCell ref="E89:F89"/>
    <mergeCell ref="E50:J50"/>
    <mergeCell ref="B60:D60"/>
    <mergeCell ref="B88:D88"/>
    <mergeCell ref="B36:D36"/>
    <mergeCell ref="E36:H36"/>
    <mergeCell ref="I36:J36"/>
    <mergeCell ref="B90:D90"/>
    <mergeCell ref="A6:B6"/>
    <mergeCell ref="E60:G60"/>
    <mergeCell ref="A9:J9"/>
    <mergeCell ref="A59:J59"/>
    <mergeCell ref="C6:D6"/>
    <mergeCell ref="E56:J56"/>
    <mergeCell ref="A7:B7"/>
    <mergeCell ref="E10:H10"/>
    <mergeCell ref="A98:J98"/>
    <mergeCell ref="I92:J92"/>
    <mergeCell ref="I87:J87"/>
    <mergeCell ref="E24:H24"/>
    <mergeCell ref="E86:F86"/>
    <mergeCell ref="A46:J46"/>
    <mergeCell ref="B93:D93"/>
    <mergeCell ref="B94:D94"/>
    <mergeCell ref="I95:J95"/>
    <mergeCell ref="E95:F95"/>
    <mergeCell ref="B24:D24"/>
    <mergeCell ref="B85:D85"/>
    <mergeCell ref="E92:F92"/>
    <mergeCell ref="E85:F85"/>
    <mergeCell ref="A84:J84"/>
    <mergeCell ref="E94:F94"/>
  </mergeCells>
  <phoneticPr fontId="25" type="noConversion"/>
  <dataValidations count="1">
    <dataValidation type="list" allowBlank="1" sqref="G86:G95" xr:uid="{00000000-0002-0000-0B00-000000000000}">
      <formula1>"완료,해당없음,미수행,진행중"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1"/>
  <sheetViews>
    <sheetView workbookViewId="0">
      <selection sqref="A1:J1"/>
    </sheetView>
  </sheetViews>
  <sheetFormatPr defaultRowHeight="17" x14ac:dyDescent="0.45"/>
  <cols>
    <col min="2" max="2" width="11.75" customWidth="1"/>
    <col min="3" max="3" width="12.6640625" customWidth="1"/>
    <col min="4" max="4" width="13" customWidth="1"/>
  </cols>
  <sheetData>
    <row r="1" spans="1:10" x14ac:dyDescent="0.45">
      <c r="A1" s="598"/>
      <c r="B1" s="580"/>
      <c r="C1" s="580"/>
      <c r="D1" s="580"/>
      <c r="E1" s="580"/>
      <c r="F1" s="580"/>
      <c r="G1" s="580"/>
      <c r="H1" s="580"/>
      <c r="I1" s="580"/>
      <c r="J1" s="580"/>
    </row>
    <row r="2" spans="1:10" ht="17.5" customHeight="1" x14ac:dyDescent="0.45">
      <c r="A2" s="688" t="str">
        <f>기본사항!C8</f>
        <v>주식회사 경남제약</v>
      </c>
      <c r="B2" s="580"/>
      <c r="C2" s="580"/>
      <c r="D2" s="580"/>
      <c r="E2" s="580"/>
      <c r="F2" s="580"/>
      <c r="G2" s="692" t="s">
        <v>764</v>
      </c>
      <c r="H2" s="580"/>
      <c r="I2" s="580"/>
      <c r="J2" s="580"/>
    </row>
    <row r="3" spans="1:10" ht="25.5" customHeight="1" x14ac:dyDescent="0.45">
      <c r="A3" s="590" t="s">
        <v>765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10" x14ac:dyDescent="0.45">
      <c r="A4" s="686" t="s">
        <v>793</v>
      </c>
      <c r="B4" s="580"/>
      <c r="C4" s="580"/>
      <c r="D4" s="580"/>
      <c r="E4" s="580"/>
      <c r="F4" s="580"/>
      <c r="G4" s="580"/>
      <c r="H4" s="580"/>
      <c r="I4" s="580"/>
      <c r="J4" s="580"/>
    </row>
    <row r="7" spans="1:10" s="137" customFormat="1" ht="14.5" customHeight="1" x14ac:dyDescent="0.4">
      <c r="A7" s="137">
        <v>1</v>
      </c>
      <c r="B7" s="137" t="s">
        <v>794</v>
      </c>
      <c r="C7" s="137" t="s">
        <v>490</v>
      </c>
      <c r="D7" s="137" t="s">
        <v>795</v>
      </c>
    </row>
    <row r="8" spans="1:10" s="137" customFormat="1" ht="14.5" customHeight="1" x14ac:dyDescent="0.4">
      <c r="C8" s="137" t="s">
        <v>796</v>
      </c>
      <c r="D8" s="137" t="s">
        <v>797</v>
      </c>
    </row>
    <row r="9" spans="1:10" s="137" customFormat="1" ht="14.5" customHeight="1" x14ac:dyDescent="0.4">
      <c r="A9" s="137">
        <v>2</v>
      </c>
      <c r="B9" s="137" t="s">
        <v>798</v>
      </c>
      <c r="C9" s="137" t="s">
        <v>582</v>
      </c>
    </row>
    <row r="10" spans="1:10" s="137" customFormat="1" ht="14.5" customHeight="1" x14ac:dyDescent="0.4">
      <c r="A10" s="137">
        <v>3</v>
      </c>
      <c r="B10" s="137" t="s">
        <v>799</v>
      </c>
    </row>
    <row r="11" spans="1:10" s="137" customFormat="1" ht="14.5" customHeight="1" x14ac:dyDescent="0.4">
      <c r="C11" s="135" t="s">
        <v>800</v>
      </c>
      <c r="D11" s="136" t="s">
        <v>801</v>
      </c>
    </row>
    <row r="12" spans="1:10" s="137" customFormat="1" ht="14.5" customHeight="1" x14ac:dyDescent="0.4">
      <c r="C12" s="131" t="s">
        <v>480</v>
      </c>
      <c r="D12" s="132" t="s">
        <v>802</v>
      </c>
    </row>
    <row r="13" spans="1:10" s="137" customFormat="1" ht="14.5" customHeight="1" x14ac:dyDescent="0.4">
      <c r="C13" s="131" t="s">
        <v>767</v>
      </c>
      <c r="D13" s="132" t="s">
        <v>803</v>
      </c>
    </row>
    <row r="14" spans="1:10" s="137" customFormat="1" ht="14.5" customHeight="1" x14ac:dyDescent="0.4">
      <c r="C14" s="131" t="s">
        <v>408</v>
      </c>
      <c r="D14" s="132" t="s">
        <v>804</v>
      </c>
    </row>
    <row r="15" spans="1:10" s="137" customFormat="1" ht="14.5" customHeight="1" x14ac:dyDescent="0.4">
      <c r="C15" s="131" t="s">
        <v>374</v>
      </c>
      <c r="D15" s="132" t="s">
        <v>805</v>
      </c>
    </row>
    <row r="16" spans="1:10" s="137" customFormat="1" ht="14.5" customHeight="1" x14ac:dyDescent="0.4">
      <c r="C16" s="131" t="s">
        <v>419</v>
      </c>
      <c r="D16" s="132" t="s">
        <v>806</v>
      </c>
    </row>
    <row r="17" spans="1:4" s="137" customFormat="1" ht="14.5" customHeight="1" x14ac:dyDescent="0.4">
      <c r="C17" s="133" t="s">
        <v>771</v>
      </c>
      <c r="D17" s="134" t="s">
        <v>807</v>
      </c>
    </row>
    <row r="18" spans="1:4" s="137" customFormat="1" ht="14.5" customHeight="1" x14ac:dyDescent="0.4"/>
    <row r="19" spans="1:4" s="137" customFormat="1" ht="14.5" customHeight="1" x14ac:dyDescent="0.4">
      <c r="A19" s="137">
        <v>4</v>
      </c>
      <c r="B19" s="137" t="s">
        <v>1314</v>
      </c>
    </row>
    <row r="20" spans="1:4" s="137" customFormat="1" ht="14.5" customHeight="1" x14ac:dyDescent="0.4">
      <c r="C20" s="137" t="s">
        <v>1315</v>
      </c>
    </row>
    <row r="21" spans="1:4" s="137" customFormat="1" ht="14.5" customHeight="1" x14ac:dyDescent="0.4"/>
  </sheetData>
  <mergeCells count="5">
    <mergeCell ref="A2:F2"/>
    <mergeCell ref="A1:J1"/>
    <mergeCell ref="A3:J3"/>
    <mergeCell ref="A4:J4"/>
    <mergeCell ref="G2:J2"/>
  </mergeCells>
  <phoneticPr fontId="25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D6AA0-F0F2-4B35-9425-2172E44E793F}">
  <dimension ref="A1:J23"/>
  <sheetViews>
    <sheetView topLeftCell="A3" workbookViewId="0">
      <selection activeCell="F32" sqref="F32"/>
    </sheetView>
  </sheetViews>
  <sheetFormatPr defaultRowHeight="17" x14ac:dyDescent="0.45"/>
  <cols>
    <col min="1" max="1" width="23.6640625" bestFit="1" customWidth="1"/>
    <col min="2" max="2" width="17.08203125" bestFit="1" customWidth="1"/>
    <col min="3" max="3" width="21" bestFit="1" customWidth="1"/>
    <col min="4" max="5" width="12.6640625" bestFit="1" customWidth="1"/>
    <col min="6" max="6" width="17.08203125" bestFit="1" customWidth="1"/>
    <col min="7" max="7" width="21" bestFit="1" customWidth="1"/>
    <col min="8" max="10" width="12.6640625" bestFit="1" customWidth="1"/>
  </cols>
  <sheetData>
    <row r="1" spans="1:10" x14ac:dyDescent="0.45">
      <c r="A1" s="598"/>
      <c r="B1" s="580"/>
      <c r="C1" s="580"/>
      <c r="D1" s="580"/>
      <c r="E1" s="580"/>
      <c r="F1" s="580"/>
      <c r="G1" s="580"/>
      <c r="H1" s="580"/>
      <c r="I1" s="580"/>
      <c r="J1" s="580"/>
    </row>
    <row r="2" spans="1:10" ht="17.5" customHeight="1" x14ac:dyDescent="0.45">
      <c r="A2" s="688" t="str">
        <f>기본사항!C8</f>
        <v>주식회사 경남제약</v>
      </c>
      <c r="B2" s="580"/>
      <c r="C2" s="580"/>
      <c r="D2" s="580"/>
      <c r="E2" s="580"/>
      <c r="F2" s="580"/>
      <c r="G2" s="692" t="s">
        <v>764</v>
      </c>
      <c r="H2" s="580"/>
      <c r="I2" s="580"/>
      <c r="J2" s="580"/>
    </row>
    <row r="3" spans="1:10" ht="25.5" customHeight="1" x14ac:dyDescent="0.45">
      <c r="A3" s="590" t="s">
        <v>765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10" x14ac:dyDescent="0.45">
      <c r="A4" s="686" t="s">
        <v>1442</v>
      </c>
      <c r="B4" s="580"/>
      <c r="C4" s="580"/>
      <c r="D4" s="580"/>
      <c r="E4" s="580"/>
      <c r="F4" s="580"/>
      <c r="G4" s="580"/>
      <c r="H4" s="580"/>
      <c r="I4" s="580"/>
      <c r="J4" s="580"/>
    </row>
    <row r="8" spans="1:10" s="137" customFormat="1" ht="14.5" x14ac:dyDescent="0.4">
      <c r="A8" s="733"/>
      <c r="B8" s="734" t="s">
        <v>2361</v>
      </c>
      <c r="C8" s="734"/>
      <c r="D8" s="734"/>
      <c r="E8" s="734"/>
      <c r="F8" s="734" t="s">
        <v>2364</v>
      </c>
      <c r="G8" s="734"/>
      <c r="H8" s="734"/>
      <c r="I8" s="734"/>
    </row>
    <row r="9" spans="1:10" s="137" customFormat="1" ht="14.5" x14ac:dyDescent="0.4">
      <c r="A9" s="733" t="s">
        <v>1416</v>
      </c>
      <c r="B9" s="735" t="s">
        <v>2362</v>
      </c>
      <c r="C9" s="735" t="s">
        <v>2363</v>
      </c>
      <c r="D9" s="735" t="s">
        <v>1162</v>
      </c>
      <c r="E9" s="735" t="s">
        <v>1143</v>
      </c>
      <c r="F9" s="735" t="s">
        <v>2362</v>
      </c>
      <c r="G9" s="735" t="s">
        <v>2363</v>
      </c>
      <c r="H9" s="735" t="s">
        <v>1162</v>
      </c>
      <c r="I9" s="735" t="s">
        <v>1143</v>
      </c>
      <c r="J9" s="736" t="s">
        <v>1389</v>
      </c>
    </row>
    <row r="10" spans="1:10" s="137" customFormat="1" ht="14.5" x14ac:dyDescent="0.4">
      <c r="A10" s="733" t="s">
        <v>1490</v>
      </c>
      <c r="B10" s="249">
        <v>148761889</v>
      </c>
      <c r="C10" s="249"/>
      <c r="D10" s="249"/>
      <c r="E10" s="249">
        <f t="shared" ref="E10:E17" si="0">SUM(B10:D10)</f>
        <v>148761889</v>
      </c>
      <c r="F10" s="249">
        <v>88097949</v>
      </c>
      <c r="G10" s="249"/>
      <c r="H10" s="249"/>
      <c r="I10" s="737">
        <f t="shared" ref="I10:I17" si="1">SUM(F10:H10)</f>
        <v>88097949</v>
      </c>
      <c r="J10" s="269">
        <f>E10-I10</f>
        <v>60663940</v>
      </c>
    </row>
    <row r="11" spans="1:10" s="137" customFormat="1" ht="14.5" x14ac:dyDescent="0.4">
      <c r="A11" s="733" t="s">
        <v>2355</v>
      </c>
      <c r="B11" s="249">
        <v>83536465</v>
      </c>
      <c r="C11" s="249"/>
      <c r="D11" s="249">
        <v>81748293</v>
      </c>
      <c r="E11" s="249">
        <f t="shared" si="0"/>
        <v>165284758</v>
      </c>
      <c r="F11" s="249">
        <v>77177898</v>
      </c>
      <c r="G11" s="249"/>
      <c r="H11" s="249">
        <v>107508014</v>
      </c>
      <c r="I11" s="737">
        <f t="shared" si="1"/>
        <v>184685912</v>
      </c>
      <c r="J11" s="269">
        <f t="shared" ref="J11:J17" si="2">E11-I11</f>
        <v>-19401154</v>
      </c>
    </row>
    <row r="12" spans="1:10" s="137" customFormat="1" ht="14.5" x14ac:dyDescent="0.4">
      <c r="A12" s="733" t="s">
        <v>2356</v>
      </c>
      <c r="B12" s="249"/>
      <c r="C12" s="249"/>
      <c r="D12" s="249">
        <v>11466131</v>
      </c>
      <c r="E12" s="249">
        <f t="shared" si="0"/>
        <v>11466131</v>
      </c>
      <c r="F12" s="249"/>
      <c r="G12" s="249"/>
      <c r="H12" s="249">
        <v>6932798</v>
      </c>
      <c r="I12" s="737">
        <f t="shared" si="1"/>
        <v>6932798</v>
      </c>
      <c r="J12" s="269">
        <f t="shared" si="2"/>
        <v>4533333</v>
      </c>
    </row>
    <row r="13" spans="1:10" s="137" customFormat="1" ht="14.5" x14ac:dyDescent="0.4">
      <c r="A13" s="733" t="s">
        <v>2365</v>
      </c>
      <c r="B13" s="249"/>
      <c r="C13" s="249">
        <v>704994</v>
      </c>
      <c r="D13" s="249">
        <v>174451831</v>
      </c>
      <c r="E13" s="249">
        <f t="shared" si="0"/>
        <v>175156825</v>
      </c>
      <c r="F13" s="249"/>
      <c r="G13" s="249">
        <v>1872386</v>
      </c>
      <c r="H13" s="249">
        <v>176198105</v>
      </c>
      <c r="I13" s="737">
        <f t="shared" si="1"/>
        <v>178070491</v>
      </c>
      <c r="J13" s="269">
        <f t="shared" si="2"/>
        <v>-2913666</v>
      </c>
    </row>
    <row r="14" spans="1:10" s="137" customFormat="1" ht="14.5" x14ac:dyDescent="0.4">
      <c r="A14" s="733" t="s">
        <v>2357</v>
      </c>
      <c r="B14" s="249"/>
      <c r="C14" s="249"/>
      <c r="D14" s="249">
        <v>6056359</v>
      </c>
      <c r="E14" s="249">
        <f t="shared" si="0"/>
        <v>6056359</v>
      </c>
      <c r="F14" s="249"/>
      <c r="G14" s="249"/>
      <c r="H14" s="249">
        <v>368320</v>
      </c>
      <c r="I14" s="737">
        <f t="shared" si="1"/>
        <v>368320</v>
      </c>
      <c r="J14" s="269">
        <f t="shared" si="2"/>
        <v>5688039</v>
      </c>
    </row>
    <row r="15" spans="1:10" s="137" customFormat="1" ht="14.5" x14ac:dyDescent="0.4">
      <c r="A15" s="733" t="s">
        <v>2358</v>
      </c>
      <c r="B15" s="249">
        <v>1535453</v>
      </c>
      <c r="C15" s="249"/>
      <c r="D15" s="249">
        <v>16112192</v>
      </c>
      <c r="E15" s="249">
        <f t="shared" si="0"/>
        <v>17647645</v>
      </c>
      <c r="F15" s="249">
        <v>1901587</v>
      </c>
      <c r="G15" s="249"/>
      <c r="H15" s="249">
        <v>20370470</v>
      </c>
      <c r="I15" s="737">
        <f t="shared" si="1"/>
        <v>22272057</v>
      </c>
      <c r="J15" s="269">
        <f t="shared" si="2"/>
        <v>-4624412</v>
      </c>
    </row>
    <row r="16" spans="1:10" s="137" customFormat="1" ht="14.5" x14ac:dyDescent="0.4">
      <c r="A16" s="733" t="s">
        <v>2359</v>
      </c>
      <c r="B16" s="249">
        <v>5173581</v>
      </c>
      <c r="C16" s="249"/>
      <c r="D16" s="249">
        <v>130966701</v>
      </c>
      <c r="E16" s="249">
        <f t="shared" si="0"/>
        <v>136140282</v>
      </c>
      <c r="F16" s="249">
        <v>21574220</v>
      </c>
      <c r="G16" s="249"/>
      <c r="H16" s="249">
        <v>156858695</v>
      </c>
      <c r="I16" s="737">
        <f t="shared" si="1"/>
        <v>178432915</v>
      </c>
      <c r="J16" s="269">
        <f t="shared" si="2"/>
        <v>-42292633</v>
      </c>
    </row>
    <row r="17" spans="1:10" s="137" customFormat="1" ht="14.5" x14ac:dyDescent="0.4">
      <c r="A17" s="733" t="s">
        <v>2360</v>
      </c>
      <c r="B17" s="249">
        <f>138195163-1</f>
        <v>138195162</v>
      </c>
      <c r="C17" s="249"/>
      <c r="D17" s="249">
        <v>8744684.052557053</v>
      </c>
      <c r="E17" s="249">
        <f t="shared" si="0"/>
        <v>146939846.05255705</v>
      </c>
      <c r="F17" s="249">
        <v>117741257</v>
      </c>
      <c r="G17" s="249"/>
      <c r="H17" s="249">
        <v>7883211</v>
      </c>
      <c r="I17" s="737">
        <f t="shared" si="1"/>
        <v>125624468</v>
      </c>
      <c r="J17" s="269">
        <f t="shared" si="2"/>
        <v>21315378.052557051</v>
      </c>
    </row>
    <row r="18" spans="1:10" s="137" customFormat="1" ht="14.5" x14ac:dyDescent="0.4">
      <c r="A18" s="733" t="s">
        <v>1143</v>
      </c>
      <c r="B18" s="249">
        <f>SUM(B10:B17)</f>
        <v>377202550</v>
      </c>
      <c r="C18" s="249">
        <f>SUM(C10:C17)</f>
        <v>704994</v>
      </c>
      <c r="D18" s="249">
        <f>SUM(D10:D17)</f>
        <v>429546191.05255705</v>
      </c>
      <c r="E18" s="249">
        <f>SUM(E10:E17)</f>
        <v>807453735.05255699</v>
      </c>
      <c r="F18" s="249">
        <f>SUM(F10:F17)</f>
        <v>306492911</v>
      </c>
      <c r="G18" s="249">
        <f>SUM(G10:G17)</f>
        <v>1872386</v>
      </c>
      <c r="H18" s="249">
        <f>SUM(H10:H17)</f>
        <v>476119613</v>
      </c>
      <c r="I18" s="249">
        <f>SUM(I10:I17)</f>
        <v>784484910</v>
      </c>
      <c r="J18" s="269">
        <f>SUM(J10:J17)</f>
        <v>22968825.052557051</v>
      </c>
    </row>
    <row r="19" spans="1:10" s="137" customFormat="1" ht="14.5" x14ac:dyDescent="0.4"/>
    <row r="20" spans="1:10" s="137" customFormat="1" ht="14.5" x14ac:dyDescent="0.4">
      <c r="A20" s="137" t="s">
        <v>1490</v>
      </c>
      <c r="B20" s="137" t="s">
        <v>2366</v>
      </c>
    </row>
    <row r="21" spans="1:10" x14ac:dyDescent="0.45">
      <c r="E21" s="263"/>
    </row>
    <row r="22" spans="1:10" x14ac:dyDescent="0.45">
      <c r="A22" s="790" t="s">
        <v>2370</v>
      </c>
      <c r="B22" s="200">
        <f>SUM(E11:E17)</f>
        <v>658691846.05255699</v>
      </c>
    </row>
    <row r="23" spans="1:10" x14ac:dyDescent="0.45">
      <c r="A23" s="790" t="s">
        <v>2371</v>
      </c>
      <c r="B23" s="200">
        <f>E10</f>
        <v>148761889</v>
      </c>
    </row>
  </sheetData>
  <mergeCells count="7">
    <mergeCell ref="B8:E8"/>
    <mergeCell ref="F8:I8"/>
    <mergeCell ref="A1:J1"/>
    <mergeCell ref="A2:F2"/>
    <mergeCell ref="G2:J2"/>
    <mergeCell ref="A3:J3"/>
    <mergeCell ref="A4:J4"/>
  </mergeCells>
  <phoneticPr fontId="2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65"/>
  <sheetViews>
    <sheetView topLeftCell="A6" workbookViewId="0">
      <selection activeCell="A30" sqref="A30"/>
    </sheetView>
  </sheetViews>
  <sheetFormatPr defaultRowHeight="17" x14ac:dyDescent="0.45"/>
  <cols>
    <col min="1" max="1" width="17.83203125" bestFit="1" customWidth="1"/>
    <col min="5" max="5" width="12.33203125" bestFit="1" customWidth="1"/>
    <col min="7" max="7" width="14.33203125" bestFit="1" customWidth="1"/>
    <col min="8" max="8" width="8.75" bestFit="1" customWidth="1"/>
    <col min="9" max="9" width="50.25" customWidth="1"/>
    <col min="17" max="17" width="15.58203125" bestFit="1" customWidth="1"/>
  </cols>
  <sheetData>
    <row r="1" spans="1:23" x14ac:dyDescent="0.45">
      <c r="A1" s="598"/>
      <c r="B1" s="580"/>
      <c r="C1" s="580"/>
      <c r="D1" s="580"/>
      <c r="E1" s="580"/>
      <c r="F1" s="580"/>
      <c r="G1" s="580"/>
      <c r="H1" s="580"/>
      <c r="I1" s="580"/>
      <c r="J1" s="580"/>
    </row>
    <row r="2" spans="1:23" ht="17.5" customHeight="1" x14ac:dyDescent="0.45">
      <c r="A2" s="688" t="str">
        <f>기본사항!C8</f>
        <v>주식회사 경남제약</v>
      </c>
      <c r="B2" s="580"/>
      <c r="C2" s="580"/>
      <c r="D2" s="580"/>
      <c r="E2" s="580"/>
      <c r="F2" s="580"/>
      <c r="G2" s="692" t="s">
        <v>764</v>
      </c>
      <c r="H2" s="580"/>
      <c r="I2" s="580"/>
      <c r="J2" s="580"/>
    </row>
    <row r="3" spans="1:23" ht="25.5" customHeight="1" x14ac:dyDescent="0.45">
      <c r="A3" s="590" t="s">
        <v>765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23" x14ac:dyDescent="0.45">
      <c r="A4" s="686" t="s">
        <v>1137</v>
      </c>
      <c r="B4" s="580"/>
      <c r="C4" s="580"/>
      <c r="D4" s="580"/>
      <c r="E4" s="580"/>
      <c r="F4" s="580"/>
      <c r="G4" s="580"/>
      <c r="H4" s="580"/>
      <c r="I4" s="580"/>
      <c r="J4" s="580"/>
    </row>
    <row r="6" spans="1:23" s="137" customFormat="1" ht="14.5" x14ac:dyDescent="0.4"/>
    <row r="7" spans="1:23" s="149" customFormat="1" ht="18.5" customHeight="1" x14ac:dyDescent="0.4">
      <c r="A7" s="148" t="s">
        <v>585</v>
      </c>
      <c r="B7" s="148" t="s">
        <v>586</v>
      </c>
      <c r="C7" s="148" t="s">
        <v>587</v>
      </c>
      <c r="D7" s="148" t="s">
        <v>588</v>
      </c>
      <c r="E7" s="148" t="s">
        <v>301</v>
      </c>
      <c r="F7" s="148" t="s">
        <v>589</v>
      </c>
      <c r="G7" s="148" t="s">
        <v>590</v>
      </c>
      <c r="H7" s="148" t="s">
        <v>591</v>
      </c>
      <c r="I7" s="148" t="s">
        <v>592</v>
      </c>
      <c r="J7" s="148" t="s">
        <v>593</v>
      </c>
      <c r="K7" s="148" t="s">
        <v>594</v>
      </c>
      <c r="L7" s="148" t="s">
        <v>595</v>
      </c>
      <c r="M7" s="148" t="s">
        <v>596</v>
      </c>
      <c r="N7" s="148" t="s">
        <v>597</v>
      </c>
      <c r="O7" s="148" t="s">
        <v>598</v>
      </c>
      <c r="P7" s="148" t="s">
        <v>599</v>
      </c>
      <c r="Q7" s="148" t="s">
        <v>600</v>
      </c>
      <c r="R7" s="148" t="s">
        <v>601</v>
      </c>
      <c r="S7" s="148" t="s">
        <v>602</v>
      </c>
      <c r="T7" s="148" t="s">
        <v>603</v>
      </c>
      <c r="U7" s="148" t="s">
        <v>279</v>
      </c>
      <c r="V7" s="148" t="s">
        <v>604</v>
      </c>
      <c r="W7" s="148" t="s">
        <v>1100</v>
      </c>
    </row>
    <row r="8" spans="1:23" s="137" customFormat="1" ht="14.5" x14ac:dyDescent="0.4">
      <c r="A8" s="142">
        <v>46023</v>
      </c>
      <c r="B8" s="137" t="s">
        <v>612</v>
      </c>
      <c r="C8" s="137" t="s">
        <v>606</v>
      </c>
      <c r="D8" s="137" t="s">
        <v>50</v>
      </c>
      <c r="E8" s="137" t="s">
        <v>490</v>
      </c>
      <c r="F8" s="137" t="s">
        <v>590</v>
      </c>
      <c r="G8" s="143">
        <v>545209561</v>
      </c>
      <c r="H8" s="137">
        <v>0</v>
      </c>
      <c r="I8" s="137" t="s">
        <v>754</v>
      </c>
      <c r="O8" s="137" t="s">
        <v>608</v>
      </c>
      <c r="Q8" s="142">
        <v>46023</v>
      </c>
      <c r="R8" s="137" t="s">
        <v>755</v>
      </c>
      <c r="T8" s="137" t="s">
        <v>610</v>
      </c>
      <c r="U8" s="137" t="s">
        <v>291</v>
      </c>
      <c r="V8" s="137" t="s">
        <v>615</v>
      </c>
      <c r="W8" s="137" t="s">
        <v>1138</v>
      </c>
    </row>
    <row r="9" spans="1:23" s="137" customFormat="1" ht="14.5" x14ac:dyDescent="0.4">
      <c r="A9" s="142">
        <v>46023</v>
      </c>
      <c r="B9" s="137" t="s">
        <v>612</v>
      </c>
      <c r="C9" s="137" t="s">
        <v>606</v>
      </c>
      <c r="D9" s="137" t="s">
        <v>50</v>
      </c>
      <c r="E9" s="137" t="s">
        <v>490</v>
      </c>
      <c r="F9" s="137" t="s">
        <v>590</v>
      </c>
      <c r="G9" s="143">
        <v>594368641</v>
      </c>
      <c r="H9" s="137">
        <v>0</v>
      </c>
      <c r="I9" s="137" t="s">
        <v>756</v>
      </c>
      <c r="O9" s="137" t="s">
        <v>608</v>
      </c>
      <c r="Q9" s="142">
        <v>46023</v>
      </c>
      <c r="R9" s="137" t="s">
        <v>755</v>
      </c>
      <c r="T9" s="137" t="s">
        <v>610</v>
      </c>
      <c r="U9" s="137" t="s">
        <v>291</v>
      </c>
      <c r="V9" s="137" t="s">
        <v>615</v>
      </c>
      <c r="W9" s="137" t="s">
        <v>1138</v>
      </c>
    </row>
    <row r="10" spans="1:23" s="137" customFormat="1" ht="14.5" x14ac:dyDescent="0.4">
      <c r="A10" s="142">
        <v>46113</v>
      </c>
      <c r="B10" s="137" t="s">
        <v>757</v>
      </c>
      <c r="C10" s="137" t="s">
        <v>606</v>
      </c>
      <c r="D10" s="137" t="s">
        <v>50</v>
      </c>
      <c r="E10" s="137" t="s">
        <v>490</v>
      </c>
      <c r="F10" s="137" t="s">
        <v>590</v>
      </c>
      <c r="G10" s="143">
        <v>-545209561</v>
      </c>
      <c r="H10" s="137">
        <v>0</v>
      </c>
      <c r="I10" s="137" t="s">
        <v>754</v>
      </c>
      <c r="O10" s="137" t="s">
        <v>608</v>
      </c>
      <c r="Q10" s="142">
        <v>46113</v>
      </c>
      <c r="R10" s="137" t="s">
        <v>758</v>
      </c>
      <c r="T10" s="137" t="s">
        <v>610</v>
      </c>
      <c r="U10" s="137" t="s">
        <v>291</v>
      </c>
      <c r="V10" s="137" t="s">
        <v>759</v>
      </c>
      <c r="W10" s="137" t="s">
        <v>1138</v>
      </c>
    </row>
    <row r="11" spans="1:23" s="137" customFormat="1" ht="14.5" x14ac:dyDescent="0.4">
      <c r="A11" s="142">
        <v>46113</v>
      </c>
      <c r="B11" s="137" t="s">
        <v>757</v>
      </c>
      <c r="C11" s="137" t="s">
        <v>606</v>
      </c>
      <c r="D11" s="137" t="s">
        <v>50</v>
      </c>
      <c r="E11" s="137" t="s">
        <v>490</v>
      </c>
      <c r="F11" s="137" t="s">
        <v>590</v>
      </c>
      <c r="G11" s="143">
        <v>-594368641</v>
      </c>
      <c r="H11" s="137">
        <v>0</v>
      </c>
      <c r="I11" s="137" t="s">
        <v>756</v>
      </c>
      <c r="O11" s="137" t="s">
        <v>608</v>
      </c>
      <c r="Q11" s="142">
        <v>46113</v>
      </c>
      <c r="R11" s="137" t="s">
        <v>758</v>
      </c>
      <c r="T11" s="137" t="s">
        <v>610</v>
      </c>
      <c r="U11" s="137" t="s">
        <v>291</v>
      </c>
      <c r="V11" s="137" t="s">
        <v>759</v>
      </c>
      <c r="W11" s="137" t="s">
        <v>1138</v>
      </c>
    </row>
    <row r="12" spans="1:23" s="137" customFormat="1" ht="14.5" x14ac:dyDescent="0.4">
      <c r="G12" s="143"/>
    </row>
    <row r="13" spans="1:23" s="137" customFormat="1" ht="15" thickBot="1" x14ac:dyDescent="0.45">
      <c r="G13" s="144">
        <f>SUM(G8:G12)</f>
        <v>0</v>
      </c>
      <c r="H13" s="137" t="b">
        <f>G13='4700_유형자산'!C12</f>
        <v>1</v>
      </c>
    </row>
    <row r="14" spans="1:23" s="137" customFormat="1" ht="15" thickTop="1" x14ac:dyDescent="0.4">
      <c r="G14" s="143"/>
    </row>
    <row r="15" spans="1:23" s="137" customFormat="1" ht="14.5" x14ac:dyDescent="0.4">
      <c r="G15" s="143"/>
    </row>
    <row r="16" spans="1:23" s="137" customFormat="1" ht="14.5" x14ac:dyDescent="0.4">
      <c r="G16" s="143"/>
    </row>
    <row r="17" spans="1:23" s="137" customFormat="1" ht="14.5" x14ac:dyDescent="0.4">
      <c r="G17" s="143"/>
    </row>
    <row r="18" spans="1:23" s="137" customFormat="1" ht="14.5" x14ac:dyDescent="0.4">
      <c r="G18" s="143"/>
    </row>
    <row r="19" spans="1:23" s="137" customFormat="1" ht="14.5" x14ac:dyDescent="0.4">
      <c r="G19" s="143"/>
    </row>
    <row r="20" spans="1:23" s="149" customFormat="1" ht="14.5" x14ac:dyDescent="0.4">
      <c r="A20" s="148" t="s">
        <v>585</v>
      </c>
      <c r="B20" s="148" t="s">
        <v>586</v>
      </c>
      <c r="C20" s="148" t="s">
        <v>587</v>
      </c>
      <c r="D20" s="148" t="s">
        <v>588</v>
      </c>
      <c r="E20" s="148" t="s">
        <v>301</v>
      </c>
      <c r="F20" s="148" t="s">
        <v>589</v>
      </c>
      <c r="G20" s="150" t="s">
        <v>590</v>
      </c>
      <c r="H20" s="148" t="s">
        <v>591</v>
      </c>
      <c r="I20" s="148" t="s">
        <v>592</v>
      </c>
      <c r="J20" s="148" t="s">
        <v>593</v>
      </c>
      <c r="K20" s="148" t="s">
        <v>594</v>
      </c>
      <c r="L20" s="148" t="s">
        <v>595</v>
      </c>
      <c r="M20" s="148" t="s">
        <v>596</v>
      </c>
      <c r="N20" s="148" t="s">
        <v>597</v>
      </c>
      <c r="O20" s="148" t="s">
        <v>598</v>
      </c>
      <c r="P20" s="148" t="s">
        <v>599</v>
      </c>
      <c r="Q20" s="148" t="s">
        <v>600</v>
      </c>
      <c r="R20" s="148" t="s">
        <v>601</v>
      </c>
      <c r="S20" s="148" t="s">
        <v>602</v>
      </c>
      <c r="T20" s="148" t="s">
        <v>603</v>
      </c>
      <c r="U20" s="148" t="s">
        <v>279</v>
      </c>
      <c r="V20" s="148" t="s">
        <v>604</v>
      </c>
      <c r="W20" s="148"/>
    </row>
    <row r="21" spans="1:23" s="137" customFormat="1" ht="14.5" x14ac:dyDescent="0.4">
      <c r="A21" s="142">
        <v>46023</v>
      </c>
      <c r="B21" s="137" t="s">
        <v>612</v>
      </c>
      <c r="C21" s="137" t="s">
        <v>606</v>
      </c>
      <c r="D21" s="137" t="s">
        <v>50</v>
      </c>
      <c r="E21" s="137" t="s">
        <v>480</v>
      </c>
      <c r="F21" s="137" t="s">
        <v>590</v>
      </c>
      <c r="G21" s="143">
        <v>145771227</v>
      </c>
      <c r="H21" s="137">
        <v>0</v>
      </c>
      <c r="I21" s="137" t="s">
        <v>754</v>
      </c>
      <c r="O21" s="137" t="s">
        <v>608</v>
      </c>
      <c r="Q21" s="142">
        <v>46023</v>
      </c>
      <c r="R21" s="137" t="s">
        <v>755</v>
      </c>
      <c r="T21" s="137" t="s">
        <v>610</v>
      </c>
      <c r="U21" s="137" t="s">
        <v>291</v>
      </c>
      <c r="V21" s="137" t="s">
        <v>615</v>
      </c>
      <c r="W21" s="137" t="s">
        <v>1138</v>
      </c>
    </row>
    <row r="22" spans="1:23" s="137" customFormat="1" ht="14.5" x14ac:dyDescent="0.4">
      <c r="A22" s="142">
        <v>46023</v>
      </c>
      <c r="B22" s="137" t="s">
        <v>612</v>
      </c>
      <c r="C22" s="137" t="s">
        <v>606</v>
      </c>
      <c r="D22" s="137" t="s">
        <v>50</v>
      </c>
      <c r="E22" s="137" t="s">
        <v>480</v>
      </c>
      <c r="F22" s="137" t="s">
        <v>590</v>
      </c>
      <c r="G22" s="143">
        <v>158914758</v>
      </c>
      <c r="H22" s="137">
        <v>0</v>
      </c>
      <c r="I22" s="137" t="s">
        <v>756</v>
      </c>
      <c r="O22" s="137" t="s">
        <v>608</v>
      </c>
      <c r="Q22" s="142">
        <v>46023</v>
      </c>
      <c r="R22" s="137" t="s">
        <v>755</v>
      </c>
      <c r="T22" s="137" t="s">
        <v>610</v>
      </c>
      <c r="U22" s="137" t="s">
        <v>291</v>
      </c>
      <c r="V22" s="137" t="s">
        <v>615</v>
      </c>
      <c r="W22" s="137" t="s">
        <v>1138</v>
      </c>
    </row>
    <row r="23" spans="1:23" s="137" customFormat="1" ht="14.5" x14ac:dyDescent="0.4">
      <c r="A23" s="142">
        <v>46113</v>
      </c>
      <c r="B23" s="137" t="s">
        <v>757</v>
      </c>
      <c r="C23" s="137" t="s">
        <v>606</v>
      </c>
      <c r="D23" s="137" t="s">
        <v>50</v>
      </c>
      <c r="E23" s="137" t="s">
        <v>480</v>
      </c>
      <c r="F23" s="137" t="s">
        <v>590</v>
      </c>
      <c r="G23" s="143">
        <v>-145771227</v>
      </c>
      <c r="H23" s="137">
        <v>0</v>
      </c>
      <c r="I23" s="137" t="s">
        <v>754</v>
      </c>
      <c r="O23" s="137" t="s">
        <v>608</v>
      </c>
      <c r="Q23" s="142">
        <v>46113</v>
      </c>
      <c r="R23" s="137" t="s">
        <v>758</v>
      </c>
      <c r="T23" s="137" t="s">
        <v>610</v>
      </c>
      <c r="U23" s="137" t="s">
        <v>291</v>
      </c>
      <c r="V23" s="137" t="s">
        <v>759</v>
      </c>
      <c r="W23" s="137" t="s">
        <v>1138</v>
      </c>
    </row>
    <row r="24" spans="1:23" s="137" customFormat="1" ht="14.5" x14ac:dyDescent="0.4">
      <c r="A24" s="142">
        <v>46113</v>
      </c>
      <c r="B24" s="137" t="s">
        <v>757</v>
      </c>
      <c r="C24" s="137" t="s">
        <v>606</v>
      </c>
      <c r="D24" s="137" t="s">
        <v>50</v>
      </c>
      <c r="E24" s="137" t="s">
        <v>480</v>
      </c>
      <c r="F24" s="137" t="s">
        <v>590</v>
      </c>
      <c r="G24" s="143">
        <v>-158914758</v>
      </c>
      <c r="H24" s="137">
        <v>0</v>
      </c>
      <c r="I24" s="137" t="s">
        <v>756</v>
      </c>
      <c r="O24" s="137" t="s">
        <v>608</v>
      </c>
      <c r="Q24" s="142">
        <v>46113</v>
      </c>
      <c r="R24" s="137" t="s">
        <v>758</v>
      </c>
      <c r="T24" s="137" t="s">
        <v>610</v>
      </c>
      <c r="U24" s="137" t="s">
        <v>291</v>
      </c>
      <c r="V24" s="137" t="s">
        <v>759</v>
      </c>
      <c r="W24" s="137" t="s">
        <v>1138</v>
      </c>
    </row>
    <row r="25" spans="1:23" s="137" customFormat="1" ht="14.5" x14ac:dyDescent="0.4">
      <c r="G25" s="143"/>
    </row>
    <row r="26" spans="1:23" s="137" customFormat="1" ht="14.5" x14ac:dyDescent="0.4">
      <c r="G26" s="143"/>
    </row>
    <row r="27" spans="1:23" s="137" customFormat="1" ht="15" thickBot="1" x14ac:dyDescent="0.45">
      <c r="G27" s="144">
        <f>SUM(G21:G26)</f>
        <v>0</v>
      </c>
      <c r="H27" s="137" t="b">
        <f>G27='4700_유형자산'!C13</f>
        <v>1</v>
      </c>
    </row>
    <row r="28" spans="1:23" s="137" customFormat="1" ht="15" thickTop="1" x14ac:dyDescent="0.4">
      <c r="G28" s="143"/>
    </row>
    <row r="29" spans="1:23" s="149" customFormat="1" ht="14.5" x14ac:dyDescent="0.4">
      <c r="A29" s="148" t="s">
        <v>585</v>
      </c>
      <c r="B29" s="148" t="s">
        <v>586</v>
      </c>
      <c r="C29" s="148" t="s">
        <v>587</v>
      </c>
      <c r="D29" s="148" t="s">
        <v>588</v>
      </c>
      <c r="E29" s="148" t="s">
        <v>301</v>
      </c>
      <c r="F29" s="148" t="s">
        <v>589</v>
      </c>
      <c r="G29" s="150" t="s">
        <v>590</v>
      </c>
      <c r="H29" s="148" t="s">
        <v>591</v>
      </c>
      <c r="I29" s="148" t="s">
        <v>592</v>
      </c>
      <c r="J29" s="148" t="s">
        <v>593</v>
      </c>
      <c r="K29" s="148" t="s">
        <v>594</v>
      </c>
      <c r="L29" s="148" t="s">
        <v>595</v>
      </c>
      <c r="M29" s="148" t="s">
        <v>596</v>
      </c>
      <c r="N29" s="148" t="s">
        <v>597</v>
      </c>
      <c r="O29" s="148" t="s">
        <v>598</v>
      </c>
      <c r="P29" s="148" t="s">
        <v>599</v>
      </c>
      <c r="Q29" s="148" t="s">
        <v>600</v>
      </c>
      <c r="R29" s="148" t="s">
        <v>601</v>
      </c>
      <c r="S29" s="148" t="s">
        <v>602</v>
      </c>
      <c r="T29" s="148" t="s">
        <v>603</v>
      </c>
      <c r="U29" s="148" t="s">
        <v>279</v>
      </c>
      <c r="V29" s="148" t="s">
        <v>604</v>
      </c>
      <c r="W29" s="148"/>
    </row>
    <row r="30" spans="1:23" s="137" customFormat="1" ht="14.5" x14ac:dyDescent="0.4">
      <c r="A30" s="142">
        <v>46112</v>
      </c>
      <c r="B30" s="137" t="s">
        <v>757</v>
      </c>
      <c r="C30" s="137" t="s">
        <v>606</v>
      </c>
      <c r="D30" s="137" t="s">
        <v>50</v>
      </c>
      <c r="E30" s="137" t="s">
        <v>374</v>
      </c>
      <c r="F30" s="137" t="s">
        <v>590</v>
      </c>
      <c r="G30" s="143">
        <v>72676310</v>
      </c>
      <c r="H30" s="137">
        <v>0</v>
      </c>
      <c r="I30" s="137" t="s">
        <v>808</v>
      </c>
      <c r="M30" s="137" t="s">
        <v>809</v>
      </c>
      <c r="N30" s="137" t="s">
        <v>810</v>
      </c>
      <c r="O30" s="137" t="s">
        <v>608</v>
      </c>
      <c r="Q30" s="142">
        <v>46112</v>
      </c>
      <c r="R30" s="137" t="s">
        <v>811</v>
      </c>
      <c r="T30" s="137" t="s">
        <v>610</v>
      </c>
      <c r="U30" s="137" t="s">
        <v>291</v>
      </c>
      <c r="V30" s="137" t="s">
        <v>759</v>
      </c>
      <c r="W30" s="137" t="s">
        <v>1138</v>
      </c>
    </row>
    <row r="31" spans="1:23" s="137" customFormat="1" ht="14.5" x14ac:dyDescent="0.4">
      <c r="G31" s="143"/>
    </row>
    <row r="32" spans="1:23" s="137" customFormat="1" ht="15" thickBot="1" x14ac:dyDescent="0.45">
      <c r="G32" s="144">
        <f>SUM(G30:G31)</f>
        <v>72676310</v>
      </c>
      <c r="H32" s="137" t="b">
        <f>G32='4700_유형자산'!C16</f>
        <v>1</v>
      </c>
      <c r="W32" s="137" t="s">
        <v>2121</v>
      </c>
    </row>
    <row r="33" spans="1:23" s="137" customFormat="1" ht="15" thickTop="1" x14ac:dyDescent="0.4">
      <c r="G33" s="143"/>
    </row>
    <row r="34" spans="1:23" s="137" customFormat="1" ht="14.5" x14ac:dyDescent="0.4">
      <c r="G34" s="143"/>
    </row>
    <row r="35" spans="1:23" s="149" customFormat="1" ht="14.5" x14ac:dyDescent="0.4">
      <c r="A35" s="151" t="s">
        <v>585</v>
      </c>
      <c r="B35" s="151" t="s">
        <v>586</v>
      </c>
      <c r="C35" s="151" t="s">
        <v>587</v>
      </c>
      <c r="D35" s="151" t="s">
        <v>588</v>
      </c>
      <c r="E35" s="151" t="s">
        <v>301</v>
      </c>
      <c r="F35" s="151" t="s">
        <v>589</v>
      </c>
      <c r="G35" s="151" t="s">
        <v>590</v>
      </c>
      <c r="H35" s="151" t="s">
        <v>591</v>
      </c>
      <c r="I35" s="151" t="s">
        <v>592</v>
      </c>
      <c r="J35" s="151" t="s">
        <v>593</v>
      </c>
      <c r="K35" s="151" t="s">
        <v>594</v>
      </c>
      <c r="L35" s="151" t="s">
        <v>595</v>
      </c>
      <c r="M35" s="151" t="s">
        <v>596</v>
      </c>
      <c r="N35" s="151" t="s">
        <v>597</v>
      </c>
      <c r="O35" s="151" t="s">
        <v>598</v>
      </c>
      <c r="P35" s="151" t="s">
        <v>599</v>
      </c>
      <c r="Q35" s="151" t="s">
        <v>600</v>
      </c>
      <c r="R35" s="151" t="s">
        <v>601</v>
      </c>
      <c r="S35" s="151" t="s">
        <v>602</v>
      </c>
      <c r="T35" s="151" t="s">
        <v>603</v>
      </c>
      <c r="U35" s="151" t="s">
        <v>279</v>
      </c>
      <c r="V35" s="151" t="s">
        <v>604</v>
      </c>
      <c r="W35" s="145"/>
    </row>
    <row r="36" spans="1:23" s="137" customFormat="1" ht="14.5" x14ac:dyDescent="0.4">
      <c r="A36" s="146">
        <v>46168</v>
      </c>
      <c r="B36" s="137" t="s">
        <v>636</v>
      </c>
      <c r="C36" s="137" t="s">
        <v>1122</v>
      </c>
      <c r="D36" s="137" t="s">
        <v>1123</v>
      </c>
      <c r="E36" s="137" t="s">
        <v>408</v>
      </c>
      <c r="F36" s="137" t="s">
        <v>590</v>
      </c>
      <c r="G36" s="137">
        <v>12000000</v>
      </c>
      <c r="H36" s="137">
        <v>0</v>
      </c>
      <c r="I36" s="137" t="s">
        <v>1124</v>
      </c>
      <c r="J36" s="137" t="s">
        <v>1125</v>
      </c>
      <c r="M36" s="137" t="s">
        <v>1126</v>
      </c>
      <c r="N36" s="137" t="s">
        <v>1127</v>
      </c>
      <c r="O36" s="137" t="s">
        <v>608</v>
      </c>
      <c r="Q36" s="146">
        <v>46168</v>
      </c>
      <c r="R36" s="137" t="s">
        <v>1128</v>
      </c>
      <c r="S36" s="137" t="s">
        <v>50</v>
      </c>
      <c r="T36" s="137" t="s">
        <v>628</v>
      </c>
      <c r="U36" s="137" t="s">
        <v>291</v>
      </c>
      <c r="V36" s="137" t="s">
        <v>642</v>
      </c>
      <c r="W36" s="137" t="s">
        <v>1139</v>
      </c>
    </row>
    <row r="37" spans="1:23" s="137" customFormat="1" ht="14.5" x14ac:dyDescent="0.4">
      <c r="A37" s="146">
        <v>46170</v>
      </c>
      <c r="B37" s="137" t="s">
        <v>1129</v>
      </c>
      <c r="C37" s="137" t="s">
        <v>1130</v>
      </c>
      <c r="D37" s="137" t="s">
        <v>1131</v>
      </c>
      <c r="E37" s="137" t="s">
        <v>408</v>
      </c>
      <c r="F37" s="137" t="s">
        <v>590</v>
      </c>
      <c r="G37" s="137">
        <v>2000000</v>
      </c>
      <c r="H37" s="137">
        <v>0</v>
      </c>
      <c r="I37" s="137" t="s">
        <v>1132</v>
      </c>
      <c r="J37" s="137" t="s">
        <v>1133</v>
      </c>
      <c r="M37" s="137" t="s">
        <v>899</v>
      </c>
      <c r="N37" s="137" t="s">
        <v>900</v>
      </c>
      <c r="O37" s="137" t="s">
        <v>608</v>
      </c>
      <c r="P37" s="137" t="s">
        <v>1134</v>
      </c>
      <c r="Q37" s="146">
        <v>46170</v>
      </c>
      <c r="R37" s="137" t="s">
        <v>1135</v>
      </c>
      <c r="S37" s="137" t="s">
        <v>57</v>
      </c>
      <c r="T37" s="137" t="s">
        <v>628</v>
      </c>
      <c r="U37" s="137" t="s">
        <v>291</v>
      </c>
      <c r="V37" s="137" t="s">
        <v>1136</v>
      </c>
      <c r="W37" s="137" t="s">
        <v>1139</v>
      </c>
    </row>
    <row r="38" spans="1:23" s="137" customFormat="1" ht="14.5" x14ac:dyDescent="0.4">
      <c r="G38" s="143"/>
    </row>
    <row r="39" spans="1:23" s="137" customFormat="1" ht="15" thickBot="1" x14ac:dyDescent="0.45">
      <c r="G39" s="144">
        <f>SUM(G36:G38)</f>
        <v>14000000</v>
      </c>
      <c r="H39" s="137" t="b">
        <f>G39='4700_유형자산'!C15</f>
        <v>1</v>
      </c>
    </row>
    <row r="40" spans="1:23" s="137" customFormat="1" ht="15" thickTop="1" x14ac:dyDescent="0.4">
      <c r="G40" s="143"/>
    </row>
    <row r="41" spans="1:23" s="149" customFormat="1" ht="14.5" x14ac:dyDescent="0.4">
      <c r="A41" s="148" t="s">
        <v>585</v>
      </c>
      <c r="B41" s="148" t="s">
        <v>586</v>
      </c>
      <c r="C41" s="148" t="s">
        <v>587</v>
      </c>
      <c r="D41" s="148" t="s">
        <v>588</v>
      </c>
      <c r="E41" s="148" t="s">
        <v>301</v>
      </c>
      <c r="F41" s="148" t="s">
        <v>589</v>
      </c>
      <c r="G41" s="150" t="s">
        <v>590</v>
      </c>
      <c r="H41" s="148" t="s">
        <v>591</v>
      </c>
      <c r="I41" s="148" t="s">
        <v>592</v>
      </c>
      <c r="J41" s="148" t="s">
        <v>593</v>
      </c>
      <c r="K41" s="148" t="s">
        <v>594</v>
      </c>
      <c r="L41" s="148" t="s">
        <v>595</v>
      </c>
      <c r="M41" s="148" t="s">
        <v>596</v>
      </c>
      <c r="N41" s="148" t="s">
        <v>597</v>
      </c>
      <c r="O41" s="148" t="s">
        <v>598</v>
      </c>
      <c r="P41" s="148" t="s">
        <v>599</v>
      </c>
      <c r="Q41" s="148" t="s">
        <v>600</v>
      </c>
      <c r="R41" s="148" t="s">
        <v>601</v>
      </c>
      <c r="S41" s="148" t="s">
        <v>602</v>
      </c>
      <c r="T41" s="148" t="s">
        <v>603</v>
      </c>
      <c r="U41" s="148" t="s">
        <v>279</v>
      </c>
      <c r="V41" s="148" t="s">
        <v>604</v>
      </c>
      <c r="W41" s="148"/>
    </row>
    <row r="42" spans="1:23" s="137" customFormat="1" ht="14.5" x14ac:dyDescent="0.4">
      <c r="A42" s="142">
        <v>46102</v>
      </c>
      <c r="B42" s="137" t="s">
        <v>636</v>
      </c>
      <c r="C42" s="137" t="s">
        <v>812</v>
      </c>
      <c r="D42" s="137" t="s">
        <v>813</v>
      </c>
      <c r="E42" s="137" t="s">
        <v>419</v>
      </c>
      <c r="F42" s="137" t="s">
        <v>590</v>
      </c>
      <c r="G42" s="143">
        <v>8030000</v>
      </c>
      <c r="H42" s="137">
        <v>0</v>
      </c>
      <c r="I42" s="137" t="s">
        <v>814</v>
      </c>
      <c r="J42" s="137" t="s">
        <v>815</v>
      </c>
      <c r="M42" s="137" t="s">
        <v>816</v>
      </c>
      <c r="N42" s="137" t="s">
        <v>817</v>
      </c>
      <c r="O42" s="137" t="s">
        <v>608</v>
      </c>
      <c r="Q42" s="142">
        <v>46102</v>
      </c>
      <c r="R42" s="137" t="s">
        <v>818</v>
      </c>
      <c r="S42" s="137" t="s">
        <v>57</v>
      </c>
      <c r="T42" s="137" t="s">
        <v>628</v>
      </c>
      <c r="U42" s="137" t="s">
        <v>291</v>
      </c>
      <c r="V42" s="137" t="s">
        <v>642</v>
      </c>
      <c r="W42" s="137" t="s">
        <v>1139</v>
      </c>
    </row>
    <row r="43" spans="1:23" s="137" customFormat="1" ht="14.5" x14ac:dyDescent="0.4">
      <c r="G43" s="143"/>
    </row>
    <row r="44" spans="1:23" s="137" customFormat="1" ht="14.5" x14ac:dyDescent="0.4">
      <c r="G44" s="143"/>
    </row>
    <row r="45" spans="1:23" s="137" customFormat="1" ht="15" thickBot="1" x14ac:dyDescent="0.45">
      <c r="G45" s="144">
        <f>SUM(G42:G44)</f>
        <v>8030000</v>
      </c>
      <c r="H45" s="137" t="b">
        <f>G45='4700_유형자산'!C18</f>
        <v>1</v>
      </c>
    </row>
    <row r="46" spans="1:23" s="137" customFormat="1" ht="15" thickTop="1" x14ac:dyDescent="0.4">
      <c r="G46" s="143"/>
    </row>
    <row r="47" spans="1:23" s="137" customFormat="1" ht="14.5" x14ac:dyDescent="0.4">
      <c r="G47" s="143"/>
    </row>
    <row r="48" spans="1:23" s="137" customFormat="1" ht="14.5" x14ac:dyDescent="0.4">
      <c r="G48" s="143"/>
    </row>
    <row r="49" spans="1:23" s="149" customFormat="1" ht="14.5" x14ac:dyDescent="0.4">
      <c r="A49" s="148" t="s">
        <v>585</v>
      </c>
      <c r="B49" s="148" t="s">
        <v>586</v>
      </c>
      <c r="C49" s="148" t="s">
        <v>587</v>
      </c>
      <c r="D49" s="148" t="s">
        <v>588</v>
      </c>
      <c r="E49" s="148" t="s">
        <v>301</v>
      </c>
      <c r="F49" s="148" t="s">
        <v>589</v>
      </c>
      <c r="G49" s="150" t="s">
        <v>590</v>
      </c>
      <c r="H49" s="148" t="s">
        <v>591</v>
      </c>
      <c r="I49" s="148" t="s">
        <v>592</v>
      </c>
      <c r="J49" s="148" t="s">
        <v>593</v>
      </c>
      <c r="K49" s="148" t="s">
        <v>594</v>
      </c>
      <c r="L49" s="148" t="s">
        <v>595</v>
      </c>
      <c r="M49" s="148" t="s">
        <v>596</v>
      </c>
      <c r="N49" s="148" t="s">
        <v>597</v>
      </c>
      <c r="O49" s="148" t="s">
        <v>598</v>
      </c>
      <c r="P49" s="148" t="s">
        <v>599</v>
      </c>
      <c r="Q49" s="148" t="s">
        <v>600</v>
      </c>
      <c r="R49" s="148" t="s">
        <v>601</v>
      </c>
      <c r="S49" s="148" t="s">
        <v>602</v>
      </c>
      <c r="T49" s="148" t="s">
        <v>603</v>
      </c>
      <c r="U49" s="148" t="s">
        <v>279</v>
      </c>
      <c r="V49" s="148" t="s">
        <v>604</v>
      </c>
      <c r="W49" s="148"/>
    </row>
    <row r="50" spans="1:23" s="137" customFormat="1" ht="14.5" x14ac:dyDescent="0.4">
      <c r="A50" s="142">
        <v>46049</v>
      </c>
      <c r="B50" s="137" t="s">
        <v>668</v>
      </c>
      <c r="C50" s="137" t="s">
        <v>819</v>
      </c>
      <c r="D50" s="137" t="s">
        <v>820</v>
      </c>
      <c r="E50" s="137" t="s">
        <v>324</v>
      </c>
      <c r="F50" s="137" t="s">
        <v>590</v>
      </c>
      <c r="G50" s="143">
        <v>15500000</v>
      </c>
      <c r="H50" s="137">
        <v>0</v>
      </c>
      <c r="I50" s="137" t="s">
        <v>821</v>
      </c>
      <c r="J50" s="137" t="s">
        <v>822</v>
      </c>
      <c r="M50" s="137" t="s">
        <v>823</v>
      </c>
      <c r="N50" s="137" t="s">
        <v>824</v>
      </c>
      <c r="O50" s="137" t="s">
        <v>608</v>
      </c>
      <c r="Q50" s="142">
        <v>46049</v>
      </c>
      <c r="R50" s="137" t="s">
        <v>825</v>
      </c>
      <c r="S50" s="137" t="s">
        <v>68</v>
      </c>
      <c r="T50" s="137" t="s">
        <v>628</v>
      </c>
      <c r="U50" s="137" t="s">
        <v>291</v>
      </c>
      <c r="V50" s="137" t="s">
        <v>673</v>
      </c>
      <c r="W50" s="137" t="s">
        <v>1139</v>
      </c>
    </row>
    <row r="51" spans="1:23" s="137" customFormat="1" ht="14.5" x14ac:dyDescent="0.4">
      <c r="A51" s="142">
        <v>46079</v>
      </c>
      <c r="B51" s="137" t="s">
        <v>826</v>
      </c>
      <c r="C51" s="137" t="s">
        <v>819</v>
      </c>
      <c r="D51" s="137" t="s">
        <v>820</v>
      </c>
      <c r="E51" s="137" t="s">
        <v>324</v>
      </c>
      <c r="F51" s="137" t="s">
        <v>590</v>
      </c>
      <c r="G51" s="143">
        <v>215000000</v>
      </c>
      <c r="H51" s="137">
        <v>0</v>
      </c>
      <c r="I51" s="137" t="s">
        <v>827</v>
      </c>
      <c r="J51" s="137" t="s">
        <v>828</v>
      </c>
      <c r="M51" s="137" t="s">
        <v>829</v>
      </c>
      <c r="N51" s="137" t="s">
        <v>830</v>
      </c>
      <c r="O51" s="137" t="s">
        <v>608</v>
      </c>
      <c r="P51" s="137" t="s">
        <v>831</v>
      </c>
      <c r="Q51" s="142">
        <v>46079</v>
      </c>
      <c r="R51" s="137" t="s">
        <v>832</v>
      </c>
      <c r="S51" s="137" t="s">
        <v>57</v>
      </c>
      <c r="T51" s="137" t="s">
        <v>628</v>
      </c>
      <c r="U51" s="137" t="s">
        <v>291</v>
      </c>
      <c r="V51" s="137" t="s">
        <v>833</v>
      </c>
      <c r="W51" s="137" t="s">
        <v>1139</v>
      </c>
    </row>
    <row r="52" spans="1:23" s="137" customFormat="1" ht="14.5" x14ac:dyDescent="0.4">
      <c r="A52" s="142">
        <v>46092</v>
      </c>
      <c r="B52" s="137" t="s">
        <v>707</v>
      </c>
      <c r="C52" s="137" t="s">
        <v>834</v>
      </c>
      <c r="D52" s="137" t="s">
        <v>835</v>
      </c>
      <c r="E52" s="137" t="s">
        <v>324</v>
      </c>
      <c r="F52" s="137" t="s">
        <v>590</v>
      </c>
      <c r="G52" s="143">
        <v>32550000</v>
      </c>
      <c r="H52" s="137">
        <v>0</v>
      </c>
      <c r="I52" s="137" t="s">
        <v>836</v>
      </c>
      <c r="J52" s="137" t="s">
        <v>837</v>
      </c>
      <c r="M52" s="137" t="s">
        <v>838</v>
      </c>
      <c r="N52" s="137" t="s">
        <v>839</v>
      </c>
      <c r="O52" s="137" t="s">
        <v>608</v>
      </c>
      <c r="P52" s="137" t="s">
        <v>840</v>
      </c>
      <c r="Q52" s="142">
        <v>46092</v>
      </c>
      <c r="R52" s="137" t="s">
        <v>841</v>
      </c>
      <c r="S52" s="137" t="s">
        <v>57</v>
      </c>
      <c r="T52" s="137" t="s">
        <v>628</v>
      </c>
      <c r="U52" s="137" t="s">
        <v>291</v>
      </c>
      <c r="V52" s="137" t="s">
        <v>713</v>
      </c>
      <c r="W52" s="137" t="s">
        <v>1139</v>
      </c>
    </row>
    <row r="53" spans="1:23" s="137" customFormat="1" ht="14.5" x14ac:dyDescent="0.4">
      <c r="A53" s="142">
        <v>46106</v>
      </c>
      <c r="B53" s="137" t="s">
        <v>842</v>
      </c>
      <c r="C53" s="137" t="s">
        <v>819</v>
      </c>
      <c r="D53" s="137" t="s">
        <v>820</v>
      </c>
      <c r="E53" s="137" t="s">
        <v>324</v>
      </c>
      <c r="F53" s="137" t="s">
        <v>590</v>
      </c>
      <c r="G53" s="143">
        <v>435600000</v>
      </c>
      <c r="H53" s="137">
        <v>0</v>
      </c>
      <c r="I53" s="137" t="s">
        <v>843</v>
      </c>
      <c r="J53" s="137" t="s">
        <v>844</v>
      </c>
      <c r="M53" s="137" t="s">
        <v>829</v>
      </c>
      <c r="N53" s="137" t="s">
        <v>830</v>
      </c>
      <c r="O53" s="137" t="s">
        <v>608</v>
      </c>
      <c r="Q53" s="142">
        <v>46106</v>
      </c>
      <c r="R53" s="137" t="s">
        <v>845</v>
      </c>
      <c r="S53" s="137" t="s">
        <v>57</v>
      </c>
      <c r="T53" s="137" t="s">
        <v>628</v>
      </c>
      <c r="U53" s="137" t="s">
        <v>291</v>
      </c>
      <c r="V53" s="137" t="s">
        <v>846</v>
      </c>
      <c r="W53" s="137" t="s">
        <v>1139</v>
      </c>
    </row>
    <row r="54" spans="1:23" s="137" customFormat="1" ht="14.5" x14ac:dyDescent="0.4">
      <c r="A54" s="142">
        <v>46111</v>
      </c>
      <c r="B54" s="137" t="s">
        <v>655</v>
      </c>
      <c r="C54" s="137" t="s">
        <v>847</v>
      </c>
      <c r="D54" s="137" t="s">
        <v>848</v>
      </c>
      <c r="E54" s="137" t="s">
        <v>324</v>
      </c>
      <c r="F54" s="137" t="s">
        <v>590</v>
      </c>
      <c r="G54" s="143">
        <v>68900000</v>
      </c>
      <c r="H54" s="137">
        <v>0</v>
      </c>
      <c r="I54" s="137" t="s">
        <v>849</v>
      </c>
      <c r="J54" s="137" t="s">
        <v>850</v>
      </c>
      <c r="M54" s="137" t="s">
        <v>809</v>
      </c>
      <c r="N54" s="137" t="s">
        <v>810</v>
      </c>
      <c r="O54" s="137" t="s">
        <v>608</v>
      </c>
      <c r="Q54" s="142">
        <v>46111</v>
      </c>
      <c r="R54" s="137" t="s">
        <v>851</v>
      </c>
      <c r="S54" s="137" t="s">
        <v>50</v>
      </c>
      <c r="T54" s="137" t="s">
        <v>628</v>
      </c>
      <c r="U54" s="137" t="s">
        <v>291</v>
      </c>
      <c r="V54" s="137" t="s">
        <v>661</v>
      </c>
      <c r="W54" s="137" t="s">
        <v>1139</v>
      </c>
    </row>
    <row r="55" spans="1:23" s="137" customFormat="1" ht="14.5" x14ac:dyDescent="0.4">
      <c r="A55" s="142">
        <v>46112</v>
      </c>
      <c r="B55" s="137" t="s">
        <v>1101</v>
      </c>
      <c r="C55" s="137" t="s">
        <v>847</v>
      </c>
      <c r="D55" s="137" t="s">
        <v>848</v>
      </c>
      <c r="E55" s="137" t="s">
        <v>324</v>
      </c>
      <c r="F55" s="137" t="s">
        <v>590</v>
      </c>
      <c r="G55" s="143">
        <v>3545810</v>
      </c>
      <c r="H55" s="137">
        <v>0</v>
      </c>
      <c r="I55" s="137" t="s">
        <v>1102</v>
      </c>
      <c r="J55" s="137" t="s">
        <v>749</v>
      </c>
      <c r="M55" s="137" t="s">
        <v>809</v>
      </c>
      <c r="N55" s="137" t="s">
        <v>810</v>
      </c>
      <c r="O55" s="137" t="s">
        <v>608</v>
      </c>
      <c r="Q55" s="137">
        <v>46112</v>
      </c>
      <c r="R55" s="137" t="s">
        <v>1103</v>
      </c>
      <c r="S55" s="137" t="s">
        <v>53</v>
      </c>
      <c r="T55" s="137" t="s">
        <v>628</v>
      </c>
      <c r="U55" s="137" t="s">
        <v>291</v>
      </c>
      <c r="V55" s="137" t="s">
        <v>1104</v>
      </c>
      <c r="W55" s="137" t="s">
        <v>1139</v>
      </c>
    </row>
    <row r="56" spans="1:23" s="137" customFormat="1" ht="14.5" x14ac:dyDescent="0.4">
      <c r="A56" s="142">
        <v>46112</v>
      </c>
      <c r="B56" s="137" t="s">
        <v>1101</v>
      </c>
      <c r="C56" s="137" t="s">
        <v>847</v>
      </c>
      <c r="D56" s="137" t="s">
        <v>848</v>
      </c>
      <c r="E56" s="137" t="s">
        <v>324</v>
      </c>
      <c r="F56" s="137" t="s">
        <v>590</v>
      </c>
      <c r="G56" s="143">
        <v>230000</v>
      </c>
      <c r="H56" s="137">
        <v>0</v>
      </c>
      <c r="I56" s="137" t="s">
        <v>1102</v>
      </c>
      <c r="J56" s="137" t="s">
        <v>749</v>
      </c>
      <c r="M56" s="137" t="s">
        <v>860</v>
      </c>
      <c r="N56" s="137" t="s">
        <v>861</v>
      </c>
      <c r="O56" s="137" t="s">
        <v>608</v>
      </c>
      <c r="Q56" s="137">
        <v>46112</v>
      </c>
      <c r="R56" s="137" t="s">
        <v>1103</v>
      </c>
      <c r="S56" s="137" t="s">
        <v>53</v>
      </c>
      <c r="T56" s="137" t="s">
        <v>628</v>
      </c>
      <c r="U56" s="137" t="s">
        <v>291</v>
      </c>
      <c r="V56" s="137" t="s">
        <v>1104</v>
      </c>
      <c r="W56" s="137" t="s">
        <v>1139</v>
      </c>
    </row>
    <row r="57" spans="1:23" s="137" customFormat="1" ht="14.5" x14ac:dyDescent="0.4">
      <c r="A57" s="142">
        <v>46112</v>
      </c>
      <c r="B57" s="137" t="s">
        <v>1101</v>
      </c>
      <c r="C57" s="137" t="s">
        <v>847</v>
      </c>
      <c r="D57" s="137" t="s">
        <v>848</v>
      </c>
      <c r="E57" s="137" t="s">
        <v>324</v>
      </c>
      <c r="F57" s="137" t="s">
        <v>590</v>
      </c>
      <c r="G57" s="137">
        <v>500</v>
      </c>
      <c r="H57" s="137">
        <v>0</v>
      </c>
      <c r="I57" s="137" t="s">
        <v>1102</v>
      </c>
      <c r="J57" s="137" t="s">
        <v>749</v>
      </c>
      <c r="M57" s="137" t="s">
        <v>809</v>
      </c>
      <c r="N57" s="137" t="s">
        <v>810</v>
      </c>
      <c r="O57" s="137" t="s">
        <v>608</v>
      </c>
      <c r="Q57" s="137">
        <v>46112</v>
      </c>
      <c r="R57" s="137" t="s">
        <v>1103</v>
      </c>
      <c r="S57" s="137" t="s">
        <v>53</v>
      </c>
      <c r="T57" s="137" t="s">
        <v>628</v>
      </c>
      <c r="U57" s="137" t="s">
        <v>291</v>
      </c>
      <c r="V57" s="137" t="s">
        <v>1104</v>
      </c>
      <c r="W57" s="137" t="s">
        <v>1139</v>
      </c>
    </row>
    <row r="58" spans="1:23" s="137" customFormat="1" ht="14.5" x14ac:dyDescent="0.4">
      <c r="A58" s="142">
        <v>46121</v>
      </c>
      <c r="B58" s="137" t="s">
        <v>1105</v>
      </c>
      <c r="C58" s="137" t="s">
        <v>606</v>
      </c>
      <c r="D58" s="137" t="s">
        <v>50</v>
      </c>
      <c r="E58" s="137" t="s">
        <v>324</v>
      </c>
      <c r="F58" s="137" t="s">
        <v>590</v>
      </c>
      <c r="G58" s="143">
        <v>2981000000</v>
      </c>
      <c r="H58" s="137">
        <v>0</v>
      </c>
      <c r="I58" s="137" t="s">
        <v>1106</v>
      </c>
      <c r="M58" s="137" t="s">
        <v>868</v>
      </c>
      <c r="N58" s="137" t="s">
        <v>869</v>
      </c>
      <c r="O58" s="137" t="s">
        <v>608</v>
      </c>
      <c r="Q58" s="137">
        <v>46121</v>
      </c>
      <c r="R58" s="137" t="s">
        <v>1107</v>
      </c>
      <c r="T58" s="137" t="s">
        <v>610</v>
      </c>
      <c r="U58" s="137" t="s">
        <v>291</v>
      </c>
      <c r="V58" s="137" t="s">
        <v>1108</v>
      </c>
      <c r="W58" s="137" t="s">
        <v>1139</v>
      </c>
    </row>
    <row r="59" spans="1:23" s="137" customFormat="1" ht="14.5" x14ac:dyDescent="0.4">
      <c r="A59" s="142">
        <v>46129</v>
      </c>
      <c r="B59" s="137" t="s">
        <v>1109</v>
      </c>
      <c r="C59" s="137" t="s">
        <v>606</v>
      </c>
      <c r="D59" s="137" t="s">
        <v>50</v>
      </c>
      <c r="E59" s="137" t="s">
        <v>324</v>
      </c>
      <c r="F59" s="137" t="s">
        <v>590</v>
      </c>
      <c r="G59" s="143">
        <v>3000000</v>
      </c>
      <c r="H59" s="137">
        <v>0</v>
      </c>
      <c r="I59" s="137" t="s">
        <v>1110</v>
      </c>
      <c r="M59" s="137" t="s">
        <v>864</v>
      </c>
      <c r="N59" s="137" t="s">
        <v>865</v>
      </c>
      <c r="O59" s="137" t="s">
        <v>608</v>
      </c>
      <c r="Q59" s="137">
        <v>46129</v>
      </c>
      <c r="R59" s="137" t="s">
        <v>1111</v>
      </c>
      <c r="T59" s="137" t="s">
        <v>610</v>
      </c>
      <c r="U59" s="137" t="s">
        <v>291</v>
      </c>
      <c r="V59" s="137" t="s">
        <v>1112</v>
      </c>
      <c r="W59" s="137" t="s">
        <v>1139</v>
      </c>
    </row>
    <row r="60" spans="1:23" s="137" customFormat="1" ht="14.5" x14ac:dyDescent="0.4">
      <c r="A60" s="142">
        <v>46140</v>
      </c>
      <c r="B60" s="137" t="s">
        <v>1113</v>
      </c>
      <c r="C60" s="137" t="s">
        <v>819</v>
      </c>
      <c r="D60" s="137" t="s">
        <v>820</v>
      </c>
      <c r="E60" s="137" t="s">
        <v>324</v>
      </c>
      <c r="F60" s="137" t="s">
        <v>590</v>
      </c>
      <c r="G60" s="143">
        <v>392000000</v>
      </c>
      <c r="H60" s="137">
        <v>0</v>
      </c>
      <c r="I60" s="137" t="s">
        <v>1114</v>
      </c>
      <c r="J60" s="137" t="s">
        <v>1115</v>
      </c>
      <c r="M60" s="137" t="s">
        <v>829</v>
      </c>
      <c r="N60" s="137" t="s">
        <v>830</v>
      </c>
      <c r="O60" s="137" t="s">
        <v>608</v>
      </c>
      <c r="P60" s="137" t="s">
        <v>1116</v>
      </c>
      <c r="Q60" s="137">
        <v>46140</v>
      </c>
      <c r="R60" s="137" t="s">
        <v>1117</v>
      </c>
      <c r="S60" s="137" t="s">
        <v>68</v>
      </c>
      <c r="T60" s="137" t="s">
        <v>628</v>
      </c>
      <c r="U60" s="137" t="s">
        <v>291</v>
      </c>
      <c r="V60" s="137" t="s">
        <v>1118</v>
      </c>
      <c r="W60" s="137" t="s">
        <v>1139</v>
      </c>
    </row>
    <row r="61" spans="1:23" s="137" customFormat="1" ht="14.5" x14ac:dyDescent="0.4">
      <c r="A61" s="142">
        <v>46181</v>
      </c>
      <c r="B61" s="137" t="s">
        <v>947</v>
      </c>
      <c r="C61" s="137" t="s">
        <v>819</v>
      </c>
      <c r="D61" s="137" t="s">
        <v>820</v>
      </c>
      <c r="E61" s="137" t="s">
        <v>324</v>
      </c>
      <c r="F61" s="137" t="s">
        <v>590</v>
      </c>
      <c r="G61" s="143">
        <v>370000000</v>
      </c>
      <c r="H61" s="137">
        <v>0</v>
      </c>
      <c r="I61" s="137" t="s">
        <v>1119</v>
      </c>
      <c r="J61" s="137" t="s">
        <v>1120</v>
      </c>
      <c r="M61" s="137" t="s">
        <v>829</v>
      </c>
      <c r="N61" s="137" t="s">
        <v>830</v>
      </c>
      <c r="O61" s="137" t="s">
        <v>608</v>
      </c>
      <c r="Q61" s="137">
        <v>46181</v>
      </c>
      <c r="R61" s="137" t="s">
        <v>1121</v>
      </c>
      <c r="S61" s="137" t="s">
        <v>53</v>
      </c>
      <c r="T61" s="137" t="s">
        <v>628</v>
      </c>
      <c r="U61" s="137" t="s">
        <v>291</v>
      </c>
      <c r="V61" s="137" t="s">
        <v>953</v>
      </c>
      <c r="W61" s="137" t="s">
        <v>1139</v>
      </c>
    </row>
    <row r="62" spans="1:23" s="137" customFormat="1" ht="14.5" x14ac:dyDescent="0.4">
      <c r="G62" s="143"/>
    </row>
    <row r="63" spans="1:23" s="137" customFormat="1" ht="15" thickBot="1" x14ac:dyDescent="0.45">
      <c r="G63" s="147">
        <f>SUM(G50:G62)</f>
        <v>4517326310</v>
      </c>
      <c r="H63" s="137" t="b">
        <f>G63='4700_유형자산'!C19</f>
        <v>1</v>
      </c>
    </row>
    <row r="64" spans="1:23" s="137" customFormat="1" ht="15" thickTop="1" x14ac:dyDescent="0.4"/>
    <row r="65" s="137" customFormat="1" ht="14.5" x14ac:dyDescent="0.4"/>
  </sheetData>
  <mergeCells count="5">
    <mergeCell ref="A2:F2"/>
    <mergeCell ref="A1:J1"/>
    <mergeCell ref="A3:J3"/>
    <mergeCell ref="A4:J4"/>
    <mergeCell ref="G2:J2"/>
  </mergeCells>
  <phoneticPr fontId="2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60"/>
  <sheetViews>
    <sheetView topLeftCell="A26" workbookViewId="0">
      <selection activeCell="H45" sqref="H45:H46"/>
    </sheetView>
  </sheetViews>
  <sheetFormatPr defaultRowHeight="17" x14ac:dyDescent="0.45"/>
  <cols>
    <col min="1" max="1" width="17.83203125" bestFit="1" customWidth="1"/>
    <col min="4" max="4" width="16.1640625" bestFit="1" customWidth="1"/>
    <col min="5" max="5" width="12.4140625" bestFit="1" customWidth="1"/>
    <col min="6" max="6" width="11.6640625" bestFit="1" customWidth="1"/>
    <col min="7" max="7" width="8.83203125" bestFit="1" customWidth="1"/>
    <col min="8" max="8" width="14.4140625" bestFit="1" customWidth="1"/>
    <col min="9" max="9" width="30.25" customWidth="1"/>
    <col min="12" max="12" width="15.58203125" bestFit="1" customWidth="1"/>
    <col min="14" max="14" width="22.9140625" bestFit="1" customWidth="1"/>
    <col min="17" max="17" width="14.6640625" bestFit="1" customWidth="1"/>
  </cols>
  <sheetData>
    <row r="1" spans="1:23" x14ac:dyDescent="0.45">
      <c r="A1" s="598"/>
      <c r="B1" s="580"/>
      <c r="C1" s="580"/>
      <c r="D1" s="580"/>
      <c r="E1" s="580"/>
      <c r="F1" s="580"/>
      <c r="G1" s="580"/>
      <c r="H1" s="580"/>
      <c r="I1" s="580"/>
      <c r="J1" s="580"/>
    </row>
    <row r="2" spans="1:23" ht="17.5" customHeight="1" x14ac:dyDescent="0.45">
      <c r="A2" s="688" t="str">
        <f>기본사항!C8</f>
        <v>주식회사 경남제약</v>
      </c>
      <c r="B2" s="580"/>
      <c r="C2" s="580"/>
      <c r="D2" s="580"/>
      <c r="E2" s="580"/>
      <c r="F2" s="580"/>
      <c r="G2" s="692" t="s">
        <v>764</v>
      </c>
      <c r="H2" s="580"/>
      <c r="I2" s="580"/>
      <c r="J2" s="580"/>
    </row>
    <row r="3" spans="1:23" ht="25.5" customHeight="1" x14ac:dyDescent="0.45">
      <c r="A3" s="590" t="s">
        <v>765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23" x14ac:dyDescent="0.45">
      <c r="A4" s="686" t="s">
        <v>852</v>
      </c>
      <c r="B4" s="580"/>
      <c r="C4" s="580"/>
      <c r="D4" s="580"/>
      <c r="E4" s="580"/>
      <c r="F4" s="580"/>
      <c r="G4" s="580"/>
      <c r="H4" s="580"/>
      <c r="I4" s="580"/>
      <c r="J4" s="580"/>
    </row>
    <row r="6" spans="1:23" s="177" customFormat="1" ht="14.5" x14ac:dyDescent="0.4"/>
    <row r="7" spans="1:23" s="149" customFormat="1" ht="14.5" x14ac:dyDescent="0.4">
      <c r="A7" s="148" t="s">
        <v>585</v>
      </c>
      <c r="B7" s="148" t="s">
        <v>586</v>
      </c>
      <c r="C7" s="148" t="s">
        <v>587</v>
      </c>
      <c r="D7" s="148" t="s">
        <v>588</v>
      </c>
      <c r="E7" s="148" t="s">
        <v>301</v>
      </c>
      <c r="F7" s="148" t="s">
        <v>589</v>
      </c>
      <c r="G7" s="150" t="s">
        <v>590</v>
      </c>
      <c r="H7" s="148" t="s">
        <v>591</v>
      </c>
      <c r="I7" s="148" t="s">
        <v>592</v>
      </c>
      <c r="J7" s="148" t="s">
        <v>593</v>
      </c>
      <c r="K7" s="148" t="s">
        <v>594</v>
      </c>
      <c r="L7" s="148" t="s">
        <v>595</v>
      </c>
      <c r="M7" s="148" t="s">
        <v>596</v>
      </c>
      <c r="N7" s="148" t="s">
        <v>597</v>
      </c>
      <c r="O7" s="148" t="s">
        <v>598</v>
      </c>
      <c r="P7" s="148" t="s">
        <v>599</v>
      </c>
      <c r="Q7" s="148" t="s">
        <v>600</v>
      </c>
      <c r="R7" s="148" t="s">
        <v>601</v>
      </c>
      <c r="S7" s="148" t="s">
        <v>602</v>
      </c>
      <c r="T7" s="148" t="s">
        <v>603</v>
      </c>
      <c r="U7" s="148" t="s">
        <v>279</v>
      </c>
      <c r="V7" s="148" t="s">
        <v>604</v>
      </c>
      <c r="W7" s="148"/>
    </row>
    <row r="8" spans="1:23" s="177" customFormat="1" ht="14.5" x14ac:dyDescent="0.4">
      <c r="A8" s="142">
        <v>46175</v>
      </c>
      <c r="B8" s="177" t="s">
        <v>605</v>
      </c>
      <c r="C8" s="177" t="s">
        <v>606</v>
      </c>
      <c r="D8" s="177" t="s">
        <v>50</v>
      </c>
      <c r="E8" s="177" t="s">
        <v>490</v>
      </c>
      <c r="F8" s="177" t="s">
        <v>591</v>
      </c>
      <c r="G8" s="177">
        <v>0</v>
      </c>
      <c r="H8" s="143">
        <v>2140392339</v>
      </c>
      <c r="I8" s="177" t="s">
        <v>607</v>
      </c>
      <c r="O8" s="177" t="s">
        <v>608</v>
      </c>
      <c r="Q8" s="142">
        <v>46175</v>
      </c>
      <c r="R8" s="177" t="s">
        <v>609</v>
      </c>
      <c r="T8" s="177" t="s">
        <v>610</v>
      </c>
      <c r="U8" s="177" t="s">
        <v>291</v>
      </c>
      <c r="V8" s="177" t="s">
        <v>611</v>
      </c>
      <c r="W8" s="177" t="s">
        <v>1138</v>
      </c>
    </row>
    <row r="9" spans="1:23" s="177" customFormat="1" ht="14.5" x14ac:dyDescent="0.4">
      <c r="A9" s="142">
        <v>46175</v>
      </c>
      <c r="B9" s="177" t="s">
        <v>612</v>
      </c>
      <c r="C9" s="177" t="s">
        <v>606</v>
      </c>
      <c r="D9" s="177" t="s">
        <v>50</v>
      </c>
      <c r="E9" s="177" t="s">
        <v>490</v>
      </c>
      <c r="F9" s="177" t="s">
        <v>591</v>
      </c>
      <c r="G9" s="177">
        <v>0</v>
      </c>
      <c r="H9" s="143">
        <v>2140392339</v>
      </c>
      <c r="I9" s="177" t="s">
        <v>613</v>
      </c>
      <c r="O9" s="177" t="s">
        <v>608</v>
      </c>
      <c r="Q9" s="142">
        <v>46175</v>
      </c>
      <c r="R9" s="177" t="s">
        <v>614</v>
      </c>
      <c r="T9" s="177" t="s">
        <v>610</v>
      </c>
      <c r="U9" s="177" t="s">
        <v>291</v>
      </c>
      <c r="V9" s="177" t="s">
        <v>615</v>
      </c>
      <c r="W9" s="177" t="s">
        <v>1138</v>
      </c>
    </row>
    <row r="10" spans="1:23" s="177" customFormat="1" ht="14.5" x14ac:dyDescent="0.4">
      <c r="H10" s="143"/>
    </row>
    <row r="11" spans="1:23" s="177" customFormat="1" ht="14.5" x14ac:dyDescent="0.4">
      <c r="H11" s="143"/>
    </row>
    <row r="12" spans="1:23" s="177" customFormat="1" ht="15" thickBot="1" x14ac:dyDescent="0.45">
      <c r="H12" s="196">
        <f>SUM(H8:H11)</f>
        <v>4280784678</v>
      </c>
    </row>
    <row r="13" spans="1:23" s="177" customFormat="1" ht="14.5" x14ac:dyDescent="0.4">
      <c r="H13" s="143"/>
    </row>
    <row r="14" spans="1:23" s="177" customFormat="1" ht="14.5" x14ac:dyDescent="0.4">
      <c r="H14" s="143"/>
    </row>
    <row r="15" spans="1:23" s="177" customFormat="1" ht="14.5" x14ac:dyDescent="0.4">
      <c r="H15" s="143"/>
    </row>
    <row r="16" spans="1:23" s="177" customFormat="1" ht="14.5" x14ac:dyDescent="0.4">
      <c r="H16" s="143"/>
    </row>
    <row r="17" spans="1:23" s="177" customFormat="1" ht="14.5" x14ac:dyDescent="0.4">
      <c r="H17" s="143"/>
    </row>
    <row r="18" spans="1:23" s="177" customFormat="1" ht="14.5" x14ac:dyDescent="0.4">
      <c r="H18" s="143"/>
    </row>
    <row r="19" spans="1:23" s="177" customFormat="1" ht="14.5" x14ac:dyDescent="0.4">
      <c r="H19" s="143"/>
    </row>
    <row r="20" spans="1:23" s="149" customFormat="1" ht="14.5" x14ac:dyDescent="0.4">
      <c r="A20" s="148" t="s">
        <v>585</v>
      </c>
      <c r="B20" s="148" t="s">
        <v>586</v>
      </c>
      <c r="C20" s="148" t="s">
        <v>587</v>
      </c>
      <c r="D20" s="148" t="s">
        <v>588</v>
      </c>
      <c r="E20" s="148" t="s">
        <v>301</v>
      </c>
      <c r="F20" s="148" t="s">
        <v>589</v>
      </c>
      <c r="G20" s="150" t="s">
        <v>590</v>
      </c>
      <c r="H20" s="148" t="s">
        <v>591</v>
      </c>
      <c r="I20" s="148" t="s">
        <v>592</v>
      </c>
      <c r="J20" s="148" t="s">
        <v>593</v>
      </c>
      <c r="K20" s="148" t="s">
        <v>594</v>
      </c>
      <c r="L20" s="148" t="s">
        <v>595</v>
      </c>
      <c r="M20" s="148" t="s">
        <v>596</v>
      </c>
      <c r="N20" s="148" t="s">
        <v>597</v>
      </c>
      <c r="O20" s="148" t="s">
        <v>598</v>
      </c>
      <c r="P20" s="148" t="s">
        <v>599</v>
      </c>
      <c r="Q20" s="148" t="s">
        <v>600</v>
      </c>
      <c r="R20" s="148" t="s">
        <v>601</v>
      </c>
      <c r="S20" s="148" t="s">
        <v>602</v>
      </c>
      <c r="T20" s="148" t="s">
        <v>603</v>
      </c>
      <c r="U20" s="148" t="s">
        <v>279</v>
      </c>
      <c r="V20" s="148" t="s">
        <v>604</v>
      </c>
      <c r="W20" s="148"/>
    </row>
    <row r="21" spans="1:23" s="177" customFormat="1" ht="14.5" x14ac:dyDescent="0.4">
      <c r="A21" s="142">
        <v>46175</v>
      </c>
      <c r="B21" s="177" t="s">
        <v>605</v>
      </c>
      <c r="C21" s="177" t="s">
        <v>606</v>
      </c>
      <c r="D21" s="177" t="s">
        <v>50</v>
      </c>
      <c r="E21" s="177" t="s">
        <v>480</v>
      </c>
      <c r="F21" s="177" t="s">
        <v>591</v>
      </c>
      <c r="G21" s="177">
        <v>0</v>
      </c>
      <c r="H21" s="143">
        <v>572270991</v>
      </c>
      <c r="I21" s="177" t="s">
        <v>607</v>
      </c>
      <c r="O21" s="177" t="s">
        <v>608</v>
      </c>
      <c r="Q21" s="142">
        <v>46175</v>
      </c>
      <c r="R21" s="177" t="s">
        <v>609</v>
      </c>
      <c r="T21" s="177" t="s">
        <v>610</v>
      </c>
      <c r="U21" s="177" t="s">
        <v>291</v>
      </c>
      <c r="V21" s="177" t="s">
        <v>611</v>
      </c>
      <c r="W21" s="177" t="s">
        <v>1138</v>
      </c>
    </row>
    <row r="22" spans="1:23" s="177" customFormat="1" ht="14.5" x14ac:dyDescent="0.4">
      <c r="A22" s="142">
        <v>46175</v>
      </c>
      <c r="B22" s="177" t="s">
        <v>612</v>
      </c>
      <c r="C22" s="177" t="s">
        <v>606</v>
      </c>
      <c r="D22" s="177" t="s">
        <v>50</v>
      </c>
      <c r="E22" s="177" t="s">
        <v>480</v>
      </c>
      <c r="F22" s="177" t="s">
        <v>591</v>
      </c>
      <c r="G22" s="177">
        <v>0</v>
      </c>
      <c r="H22" s="143">
        <v>572270991</v>
      </c>
      <c r="I22" s="177" t="s">
        <v>613</v>
      </c>
      <c r="O22" s="177" t="s">
        <v>608</v>
      </c>
      <c r="Q22" s="142">
        <v>46175</v>
      </c>
      <c r="R22" s="177" t="s">
        <v>614</v>
      </c>
      <c r="T22" s="177" t="s">
        <v>610</v>
      </c>
      <c r="U22" s="177" t="s">
        <v>291</v>
      </c>
      <c r="V22" s="177" t="s">
        <v>615</v>
      </c>
      <c r="W22" s="177" t="s">
        <v>1138</v>
      </c>
    </row>
    <row r="23" spans="1:23" s="177" customFormat="1" ht="14.5" x14ac:dyDescent="0.4">
      <c r="H23" s="143"/>
    </row>
    <row r="24" spans="1:23" s="177" customFormat="1" ht="14.5" x14ac:dyDescent="0.4">
      <c r="H24" s="143"/>
    </row>
    <row r="25" spans="1:23" s="177" customFormat="1" ht="15" thickBot="1" x14ac:dyDescent="0.45">
      <c r="H25" s="196">
        <f>SUM(H21:H24)</f>
        <v>1144541982</v>
      </c>
    </row>
    <row r="26" spans="1:23" s="177" customFormat="1" ht="14.5" x14ac:dyDescent="0.4">
      <c r="H26" s="143"/>
    </row>
    <row r="27" spans="1:23" s="177" customFormat="1" ht="14.5" x14ac:dyDescent="0.4">
      <c r="H27" s="143"/>
    </row>
    <row r="28" spans="1:23" s="177" customFormat="1" ht="14.5" x14ac:dyDescent="0.4">
      <c r="H28" s="143"/>
    </row>
    <row r="29" spans="1:23" s="149" customFormat="1" ht="14.5" x14ac:dyDescent="0.4">
      <c r="A29" s="148" t="s">
        <v>585</v>
      </c>
      <c r="B29" s="148" t="s">
        <v>586</v>
      </c>
      <c r="C29" s="148" t="s">
        <v>587</v>
      </c>
      <c r="D29" s="148" t="s">
        <v>588</v>
      </c>
      <c r="E29" s="148" t="s">
        <v>301</v>
      </c>
      <c r="F29" s="148" t="s">
        <v>589</v>
      </c>
      <c r="G29" s="150" t="s">
        <v>590</v>
      </c>
      <c r="H29" s="148" t="s">
        <v>591</v>
      </c>
      <c r="I29" s="148" t="s">
        <v>592</v>
      </c>
      <c r="J29" s="148" t="s">
        <v>593</v>
      </c>
      <c r="K29" s="148" t="s">
        <v>594</v>
      </c>
      <c r="L29" s="148" t="s">
        <v>595</v>
      </c>
      <c r="M29" s="148" t="s">
        <v>596</v>
      </c>
      <c r="N29" s="148" t="s">
        <v>597</v>
      </c>
      <c r="O29" s="148" t="s">
        <v>598</v>
      </c>
      <c r="P29" s="148" t="s">
        <v>599</v>
      </c>
      <c r="Q29" s="148" t="s">
        <v>600</v>
      </c>
      <c r="R29" s="148" t="s">
        <v>601</v>
      </c>
      <c r="S29" s="148" t="s">
        <v>602</v>
      </c>
      <c r="T29" s="148" t="s">
        <v>603</v>
      </c>
      <c r="U29" s="148" t="s">
        <v>279</v>
      </c>
      <c r="V29" s="148" t="s">
        <v>604</v>
      </c>
      <c r="W29" s="148"/>
    </row>
    <row r="30" spans="1:23" s="177" customFormat="1" ht="14.5" x14ac:dyDescent="0.4">
      <c r="A30" s="142">
        <v>46139</v>
      </c>
      <c r="B30" s="177" t="s">
        <v>655</v>
      </c>
      <c r="C30" s="177" t="s">
        <v>606</v>
      </c>
      <c r="D30" s="177" t="s">
        <v>50</v>
      </c>
      <c r="E30" s="177" t="s">
        <v>374</v>
      </c>
      <c r="F30" s="177" t="s">
        <v>591</v>
      </c>
      <c r="G30" s="177">
        <v>0</v>
      </c>
      <c r="H30" s="143">
        <v>39674148</v>
      </c>
      <c r="I30" s="177" t="s">
        <v>853</v>
      </c>
      <c r="J30" s="177" t="s">
        <v>854</v>
      </c>
      <c r="M30" s="177" t="s">
        <v>855</v>
      </c>
      <c r="N30" s="177" t="s">
        <v>856</v>
      </c>
      <c r="O30" s="177" t="s">
        <v>608</v>
      </c>
      <c r="Q30" s="142">
        <v>46139</v>
      </c>
      <c r="R30" s="177" t="s">
        <v>857</v>
      </c>
      <c r="S30" s="177" t="s">
        <v>53</v>
      </c>
      <c r="T30" s="177" t="s">
        <v>628</v>
      </c>
      <c r="U30" s="177" t="s">
        <v>291</v>
      </c>
      <c r="V30" s="177" t="s">
        <v>661</v>
      </c>
    </row>
    <row r="31" spans="1:23" s="177" customFormat="1" ht="14.5" x14ac:dyDescent="0.4">
      <c r="H31" s="143"/>
    </row>
    <row r="32" spans="1:23" s="177" customFormat="1" ht="14.5" x14ac:dyDescent="0.4">
      <c r="H32" s="143"/>
    </row>
    <row r="33" spans="1:23" s="177" customFormat="1" ht="15" thickBot="1" x14ac:dyDescent="0.45">
      <c r="H33" s="144">
        <f>SUM(H30:H32)</f>
        <v>39674148</v>
      </c>
      <c r="I33" s="177" t="b">
        <f>H33='4700_유형자산'!D16</f>
        <v>1</v>
      </c>
    </row>
    <row r="34" spans="1:23" s="177" customFormat="1" ht="15" thickTop="1" x14ac:dyDescent="0.4">
      <c r="H34" s="143"/>
    </row>
    <row r="35" spans="1:23" s="177" customFormat="1" ht="14.5" x14ac:dyDescent="0.4">
      <c r="H35" s="143"/>
    </row>
    <row r="36" spans="1:23" s="177" customFormat="1" ht="14.5" x14ac:dyDescent="0.4"/>
    <row r="37" spans="1:23" s="177" customFormat="1" ht="14.5" x14ac:dyDescent="0.4"/>
    <row r="38" spans="1:23" s="177" customFormat="1" ht="14.5" x14ac:dyDescent="0.4"/>
    <row r="39" spans="1:23" s="177" customFormat="1" ht="14.5" x14ac:dyDescent="0.4"/>
    <row r="40" spans="1:23" s="177" customFormat="1" ht="14.5" x14ac:dyDescent="0.4"/>
    <row r="41" spans="1:23" s="149" customFormat="1" ht="14.5" x14ac:dyDescent="0.4">
      <c r="A41" s="148" t="s">
        <v>585</v>
      </c>
      <c r="B41" s="148" t="s">
        <v>586</v>
      </c>
      <c r="C41" s="148" t="s">
        <v>587</v>
      </c>
      <c r="D41" s="148" t="s">
        <v>588</v>
      </c>
      <c r="E41" s="148" t="s">
        <v>301</v>
      </c>
      <c r="F41" s="148" t="s">
        <v>589</v>
      </c>
      <c r="G41" s="150" t="s">
        <v>590</v>
      </c>
      <c r="H41" s="148" t="s">
        <v>591</v>
      </c>
      <c r="I41" s="148" t="s">
        <v>592</v>
      </c>
      <c r="J41" s="148" t="s">
        <v>593</v>
      </c>
      <c r="K41" s="148" t="s">
        <v>594</v>
      </c>
      <c r="L41" s="148" t="s">
        <v>595</v>
      </c>
      <c r="M41" s="148" t="s">
        <v>596</v>
      </c>
      <c r="N41" s="148" t="s">
        <v>597</v>
      </c>
      <c r="O41" s="148" t="s">
        <v>598</v>
      </c>
      <c r="P41" s="148" t="s">
        <v>599</v>
      </c>
      <c r="Q41" s="148" t="s">
        <v>600</v>
      </c>
      <c r="R41" s="148" t="s">
        <v>601</v>
      </c>
      <c r="S41" s="148" t="s">
        <v>602</v>
      </c>
      <c r="T41" s="148" t="s">
        <v>603</v>
      </c>
      <c r="U41" s="148" t="s">
        <v>279</v>
      </c>
      <c r="V41" s="148" t="s">
        <v>604</v>
      </c>
      <c r="W41" s="148"/>
    </row>
    <row r="42" spans="1:23" s="177" customFormat="1" ht="14.5" x14ac:dyDescent="0.4">
      <c r="A42" s="142">
        <v>46092</v>
      </c>
      <c r="B42" s="177" t="s">
        <v>605</v>
      </c>
      <c r="C42" s="177" t="s">
        <v>606</v>
      </c>
      <c r="D42" s="177" t="s">
        <v>50</v>
      </c>
      <c r="E42" s="177" t="s">
        <v>324</v>
      </c>
      <c r="F42" s="177" t="s">
        <v>591</v>
      </c>
      <c r="G42" s="177">
        <v>0</v>
      </c>
      <c r="H42" s="143">
        <v>217000000</v>
      </c>
      <c r="I42" s="177" t="s">
        <v>858</v>
      </c>
      <c r="M42" s="177" t="s">
        <v>838</v>
      </c>
      <c r="N42" s="177" t="s">
        <v>839</v>
      </c>
      <c r="O42" s="177" t="s">
        <v>608</v>
      </c>
      <c r="Q42" s="142">
        <v>46092</v>
      </c>
      <c r="R42" s="177" t="s">
        <v>859</v>
      </c>
      <c r="T42" s="177" t="s">
        <v>610</v>
      </c>
      <c r="U42" s="177" t="s">
        <v>291</v>
      </c>
      <c r="V42" s="177" t="s">
        <v>611</v>
      </c>
      <c r="W42" s="177" t="s">
        <v>1138</v>
      </c>
    </row>
    <row r="43" spans="1:23" s="177" customFormat="1" ht="14.5" x14ac:dyDescent="0.4">
      <c r="A43" s="142">
        <v>46112</v>
      </c>
      <c r="B43" s="177" t="s">
        <v>757</v>
      </c>
      <c r="C43" s="177" t="s">
        <v>606</v>
      </c>
      <c r="D43" s="177" t="s">
        <v>50</v>
      </c>
      <c r="E43" s="177" t="s">
        <v>324</v>
      </c>
      <c r="F43" s="177" t="s">
        <v>591</v>
      </c>
      <c r="G43" s="177">
        <v>0</v>
      </c>
      <c r="H43" s="143">
        <v>72446310</v>
      </c>
      <c r="I43" s="177" t="s">
        <v>808</v>
      </c>
      <c r="M43" s="177" t="s">
        <v>809</v>
      </c>
      <c r="N43" s="177" t="s">
        <v>810</v>
      </c>
      <c r="O43" s="177" t="s">
        <v>608</v>
      </c>
      <c r="Q43" s="142">
        <v>46112</v>
      </c>
      <c r="R43" s="177" t="s">
        <v>811</v>
      </c>
      <c r="T43" s="177" t="s">
        <v>610</v>
      </c>
      <c r="U43" s="177" t="s">
        <v>291</v>
      </c>
      <c r="V43" s="177" t="s">
        <v>759</v>
      </c>
      <c r="W43" s="177" t="s">
        <v>1138</v>
      </c>
    </row>
    <row r="44" spans="1:23" s="177" customFormat="1" ht="14.5" x14ac:dyDescent="0.4">
      <c r="A44" s="142">
        <v>46112</v>
      </c>
      <c r="B44" s="177" t="s">
        <v>757</v>
      </c>
      <c r="C44" s="177" t="s">
        <v>606</v>
      </c>
      <c r="D44" s="177" t="s">
        <v>50</v>
      </c>
      <c r="E44" s="177" t="s">
        <v>324</v>
      </c>
      <c r="F44" s="177" t="s">
        <v>591</v>
      </c>
      <c r="G44" s="177">
        <v>0</v>
      </c>
      <c r="H44" s="143">
        <v>230000</v>
      </c>
      <c r="I44" s="177" t="s">
        <v>808</v>
      </c>
      <c r="M44" s="177" t="s">
        <v>860</v>
      </c>
      <c r="N44" s="177" t="s">
        <v>861</v>
      </c>
      <c r="O44" s="177" t="s">
        <v>608</v>
      </c>
      <c r="Q44" s="142">
        <v>46112</v>
      </c>
      <c r="R44" s="177" t="s">
        <v>811</v>
      </c>
      <c r="T44" s="177" t="s">
        <v>610</v>
      </c>
      <c r="U44" s="177" t="s">
        <v>291</v>
      </c>
      <c r="V44" s="177" t="s">
        <v>759</v>
      </c>
      <c r="W44" s="177" t="s">
        <v>1138</v>
      </c>
    </row>
    <row r="45" spans="1:23" s="177" customFormat="1" ht="14.5" x14ac:dyDescent="0.4">
      <c r="A45" s="142">
        <v>46129</v>
      </c>
      <c r="B45" s="177" t="s">
        <v>862</v>
      </c>
      <c r="C45" s="177" t="s">
        <v>606</v>
      </c>
      <c r="D45" s="177" t="s">
        <v>50</v>
      </c>
      <c r="E45" s="177" t="s">
        <v>324</v>
      </c>
      <c r="F45" s="177" t="s">
        <v>591</v>
      </c>
      <c r="G45" s="177">
        <v>0</v>
      </c>
      <c r="H45" s="143">
        <v>3000000</v>
      </c>
      <c r="I45" s="177" t="s">
        <v>863</v>
      </c>
      <c r="M45" s="177" t="s">
        <v>864</v>
      </c>
      <c r="N45" s="177" t="s">
        <v>865</v>
      </c>
      <c r="O45" s="177" t="s">
        <v>608</v>
      </c>
      <c r="Q45" s="142">
        <v>46129</v>
      </c>
      <c r="R45" s="177" t="s">
        <v>866</v>
      </c>
      <c r="T45" s="177" t="s">
        <v>610</v>
      </c>
      <c r="U45" s="177" t="s">
        <v>291</v>
      </c>
      <c r="V45" s="177" t="s">
        <v>867</v>
      </c>
      <c r="W45" s="177" t="s">
        <v>1138</v>
      </c>
    </row>
    <row r="46" spans="1:23" s="177" customFormat="1" ht="14.5" x14ac:dyDescent="0.4">
      <c r="A46" s="142">
        <v>46129</v>
      </c>
      <c r="B46" s="177" t="s">
        <v>862</v>
      </c>
      <c r="C46" s="177" t="s">
        <v>606</v>
      </c>
      <c r="D46" s="177" t="s">
        <v>50</v>
      </c>
      <c r="E46" s="177" t="s">
        <v>324</v>
      </c>
      <c r="F46" s="177" t="s">
        <v>591</v>
      </c>
      <c r="G46" s="177">
        <v>0</v>
      </c>
      <c r="H46" s="143">
        <v>2981000000</v>
      </c>
      <c r="I46" s="177" t="s">
        <v>863</v>
      </c>
      <c r="M46" s="177" t="s">
        <v>868</v>
      </c>
      <c r="N46" s="177" t="s">
        <v>869</v>
      </c>
      <c r="O46" s="177" t="s">
        <v>608</v>
      </c>
      <c r="Q46" s="142">
        <v>46129</v>
      </c>
      <c r="R46" s="177" t="s">
        <v>866</v>
      </c>
      <c r="T46" s="177" t="s">
        <v>610</v>
      </c>
      <c r="U46" s="177" t="s">
        <v>291</v>
      </c>
      <c r="V46" s="177" t="s">
        <v>867</v>
      </c>
      <c r="W46" s="177" t="s">
        <v>1138</v>
      </c>
    </row>
    <row r="47" spans="1:23" s="177" customFormat="1" ht="14.5" x14ac:dyDescent="0.4">
      <c r="H47" s="143"/>
    </row>
    <row r="48" spans="1:23" s="177" customFormat="1" ht="15" thickBot="1" x14ac:dyDescent="0.45">
      <c r="H48" s="144">
        <f>SUM(H42:H47)</f>
        <v>3273676310</v>
      </c>
      <c r="I48" s="177" t="b">
        <f>H48='4700_유형자산'!D19</f>
        <v>1</v>
      </c>
    </row>
    <row r="49" spans="1:14" s="177" customFormat="1" ht="15" thickTop="1" x14ac:dyDescent="0.4">
      <c r="H49" s="143"/>
    </row>
    <row r="50" spans="1:14" s="177" customFormat="1" ht="14.5" x14ac:dyDescent="0.4">
      <c r="H50" s="143"/>
    </row>
    <row r="51" spans="1:14" s="177" customFormat="1" ht="14.5" x14ac:dyDescent="0.4">
      <c r="H51" s="143"/>
    </row>
    <row r="52" spans="1:14" s="177" customFormat="1" ht="14.5" x14ac:dyDescent="0.4">
      <c r="A52" s="177" t="s">
        <v>2120</v>
      </c>
      <c r="H52" s="143"/>
    </row>
    <row r="53" spans="1:14" s="177" customFormat="1" ht="14.5" x14ac:dyDescent="0.4"/>
    <row r="54" spans="1:14" s="177" customFormat="1" ht="14.5" x14ac:dyDescent="0.4">
      <c r="B54" s="209" t="s">
        <v>1416</v>
      </c>
      <c r="C54" s="209" t="s">
        <v>2126</v>
      </c>
      <c r="D54" s="209" t="s">
        <v>2127</v>
      </c>
      <c r="E54" s="209" t="s">
        <v>2128</v>
      </c>
      <c r="F54" s="209" t="s">
        <v>2129</v>
      </c>
      <c r="G54" s="209" t="s">
        <v>2130</v>
      </c>
      <c r="H54" s="209" t="s">
        <v>2131</v>
      </c>
      <c r="I54" s="209" t="s">
        <v>2132</v>
      </c>
      <c r="J54" s="474" t="s">
        <v>2144</v>
      </c>
      <c r="K54" s="474" t="s">
        <v>2145</v>
      </c>
      <c r="L54" s="474" t="s">
        <v>2146</v>
      </c>
      <c r="N54" s="465" t="s">
        <v>2135</v>
      </c>
    </row>
    <row r="55" spans="1:14" s="177" customFormat="1" ht="14.5" x14ac:dyDescent="0.4">
      <c r="B55" s="177" t="s">
        <v>2122</v>
      </c>
      <c r="C55" s="177" t="s">
        <v>854</v>
      </c>
      <c r="D55" s="177" t="s">
        <v>2133</v>
      </c>
      <c r="E55" s="200">
        <v>39674148</v>
      </c>
      <c r="F55" s="200">
        <v>39673148</v>
      </c>
      <c r="G55" s="200">
        <f>E55-F55</f>
        <v>1000</v>
      </c>
      <c r="H55" s="200">
        <v>4200000</v>
      </c>
      <c r="I55" s="200">
        <f>H55-G55</f>
        <v>4199000</v>
      </c>
      <c r="J55" s="200">
        <f ca="1">SUMIF(데이터개요_계정별!$A$2:$A$300,'4700_유형자산_감소'!N55,데이터개요_계정별!$G$2:$G$3)</f>
        <v>4397582</v>
      </c>
      <c r="K55" s="210">
        <f ca="1">J55-I55</f>
        <v>198582</v>
      </c>
      <c r="L55" s="177" t="s">
        <v>2147</v>
      </c>
      <c r="N55" s="464" t="s">
        <v>2134</v>
      </c>
    </row>
    <row r="56" spans="1:14" s="177" customFormat="1" ht="14.5" x14ac:dyDescent="0.4">
      <c r="I56" s="177">
        <v>0</v>
      </c>
      <c r="J56" s="200">
        <f ca="1">SUMIF(데이터개요_계정별!$A$2:$A$300,'4700_유형자산_감소'!N56,데이터개요_계정별!$C$2:$C$3)</f>
        <v>63590</v>
      </c>
      <c r="K56" s="210">
        <f ca="1">J56-I56</f>
        <v>63590</v>
      </c>
      <c r="L56" s="177" t="s">
        <v>2148</v>
      </c>
      <c r="N56" s="473" t="s">
        <v>2135</v>
      </c>
    </row>
    <row r="57" spans="1:14" s="177" customFormat="1" ht="14.5" x14ac:dyDescent="0.4">
      <c r="I57" s="200"/>
    </row>
    <row r="58" spans="1:14" s="177" customFormat="1" ht="14.5" x14ac:dyDescent="0.4"/>
    <row r="59" spans="1:14" s="177" customFormat="1" ht="14.5" x14ac:dyDescent="0.4">
      <c r="J59" s="210"/>
    </row>
    <row r="60" spans="1:14" s="177" customFormat="1" ht="14.5" x14ac:dyDescent="0.4"/>
  </sheetData>
  <mergeCells count="5">
    <mergeCell ref="A2:F2"/>
    <mergeCell ref="A1:J1"/>
    <mergeCell ref="A3:J3"/>
    <mergeCell ref="A4:J4"/>
    <mergeCell ref="G2:J2"/>
  </mergeCells>
  <phoneticPr fontId="2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L35"/>
  <sheetViews>
    <sheetView tabSelected="1" workbookViewId="0">
      <selection activeCell="F9" sqref="F9"/>
    </sheetView>
  </sheetViews>
  <sheetFormatPr defaultRowHeight="14.5" x14ac:dyDescent="0.4"/>
  <cols>
    <col min="1" max="1" width="17.1640625" style="137" customWidth="1"/>
    <col min="2" max="3" width="14.33203125" style="137" bestFit="1" customWidth="1"/>
    <col min="4" max="4" width="13.83203125" style="137" bestFit="1" customWidth="1"/>
    <col min="5" max="5" width="8.6640625" style="137"/>
    <col min="6" max="6" width="15.25" style="137" customWidth="1"/>
    <col min="7" max="7" width="8.9140625" style="137" bestFit="1" customWidth="1"/>
    <col min="8" max="8" width="8.6640625" style="137"/>
    <col min="9" max="9" width="16.83203125" style="137" customWidth="1"/>
    <col min="10" max="10" width="12.08203125" style="137" customWidth="1"/>
    <col min="11" max="11" width="12.5" style="137" customWidth="1"/>
    <col min="12" max="12" width="15.33203125" style="137" bestFit="1" customWidth="1"/>
    <col min="13" max="16384" width="8.6640625" style="137"/>
  </cols>
  <sheetData>
    <row r="2" spans="1:11" x14ac:dyDescent="0.4">
      <c r="A2" s="541" t="s">
        <v>2253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</row>
    <row r="3" spans="1:11" x14ac:dyDescent="0.4">
      <c r="A3" s="541"/>
      <c r="B3" s="541"/>
      <c r="C3" s="541"/>
      <c r="D3" s="541"/>
      <c r="E3" s="541"/>
      <c r="F3" s="541"/>
      <c r="G3" s="541"/>
      <c r="H3" s="541"/>
      <c r="I3" s="541"/>
      <c r="J3" s="541"/>
      <c r="K3" s="541"/>
    </row>
    <row r="4" spans="1:11" x14ac:dyDescent="0.4">
      <c r="A4" s="791" t="s">
        <v>2238</v>
      </c>
      <c r="B4" s="792"/>
      <c r="C4" s="793"/>
      <c r="D4" s="541"/>
      <c r="E4" s="541"/>
      <c r="F4" s="541"/>
      <c r="G4" s="541"/>
      <c r="H4" s="541"/>
      <c r="I4" s="541"/>
      <c r="J4" s="541"/>
      <c r="K4" s="541"/>
    </row>
    <row r="5" spans="1:11" x14ac:dyDescent="0.4">
      <c r="A5" s="794" t="s">
        <v>279</v>
      </c>
      <c r="B5" s="535" t="s">
        <v>2239</v>
      </c>
      <c r="C5" s="795" t="s">
        <v>2240</v>
      </c>
      <c r="D5" s="541"/>
      <c r="E5" s="541"/>
      <c r="F5" s="541"/>
      <c r="G5" s="541"/>
      <c r="H5" s="541"/>
      <c r="I5" s="541"/>
      <c r="J5" s="541"/>
      <c r="K5" s="541"/>
    </row>
    <row r="6" spans="1:11" x14ac:dyDescent="0.4">
      <c r="A6" s="796" t="s">
        <v>982</v>
      </c>
      <c r="B6" s="797">
        <f>ROUND(K22+K28+K33,)</f>
        <v>35081353816</v>
      </c>
      <c r="C6" s="797">
        <v>32327298843</v>
      </c>
      <c r="D6" s="798">
        <f>B6-'4700_유형자산'!B44</f>
        <v>12880849</v>
      </c>
      <c r="E6" s="541"/>
      <c r="F6" s="541"/>
      <c r="G6" s="541"/>
      <c r="H6" s="541"/>
      <c r="I6" s="541"/>
      <c r="J6" s="541"/>
      <c r="K6" s="541"/>
    </row>
    <row r="7" spans="1:11" x14ac:dyDescent="0.4">
      <c r="A7" s="796" t="s">
        <v>538</v>
      </c>
      <c r="B7" s="797">
        <f>K23</f>
        <v>4917089305</v>
      </c>
      <c r="C7" s="797">
        <v>1258200336</v>
      </c>
      <c r="D7" s="798" t="b">
        <f>'4700_유형자산'!C22=B7</f>
        <v>1</v>
      </c>
      <c r="E7" s="541"/>
      <c r="F7" s="799"/>
      <c r="G7" s="541"/>
      <c r="H7" s="541"/>
      <c r="I7" s="541"/>
      <c r="J7" s="541"/>
      <c r="K7" s="541"/>
    </row>
    <row r="8" spans="1:11" x14ac:dyDescent="0.4">
      <c r="A8" s="796" t="s">
        <v>2241</v>
      </c>
      <c r="B8" s="797">
        <f>K25+K29</f>
        <v>-2159014</v>
      </c>
      <c r="C8" s="797">
        <v>-8991622</v>
      </c>
      <c r="D8" s="787" t="b">
        <f>K25+K29=B8</f>
        <v>1</v>
      </c>
      <c r="E8" s="541"/>
      <c r="F8" s="541"/>
      <c r="G8" s="541"/>
      <c r="H8" s="541"/>
      <c r="I8" s="541"/>
      <c r="J8" s="541"/>
      <c r="K8" s="541"/>
    </row>
    <row r="9" spans="1:11" x14ac:dyDescent="0.4">
      <c r="A9" s="796" t="s">
        <v>183</v>
      </c>
      <c r="B9" s="797">
        <f>K30</f>
        <v>-658691848</v>
      </c>
      <c r="C9" s="797">
        <v>-696386961</v>
      </c>
      <c r="D9" s="541"/>
      <c r="E9" s="541"/>
      <c r="F9" s="541"/>
      <c r="G9" s="541"/>
      <c r="H9" s="541"/>
      <c r="I9" s="541"/>
      <c r="J9" s="541"/>
      <c r="K9" s="541"/>
    </row>
    <row r="10" spans="1:11" x14ac:dyDescent="0.4">
      <c r="A10" s="796" t="s">
        <v>2242</v>
      </c>
      <c r="B10" s="797">
        <v>0</v>
      </c>
      <c r="C10" s="797">
        <v>0</v>
      </c>
      <c r="D10" s="541"/>
      <c r="E10" s="541"/>
      <c r="F10" s="541"/>
      <c r="G10" s="541"/>
      <c r="H10" s="541"/>
      <c r="I10" s="541"/>
      <c r="J10" s="541"/>
      <c r="K10" s="541"/>
    </row>
    <row r="11" spans="1:11" x14ac:dyDescent="0.4">
      <c r="A11" s="796" t="s">
        <v>2243</v>
      </c>
      <c r="B11" s="797">
        <f>K24+K31</f>
        <v>-8473273872</v>
      </c>
      <c r="C11" s="797">
        <v>-7250000</v>
      </c>
      <c r="D11" s="787" t="b">
        <f>K24+K31=B11</f>
        <v>1</v>
      </c>
      <c r="E11" s="541"/>
      <c r="F11" s="541"/>
      <c r="G11" s="541"/>
      <c r="H11" s="541"/>
      <c r="I11" s="541"/>
      <c r="J11" s="541"/>
      <c r="K11" s="541"/>
    </row>
    <row r="12" spans="1:11" x14ac:dyDescent="0.4">
      <c r="A12" s="800" t="s">
        <v>2244</v>
      </c>
      <c r="B12" s="801">
        <f>SUM(B6:B11)</f>
        <v>30864318387</v>
      </c>
      <c r="C12" s="802">
        <v>32872870596</v>
      </c>
      <c r="D12" s="541"/>
      <c r="E12" s="541"/>
      <c r="F12" s="541"/>
      <c r="G12" s="541"/>
      <c r="H12" s="541"/>
      <c r="I12" s="541"/>
      <c r="J12" s="541"/>
      <c r="K12" s="541"/>
    </row>
    <row r="13" spans="1:11" x14ac:dyDescent="0.4">
      <c r="A13" s="803"/>
      <c r="B13" s="804"/>
      <c r="C13" s="804"/>
      <c r="D13" s="541"/>
      <c r="E13" s="541"/>
      <c r="F13" s="541"/>
      <c r="G13" s="541"/>
      <c r="H13" s="541"/>
      <c r="I13" s="541"/>
      <c r="J13" s="541"/>
      <c r="K13" s="541"/>
    </row>
    <row r="14" spans="1:11" x14ac:dyDescent="0.4">
      <c r="A14" s="541"/>
      <c r="B14" s="541" t="b">
        <f>B12='4700_유형자산'!H44</f>
        <v>1</v>
      </c>
      <c r="C14" s="541"/>
      <c r="D14" s="541"/>
      <c r="E14" s="541"/>
      <c r="F14" s="541"/>
      <c r="G14" s="541"/>
      <c r="H14" s="541"/>
      <c r="I14" s="541"/>
      <c r="J14" s="541"/>
      <c r="K14" s="541"/>
    </row>
    <row r="15" spans="1:11" x14ac:dyDescent="0.4">
      <c r="A15" s="541"/>
      <c r="B15" s="541"/>
      <c r="C15" s="541"/>
      <c r="D15" s="541"/>
      <c r="E15" s="541"/>
      <c r="F15" s="541"/>
      <c r="G15" s="541"/>
      <c r="H15" s="541"/>
      <c r="I15" s="541"/>
      <c r="J15" s="541"/>
      <c r="K15" s="541"/>
    </row>
    <row r="16" spans="1:11" x14ac:dyDescent="0.4">
      <c r="A16" s="541" t="s">
        <v>2254</v>
      </c>
      <c r="B16" s="541"/>
      <c r="C16" s="541"/>
      <c r="D16" s="541"/>
      <c r="E16" s="541"/>
      <c r="F16" s="541"/>
      <c r="G16" s="541"/>
      <c r="H16" s="541"/>
      <c r="I16" s="541"/>
      <c r="J16" s="541"/>
      <c r="K16" s="541"/>
    </row>
    <row r="17" spans="1:12" x14ac:dyDescent="0.4">
      <c r="A17" s="541" t="s">
        <v>2255</v>
      </c>
      <c r="B17" s="541"/>
      <c r="C17" s="541"/>
      <c r="D17" s="541"/>
      <c r="E17" s="541"/>
      <c r="F17" s="541"/>
      <c r="G17" s="541"/>
      <c r="H17" s="805"/>
      <c r="I17" s="805"/>
      <c r="J17" s="805"/>
      <c r="K17" s="805"/>
    </row>
    <row r="18" spans="1:12" x14ac:dyDescent="0.4">
      <c r="A18" s="805"/>
      <c r="B18" s="805"/>
      <c r="C18" s="805"/>
      <c r="D18" s="805"/>
      <c r="E18" s="805"/>
      <c r="F18" s="805"/>
      <c r="G18" s="805"/>
      <c r="H18" s="805"/>
      <c r="I18" s="805"/>
      <c r="J18" s="805"/>
      <c r="K18" s="805"/>
    </row>
    <row r="19" spans="1:12" x14ac:dyDescent="0.4">
      <c r="A19" s="541"/>
      <c r="B19" s="541"/>
      <c r="C19" s="541"/>
      <c r="D19" s="541"/>
      <c r="E19" s="541"/>
      <c r="F19" s="541"/>
      <c r="G19" s="541"/>
      <c r="H19" s="541"/>
      <c r="I19" s="541"/>
      <c r="J19" s="541"/>
      <c r="K19" s="541"/>
    </row>
    <row r="20" spans="1:12" x14ac:dyDescent="0.4">
      <c r="A20" s="747" t="s">
        <v>2256</v>
      </c>
      <c r="B20" s="806" t="s">
        <v>1145</v>
      </c>
      <c r="C20" s="807" t="s">
        <v>1146</v>
      </c>
      <c r="D20" s="807" t="s">
        <v>767</v>
      </c>
      <c r="E20" s="807" t="s">
        <v>408</v>
      </c>
      <c r="F20" s="807" t="s">
        <v>374</v>
      </c>
      <c r="G20" s="807" t="s">
        <v>2257</v>
      </c>
      <c r="H20" s="807" t="s">
        <v>2258</v>
      </c>
      <c r="I20" s="807" t="s">
        <v>324</v>
      </c>
      <c r="J20" s="807" t="s">
        <v>2259</v>
      </c>
      <c r="K20" s="807" t="s">
        <v>2260</v>
      </c>
    </row>
    <row r="21" spans="1:12" x14ac:dyDescent="0.4">
      <c r="A21" s="750" t="s">
        <v>2261</v>
      </c>
      <c r="B21" s="808"/>
      <c r="C21" s="809"/>
      <c r="D21" s="809"/>
      <c r="E21" s="809"/>
      <c r="F21" s="809"/>
      <c r="G21" s="809"/>
      <c r="H21" s="809"/>
      <c r="I21" s="809"/>
      <c r="J21" s="809"/>
      <c r="K21" s="809"/>
    </row>
    <row r="22" spans="1:12" x14ac:dyDescent="0.4">
      <c r="A22" s="753" t="s">
        <v>2262</v>
      </c>
      <c r="B22" s="553">
        <v>22189289848</v>
      </c>
      <c r="C22" s="554">
        <v>11609712365</v>
      </c>
      <c r="D22" s="554">
        <v>613530000</v>
      </c>
      <c r="E22" s="554">
        <v>9099800904</v>
      </c>
      <c r="F22" s="554">
        <v>137351362</v>
      </c>
      <c r="G22" s="554">
        <v>1387225020</v>
      </c>
      <c r="H22" s="554">
        <v>3781172913</v>
      </c>
      <c r="I22" s="554">
        <v>485800000</v>
      </c>
      <c r="J22" s="554">
        <v>837404701</v>
      </c>
      <c r="K22" s="554">
        <f>SUM(B22:J22)</f>
        <v>50141287113</v>
      </c>
      <c r="L22" s="564">
        <f>K22-'4700_유형자산'!B22</f>
        <v>2</v>
      </c>
    </row>
    <row r="23" spans="1:12" x14ac:dyDescent="0.4">
      <c r="A23" s="755" t="s">
        <v>2263</v>
      </c>
      <c r="B23" s="555">
        <v>0</v>
      </c>
      <c r="C23" s="554">
        <v>0</v>
      </c>
      <c r="D23" s="554">
        <v>0</v>
      </c>
      <c r="E23" s="554">
        <v>14000000</v>
      </c>
      <c r="F23" s="554">
        <v>72676310</v>
      </c>
      <c r="G23" s="554">
        <v>0</v>
      </c>
      <c r="H23" s="554">
        <v>8030000</v>
      </c>
      <c r="I23" s="556">
        <v>4517326310</v>
      </c>
      <c r="J23" s="554">
        <v>305056685</v>
      </c>
      <c r="K23" s="554">
        <f>SUM(B23:J23)</f>
        <v>4917089305</v>
      </c>
      <c r="L23" s="137" t="b">
        <f>K23='4700_유형자산'!C22</f>
        <v>1</v>
      </c>
    </row>
    <row r="24" spans="1:12" x14ac:dyDescent="0.4">
      <c r="A24" s="753" t="s">
        <v>2264</v>
      </c>
      <c r="B24" s="553">
        <v>-4280784678</v>
      </c>
      <c r="C24" s="557">
        <v>-1144541982</v>
      </c>
      <c r="D24" s="554">
        <v>0</v>
      </c>
      <c r="E24" s="554">
        <v>0</v>
      </c>
      <c r="F24" s="554">
        <v>0</v>
      </c>
      <c r="G24" s="554">
        <v>0</v>
      </c>
      <c r="H24" s="554">
        <v>0</v>
      </c>
      <c r="I24" s="556">
        <v>-3273676310</v>
      </c>
      <c r="J24" s="554">
        <v>0</v>
      </c>
      <c r="K24" s="554">
        <f>SUM(B24:J24)</f>
        <v>-8699002970</v>
      </c>
      <c r="L24" s="269">
        <f>SUM('4700_유형자산'!K74:K76)+K24</f>
        <v>0</v>
      </c>
    </row>
    <row r="25" spans="1:12" x14ac:dyDescent="0.4">
      <c r="A25" s="753" t="s">
        <v>2265</v>
      </c>
      <c r="B25" s="553">
        <v>0</v>
      </c>
      <c r="C25" s="554">
        <v>0</v>
      </c>
      <c r="D25" s="554">
        <v>0</v>
      </c>
      <c r="E25" s="554">
        <v>0</v>
      </c>
      <c r="F25" s="554">
        <v>-39674148</v>
      </c>
      <c r="G25" s="554">
        <v>0</v>
      </c>
      <c r="H25" s="554">
        <v>0</v>
      </c>
      <c r="I25" s="554">
        <v>0</v>
      </c>
      <c r="J25" s="558">
        <v>-34093121</v>
      </c>
      <c r="K25" s="554">
        <f>SUM(B25:J25)</f>
        <v>-73767269</v>
      </c>
      <c r="L25" s="564">
        <f>K25+'4700_유형자산'!D16+'4700_유형자산'!D20</f>
        <v>-2</v>
      </c>
    </row>
    <row r="26" spans="1:12" x14ac:dyDescent="0.4">
      <c r="A26" s="753" t="s">
        <v>2266</v>
      </c>
      <c r="B26" s="553">
        <v>17908505170</v>
      </c>
      <c r="C26" s="553">
        <v>10465170383</v>
      </c>
      <c r="D26" s="553">
        <v>613530000</v>
      </c>
      <c r="E26" s="553">
        <v>9113800904</v>
      </c>
      <c r="F26" s="553">
        <v>170353524</v>
      </c>
      <c r="G26" s="553">
        <v>1387225020</v>
      </c>
      <c r="H26" s="553">
        <v>3789202913</v>
      </c>
      <c r="I26" s="553">
        <v>1729450000</v>
      </c>
      <c r="J26" s="553">
        <v>1108368265</v>
      </c>
      <c r="K26" s="554">
        <v>46285606179</v>
      </c>
      <c r="L26" s="564">
        <f>K26-'4700_유형자산'!H22</f>
        <v>0</v>
      </c>
    </row>
    <row r="27" spans="1:12" x14ac:dyDescent="0.4">
      <c r="A27" s="750" t="s">
        <v>2267</v>
      </c>
      <c r="B27" s="553"/>
      <c r="C27" s="554"/>
      <c r="D27" s="554"/>
      <c r="E27" s="554"/>
      <c r="F27" s="554"/>
      <c r="G27" s="554"/>
      <c r="H27" s="554"/>
      <c r="I27" s="554"/>
      <c r="J27" s="554"/>
      <c r="K27" s="554"/>
    </row>
    <row r="28" spans="1:12" x14ac:dyDescent="0.4">
      <c r="A28" s="753" t="s">
        <v>982</v>
      </c>
      <c r="B28" s="553">
        <v>0</v>
      </c>
      <c r="C28" s="554">
        <v>-5528301608</v>
      </c>
      <c r="D28" s="554">
        <v>-307087106</v>
      </c>
      <c r="E28" s="554">
        <v>-3908029045</v>
      </c>
      <c r="F28" s="554">
        <v>-137343362</v>
      </c>
      <c r="G28" s="554">
        <v>-1274972951</v>
      </c>
      <c r="H28" s="554">
        <v>-3309110669</v>
      </c>
      <c r="I28" s="554">
        <v>0</v>
      </c>
      <c r="J28" s="554">
        <v>-237158748</v>
      </c>
      <c r="K28" s="554">
        <f>SUM(B28:J28)</f>
        <v>-14702003489</v>
      </c>
      <c r="L28" s="564">
        <f>K28-'4700_유형자산'!B34</f>
        <v>1</v>
      </c>
    </row>
    <row r="29" spans="1:12" x14ac:dyDescent="0.4">
      <c r="A29" s="753" t="s">
        <v>2268</v>
      </c>
      <c r="B29" s="553">
        <v>0</v>
      </c>
      <c r="C29" s="554">
        <v>0</v>
      </c>
      <c r="D29" s="554">
        <v>0</v>
      </c>
      <c r="E29" s="554">
        <v>0</v>
      </c>
      <c r="F29" s="554">
        <v>39673148</v>
      </c>
      <c r="G29" s="554">
        <v>0</v>
      </c>
      <c r="H29" s="554">
        <v>0</v>
      </c>
      <c r="I29" s="554">
        <v>0</v>
      </c>
      <c r="J29" s="554">
        <v>31935107</v>
      </c>
      <c r="K29" s="554">
        <f>SUM(B29:J29)</f>
        <v>71608255</v>
      </c>
      <c r="L29" s="564">
        <f>'4700_유형자산'!D29+'4700_유형자산'!D32+K29</f>
        <v>1</v>
      </c>
    </row>
    <row r="30" spans="1:12" x14ac:dyDescent="0.4">
      <c r="A30" s="753" t="s">
        <v>2269</v>
      </c>
      <c r="B30" s="553">
        <v>0</v>
      </c>
      <c r="C30" s="554">
        <v>-165284758</v>
      </c>
      <c r="D30" s="554">
        <v>-11466131</v>
      </c>
      <c r="E30" s="554">
        <v>-175156825</v>
      </c>
      <c r="F30" s="554">
        <v>-6056359</v>
      </c>
      <c r="G30" s="554">
        <v>-17647645</v>
      </c>
      <c r="H30" s="554">
        <v>-136140282</v>
      </c>
      <c r="I30" s="554">
        <v>0</v>
      </c>
      <c r="J30" s="554">
        <v>-146939848</v>
      </c>
      <c r="K30" s="554">
        <f>SUM(B30:J30)</f>
        <v>-658691848</v>
      </c>
    </row>
    <row r="31" spans="1:12" x14ac:dyDescent="0.4">
      <c r="A31" s="753" t="s">
        <v>2264</v>
      </c>
      <c r="B31" s="553">
        <v>0</v>
      </c>
      <c r="C31" s="557">
        <v>225729098</v>
      </c>
      <c r="D31" s="554">
        <v>0</v>
      </c>
      <c r="E31" s="554">
        <v>0</v>
      </c>
      <c r="F31" s="554">
        <v>0</v>
      </c>
      <c r="G31" s="554">
        <v>0</v>
      </c>
      <c r="H31" s="554">
        <v>0</v>
      </c>
      <c r="I31" s="554">
        <v>0</v>
      </c>
      <c r="J31" s="554">
        <v>0</v>
      </c>
      <c r="K31" s="554">
        <f>SUM(B31:J31)</f>
        <v>225729098</v>
      </c>
      <c r="L31" s="269" t="b">
        <f>K31=-'4700_유형자산'!H78</f>
        <v>1</v>
      </c>
    </row>
    <row r="32" spans="1:12" x14ac:dyDescent="0.4">
      <c r="A32" s="753" t="s">
        <v>983</v>
      </c>
      <c r="B32" s="553">
        <v>0</v>
      </c>
      <c r="C32" s="554">
        <f>SUM(C28:C31)</f>
        <v>-5467857268</v>
      </c>
      <c r="D32" s="554">
        <f t="shared" ref="D32:I32" si="0">SUM(D28:D31)</f>
        <v>-318553237</v>
      </c>
      <c r="E32" s="554">
        <f t="shared" si="0"/>
        <v>-4083185870</v>
      </c>
      <c r="F32" s="554">
        <f t="shared" si="0"/>
        <v>-103726573</v>
      </c>
      <c r="G32" s="554">
        <f t="shared" si="0"/>
        <v>-1292620596</v>
      </c>
      <c r="H32" s="554">
        <f t="shared" si="0"/>
        <v>-3445250951</v>
      </c>
      <c r="I32" s="554">
        <f t="shared" si="0"/>
        <v>0</v>
      </c>
      <c r="J32" s="557">
        <v>-352163489</v>
      </c>
      <c r="K32" s="554">
        <v>-15063357984</v>
      </c>
      <c r="L32" s="137" t="b">
        <f>K32='4700_유형자산'!E34</f>
        <v>1</v>
      </c>
    </row>
    <row r="33" spans="1:12" x14ac:dyDescent="0.4">
      <c r="A33" s="758" t="s">
        <v>2270</v>
      </c>
      <c r="B33" s="553"/>
      <c r="C33" s="554"/>
      <c r="D33" s="554"/>
      <c r="E33" s="554">
        <v>-326984578</v>
      </c>
      <c r="F33" s="554"/>
      <c r="G33" s="554">
        <v>-6560834</v>
      </c>
      <c r="H33" s="554"/>
      <c r="I33" s="559">
        <v>-21044418.706772331</v>
      </c>
      <c r="J33" s="559">
        <v>-3339977</v>
      </c>
      <c r="K33" s="554">
        <v>-357929807.70677233</v>
      </c>
      <c r="L33" s="564">
        <f>K33-'4700_유형자산'!H43</f>
        <v>0.2932276725769043</v>
      </c>
    </row>
    <row r="34" spans="1:12" x14ac:dyDescent="0.4">
      <c r="A34" s="759" t="s">
        <v>2271</v>
      </c>
      <c r="B34" s="560">
        <f>B26+B32+B33</f>
        <v>17908505170</v>
      </c>
      <c r="C34" s="561">
        <f t="shared" ref="C34:K34" si="1">C26+C32+C33</f>
        <v>4997313115</v>
      </c>
      <c r="D34" s="561">
        <f t="shared" si="1"/>
        <v>294976763</v>
      </c>
      <c r="E34" s="561">
        <f t="shared" si="1"/>
        <v>4703630456</v>
      </c>
      <c r="F34" s="561">
        <f t="shared" si="1"/>
        <v>66626951</v>
      </c>
      <c r="G34" s="561">
        <f t="shared" si="1"/>
        <v>88043590</v>
      </c>
      <c r="H34" s="561">
        <f t="shared" si="1"/>
        <v>343951962</v>
      </c>
      <c r="I34" s="561">
        <f t="shared" si="1"/>
        <v>1708405581.2932277</v>
      </c>
      <c r="J34" s="561">
        <f t="shared" si="1"/>
        <v>752864799</v>
      </c>
      <c r="K34" s="561">
        <f t="shared" si="1"/>
        <v>30864318387.293228</v>
      </c>
    </row>
    <row r="35" spans="1:12" x14ac:dyDescent="0.4">
      <c r="B35" s="137" t="b">
        <f>B34='4700_유형자산'!H12</f>
        <v>1</v>
      </c>
      <c r="C35" s="137" t="b">
        <f>C34='4700_유형자산'!H13+'4700_유형자산'!H26</f>
        <v>1</v>
      </c>
      <c r="D35" s="137" t="b">
        <f>D34='4700_유형자산'!H14+'4700_유형자산'!H27</f>
        <v>1</v>
      </c>
      <c r="E35" s="137" t="b">
        <f>E34='4700_유형자산'!H15+'4700_유형자산'!H28+'4700_유형자산'!H38</f>
        <v>1</v>
      </c>
      <c r="F35" s="564" t="b">
        <f>'4700_유형자산'!H16+'4700_유형자산'!H29=F34</f>
        <v>1</v>
      </c>
      <c r="G35" s="564" t="b">
        <f>'4700_유형자산'!H17+'4700_유형자산'!H30+'4700_유형자산'!H39=G34</f>
        <v>1</v>
      </c>
      <c r="H35" s="137" t="b">
        <f>'4700_유형자산'!H18+'4700_유형자산'!H31=H34</f>
        <v>1</v>
      </c>
      <c r="I35" s="565">
        <f>'4700_유형자산'!H19+'4700_유형자산'!H40-I34</f>
        <v>-0.2932276725769043</v>
      </c>
      <c r="J35" s="137" t="b">
        <f>'4700_유형자산'!H20+'4700_유형자산'!H32+'4700_유형자산'!H41=J34</f>
        <v>1</v>
      </c>
    </row>
  </sheetData>
  <mergeCells count="1">
    <mergeCell ref="A4:C4"/>
  </mergeCells>
  <phoneticPr fontId="25" type="noConversion"/>
  <conditionalFormatting sqref="A2:K13 A14:D14 J14:K14 A15:K34">
    <cfRule type="containsText" dxfId="17" priority="1" operator="containsText" text="FALSE">
      <formula>NOT(ISERROR(SEARCH("FALSE",A2)))</formula>
    </cfRule>
    <cfRule type="containsText" dxfId="16" priority="2" operator="containsText" text="TRUE">
      <formula>NOT(ISERROR(SEARCH("TRUE",A2)))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87"/>
  <sheetViews>
    <sheetView workbookViewId="0">
      <selection activeCell="D16" sqref="D16"/>
    </sheetView>
  </sheetViews>
  <sheetFormatPr defaultRowHeight="17" x14ac:dyDescent="0.45"/>
  <cols>
    <col min="1" max="1" width="24" style="28" customWidth="1"/>
    <col min="2" max="2" width="20.58203125" style="28" bestFit="1" customWidth="1"/>
    <col min="3" max="5" width="14" style="28" customWidth="1"/>
    <col min="6" max="7" width="10" style="28" customWidth="1"/>
    <col min="8" max="8" width="14" style="28" customWidth="1"/>
    <col min="9" max="9" width="10" style="28" customWidth="1"/>
    <col min="10" max="10" width="30" style="28" customWidth="1"/>
  </cols>
  <sheetData>
    <row r="1" spans="1:10" ht="8" customHeight="1" x14ac:dyDescent="0.45">
      <c r="A1" s="598"/>
      <c r="B1" s="580"/>
      <c r="C1" s="580"/>
      <c r="D1" s="580"/>
      <c r="E1" s="580"/>
      <c r="F1" s="580"/>
      <c r="G1" s="580"/>
      <c r="H1" s="580"/>
      <c r="I1" s="580"/>
      <c r="J1" s="580"/>
    </row>
    <row r="2" spans="1:10" ht="18" customHeight="1" x14ac:dyDescent="0.45">
      <c r="A2" s="688" t="str">
        <f>기본사항!C8</f>
        <v>주식회사 경남제약</v>
      </c>
      <c r="B2" s="580"/>
      <c r="C2" s="580"/>
      <c r="D2" s="580"/>
      <c r="E2" s="580"/>
      <c r="F2" s="580"/>
      <c r="G2" s="692" t="s">
        <v>870</v>
      </c>
      <c r="H2" s="580"/>
      <c r="I2" s="580"/>
      <c r="J2" s="580"/>
    </row>
    <row r="3" spans="1:10" ht="30" customHeight="1" x14ac:dyDescent="0.45">
      <c r="A3" s="590" t="s">
        <v>871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10" ht="18" customHeight="1" x14ac:dyDescent="0.45">
      <c r="A4" s="686" t="s">
        <v>516</v>
      </c>
      <c r="B4" s="580"/>
      <c r="C4" s="580"/>
      <c r="D4" s="580"/>
      <c r="E4" s="580"/>
      <c r="F4" s="580"/>
      <c r="G4" s="580"/>
      <c r="H4" s="580"/>
      <c r="I4" s="580"/>
      <c r="J4" s="580"/>
    </row>
    <row r="5" spans="1:10" ht="20" customHeight="1" x14ac:dyDescent="0.45">
      <c r="A5" s="679" t="s">
        <v>13</v>
      </c>
      <c r="B5" s="587"/>
      <c r="C5" s="691" t="str">
        <f>기본사항!C11</f>
        <v>이병하</v>
      </c>
      <c r="D5" s="587"/>
      <c r="E5" s="679" t="s">
        <v>517</v>
      </c>
      <c r="F5" s="587"/>
      <c r="G5" s="691" t="str">
        <f>기본사항!C13</f>
        <v>이광우</v>
      </c>
      <c r="H5" s="589"/>
      <c r="I5" s="589"/>
      <c r="J5" s="587"/>
    </row>
    <row r="6" spans="1:10" ht="20" customHeight="1" x14ac:dyDescent="0.45">
      <c r="A6" s="679" t="s">
        <v>16</v>
      </c>
      <c r="B6" s="587"/>
      <c r="C6" s="702">
        <f>기본사항!C12</f>
        <v>46227</v>
      </c>
      <c r="D6" s="587"/>
      <c r="E6" s="679" t="s">
        <v>18</v>
      </c>
      <c r="F6" s="587"/>
      <c r="G6" s="691">
        <f>기본사항!C14</f>
        <v>46227</v>
      </c>
      <c r="H6" s="589"/>
      <c r="I6" s="589"/>
      <c r="J6" s="587"/>
    </row>
    <row r="7" spans="1:10" ht="20" customHeight="1" x14ac:dyDescent="0.45">
      <c r="A7" s="679" t="s">
        <v>518</v>
      </c>
      <c r="B7" s="587"/>
      <c r="C7" s="702">
        <f>기본사항!C10</f>
        <v>46203</v>
      </c>
      <c r="D7" s="587"/>
      <c r="E7" s="690"/>
      <c r="F7" s="587"/>
      <c r="G7" s="690"/>
      <c r="H7" s="589"/>
      <c r="I7" s="589"/>
      <c r="J7" s="587"/>
    </row>
    <row r="8" spans="1:10" ht="18" customHeight="1" x14ac:dyDescent="0.45"/>
    <row r="9" spans="1:10" ht="6" customHeight="1" x14ac:dyDescent="0.45">
      <c r="A9" s="598"/>
      <c r="B9" s="580"/>
      <c r="C9" s="580"/>
      <c r="D9" s="580"/>
      <c r="E9" s="580"/>
      <c r="F9" s="580"/>
      <c r="G9" s="580"/>
      <c r="H9" s="580"/>
      <c r="I9" s="580"/>
      <c r="J9" s="580"/>
    </row>
    <row r="10" spans="1:10" ht="22" customHeight="1" x14ac:dyDescent="0.45">
      <c r="A10" s="25"/>
      <c r="B10" s="698" t="s">
        <v>872</v>
      </c>
      <c r="C10" s="589"/>
      <c r="D10" s="587"/>
      <c r="E10" s="706">
        <f>기본사항!C10</f>
        <v>46203</v>
      </c>
      <c r="F10" s="589"/>
      <c r="G10" s="589"/>
      <c r="H10" s="587"/>
      <c r="I10" s="698" t="s">
        <v>5</v>
      </c>
      <c r="J10" s="587"/>
    </row>
    <row r="11" spans="1:10" ht="22" customHeight="1" x14ac:dyDescent="0.45">
      <c r="A11" s="14" t="s">
        <v>520</v>
      </c>
      <c r="B11" s="14" t="s">
        <v>521</v>
      </c>
      <c r="C11" s="14" t="s">
        <v>522</v>
      </c>
      <c r="D11" s="14" t="s">
        <v>523</v>
      </c>
      <c r="E11" s="14" t="s">
        <v>524</v>
      </c>
      <c r="F11" s="14" t="s">
        <v>525</v>
      </c>
      <c r="G11" s="14" t="s">
        <v>526</v>
      </c>
      <c r="H11" s="14" t="s">
        <v>527</v>
      </c>
      <c r="I11" s="14" t="s">
        <v>528</v>
      </c>
      <c r="J11" s="14" t="s">
        <v>529</v>
      </c>
    </row>
    <row r="12" spans="1:10" ht="20" customHeight="1" x14ac:dyDescent="0.45">
      <c r="A12" s="15" t="s">
        <v>873</v>
      </c>
      <c r="B12" s="117">
        <v>0</v>
      </c>
      <c r="C12" s="117">
        <f>IFERROR(_xlfn.XLOOKUP(A12,데이터개요_계정별!$A$2:$A$400,데이터개요_계정별!$C$2:$C$400,,0,),0)</f>
        <v>0</v>
      </c>
      <c r="D12" s="117">
        <f>IFERROR(_xlfn.XLOOKUP(A12,데이터개요_계정별!$A$2:$A$400,데이터개요_계정별!$G$2:$G$400,,0,),0)</f>
        <v>0</v>
      </c>
      <c r="E12" s="117">
        <f>B12+C12-D12</f>
        <v>0</v>
      </c>
      <c r="F12" s="117"/>
      <c r="G12" s="117"/>
      <c r="H12" s="117">
        <f>E12+F12+G12</f>
        <v>0</v>
      </c>
      <c r="I12" s="16" t="s">
        <v>874</v>
      </c>
      <c r="J12" s="17"/>
    </row>
    <row r="13" spans="1:10" ht="20" customHeight="1" x14ac:dyDescent="0.45">
      <c r="A13" s="15" t="s">
        <v>1316</v>
      </c>
      <c r="B13" s="117">
        <v>350344600</v>
      </c>
      <c r="C13" s="117">
        <f>IFERROR(_xlfn.XLOOKUP(A13,데이터개요_계정별!$A$2:$A$400,데이터개요_계정별!$C$2:$C$400,,0,),0)</f>
        <v>0</v>
      </c>
      <c r="D13" s="117">
        <f>IFERROR(_xlfn.XLOOKUP(A13,데이터개요_계정별!$A$2:$A$400,데이터개요_계정별!$G$2:$G$400,,0,),0)</f>
        <v>0</v>
      </c>
      <c r="E13" s="117">
        <f t="shared" ref="E13:E18" si="0">B13+C13-D13</f>
        <v>350344600</v>
      </c>
      <c r="F13" s="117"/>
      <c r="G13" s="117"/>
      <c r="H13" s="117">
        <f t="shared" ref="H13:H18" si="1">E13+F13+G13</f>
        <v>350344600</v>
      </c>
      <c r="I13" s="16" t="s">
        <v>876</v>
      </c>
      <c r="J13" s="17"/>
    </row>
    <row r="14" spans="1:10" ht="20" customHeight="1" x14ac:dyDescent="0.45">
      <c r="A14" s="234" t="s">
        <v>1318</v>
      </c>
      <c r="B14" s="235">
        <v>-182889873</v>
      </c>
      <c r="C14" s="235"/>
      <c r="D14" s="235"/>
      <c r="E14" s="235">
        <f t="shared" si="0"/>
        <v>-182889873</v>
      </c>
      <c r="F14" s="235"/>
      <c r="G14" s="235"/>
      <c r="H14" s="235">
        <f t="shared" si="1"/>
        <v>-182889873</v>
      </c>
      <c r="I14" s="54"/>
      <c r="J14" s="36"/>
    </row>
    <row r="15" spans="1:10" ht="20" customHeight="1" x14ac:dyDescent="0.45">
      <c r="A15" s="15" t="s">
        <v>1317</v>
      </c>
      <c r="B15" s="117">
        <v>-167454727</v>
      </c>
      <c r="C15" s="117">
        <f>-IFERROR(_xlfn.XLOOKUP(A15,데이터개요_계정별!$A$2:$A$400,데이터개요_계정별!$G$2:$G$400,,0,),0)</f>
        <v>0</v>
      </c>
      <c r="D15" s="117">
        <f>-IFERROR(_xlfn.XLOOKUP(A15,데이터개요_계정별!$A$2:$A$400,데이터개요_계정별!$C$2:$C$400,,0,),0)</f>
        <v>0</v>
      </c>
      <c r="E15" s="117">
        <f t="shared" si="0"/>
        <v>-167454727</v>
      </c>
      <c r="F15" s="117"/>
      <c r="G15" s="117"/>
      <c r="H15" s="117">
        <f t="shared" si="1"/>
        <v>-167454727</v>
      </c>
      <c r="I15" s="16" t="s">
        <v>878</v>
      </c>
      <c r="J15" s="17"/>
    </row>
    <row r="16" spans="1:10" ht="20" customHeight="1" x14ac:dyDescent="0.45">
      <c r="A16" s="15" t="s">
        <v>328</v>
      </c>
      <c r="B16" s="117">
        <v>228197521</v>
      </c>
      <c r="C16" s="117">
        <f>IFERROR(_xlfn.XLOOKUP(A16,데이터개요_계정별!$A$2:$A$400,데이터개요_계정별!$C$2:$C$400,,0,),0)</f>
        <v>3268182800</v>
      </c>
      <c r="D16" s="117">
        <f>IFERROR(_xlfn.XLOOKUP(A16,데이터개요_계정별!$A$2:$A$400,데이터개요_계정별!$G$2:$G$400,,0,),0)</f>
        <v>87559774</v>
      </c>
      <c r="E16" s="117">
        <f t="shared" si="0"/>
        <v>3408820547</v>
      </c>
      <c r="F16" s="117"/>
      <c r="G16" s="117"/>
      <c r="H16" s="117">
        <f t="shared" si="1"/>
        <v>3408820547</v>
      </c>
      <c r="I16" s="16" t="s">
        <v>879</v>
      </c>
      <c r="J16" s="17"/>
    </row>
    <row r="17" spans="1:10" ht="20" customHeight="1" x14ac:dyDescent="0.45">
      <c r="A17" s="234" t="s">
        <v>495</v>
      </c>
      <c r="B17" s="235">
        <v>-4811661</v>
      </c>
      <c r="C17" s="117">
        <f>-IFERROR(_xlfn.XLOOKUP(A17,데이터개요_계정별!$A$2:$A$400,데이터개요_계정별!$G$2:$G$400,,0,),0)</f>
        <v>-12880846</v>
      </c>
      <c r="D17" s="117">
        <f>-IFERROR(_xlfn.XLOOKUP(A17,데이터개요_계정별!$A$2:$A$400,데이터개요_계정별!$C$2:$C$400,,0,),0)</f>
        <v>0</v>
      </c>
      <c r="E17" s="235">
        <f t="shared" si="0"/>
        <v>-17692507</v>
      </c>
      <c r="F17" s="235"/>
      <c r="G17" s="235"/>
      <c r="H17" s="235">
        <f t="shared" si="1"/>
        <v>-17692507</v>
      </c>
      <c r="I17" s="54"/>
      <c r="J17" s="36"/>
    </row>
    <row r="18" spans="1:10" ht="20" customHeight="1" x14ac:dyDescent="0.45">
      <c r="A18" s="15" t="s">
        <v>416</v>
      </c>
      <c r="B18" s="117">
        <v>-13333368</v>
      </c>
      <c r="C18" s="117">
        <f>-IFERROR(_xlfn.XLOOKUP(A18,데이터개요_계정별!$A$2:$A$400,데이터개요_계정별!$G$2:$G$400,,0,),0)</f>
        <v>0</v>
      </c>
      <c r="D18" s="117">
        <f>-IFERROR(_xlfn.XLOOKUP(A18,데이터개요_계정별!$A$2:$A$400,데이터개요_계정별!$C$2:$C$400,,0,),0)</f>
        <v>-9999996</v>
      </c>
      <c r="E18" s="117">
        <f t="shared" si="0"/>
        <v>-3333372</v>
      </c>
      <c r="F18" s="117"/>
      <c r="G18" s="117"/>
      <c r="H18" s="117">
        <f t="shared" si="1"/>
        <v>-3333372</v>
      </c>
      <c r="I18" s="16" t="s">
        <v>880</v>
      </c>
      <c r="J18" s="17"/>
    </row>
    <row r="19" spans="1:10" ht="6" customHeight="1" x14ac:dyDescent="0.45"/>
    <row r="20" spans="1:10" ht="22" customHeight="1" x14ac:dyDescent="0.45">
      <c r="A20" s="18" t="s">
        <v>531</v>
      </c>
      <c r="B20" s="19">
        <f t="shared" ref="B20:H20" si="2">SUM(B12:B18)</f>
        <v>210052492</v>
      </c>
      <c r="C20" s="19">
        <f t="shared" si="2"/>
        <v>3255301954</v>
      </c>
      <c r="D20" s="19">
        <f t="shared" si="2"/>
        <v>77559778</v>
      </c>
      <c r="E20" s="19">
        <f t="shared" si="2"/>
        <v>3387794668</v>
      </c>
      <c r="F20" s="19">
        <f t="shared" si="2"/>
        <v>0</v>
      </c>
      <c r="G20" s="19">
        <f t="shared" si="2"/>
        <v>0</v>
      </c>
      <c r="H20" s="19">
        <f t="shared" si="2"/>
        <v>3387794668</v>
      </c>
    </row>
    <row r="21" spans="1:10" ht="18" customHeight="1" x14ac:dyDescent="0.45"/>
    <row r="22" spans="1:10" ht="18" customHeight="1" x14ac:dyDescent="0.45">
      <c r="A22" s="202" t="s">
        <v>1320</v>
      </c>
      <c r="B22" s="198" t="s">
        <v>1319</v>
      </c>
      <c r="C22" s="198"/>
      <c r="D22" s="198"/>
      <c r="E22"/>
      <c r="F22"/>
      <c r="G22"/>
      <c r="H22"/>
      <c r="I22"/>
      <c r="J22"/>
    </row>
    <row r="23" spans="1:10" ht="18" customHeight="1" x14ac:dyDescent="0.45">
      <c r="A23" s="137" t="s">
        <v>328</v>
      </c>
      <c r="B23" s="200">
        <f>'4800_무형자산_증감'!G10+'4800_무형자산_증감'!G9</f>
        <v>3198000000</v>
      </c>
      <c r="C23" s="200"/>
      <c r="D23" s="200">
        <f>SUM(B23:C23)</f>
        <v>3198000000</v>
      </c>
      <c r="E23"/>
      <c r="F23"/>
      <c r="G23"/>
      <c r="H23"/>
      <c r="I23"/>
      <c r="J23"/>
    </row>
    <row r="24" spans="1:10" ht="18" customHeight="1" x14ac:dyDescent="0.45">
      <c r="A24" s="137"/>
      <c r="B24" s="200"/>
      <c r="C24" s="200"/>
      <c r="D24" s="200">
        <f>SUM(B24:C24)</f>
        <v>0</v>
      </c>
      <c r="E24"/>
      <c r="F24"/>
      <c r="G24"/>
      <c r="H24"/>
      <c r="I24"/>
      <c r="J24"/>
    </row>
    <row r="25" spans="1:10" ht="18" customHeight="1" thickBot="1" x14ac:dyDescent="0.5">
      <c r="A25" s="137"/>
      <c r="B25" s="201">
        <f>SUM(B23:B24)</f>
        <v>3198000000</v>
      </c>
      <c r="C25" s="201">
        <f t="shared" ref="C25:D25" si="3">SUM(C23:C24)</f>
        <v>0</v>
      </c>
      <c r="D25" s="201">
        <f t="shared" si="3"/>
        <v>3198000000</v>
      </c>
      <c r="E25"/>
      <c r="F25"/>
      <c r="G25"/>
      <c r="H25"/>
      <c r="I25"/>
      <c r="J25"/>
    </row>
    <row r="26" spans="1:10" ht="18" customHeight="1" x14ac:dyDescent="0.45">
      <c r="A26"/>
      <c r="B26"/>
      <c r="C26"/>
      <c r="D26"/>
      <c r="E26"/>
      <c r="F26"/>
      <c r="G26"/>
      <c r="H26"/>
      <c r="I26"/>
      <c r="J26"/>
    </row>
    <row r="27" spans="1:10" ht="18" customHeight="1" x14ac:dyDescent="0.45">
      <c r="A27"/>
      <c r="B27"/>
      <c r="C27"/>
      <c r="D27"/>
      <c r="E27"/>
      <c r="F27"/>
      <c r="G27"/>
      <c r="H27"/>
      <c r="I27"/>
      <c r="J27"/>
    </row>
    <row r="28" spans="1:10" ht="22" customHeight="1" x14ac:dyDescent="0.45">
      <c r="A28" s="699" t="s">
        <v>541</v>
      </c>
      <c r="B28" s="700"/>
      <c r="C28" s="700"/>
      <c r="D28" s="700"/>
      <c r="E28" s="700"/>
      <c r="F28" s="700"/>
      <c r="G28" s="700"/>
      <c r="H28" s="700"/>
      <c r="I28" s="700"/>
      <c r="J28" s="701"/>
    </row>
    <row r="29" spans="1:10" ht="20" customHeight="1" x14ac:dyDescent="0.45">
      <c r="A29" s="14" t="s">
        <v>520</v>
      </c>
      <c r="B29" s="14" t="s">
        <v>542</v>
      </c>
      <c r="C29" s="14" t="s">
        <v>543</v>
      </c>
      <c r="D29" s="14" t="s">
        <v>5</v>
      </c>
      <c r="E29" s="705"/>
      <c r="F29" s="589"/>
      <c r="G29" s="589"/>
      <c r="H29" s="589"/>
      <c r="I29" s="589"/>
      <c r="J29" s="587"/>
    </row>
    <row r="30" spans="1:10" ht="20" customHeight="1" x14ac:dyDescent="0.45">
      <c r="A30" s="20" t="s">
        <v>873</v>
      </c>
      <c r="B30" s="21">
        <f>E12-B12</f>
        <v>0</v>
      </c>
      <c r="C30" s="22" t="e">
        <f>B30/B12</f>
        <v>#DIV/0!</v>
      </c>
      <c r="D30" s="3"/>
      <c r="E30" s="690"/>
      <c r="F30" s="589"/>
      <c r="G30" s="589"/>
      <c r="H30" s="589"/>
      <c r="I30" s="589"/>
      <c r="J30" s="587"/>
    </row>
    <row r="31" spans="1:10" ht="20" customHeight="1" x14ac:dyDescent="0.45">
      <c r="A31" s="20" t="s">
        <v>875</v>
      </c>
      <c r="B31" s="21">
        <f t="shared" ref="B31:B34" si="4">E13-B13</f>
        <v>0</v>
      </c>
      <c r="C31" s="22">
        <f t="shared" ref="C31:C34" si="5">B31/B13</f>
        <v>0</v>
      </c>
      <c r="D31" s="3"/>
      <c r="E31" s="690"/>
      <c r="F31" s="589"/>
      <c r="G31" s="589"/>
      <c r="H31" s="589"/>
      <c r="I31" s="589"/>
      <c r="J31" s="587"/>
    </row>
    <row r="32" spans="1:10" ht="20" customHeight="1" x14ac:dyDescent="0.45">
      <c r="A32" s="20" t="s">
        <v>877</v>
      </c>
      <c r="B32" s="21">
        <f t="shared" si="4"/>
        <v>0</v>
      </c>
      <c r="C32" s="22">
        <f t="shared" si="5"/>
        <v>0</v>
      </c>
      <c r="D32" s="3"/>
      <c r="E32" s="690"/>
      <c r="F32" s="589"/>
      <c r="G32" s="589"/>
      <c r="H32" s="589"/>
      <c r="I32" s="589"/>
      <c r="J32" s="587"/>
    </row>
    <row r="33" spans="1:10" ht="20" customHeight="1" x14ac:dyDescent="0.45">
      <c r="A33" s="20" t="s">
        <v>881</v>
      </c>
      <c r="B33" s="21">
        <f t="shared" si="4"/>
        <v>0</v>
      </c>
      <c r="C33" s="22">
        <f t="shared" si="5"/>
        <v>0</v>
      </c>
      <c r="D33" s="3"/>
      <c r="E33" s="690"/>
      <c r="F33" s="589"/>
      <c r="G33" s="589"/>
      <c r="H33" s="589"/>
      <c r="I33" s="589"/>
      <c r="J33" s="587"/>
    </row>
    <row r="34" spans="1:10" ht="20" customHeight="1" x14ac:dyDescent="0.45">
      <c r="A34" s="20" t="s">
        <v>776</v>
      </c>
      <c r="B34" s="21">
        <f t="shared" si="4"/>
        <v>3180623026</v>
      </c>
      <c r="C34" s="22">
        <f t="shared" si="5"/>
        <v>13.938026197927014</v>
      </c>
      <c r="D34" s="3"/>
      <c r="E34" s="690"/>
      <c r="F34" s="589"/>
      <c r="G34" s="589"/>
      <c r="H34" s="589"/>
      <c r="I34" s="589"/>
      <c r="J34" s="587"/>
    </row>
    <row r="35" spans="1:10" ht="18" customHeight="1" x14ac:dyDescent="0.45"/>
    <row r="36" spans="1:10" ht="18" customHeight="1" x14ac:dyDescent="0.45"/>
    <row r="37" spans="1:10" ht="24" customHeight="1" x14ac:dyDescent="0.45">
      <c r="A37" s="707" t="s">
        <v>544</v>
      </c>
      <c r="B37" s="700"/>
      <c r="C37" s="700"/>
      <c r="D37" s="700"/>
      <c r="E37" s="700"/>
      <c r="F37" s="700"/>
      <c r="G37" s="700"/>
      <c r="H37" s="700"/>
      <c r="I37" s="700"/>
      <c r="J37" s="701"/>
    </row>
    <row r="38" spans="1:10" ht="20" customHeight="1" x14ac:dyDescent="0.45">
      <c r="A38" s="13" t="s">
        <v>545</v>
      </c>
      <c r="B38" s="679" t="s">
        <v>546</v>
      </c>
      <c r="C38" s="589"/>
      <c r="D38" s="587"/>
      <c r="E38" s="679" t="s">
        <v>547</v>
      </c>
      <c r="F38" s="587"/>
      <c r="G38" s="13" t="s">
        <v>548</v>
      </c>
      <c r="H38" s="13" t="s">
        <v>36</v>
      </c>
      <c r="I38" s="679" t="s">
        <v>5</v>
      </c>
      <c r="J38" s="587"/>
    </row>
    <row r="39" spans="1:10" ht="48" customHeight="1" x14ac:dyDescent="0.45">
      <c r="A39" s="26">
        <v>1</v>
      </c>
      <c r="B39" s="678" t="s">
        <v>882</v>
      </c>
      <c r="C39" s="589"/>
      <c r="D39" s="587"/>
      <c r="E39" s="675" t="s">
        <v>550</v>
      </c>
      <c r="F39" s="587"/>
      <c r="G39" s="11"/>
      <c r="H39" s="11"/>
      <c r="I39" s="703"/>
      <c r="J39" s="587"/>
    </row>
    <row r="40" spans="1:10" ht="48" customHeight="1" x14ac:dyDescent="0.45">
      <c r="A40" s="26">
        <v>2</v>
      </c>
      <c r="B40" s="677" t="s">
        <v>883</v>
      </c>
      <c r="C40" s="589"/>
      <c r="D40" s="587"/>
      <c r="E40" s="675" t="s">
        <v>884</v>
      </c>
      <c r="F40" s="587"/>
      <c r="G40" s="27"/>
      <c r="H40" s="27"/>
      <c r="I40" s="697"/>
      <c r="J40" s="587"/>
    </row>
    <row r="41" spans="1:10" ht="48" customHeight="1" x14ac:dyDescent="0.45">
      <c r="A41" s="26">
        <v>3</v>
      </c>
      <c r="B41" s="678" t="s">
        <v>885</v>
      </c>
      <c r="C41" s="589"/>
      <c r="D41" s="587"/>
      <c r="E41" s="675" t="s">
        <v>556</v>
      </c>
      <c r="F41" s="587"/>
      <c r="G41" s="11"/>
      <c r="H41" s="11"/>
      <c r="I41" s="703"/>
      <c r="J41" s="587"/>
    </row>
    <row r="42" spans="1:10" ht="48" customHeight="1" x14ac:dyDescent="0.45">
      <c r="A42" s="26">
        <v>4</v>
      </c>
      <c r="B42" s="677" t="s">
        <v>886</v>
      </c>
      <c r="C42" s="589"/>
      <c r="D42" s="587"/>
      <c r="E42" s="675" t="s">
        <v>887</v>
      </c>
      <c r="F42" s="587"/>
      <c r="G42" s="27"/>
      <c r="H42" s="27"/>
      <c r="I42" s="697"/>
      <c r="J42" s="587"/>
    </row>
    <row r="43" spans="1:10" ht="48" customHeight="1" x14ac:dyDescent="0.45">
      <c r="A43" s="26">
        <v>5</v>
      </c>
      <c r="B43" s="678" t="s">
        <v>888</v>
      </c>
      <c r="C43" s="589"/>
      <c r="D43" s="587"/>
      <c r="E43" s="675" t="s">
        <v>889</v>
      </c>
      <c r="F43" s="587"/>
      <c r="G43" s="11"/>
      <c r="H43" s="11"/>
      <c r="I43" s="703"/>
      <c r="J43" s="587"/>
    </row>
    <row r="44" spans="1:10" ht="48" customHeight="1" x14ac:dyDescent="0.45">
      <c r="A44" s="26">
        <v>6</v>
      </c>
      <c r="B44" s="677" t="s">
        <v>890</v>
      </c>
      <c r="C44" s="589"/>
      <c r="D44" s="587"/>
      <c r="E44" s="675" t="s">
        <v>891</v>
      </c>
      <c r="F44" s="587"/>
      <c r="G44" s="27"/>
      <c r="H44" s="27"/>
      <c r="I44" s="697"/>
      <c r="J44" s="587"/>
    </row>
    <row r="45" spans="1:10" ht="48" customHeight="1" x14ac:dyDescent="0.45">
      <c r="A45" s="26">
        <v>7</v>
      </c>
      <c r="B45" s="678" t="s">
        <v>892</v>
      </c>
      <c r="C45" s="589"/>
      <c r="D45" s="587"/>
      <c r="E45" s="675" t="s">
        <v>889</v>
      </c>
      <c r="F45" s="587"/>
      <c r="G45" s="11"/>
      <c r="H45" s="11"/>
      <c r="I45" s="703"/>
      <c r="J45" s="587"/>
    </row>
    <row r="46" spans="1:10" ht="48" customHeight="1" x14ac:dyDescent="0.45">
      <c r="A46" s="26">
        <v>8</v>
      </c>
      <c r="B46" s="677" t="s">
        <v>893</v>
      </c>
      <c r="C46" s="589"/>
      <c r="D46" s="587"/>
      <c r="E46" s="675" t="s">
        <v>566</v>
      </c>
      <c r="F46" s="587"/>
      <c r="G46" s="27"/>
      <c r="H46" s="27"/>
      <c r="I46" s="697"/>
      <c r="J46" s="587"/>
    </row>
    <row r="47" spans="1:10" ht="18" customHeight="1" x14ac:dyDescent="0.45"/>
    <row r="48" spans="1:10" ht="22" customHeight="1" x14ac:dyDescent="0.45">
      <c r="A48" s="699" t="s">
        <v>567</v>
      </c>
      <c r="B48" s="700"/>
      <c r="C48" s="700"/>
      <c r="D48" s="700"/>
      <c r="E48" s="700"/>
      <c r="F48" s="700"/>
      <c r="G48" s="700"/>
      <c r="H48" s="700"/>
      <c r="I48" s="700"/>
      <c r="J48" s="701"/>
    </row>
    <row r="49" spans="1:10" ht="24" customHeight="1" x14ac:dyDescent="0.45">
      <c r="A49" s="696"/>
      <c r="B49" s="589"/>
      <c r="C49" s="589"/>
      <c r="D49" s="589"/>
      <c r="E49" s="589"/>
      <c r="F49" s="589"/>
      <c r="G49" s="589"/>
      <c r="H49" s="589"/>
      <c r="I49" s="589"/>
      <c r="J49" s="587"/>
    </row>
    <row r="50" spans="1:10" ht="24" customHeight="1" x14ac:dyDescent="0.45">
      <c r="A50" s="696"/>
      <c r="B50" s="589"/>
      <c r="C50" s="589"/>
      <c r="D50" s="589"/>
      <c r="E50" s="589"/>
      <c r="F50" s="589"/>
      <c r="G50" s="589"/>
      <c r="H50" s="589"/>
      <c r="I50" s="589"/>
      <c r="J50" s="587"/>
    </row>
    <row r="51" spans="1:10" ht="24" customHeight="1" x14ac:dyDescent="0.45">
      <c r="A51" s="696"/>
      <c r="B51" s="589"/>
      <c r="C51" s="589"/>
      <c r="D51" s="589"/>
      <c r="E51" s="589"/>
      <c r="F51" s="589"/>
      <c r="G51" s="589"/>
      <c r="H51" s="589"/>
      <c r="I51" s="589"/>
      <c r="J51" s="587"/>
    </row>
    <row r="52" spans="1:10" ht="18" customHeight="1" x14ac:dyDescent="0.45"/>
    <row r="53" spans="1:10" ht="18" customHeight="1" x14ac:dyDescent="0.45">
      <c r="A53" s="704" t="s">
        <v>568</v>
      </c>
      <c r="B53" s="580"/>
      <c r="C53" s="580"/>
      <c r="D53" s="580"/>
      <c r="E53" s="580"/>
      <c r="F53" s="580"/>
      <c r="G53" s="580"/>
      <c r="H53" s="580"/>
      <c r="I53" s="580"/>
      <c r="J53" s="580"/>
    </row>
    <row r="54" spans="1:10" ht="18" customHeight="1" x14ac:dyDescent="0.45"/>
    <row r="55" spans="1:10" ht="18" customHeight="1" x14ac:dyDescent="0.45"/>
    <row r="56" spans="1:10" ht="18" customHeight="1" x14ac:dyDescent="0.45"/>
    <row r="57" spans="1:10" ht="18" customHeight="1" x14ac:dyDescent="0.45"/>
    <row r="58" spans="1:10" ht="18" customHeight="1" x14ac:dyDescent="0.45"/>
    <row r="59" spans="1:10" ht="18" customHeight="1" x14ac:dyDescent="0.45"/>
    <row r="60" spans="1:10" ht="18" customHeight="1" x14ac:dyDescent="0.45"/>
    <row r="61" spans="1:10" ht="18" customHeight="1" x14ac:dyDescent="0.45"/>
    <row r="62" spans="1:10" ht="18" customHeight="1" x14ac:dyDescent="0.45"/>
    <row r="63" spans="1:10" ht="18" customHeight="1" x14ac:dyDescent="0.45"/>
    <row r="64" spans="1:10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</sheetData>
  <mergeCells count="61">
    <mergeCell ref="A50:J50"/>
    <mergeCell ref="I46:J46"/>
    <mergeCell ref="A3:J3"/>
    <mergeCell ref="E31:J31"/>
    <mergeCell ref="E45:F45"/>
    <mergeCell ref="I39:J39"/>
    <mergeCell ref="A4:J4"/>
    <mergeCell ref="A28:J28"/>
    <mergeCell ref="C6:D6"/>
    <mergeCell ref="E41:F41"/>
    <mergeCell ref="C5:D5"/>
    <mergeCell ref="E5:F5"/>
    <mergeCell ref="A37:J37"/>
    <mergeCell ref="A53:J53"/>
    <mergeCell ref="A1:J1"/>
    <mergeCell ref="E6:F6"/>
    <mergeCell ref="E38:F38"/>
    <mergeCell ref="B44:D44"/>
    <mergeCell ref="B41:D41"/>
    <mergeCell ref="E30:J30"/>
    <mergeCell ref="B43:D43"/>
    <mergeCell ref="B40:D40"/>
    <mergeCell ref="A5:B5"/>
    <mergeCell ref="I41:J41"/>
    <mergeCell ref="G7:J7"/>
    <mergeCell ref="E44:F44"/>
    <mergeCell ref="E29:J29"/>
    <mergeCell ref="E10:H10"/>
    <mergeCell ref="A49:J49"/>
    <mergeCell ref="A2:F2"/>
    <mergeCell ref="E43:F43"/>
    <mergeCell ref="B45:D45"/>
    <mergeCell ref="E46:F46"/>
    <mergeCell ref="A7:B7"/>
    <mergeCell ref="A9:J9"/>
    <mergeCell ref="G2:J2"/>
    <mergeCell ref="B38:D38"/>
    <mergeCell ref="E34:J34"/>
    <mergeCell ref="I45:J45"/>
    <mergeCell ref="G5:J5"/>
    <mergeCell ref="E39:F39"/>
    <mergeCell ref="E42:F42"/>
    <mergeCell ref="E33:J33"/>
    <mergeCell ref="G6:J6"/>
    <mergeCell ref="I43:J43"/>
    <mergeCell ref="A51:J51"/>
    <mergeCell ref="I44:J44"/>
    <mergeCell ref="A6:B6"/>
    <mergeCell ref="B46:D46"/>
    <mergeCell ref="B42:D42"/>
    <mergeCell ref="B10:D10"/>
    <mergeCell ref="I40:J40"/>
    <mergeCell ref="A48:J48"/>
    <mergeCell ref="C7:D7"/>
    <mergeCell ref="E32:J32"/>
    <mergeCell ref="B39:D39"/>
    <mergeCell ref="E7:F7"/>
    <mergeCell ref="E40:F40"/>
    <mergeCell ref="I10:J10"/>
    <mergeCell ref="I38:J38"/>
    <mergeCell ref="I42:J42"/>
  </mergeCells>
  <phoneticPr fontId="25" type="noConversion"/>
  <dataValidations count="1">
    <dataValidation type="list" allowBlank="1" sqref="G39:G46" xr:uid="{00000000-0002-0000-1000-000000000000}">
      <formula1>"완료,해당없음,미수행,진행중"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38"/>
  <sheetViews>
    <sheetView workbookViewId="0">
      <selection sqref="A1:XFD4"/>
    </sheetView>
  </sheetViews>
  <sheetFormatPr defaultRowHeight="17" x14ac:dyDescent="0.45"/>
  <cols>
    <col min="1" max="1" width="19.25" bestFit="1" customWidth="1"/>
    <col min="5" max="5" width="11.83203125" bestFit="1" customWidth="1"/>
    <col min="7" max="7" width="14.25" bestFit="1" customWidth="1"/>
    <col min="8" max="8" width="10.58203125" bestFit="1" customWidth="1"/>
    <col min="9" max="9" width="57.25" bestFit="1" customWidth="1"/>
    <col min="17" max="17" width="19.25" bestFit="1" customWidth="1"/>
  </cols>
  <sheetData>
    <row r="1" spans="1:23" ht="8" customHeight="1" x14ac:dyDescent="0.45">
      <c r="A1" s="598"/>
      <c r="B1" s="580"/>
      <c r="C1" s="580"/>
      <c r="D1" s="580"/>
      <c r="E1" s="580"/>
      <c r="F1" s="580"/>
      <c r="G1" s="580"/>
      <c r="H1" s="580"/>
      <c r="I1" s="580"/>
      <c r="J1" s="580"/>
    </row>
    <row r="2" spans="1:23" ht="18" customHeight="1" x14ac:dyDescent="0.45">
      <c r="A2" s="688" t="str">
        <f>기본사항!C8</f>
        <v>주식회사 경남제약</v>
      </c>
      <c r="B2" s="580"/>
      <c r="C2" s="580"/>
      <c r="D2" s="580"/>
      <c r="E2" s="580"/>
      <c r="F2" s="580"/>
      <c r="G2" s="692" t="s">
        <v>870</v>
      </c>
      <c r="H2" s="580"/>
      <c r="I2" s="580"/>
      <c r="J2" s="580"/>
    </row>
    <row r="3" spans="1:23" ht="30" customHeight="1" x14ac:dyDescent="0.45">
      <c r="A3" s="590" t="s">
        <v>871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23" ht="18" customHeight="1" x14ac:dyDescent="0.45">
      <c r="A4" s="686" t="s">
        <v>516</v>
      </c>
      <c r="B4" s="580"/>
      <c r="C4" s="580"/>
      <c r="D4" s="580"/>
      <c r="E4" s="580"/>
      <c r="F4" s="580"/>
      <c r="G4" s="580"/>
      <c r="H4" s="580"/>
      <c r="I4" s="580"/>
      <c r="J4" s="580"/>
    </row>
    <row r="6" spans="1:23" s="137" customFormat="1" ht="14.5" x14ac:dyDescent="0.4">
      <c r="A6" s="137" t="s">
        <v>894</v>
      </c>
    </row>
    <row r="7" spans="1:23" s="149" customFormat="1" ht="14.5" x14ac:dyDescent="0.4">
      <c r="A7" s="148" t="s">
        <v>585</v>
      </c>
      <c r="B7" s="148" t="s">
        <v>586</v>
      </c>
      <c r="C7" s="148" t="s">
        <v>587</v>
      </c>
      <c r="D7" s="148" t="s">
        <v>588</v>
      </c>
      <c r="E7" s="148" t="s">
        <v>301</v>
      </c>
      <c r="F7" s="148" t="s">
        <v>589</v>
      </c>
      <c r="G7" s="150" t="s">
        <v>590</v>
      </c>
      <c r="H7" s="148" t="s">
        <v>591</v>
      </c>
      <c r="I7" s="148" t="s">
        <v>592</v>
      </c>
      <c r="J7" s="148" t="s">
        <v>593</v>
      </c>
      <c r="K7" s="148" t="s">
        <v>594</v>
      </c>
      <c r="L7" s="148" t="s">
        <v>595</v>
      </c>
      <c r="M7" s="148" t="s">
        <v>596</v>
      </c>
      <c r="N7" s="148" t="s">
        <v>597</v>
      </c>
      <c r="O7" s="148" t="s">
        <v>598</v>
      </c>
      <c r="P7" s="148" t="s">
        <v>599</v>
      </c>
      <c r="Q7" s="148" t="s">
        <v>600</v>
      </c>
      <c r="R7" s="148" t="s">
        <v>601</v>
      </c>
      <c r="S7" s="148" t="s">
        <v>602</v>
      </c>
      <c r="T7" s="148" t="s">
        <v>603</v>
      </c>
      <c r="U7" s="148" t="s">
        <v>279</v>
      </c>
      <c r="V7" s="148" t="s">
        <v>604</v>
      </c>
      <c r="W7" s="148"/>
    </row>
    <row r="8" spans="1:23" s="137" customFormat="1" ht="14.5" x14ac:dyDescent="0.4">
      <c r="A8" s="142">
        <v>46044</v>
      </c>
      <c r="B8" s="137" t="s">
        <v>842</v>
      </c>
      <c r="C8" s="137" t="s">
        <v>895</v>
      </c>
      <c r="D8" s="137" t="s">
        <v>896</v>
      </c>
      <c r="E8" s="137" t="s">
        <v>328</v>
      </c>
      <c r="F8" s="137" t="s">
        <v>590</v>
      </c>
      <c r="G8" s="200">
        <v>1177100</v>
      </c>
      <c r="H8" s="200">
        <v>0</v>
      </c>
      <c r="I8" s="137" t="s">
        <v>897</v>
      </c>
      <c r="J8" s="137" t="s">
        <v>898</v>
      </c>
      <c r="M8" s="137" t="s">
        <v>899</v>
      </c>
      <c r="N8" s="137" t="s">
        <v>900</v>
      </c>
      <c r="O8" s="137" t="s">
        <v>608</v>
      </c>
      <c r="Q8" s="142">
        <v>46044</v>
      </c>
      <c r="R8" s="137" t="s">
        <v>901</v>
      </c>
      <c r="S8" s="137" t="s">
        <v>57</v>
      </c>
      <c r="T8" s="137" t="s">
        <v>628</v>
      </c>
      <c r="U8" s="137" t="s">
        <v>291</v>
      </c>
      <c r="V8" s="137" t="s">
        <v>846</v>
      </c>
    </row>
    <row r="9" spans="1:23" s="137" customFormat="1" ht="14.5" x14ac:dyDescent="0.4">
      <c r="A9" s="142">
        <v>46092</v>
      </c>
      <c r="B9" s="137" t="s">
        <v>605</v>
      </c>
      <c r="C9" s="137" t="s">
        <v>606</v>
      </c>
      <c r="D9" s="137" t="s">
        <v>50</v>
      </c>
      <c r="E9" s="137" t="s">
        <v>328</v>
      </c>
      <c r="F9" s="137" t="s">
        <v>590</v>
      </c>
      <c r="G9" s="200">
        <v>217000000</v>
      </c>
      <c r="H9" s="200">
        <v>0</v>
      </c>
      <c r="I9" s="137" t="s">
        <v>858</v>
      </c>
      <c r="O9" s="137" t="s">
        <v>608</v>
      </c>
      <c r="Q9" s="142">
        <v>46092</v>
      </c>
      <c r="R9" s="137" t="s">
        <v>859</v>
      </c>
      <c r="T9" s="137" t="s">
        <v>610</v>
      </c>
      <c r="U9" s="137" t="s">
        <v>291</v>
      </c>
      <c r="V9" s="137" t="s">
        <v>611</v>
      </c>
      <c r="W9" s="137" t="s">
        <v>1138</v>
      </c>
    </row>
    <row r="10" spans="1:23" s="137" customFormat="1" ht="14.5" x14ac:dyDescent="0.4">
      <c r="A10" s="142">
        <v>46129</v>
      </c>
      <c r="B10" s="137" t="s">
        <v>862</v>
      </c>
      <c r="C10" s="137" t="s">
        <v>606</v>
      </c>
      <c r="D10" s="137" t="s">
        <v>50</v>
      </c>
      <c r="E10" s="137" t="s">
        <v>328</v>
      </c>
      <c r="F10" s="137" t="s">
        <v>590</v>
      </c>
      <c r="G10" s="200">
        <v>2981000000</v>
      </c>
      <c r="H10" s="200">
        <v>0</v>
      </c>
      <c r="I10" s="137" t="s">
        <v>863</v>
      </c>
      <c r="M10" s="137" t="s">
        <v>864</v>
      </c>
      <c r="N10" s="137" t="s">
        <v>865</v>
      </c>
      <c r="O10" s="137" t="s">
        <v>608</v>
      </c>
      <c r="Q10" s="142">
        <v>46129</v>
      </c>
      <c r="R10" s="137" t="s">
        <v>866</v>
      </c>
      <c r="T10" s="137" t="s">
        <v>610</v>
      </c>
      <c r="U10" s="137" t="s">
        <v>291</v>
      </c>
      <c r="V10" s="137" t="s">
        <v>867</v>
      </c>
      <c r="W10" s="137" t="s">
        <v>1138</v>
      </c>
    </row>
    <row r="11" spans="1:23" s="137" customFormat="1" ht="14.5" x14ac:dyDescent="0.4">
      <c r="A11" s="142">
        <v>46130</v>
      </c>
      <c r="B11" s="137" t="s">
        <v>605</v>
      </c>
      <c r="C11" s="137" t="s">
        <v>606</v>
      </c>
      <c r="D11" s="137" t="s">
        <v>50</v>
      </c>
      <c r="E11" s="137" t="s">
        <v>328</v>
      </c>
      <c r="F11" s="137" t="s">
        <v>590</v>
      </c>
      <c r="G11" s="200">
        <v>3000000</v>
      </c>
      <c r="H11" s="200">
        <v>0</v>
      </c>
      <c r="I11" s="137" t="s">
        <v>2291</v>
      </c>
      <c r="M11" s="137" t="s">
        <v>2289</v>
      </c>
      <c r="N11" s="137" t="s">
        <v>865</v>
      </c>
      <c r="O11" s="137" t="s">
        <v>608</v>
      </c>
      <c r="Q11" s="142">
        <v>46130</v>
      </c>
      <c r="R11" s="137" t="s">
        <v>2290</v>
      </c>
      <c r="T11" s="137" t="s">
        <v>610</v>
      </c>
      <c r="U11" s="137" t="s">
        <v>291</v>
      </c>
      <c r="V11" s="137" t="s">
        <v>611</v>
      </c>
      <c r="W11" s="137" t="s">
        <v>1138</v>
      </c>
    </row>
    <row r="12" spans="1:23" s="137" customFormat="1" ht="14.5" x14ac:dyDescent="0.4">
      <c r="A12" s="142">
        <v>46129</v>
      </c>
      <c r="B12" s="137" t="s">
        <v>862</v>
      </c>
      <c r="C12" s="137" t="s">
        <v>606</v>
      </c>
      <c r="D12" s="137" t="s">
        <v>50</v>
      </c>
      <c r="E12" s="137" t="s">
        <v>63</v>
      </c>
      <c r="F12" s="137" t="s">
        <v>591</v>
      </c>
      <c r="G12" s="200">
        <v>350000</v>
      </c>
      <c r="H12" s="200"/>
      <c r="I12" s="137" t="s">
        <v>2283</v>
      </c>
      <c r="M12" s="137" t="s">
        <v>2284</v>
      </c>
      <c r="N12" s="137" t="s">
        <v>2285</v>
      </c>
      <c r="O12" s="137" t="s">
        <v>608</v>
      </c>
      <c r="Q12" s="142">
        <v>46129</v>
      </c>
      <c r="R12" s="137" t="s">
        <v>866</v>
      </c>
      <c r="T12" s="137" t="s">
        <v>610</v>
      </c>
    </row>
    <row r="13" spans="1:23" s="137" customFormat="1" ht="14.5" x14ac:dyDescent="0.4">
      <c r="A13" s="142">
        <v>46129</v>
      </c>
      <c r="B13" s="137" t="s">
        <v>862</v>
      </c>
      <c r="C13" s="137" t="s">
        <v>606</v>
      </c>
      <c r="D13" s="137" t="s">
        <v>50</v>
      </c>
      <c r="E13" s="137" t="s">
        <v>318</v>
      </c>
      <c r="F13" s="137" t="s">
        <v>591</v>
      </c>
      <c r="G13" s="200">
        <v>65655700</v>
      </c>
      <c r="H13" s="200"/>
      <c r="I13" s="137" t="s">
        <v>2286</v>
      </c>
      <c r="K13" s="137">
        <v>46150</v>
      </c>
      <c r="L13" s="137">
        <v>46150</v>
      </c>
      <c r="M13" s="137" t="s">
        <v>2287</v>
      </c>
      <c r="N13" s="137" t="s">
        <v>2288</v>
      </c>
      <c r="O13" s="137" t="s">
        <v>608</v>
      </c>
      <c r="Q13" s="142">
        <v>46129</v>
      </c>
      <c r="R13" s="137" t="s">
        <v>866</v>
      </c>
      <c r="T13" s="137" t="s">
        <v>610</v>
      </c>
    </row>
    <row r="14" spans="1:23" s="137" customFormat="1" ht="15" thickBot="1" x14ac:dyDescent="0.45">
      <c r="G14" s="207">
        <f>SUM(G8:G13)</f>
        <v>3268182800</v>
      </c>
      <c r="H14" s="200"/>
    </row>
    <row r="15" spans="1:23" s="137" customFormat="1" ht="15" thickTop="1" x14ac:dyDescent="0.4">
      <c r="G15" s="200" t="b">
        <f>G14='4800_무형자산'!C16</f>
        <v>1</v>
      </c>
      <c r="H15" s="200"/>
    </row>
    <row r="16" spans="1:23" s="137" customFormat="1" ht="14.5" x14ac:dyDescent="0.4">
      <c r="G16" s="200"/>
      <c r="H16" s="200"/>
    </row>
    <row r="17" spans="1:23" s="137" customFormat="1" ht="14.5" x14ac:dyDescent="0.4">
      <c r="G17" s="200"/>
      <c r="H17" s="200"/>
    </row>
    <row r="18" spans="1:23" s="137" customFormat="1" ht="14.5" x14ac:dyDescent="0.4">
      <c r="G18" s="200"/>
      <c r="H18" s="200"/>
    </row>
    <row r="19" spans="1:23" s="137" customFormat="1" ht="14.5" x14ac:dyDescent="0.4">
      <c r="A19" s="137" t="s">
        <v>902</v>
      </c>
      <c r="G19" s="200"/>
      <c r="H19" s="200"/>
    </row>
    <row r="20" spans="1:23" s="149" customFormat="1" ht="14.5" x14ac:dyDescent="0.4">
      <c r="A20" s="148" t="s">
        <v>585</v>
      </c>
      <c r="B20" s="148" t="s">
        <v>586</v>
      </c>
      <c r="C20" s="148" t="s">
        <v>587</v>
      </c>
      <c r="D20" s="148" t="s">
        <v>588</v>
      </c>
      <c r="E20" s="148" t="s">
        <v>301</v>
      </c>
      <c r="F20" s="148" t="s">
        <v>589</v>
      </c>
      <c r="G20" s="150" t="s">
        <v>590</v>
      </c>
      <c r="H20" s="148" t="s">
        <v>591</v>
      </c>
      <c r="I20" s="148" t="s">
        <v>592</v>
      </c>
      <c r="J20" s="148" t="s">
        <v>593</v>
      </c>
      <c r="K20" s="148" t="s">
        <v>594</v>
      </c>
      <c r="L20" s="148" t="s">
        <v>595</v>
      </c>
      <c r="M20" s="148" t="s">
        <v>596</v>
      </c>
      <c r="N20" s="148" t="s">
        <v>597</v>
      </c>
      <c r="O20" s="148" t="s">
        <v>598</v>
      </c>
      <c r="P20" s="148" t="s">
        <v>599</v>
      </c>
      <c r="Q20" s="148" t="s">
        <v>600</v>
      </c>
      <c r="R20" s="148" t="s">
        <v>601</v>
      </c>
      <c r="S20" s="148" t="s">
        <v>602</v>
      </c>
      <c r="T20" s="148" t="s">
        <v>603</v>
      </c>
      <c r="U20" s="148" t="s">
        <v>279</v>
      </c>
      <c r="V20" s="148" t="s">
        <v>604</v>
      </c>
      <c r="W20" s="148"/>
    </row>
    <row r="21" spans="1:23" s="137" customFormat="1" ht="14.5" x14ac:dyDescent="0.4">
      <c r="A21" s="142">
        <v>46053</v>
      </c>
      <c r="B21" s="137" t="s">
        <v>903</v>
      </c>
      <c r="C21" s="137" t="s">
        <v>606</v>
      </c>
      <c r="D21" s="137" t="s">
        <v>50</v>
      </c>
      <c r="E21" s="137" t="s">
        <v>328</v>
      </c>
      <c r="F21" s="137" t="s">
        <v>591</v>
      </c>
      <c r="G21" s="200">
        <v>0</v>
      </c>
      <c r="H21" s="200">
        <v>9032255</v>
      </c>
      <c r="I21" s="137" t="s">
        <v>904</v>
      </c>
      <c r="O21" s="137" t="s">
        <v>608</v>
      </c>
      <c r="Q21" s="142">
        <v>46053</v>
      </c>
      <c r="R21" s="137" t="s">
        <v>905</v>
      </c>
      <c r="T21" s="137" t="s">
        <v>610</v>
      </c>
      <c r="U21" s="137" t="s">
        <v>291</v>
      </c>
      <c r="V21" s="137" t="s">
        <v>906</v>
      </c>
    </row>
    <row r="22" spans="1:23" s="137" customFormat="1" ht="14.5" x14ac:dyDescent="0.4">
      <c r="A22" s="142">
        <v>46053</v>
      </c>
      <c r="B22" s="137" t="s">
        <v>907</v>
      </c>
      <c r="C22" s="137" t="s">
        <v>606</v>
      </c>
      <c r="D22" s="137" t="s">
        <v>50</v>
      </c>
      <c r="E22" s="137" t="s">
        <v>328</v>
      </c>
      <c r="F22" s="137" t="s">
        <v>591</v>
      </c>
      <c r="G22" s="200">
        <v>0</v>
      </c>
      <c r="H22" s="200">
        <v>3976831</v>
      </c>
      <c r="I22" s="137" t="s">
        <v>904</v>
      </c>
      <c r="O22" s="137" t="s">
        <v>608</v>
      </c>
      <c r="Q22" s="142">
        <v>46053</v>
      </c>
      <c r="R22" s="137" t="s">
        <v>908</v>
      </c>
      <c r="T22" s="137" t="s">
        <v>610</v>
      </c>
      <c r="U22" s="137" t="s">
        <v>291</v>
      </c>
      <c r="V22" s="137" t="s">
        <v>909</v>
      </c>
    </row>
    <row r="23" spans="1:23" s="137" customFormat="1" ht="14.5" x14ac:dyDescent="0.4">
      <c r="A23" s="142">
        <v>46081</v>
      </c>
      <c r="B23" s="137" t="s">
        <v>910</v>
      </c>
      <c r="C23" s="137" t="s">
        <v>606</v>
      </c>
      <c r="D23" s="137" t="s">
        <v>50</v>
      </c>
      <c r="E23" s="137" t="s">
        <v>328</v>
      </c>
      <c r="F23" s="137" t="s">
        <v>591</v>
      </c>
      <c r="G23" s="200">
        <v>0</v>
      </c>
      <c r="H23" s="200">
        <v>9031262</v>
      </c>
      <c r="I23" s="137" t="s">
        <v>911</v>
      </c>
      <c r="O23" s="137" t="s">
        <v>608</v>
      </c>
      <c r="Q23" s="142">
        <v>46081</v>
      </c>
      <c r="R23" s="137" t="s">
        <v>912</v>
      </c>
      <c r="T23" s="137" t="s">
        <v>610</v>
      </c>
      <c r="U23" s="137" t="s">
        <v>291</v>
      </c>
      <c r="V23" s="137" t="s">
        <v>913</v>
      </c>
    </row>
    <row r="24" spans="1:23" s="137" customFormat="1" ht="14.5" x14ac:dyDescent="0.4">
      <c r="A24" s="142">
        <v>46081</v>
      </c>
      <c r="B24" s="137" t="s">
        <v>903</v>
      </c>
      <c r="C24" s="137" t="s">
        <v>606</v>
      </c>
      <c r="D24" s="137" t="s">
        <v>50</v>
      </c>
      <c r="E24" s="137" t="s">
        <v>328</v>
      </c>
      <c r="F24" s="137" t="s">
        <v>591</v>
      </c>
      <c r="G24" s="200">
        <v>0</v>
      </c>
      <c r="H24" s="200">
        <v>3976831</v>
      </c>
      <c r="I24" s="137" t="s">
        <v>911</v>
      </c>
      <c r="O24" s="137" t="s">
        <v>608</v>
      </c>
      <c r="Q24" s="142">
        <v>46081</v>
      </c>
      <c r="R24" s="137" t="s">
        <v>914</v>
      </c>
      <c r="T24" s="137" t="s">
        <v>610</v>
      </c>
      <c r="U24" s="137" t="s">
        <v>291</v>
      </c>
      <c r="V24" s="137" t="s">
        <v>906</v>
      </c>
    </row>
    <row r="25" spans="1:23" s="137" customFormat="1" ht="14.5" x14ac:dyDescent="0.4">
      <c r="A25" s="142">
        <v>46112</v>
      </c>
      <c r="B25" s="137" t="s">
        <v>915</v>
      </c>
      <c r="C25" s="137" t="s">
        <v>606</v>
      </c>
      <c r="D25" s="137" t="s">
        <v>50</v>
      </c>
      <c r="E25" s="137" t="s">
        <v>328</v>
      </c>
      <c r="F25" s="137" t="s">
        <v>591</v>
      </c>
      <c r="G25" s="200">
        <v>0</v>
      </c>
      <c r="H25" s="200">
        <v>8864901</v>
      </c>
      <c r="I25" s="137" t="s">
        <v>916</v>
      </c>
      <c r="O25" s="137" t="s">
        <v>608</v>
      </c>
      <c r="Q25" s="142">
        <v>46112</v>
      </c>
      <c r="R25" s="137" t="s">
        <v>917</v>
      </c>
      <c r="T25" s="137" t="s">
        <v>610</v>
      </c>
      <c r="U25" s="137" t="s">
        <v>291</v>
      </c>
      <c r="V25" s="137" t="s">
        <v>918</v>
      </c>
    </row>
    <row r="26" spans="1:23" s="137" customFormat="1" ht="14.5" x14ac:dyDescent="0.4">
      <c r="A26" s="142">
        <v>46112</v>
      </c>
      <c r="B26" s="137" t="s">
        <v>2292</v>
      </c>
      <c r="C26" s="137" t="s">
        <v>606</v>
      </c>
      <c r="D26" s="137" t="s">
        <v>50</v>
      </c>
      <c r="E26" s="137" t="s">
        <v>328</v>
      </c>
      <c r="F26" s="137" t="s">
        <v>591</v>
      </c>
      <c r="G26" s="200" t="s">
        <v>2282</v>
      </c>
      <c r="H26" s="200">
        <v>7593504</v>
      </c>
      <c r="I26" s="137" t="s">
        <v>916</v>
      </c>
      <c r="O26" s="137" t="s">
        <v>608</v>
      </c>
      <c r="Q26" s="142">
        <v>46112</v>
      </c>
      <c r="R26" s="137" t="s">
        <v>2293</v>
      </c>
      <c r="T26" s="137" t="s">
        <v>610</v>
      </c>
    </row>
    <row r="27" spans="1:23" s="137" customFormat="1" ht="14.5" x14ac:dyDescent="0.4">
      <c r="A27" s="142">
        <v>46142</v>
      </c>
      <c r="B27" s="137" t="s">
        <v>2294</v>
      </c>
      <c r="C27" s="137" t="s">
        <v>606</v>
      </c>
      <c r="D27" s="137" t="s">
        <v>50</v>
      </c>
      <c r="E27" s="137" t="s">
        <v>328</v>
      </c>
      <c r="F27" s="137" t="s">
        <v>591</v>
      </c>
      <c r="G27" s="200" t="s">
        <v>2282</v>
      </c>
      <c r="H27" s="200">
        <v>8864898</v>
      </c>
      <c r="I27" s="137" t="s">
        <v>2295</v>
      </c>
      <c r="O27" s="137" t="s">
        <v>608</v>
      </c>
      <c r="Q27" s="142">
        <v>46142</v>
      </c>
      <c r="R27" s="137" t="s">
        <v>2296</v>
      </c>
      <c r="T27" s="137" t="s">
        <v>610</v>
      </c>
    </row>
    <row r="28" spans="1:23" s="137" customFormat="1" ht="14.5" x14ac:dyDescent="0.4">
      <c r="A28" s="142">
        <v>46142</v>
      </c>
      <c r="B28" s="137" t="s">
        <v>2297</v>
      </c>
      <c r="C28" s="137" t="s">
        <v>606</v>
      </c>
      <c r="D28" s="137" t="s">
        <v>50</v>
      </c>
      <c r="E28" s="137" t="s">
        <v>328</v>
      </c>
      <c r="F28" s="137" t="s">
        <v>591</v>
      </c>
      <c r="G28" s="200" t="s">
        <v>2282</v>
      </c>
      <c r="H28" s="200">
        <v>7593498</v>
      </c>
      <c r="I28" s="137" t="s">
        <v>2295</v>
      </c>
      <c r="O28" s="137" t="s">
        <v>608</v>
      </c>
      <c r="Q28" s="142">
        <v>46142</v>
      </c>
      <c r="R28" s="137" t="s">
        <v>2298</v>
      </c>
      <c r="T28" s="137" t="s">
        <v>610</v>
      </c>
    </row>
    <row r="29" spans="1:23" s="137" customFormat="1" ht="14.5" x14ac:dyDescent="0.4">
      <c r="A29" s="142">
        <v>46173</v>
      </c>
      <c r="B29" s="137" t="s">
        <v>2299</v>
      </c>
      <c r="C29" s="137" t="s">
        <v>606</v>
      </c>
      <c r="D29" s="137" t="s">
        <v>50</v>
      </c>
      <c r="E29" s="137" t="s">
        <v>328</v>
      </c>
      <c r="F29" s="137" t="s">
        <v>591</v>
      </c>
      <c r="G29" s="200" t="s">
        <v>2282</v>
      </c>
      <c r="H29" s="200">
        <v>8864901</v>
      </c>
      <c r="I29" s="137" t="s">
        <v>2300</v>
      </c>
      <c r="O29" s="137" t="s">
        <v>608</v>
      </c>
      <c r="Q29" s="142">
        <v>46173</v>
      </c>
      <c r="R29" s="137" t="s">
        <v>2301</v>
      </c>
      <c r="T29" s="137" t="s">
        <v>610</v>
      </c>
    </row>
    <row r="30" spans="1:23" s="137" customFormat="1" ht="14.5" x14ac:dyDescent="0.4">
      <c r="A30" s="142">
        <v>46173</v>
      </c>
      <c r="B30" s="137" t="s">
        <v>2302</v>
      </c>
      <c r="C30" s="137" t="s">
        <v>606</v>
      </c>
      <c r="D30" s="137" t="s">
        <v>50</v>
      </c>
      <c r="E30" s="137" t="s">
        <v>328</v>
      </c>
      <c r="F30" s="137" t="s">
        <v>591</v>
      </c>
      <c r="G30" s="200" t="s">
        <v>2282</v>
      </c>
      <c r="H30" s="200">
        <v>7092023</v>
      </c>
      <c r="I30" s="137" t="s">
        <v>2300</v>
      </c>
      <c r="O30" s="137" t="s">
        <v>608</v>
      </c>
      <c r="Q30" s="142">
        <v>46173</v>
      </c>
      <c r="R30" s="137" t="s">
        <v>2303</v>
      </c>
      <c r="T30" s="137" t="s">
        <v>610</v>
      </c>
    </row>
    <row r="31" spans="1:23" s="137" customFormat="1" ht="14.5" x14ac:dyDescent="0.4">
      <c r="A31" s="142">
        <v>46203</v>
      </c>
      <c r="B31" s="137" t="s">
        <v>2304</v>
      </c>
      <c r="C31" s="137" t="s">
        <v>606</v>
      </c>
      <c r="D31" s="137" t="s">
        <v>50</v>
      </c>
      <c r="E31" s="137" t="s">
        <v>328</v>
      </c>
      <c r="F31" s="137" t="s">
        <v>591</v>
      </c>
      <c r="G31" s="200" t="s">
        <v>2282</v>
      </c>
      <c r="H31" s="200">
        <v>8864901</v>
      </c>
      <c r="I31" s="137" t="s">
        <v>2305</v>
      </c>
      <c r="O31" s="137" t="s">
        <v>608</v>
      </c>
      <c r="Q31" s="142">
        <v>46203</v>
      </c>
      <c r="R31" s="137" t="s">
        <v>2306</v>
      </c>
      <c r="T31" s="137" t="s">
        <v>610</v>
      </c>
    </row>
    <row r="32" spans="1:23" s="137" customFormat="1" ht="14.5" x14ac:dyDescent="0.4">
      <c r="A32" s="142">
        <v>46203</v>
      </c>
      <c r="B32" s="137" t="s">
        <v>2307</v>
      </c>
      <c r="C32" s="137" t="s">
        <v>606</v>
      </c>
      <c r="D32" s="137" t="s">
        <v>50</v>
      </c>
      <c r="E32" s="137" t="s">
        <v>328</v>
      </c>
      <c r="F32" s="137" t="s">
        <v>591</v>
      </c>
      <c r="G32" s="200" t="s">
        <v>2282</v>
      </c>
      <c r="H32" s="200">
        <v>5935702</v>
      </c>
      <c r="I32" s="137" t="s">
        <v>2305</v>
      </c>
      <c r="O32" s="137" t="s">
        <v>608</v>
      </c>
      <c r="Q32" s="142">
        <v>46203</v>
      </c>
      <c r="R32" s="137" t="s">
        <v>2308</v>
      </c>
      <c r="T32" s="137" t="s">
        <v>610</v>
      </c>
    </row>
    <row r="33" spans="1:20" s="137" customFormat="1" ht="14.5" x14ac:dyDescent="0.4">
      <c r="A33" s="142">
        <v>46203</v>
      </c>
      <c r="B33" s="137" t="s">
        <v>2309</v>
      </c>
      <c r="C33" s="137" t="s">
        <v>606</v>
      </c>
      <c r="D33" s="137" t="s">
        <v>50</v>
      </c>
      <c r="E33" s="137" t="s">
        <v>328</v>
      </c>
      <c r="F33" s="137" t="s">
        <v>591</v>
      </c>
      <c r="G33" s="200" t="s">
        <v>2282</v>
      </c>
      <c r="H33" s="200">
        <v>-2131733</v>
      </c>
      <c r="I33" s="137" t="s">
        <v>2310</v>
      </c>
      <c r="O33" s="137" t="s">
        <v>608</v>
      </c>
      <c r="Q33" s="142">
        <v>46203</v>
      </c>
      <c r="R33" s="137" t="s">
        <v>2311</v>
      </c>
      <c r="T33" s="137" t="s">
        <v>610</v>
      </c>
    </row>
    <row r="34" spans="1:20" s="137" customFormat="1" ht="14.5" x14ac:dyDescent="0.4">
      <c r="A34" s="142"/>
      <c r="G34" s="200"/>
      <c r="H34" s="200"/>
      <c r="Q34" s="142"/>
    </row>
    <row r="35" spans="1:20" s="137" customFormat="1" ht="14.5" x14ac:dyDescent="0.4">
      <c r="G35" s="200"/>
      <c r="H35" s="200"/>
    </row>
    <row r="36" spans="1:20" s="137" customFormat="1" ht="15" thickBot="1" x14ac:dyDescent="0.45">
      <c r="H36" s="147">
        <f>SUM(H21:H35)</f>
        <v>87559774</v>
      </c>
    </row>
    <row r="37" spans="1:20" s="137" customFormat="1" ht="15" thickTop="1" x14ac:dyDescent="0.4"/>
    <row r="38" spans="1:20" s="137" customFormat="1" ht="14.5" x14ac:dyDescent="0.4">
      <c r="H38" s="137" t="b">
        <f>H36='4800_무형자산'!D16</f>
        <v>1</v>
      </c>
    </row>
  </sheetData>
  <mergeCells count="5">
    <mergeCell ref="A2:F2"/>
    <mergeCell ref="A1:J1"/>
    <mergeCell ref="A3:J3"/>
    <mergeCell ref="A4:J4"/>
    <mergeCell ref="G2:J2"/>
  </mergeCells>
  <phoneticPr fontId="25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6"/>
  <sheetViews>
    <sheetView topLeftCell="A5" workbookViewId="0">
      <selection activeCell="B15" sqref="B15"/>
    </sheetView>
  </sheetViews>
  <sheetFormatPr defaultRowHeight="14.5" x14ac:dyDescent="0.4"/>
  <cols>
    <col min="1" max="1" width="54.4140625" style="137" bestFit="1" customWidth="1"/>
    <col min="2" max="3" width="13.83203125" style="137" bestFit="1" customWidth="1"/>
    <col min="4" max="4" width="10.58203125" style="137" bestFit="1" customWidth="1"/>
    <col min="5" max="5" width="9.58203125" style="137" bestFit="1" customWidth="1"/>
    <col min="6" max="16384" width="8.6640625" style="137"/>
  </cols>
  <sheetData>
    <row r="1" spans="1:10" customFormat="1" ht="8" customHeight="1" x14ac:dyDescent="0.45">
      <c r="A1" s="598"/>
      <c r="B1" s="580"/>
      <c r="C1" s="580"/>
      <c r="D1" s="580"/>
      <c r="E1" s="580"/>
      <c r="F1" s="580"/>
      <c r="G1" s="580"/>
      <c r="H1" s="580"/>
      <c r="I1" s="580"/>
      <c r="J1" s="580"/>
    </row>
    <row r="2" spans="1:10" customFormat="1" ht="18" customHeight="1" x14ac:dyDescent="0.45">
      <c r="A2" s="688" t="str">
        <f>기본사항!C8</f>
        <v>주식회사 경남제약</v>
      </c>
      <c r="B2" s="580"/>
      <c r="C2" s="580"/>
      <c r="D2" s="580"/>
      <c r="E2" s="580"/>
      <c r="F2" s="580"/>
      <c r="G2" s="692" t="s">
        <v>870</v>
      </c>
      <c r="H2" s="580"/>
      <c r="I2" s="580"/>
      <c r="J2" s="580"/>
    </row>
    <row r="3" spans="1:10" customFormat="1" ht="30" customHeight="1" x14ac:dyDescent="0.45">
      <c r="A3" s="590" t="s">
        <v>871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10" customFormat="1" ht="18" customHeight="1" x14ac:dyDescent="0.45">
      <c r="A4" s="686" t="s">
        <v>2369</v>
      </c>
      <c r="B4" s="580"/>
      <c r="C4" s="580"/>
      <c r="D4" s="580"/>
      <c r="E4" s="580"/>
      <c r="F4" s="580"/>
      <c r="G4" s="580"/>
      <c r="H4" s="580"/>
      <c r="I4" s="580"/>
      <c r="J4" s="580"/>
    </row>
    <row r="8" spans="1:10" x14ac:dyDescent="0.4">
      <c r="A8" s="541" t="s">
        <v>2276</v>
      </c>
      <c r="B8" s="541"/>
      <c r="C8" s="541"/>
    </row>
    <row r="9" spans="1:10" x14ac:dyDescent="0.4">
      <c r="A9" s="541"/>
      <c r="B9" s="541"/>
      <c r="C9" s="541"/>
    </row>
    <row r="10" spans="1:10" x14ac:dyDescent="0.4">
      <c r="A10" s="669" t="s">
        <v>2238</v>
      </c>
      <c r="B10" s="670"/>
      <c r="C10" s="671"/>
    </row>
    <row r="11" spans="1:10" x14ac:dyDescent="0.4">
      <c r="A11" s="534" t="s">
        <v>279</v>
      </c>
      <c r="B11" s="535" t="s">
        <v>2239</v>
      </c>
      <c r="C11" s="536" t="s">
        <v>2240</v>
      </c>
    </row>
    <row r="12" spans="1:10" x14ac:dyDescent="0.4">
      <c r="A12" s="537" t="s">
        <v>982</v>
      </c>
      <c r="B12" s="740">
        <v>210052492</v>
      </c>
      <c r="C12" s="741">
        <v>355676275</v>
      </c>
      <c r="D12" s="137" t="b">
        <f>B12='4800_무형자산'!B20</f>
        <v>1</v>
      </c>
    </row>
    <row r="13" spans="1:10" x14ac:dyDescent="0.4">
      <c r="A13" s="537" t="s">
        <v>538</v>
      </c>
      <c r="B13" s="740">
        <v>3268182800</v>
      </c>
      <c r="C13" s="741">
        <v>4535900</v>
      </c>
      <c r="D13" s="269" t="b">
        <f>B13='4800_무형자산'!C16</f>
        <v>1</v>
      </c>
    </row>
    <row r="14" spans="1:10" x14ac:dyDescent="0.4">
      <c r="A14" s="537" t="s">
        <v>2241</v>
      </c>
      <c r="B14" s="742">
        <v>0</v>
      </c>
      <c r="C14" s="743">
        <v>0</v>
      </c>
    </row>
    <row r="15" spans="1:10" x14ac:dyDescent="0.4">
      <c r="A15" s="537" t="s">
        <v>2277</v>
      </c>
      <c r="B15" s="740">
        <v>-77559778</v>
      </c>
      <c r="C15" s="741">
        <v>-73662181</v>
      </c>
      <c r="D15" s="137" t="b">
        <f>'4800_무형자산'!D16+'4800_무형자산'!D18=-B15</f>
        <v>1</v>
      </c>
      <c r="E15" s="564"/>
    </row>
    <row r="16" spans="1:10" x14ac:dyDescent="0.4">
      <c r="A16" s="537" t="s">
        <v>2243</v>
      </c>
      <c r="B16" s="740">
        <v>-12880846</v>
      </c>
      <c r="C16" s="743">
        <v>0</v>
      </c>
      <c r="D16" s="137" t="b">
        <f>B16='4800_무형자산'!C17</f>
        <v>1</v>
      </c>
    </row>
    <row r="17" spans="1:3" x14ac:dyDescent="0.4">
      <c r="A17" s="539" t="s">
        <v>2278</v>
      </c>
      <c r="B17" s="744">
        <f>SUM(B12:B16)</f>
        <v>3387794668</v>
      </c>
      <c r="C17" s="745">
        <v>286549994</v>
      </c>
    </row>
    <row r="18" spans="1:3" x14ac:dyDescent="0.4">
      <c r="A18" s="541"/>
      <c r="B18" s="746" t="b">
        <f>B17='4800_무형자산'!H20</f>
        <v>1</v>
      </c>
      <c r="C18" s="746"/>
    </row>
    <row r="19" spans="1:3" x14ac:dyDescent="0.4">
      <c r="A19" s="541"/>
      <c r="B19" s="541"/>
      <c r="C19" s="541"/>
    </row>
    <row r="20" spans="1:3" x14ac:dyDescent="0.4">
      <c r="A20" s="541"/>
      <c r="B20" s="541"/>
      <c r="C20" s="541"/>
    </row>
    <row r="21" spans="1:3" x14ac:dyDescent="0.4">
      <c r="A21" s="541"/>
      <c r="B21" s="541"/>
      <c r="C21" s="541"/>
    </row>
    <row r="22" spans="1:3" x14ac:dyDescent="0.4">
      <c r="A22" s="747" t="s">
        <v>2256</v>
      </c>
      <c r="B22" s="748" t="s">
        <v>2279</v>
      </c>
      <c r="C22" s="749" t="s">
        <v>2280</v>
      </c>
    </row>
    <row r="23" spans="1:3" x14ac:dyDescent="0.4">
      <c r="A23" s="750" t="s">
        <v>2281</v>
      </c>
      <c r="B23" s="751"/>
      <c r="C23" s="752"/>
    </row>
    <row r="24" spans="1:3" x14ac:dyDescent="0.4">
      <c r="A24" s="753" t="s">
        <v>2262</v>
      </c>
      <c r="B24" s="554">
        <v>2196047039</v>
      </c>
      <c r="C24" s="754">
        <v>350344600</v>
      </c>
    </row>
    <row r="25" spans="1:3" x14ac:dyDescent="0.4">
      <c r="A25" s="755" t="s">
        <v>2263</v>
      </c>
      <c r="B25" s="554">
        <v>3268182800</v>
      </c>
      <c r="C25" s="754">
        <v>0</v>
      </c>
    </row>
    <row r="26" spans="1:3" x14ac:dyDescent="0.4">
      <c r="A26" s="753" t="s">
        <v>2264</v>
      </c>
      <c r="B26" s="756">
        <v>0</v>
      </c>
      <c r="C26" s="757">
        <v>0</v>
      </c>
    </row>
    <row r="27" spans="1:3" x14ac:dyDescent="0.4">
      <c r="A27" s="753" t="s">
        <v>2265</v>
      </c>
      <c r="B27" s="756">
        <v>0</v>
      </c>
      <c r="C27" s="757">
        <v>0</v>
      </c>
    </row>
    <row r="28" spans="1:3" x14ac:dyDescent="0.4">
      <c r="A28" s="753" t="s">
        <v>2266</v>
      </c>
      <c r="B28" s="553">
        <v>5464229839</v>
      </c>
      <c r="C28" s="754">
        <v>350344600</v>
      </c>
    </row>
    <row r="29" spans="1:3" x14ac:dyDescent="0.4">
      <c r="A29" s="750" t="s">
        <v>2267</v>
      </c>
      <c r="B29" s="756"/>
      <c r="C29" s="754"/>
    </row>
    <row r="30" spans="1:3" x14ac:dyDescent="0.4">
      <c r="A30" s="753" t="s">
        <v>982</v>
      </c>
      <c r="B30" s="756">
        <v>-1981182886</v>
      </c>
      <c r="C30" s="757">
        <v>-182889873</v>
      </c>
    </row>
    <row r="31" spans="1:3" x14ac:dyDescent="0.4">
      <c r="A31" s="753" t="s">
        <v>2268</v>
      </c>
      <c r="B31" s="756">
        <v>0</v>
      </c>
      <c r="C31" s="757">
        <v>0</v>
      </c>
    </row>
    <row r="32" spans="1:3" x14ac:dyDescent="0.4">
      <c r="A32" s="753" t="s">
        <v>2269</v>
      </c>
      <c r="B32" s="756">
        <v>-77559778</v>
      </c>
      <c r="C32" s="757">
        <v>0</v>
      </c>
    </row>
    <row r="33" spans="1:3" x14ac:dyDescent="0.4">
      <c r="A33" s="753" t="s">
        <v>2264</v>
      </c>
      <c r="B33" s="756">
        <v>0</v>
      </c>
      <c r="C33" s="757">
        <v>0</v>
      </c>
    </row>
    <row r="34" spans="1:3" x14ac:dyDescent="0.4">
      <c r="A34" s="753" t="s">
        <v>983</v>
      </c>
      <c r="B34" s="756">
        <v>-2058742664</v>
      </c>
      <c r="C34" s="754">
        <v>-182889873</v>
      </c>
    </row>
    <row r="35" spans="1:3" x14ac:dyDescent="0.4">
      <c r="A35" s="758" t="s">
        <v>2270</v>
      </c>
      <c r="B35" s="756">
        <v>-17692507</v>
      </c>
      <c r="C35" s="757">
        <v>-167454727</v>
      </c>
    </row>
    <row r="36" spans="1:3" x14ac:dyDescent="0.4">
      <c r="A36" s="759" t="s">
        <v>2271</v>
      </c>
      <c r="B36" s="760">
        <v>3387794668</v>
      </c>
      <c r="C36" s="761">
        <v>0</v>
      </c>
    </row>
  </sheetData>
  <mergeCells count="6">
    <mergeCell ref="A10:C10"/>
    <mergeCell ref="A1:J1"/>
    <mergeCell ref="A2:F2"/>
    <mergeCell ref="G2:J2"/>
    <mergeCell ref="A3:J3"/>
    <mergeCell ref="A4:J4"/>
  </mergeCells>
  <phoneticPr fontId="25" type="noConversion"/>
  <conditionalFormatting sqref="A8:C36">
    <cfRule type="containsText" dxfId="15" priority="1" operator="containsText" text="FALSE">
      <formula>NOT(ISERROR(SEARCH("FALSE",A8)))</formula>
    </cfRule>
    <cfRule type="containsText" dxfId="14" priority="2" operator="containsText" text="TRUE">
      <formula>NOT(ISERROR(SEARCH("TRUE",A8)))</formula>
    </cfRule>
  </conditionalFormatting>
  <conditionalFormatting sqref="C18">
    <cfRule type="containsText" dxfId="13" priority="3" operator="containsText" text="FALSE">
      <formula>NOT(ISERROR(SEARCH("FALSE",C18)))</formula>
    </cfRule>
    <cfRule type="containsText" dxfId="12" priority="4" operator="containsText" text="TRUE">
      <formula>NOT(ISERROR(SEARCH("TRUE",C18)))</formula>
    </cfRule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79"/>
  <sheetViews>
    <sheetView topLeftCell="A12" workbookViewId="0">
      <selection sqref="A1:J1"/>
    </sheetView>
  </sheetViews>
  <sheetFormatPr defaultRowHeight="17" x14ac:dyDescent="0.45"/>
  <cols>
    <col min="1" max="1" width="36.83203125" style="28" customWidth="1"/>
    <col min="2" max="5" width="14" style="28" customWidth="1"/>
    <col min="6" max="7" width="10" style="28" customWidth="1"/>
    <col min="8" max="8" width="14" style="28" customWidth="1"/>
    <col min="9" max="9" width="10" style="28" customWidth="1"/>
    <col min="10" max="10" width="30" style="28" customWidth="1"/>
  </cols>
  <sheetData>
    <row r="1" spans="1:10" ht="8" customHeight="1" x14ac:dyDescent="0.45">
      <c r="A1" s="598"/>
      <c r="B1" s="580"/>
      <c r="C1" s="580"/>
      <c r="D1" s="580"/>
      <c r="E1" s="580"/>
      <c r="F1" s="580"/>
      <c r="G1" s="580"/>
      <c r="H1" s="580"/>
      <c r="I1" s="580"/>
      <c r="J1" s="580"/>
    </row>
    <row r="2" spans="1:10" ht="18" customHeight="1" x14ac:dyDescent="0.45">
      <c r="A2" s="688" t="str">
        <f>기본사항!C8</f>
        <v>주식회사 경남제약</v>
      </c>
      <c r="B2" s="580"/>
      <c r="C2" s="580"/>
      <c r="D2" s="580"/>
      <c r="E2" s="580"/>
      <c r="F2" s="580"/>
      <c r="G2" s="692" t="s">
        <v>919</v>
      </c>
      <c r="H2" s="580"/>
      <c r="I2" s="580"/>
      <c r="J2" s="580"/>
    </row>
    <row r="3" spans="1:10" ht="30" customHeight="1" x14ac:dyDescent="0.45">
      <c r="A3" s="590" t="s">
        <v>75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10" ht="18" customHeight="1" x14ac:dyDescent="0.45">
      <c r="A4" s="686" t="s">
        <v>516</v>
      </c>
      <c r="B4" s="580"/>
      <c r="C4" s="580"/>
      <c r="D4" s="580"/>
      <c r="E4" s="580"/>
      <c r="F4" s="580"/>
      <c r="G4" s="580"/>
      <c r="H4" s="580"/>
      <c r="I4" s="580"/>
      <c r="J4" s="580"/>
    </row>
    <row r="5" spans="1:10" ht="20" customHeight="1" x14ac:dyDescent="0.45">
      <c r="A5" s="679" t="s">
        <v>13</v>
      </c>
      <c r="B5" s="587"/>
      <c r="C5" s="691" t="str">
        <f>기본사항!C11</f>
        <v>이병하</v>
      </c>
      <c r="D5" s="587"/>
      <c r="E5" s="679" t="s">
        <v>517</v>
      </c>
      <c r="F5" s="587"/>
      <c r="G5" s="691" t="str">
        <f>기본사항!C13</f>
        <v>이광우</v>
      </c>
      <c r="H5" s="589"/>
      <c r="I5" s="589"/>
      <c r="J5" s="587"/>
    </row>
    <row r="6" spans="1:10" ht="20" customHeight="1" x14ac:dyDescent="0.45">
      <c r="A6" s="679" t="s">
        <v>16</v>
      </c>
      <c r="B6" s="587"/>
      <c r="C6" s="702">
        <f>기본사항!C12</f>
        <v>46227</v>
      </c>
      <c r="D6" s="587"/>
      <c r="E6" s="679" t="s">
        <v>18</v>
      </c>
      <c r="F6" s="587"/>
      <c r="G6" s="691">
        <f>기본사항!C14</f>
        <v>46227</v>
      </c>
      <c r="H6" s="589"/>
      <c r="I6" s="589"/>
      <c r="J6" s="587"/>
    </row>
    <row r="7" spans="1:10" ht="20" customHeight="1" x14ac:dyDescent="0.45">
      <c r="A7" s="679" t="s">
        <v>518</v>
      </c>
      <c r="B7" s="587"/>
      <c r="C7" s="702">
        <f>기본사항!C10</f>
        <v>46203</v>
      </c>
      <c r="D7" s="587"/>
      <c r="E7" s="690"/>
      <c r="F7" s="587"/>
      <c r="G7" s="690"/>
      <c r="H7" s="589"/>
      <c r="I7" s="589"/>
      <c r="J7" s="587"/>
    </row>
    <row r="8" spans="1:10" ht="18" customHeight="1" x14ac:dyDescent="0.45"/>
    <row r="9" spans="1:10" ht="6" customHeight="1" x14ac:dyDescent="0.45">
      <c r="A9" s="598"/>
      <c r="B9" s="580"/>
      <c r="C9" s="580"/>
      <c r="D9" s="580"/>
      <c r="E9" s="580"/>
      <c r="F9" s="580"/>
      <c r="G9" s="580"/>
      <c r="H9" s="580"/>
      <c r="I9" s="580"/>
      <c r="J9" s="580"/>
    </row>
    <row r="10" spans="1:10" ht="22" customHeight="1" x14ac:dyDescent="0.45">
      <c r="A10" s="25"/>
      <c r="B10" s="698" t="s">
        <v>872</v>
      </c>
      <c r="C10" s="589"/>
      <c r="D10" s="587"/>
      <c r="E10" s="706">
        <f>기본사항!C10</f>
        <v>46203</v>
      </c>
      <c r="F10" s="589"/>
      <c r="G10" s="589"/>
      <c r="H10" s="587"/>
      <c r="I10" s="698" t="s">
        <v>5</v>
      </c>
      <c r="J10" s="587"/>
    </row>
    <row r="11" spans="1:10" ht="22" customHeight="1" x14ac:dyDescent="0.45">
      <c r="A11" s="14" t="s">
        <v>520</v>
      </c>
      <c r="B11" s="14" t="s">
        <v>521</v>
      </c>
      <c r="C11" s="14" t="s">
        <v>522</v>
      </c>
      <c r="D11" s="14" t="s">
        <v>523</v>
      </c>
      <c r="E11" s="14" t="s">
        <v>524</v>
      </c>
      <c r="F11" s="14" t="s">
        <v>525</v>
      </c>
      <c r="G11" s="14" t="s">
        <v>526</v>
      </c>
      <c r="H11" s="14" t="s">
        <v>527</v>
      </c>
      <c r="I11" s="14" t="s">
        <v>528</v>
      </c>
      <c r="J11" s="14" t="s">
        <v>529</v>
      </c>
    </row>
    <row r="12" spans="1:10" ht="20" customHeight="1" x14ac:dyDescent="0.45">
      <c r="A12" s="15" t="s">
        <v>358</v>
      </c>
      <c r="B12" s="117">
        <v>119000000</v>
      </c>
      <c r="C12" s="117">
        <f>IFERROR(_xlfn.XLOOKUP(A12,데이터개요_계정별!$A$2:$A$300,데이터개요_계정별!$C$2:$C$300,,0,),0)</f>
        <v>244221000</v>
      </c>
      <c r="D12" s="117">
        <f>IFERROR(_xlfn.XLOOKUP(A12,데이터개요_계정별!$A$2:$A$300,데이터개요_계정별!$G$2:$G$300,,0,),0)</f>
        <v>5000000</v>
      </c>
      <c r="E12" s="117">
        <f>B12+C12-D12</f>
        <v>358221000</v>
      </c>
      <c r="F12" s="117"/>
      <c r="G12" s="117"/>
      <c r="H12" s="117">
        <f>E12+F12+G12</f>
        <v>358221000</v>
      </c>
      <c r="I12" s="16" t="s">
        <v>920</v>
      </c>
      <c r="J12" s="17"/>
    </row>
    <row r="13" spans="1:10" ht="20" customHeight="1" x14ac:dyDescent="0.45">
      <c r="A13" s="15" t="s">
        <v>430</v>
      </c>
      <c r="B13" s="117">
        <v>-4281763</v>
      </c>
      <c r="C13" s="117">
        <f>IFERROR(_xlfn.XLOOKUP(A13,데이터개요_계정별!$A$2:$A$300,데이터개요_계정별!$C$2:$C$300,,0,),0)</f>
        <v>4238879</v>
      </c>
      <c r="D13" s="117">
        <f>IFERROR(_xlfn.XLOOKUP(A13,데이터개요_계정별!$A$2:$A$300,데이터개요_계정별!$G$2:$G$300,,0,),0)</f>
        <v>35716695</v>
      </c>
      <c r="E13" s="117">
        <f>B13+C13-D13</f>
        <v>-35759579</v>
      </c>
      <c r="F13" s="117"/>
      <c r="G13" s="117"/>
      <c r="H13" s="117">
        <f>E13+F13+G13</f>
        <v>-35759579</v>
      </c>
      <c r="I13" s="16" t="s">
        <v>921</v>
      </c>
      <c r="J13" s="17"/>
    </row>
    <row r="14" spans="1:10" ht="20" customHeight="1" x14ac:dyDescent="0.45">
      <c r="A14" s="15" t="s">
        <v>1321</v>
      </c>
      <c r="B14" s="117">
        <v>30600000</v>
      </c>
      <c r="C14" s="117">
        <f>IFERROR(_xlfn.XLOOKUP(A14,데이터개요_계정별!$A$2:$A$300,데이터개요_계정별!$C$2:$C$300,,0,),0)</f>
        <v>0</v>
      </c>
      <c r="D14" s="117">
        <f>IFERROR(_xlfn.XLOOKUP(A14,데이터개요_계정별!$A$2:$A$300,데이터개요_계정별!$G$2:$G$300,,0,),0)</f>
        <v>0</v>
      </c>
      <c r="E14" s="117">
        <f>B14+C14-D14</f>
        <v>30600000</v>
      </c>
      <c r="F14" s="117"/>
      <c r="G14" s="117"/>
      <c r="H14" s="117">
        <f>E14+F14+G14</f>
        <v>30600000</v>
      </c>
      <c r="I14" s="16" t="s">
        <v>922</v>
      </c>
      <c r="J14" s="17"/>
    </row>
    <row r="15" spans="1:10" ht="20" customHeight="1" x14ac:dyDescent="0.45">
      <c r="A15" s="15"/>
      <c r="B15" s="117"/>
      <c r="C15" s="117"/>
      <c r="D15" s="117"/>
      <c r="E15" s="117"/>
      <c r="F15" s="117"/>
      <c r="G15" s="117"/>
      <c r="H15" s="117"/>
      <c r="I15" s="16" t="s">
        <v>923</v>
      </c>
      <c r="J15" s="17"/>
    </row>
    <row r="16" spans="1:10" ht="6" customHeight="1" x14ac:dyDescent="0.45"/>
    <row r="17" spans="1:10" ht="22" customHeight="1" x14ac:dyDescent="0.45">
      <c r="A17" s="18" t="s">
        <v>531</v>
      </c>
      <c r="B17" s="19">
        <f t="shared" ref="B17:H17" si="0">SUM(B12:B15)</f>
        <v>145318237</v>
      </c>
      <c r="C17" s="19">
        <f t="shared" si="0"/>
        <v>248459879</v>
      </c>
      <c r="D17" s="19">
        <f t="shared" si="0"/>
        <v>40716695</v>
      </c>
      <c r="E17" s="19">
        <f t="shared" si="0"/>
        <v>353061421</v>
      </c>
      <c r="F17" s="19">
        <f t="shared" si="0"/>
        <v>0</v>
      </c>
      <c r="G17" s="19">
        <f t="shared" si="0"/>
        <v>0</v>
      </c>
      <c r="H17" s="19">
        <f t="shared" si="0"/>
        <v>353061421</v>
      </c>
    </row>
    <row r="18" spans="1:10" ht="18" customHeight="1" x14ac:dyDescent="0.45"/>
    <row r="19" spans="1:10" ht="22" customHeight="1" x14ac:dyDescent="0.45">
      <c r="A19" s="699" t="s">
        <v>541</v>
      </c>
      <c r="B19" s="700"/>
      <c r="C19" s="700"/>
      <c r="D19" s="700"/>
      <c r="E19" s="700"/>
      <c r="F19" s="700"/>
      <c r="G19" s="700"/>
      <c r="H19" s="700"/>
      <c r="I19" s="700"/>
      <c r="J19" s="701"/>
    </row>
    <row r="20" spans="1:10" ht="20" customHeight="1" x14ac:dyDescent="0.45">
      <c r="A20" s="14" t="s">
        <v>520</v>
      </c>
      <c r="B20" s="14" t="s">
        <v>542</v>
      </c>
      <c r="C20" s="14" t="s">
        <v>543</v>
      </c>
      <c r="D20" s="14" t="s">
        <v>5</v>
      </c>
      <c r="E20" s="705"/>
      <c r="F20" s="589"/>
      <c r="G20" s="589"/>
      <c r="H20" s="589"/>
      <c r="I20" s="589"/>
      <c r="J20" s="587"/>
    </row>
    <row r="21" spans="1:10" ht="20" customHeight="1" x14ac:dyDescent="0.45">
      <c r="A21" s="20" t="str">
        <f>A12</f>
        <v>보증금_임차보증금</v>
      </c>
      <c r="B21" s="45">
        <f>E12-B12</f>
        <v>239221000</v>
      </c>
      <c r="C21" s="61">
        <f>IFERROR(B21/B12,0)</f>
        <v>2.0102605042016806</v>
      </c>
      <c r="D21" s="125"/>
      <c r="E21" s="711"/>
      <c r="F21" s="589"/>
      <c r="G21" s="589"/>
      <c r="H21" s="589"/>
      <c r="I21" s="589"/>
      <c r="J21" s="587"/>
    </row>
    <row r="22" spans="1:10" ht="20" customHeight="1" x14ac:dyDescent="0.45">
      <c r="A22" s="20" t="str">
        <f>A13</f>
        <v>보증금_임차보증금(현재가치할인차금)</v>
      </c>
      <c r="B22" s="45">
        <f>E13-B13</f>
        <v>-31477816</v>
      </c>
      <c r="C22" s="61">
        <f>IFERROR(B22/B13,0)</f>
        <v>7.3516016650150888</v>
      </c>
      <c r="D22" s="125"/>
      <c r="E22" s="711"/>
      <c r="F22" s="589"/>
      <c r="G22" s="589"/>
      <c r="H22" s="589"/>
      <c r="I22" s="589"/>
      <c r="J22" s="587"/>
    </row>
    <row r="23" spans="1:10" ht="20" customHeight="1" x14ac:dyDescent="0.45">
      <c r="A23" s="20" t="str">
        <f>A14</f>
        <v>보증금_기타보증금</v>
      </c>
      <c r="B23" s="45">
        <f>E14-B14</f>
        <v>0</v>
      </c>
      <c r="C23" s="61">
        <f>IFERROR(B23/B14,0)</f>
        <v>0</v>
      </c>
      <c r="D23" s="125"/>
      <c r="E23" s="711"/>
      <c r="F23" s="589"/>
      <c r="G23" s="589"/>
      <c r="H23" s="589"/>
      <c r="I23" s="589"/>
      <c r="J23" s="587"/>
    </row>
    <row r="24" spans="1:10" ht="20" customHeight="1" x14ac:dyDescent="0.45">
      <c r="A24" s="20"/>
      <c r="B24" s="45">
        <f>E15-B15</f>
        <v>0</v>
      </c>
      <c r="C24" s="61">
        <f>IFERROR(B24/B15,0)</f>
        <v>0</v>
      </c>
      <c r="D24" s="125"/>
      <c r="E24" s="711"/>
      <c r="F24" s="589"/>
      <c r="G24" s="589"/>
      <c r="H24" s="589"/>
      <c r="I24" s="589"/>
      <c r="J24" s="587"/>
    </row>
    <row r="25" spans="1:10" ht="18" customHeight="1" x14ac:dyDescent="0.45"/>
    <row r="26" spans="1:10" ht="18" customHeight="1" x14ac:dyDescent="0.45"/>
    <row r="27" spans="1:10" ht="24" customHeight="1" x14ac:dyDescent="0.45">
      <c r="A27" s="707" t="s">
        <v>544</v>
      </c>
      <c r="B27" s="700"/>
      <c r="C27" s="700"/>
      <c r="D27" s="700"/>
      <c r="E27" s="700"/>
      <c r="F27" s="700"/>
      <c r="G27" s="700"/>
      <c r="H27" s="700"/>
      <c r="I27" s="700"/>
      <c r="J27" s="701"/>
    </row>
    <row r="28" spans="1:10" ht="20" customHeight="1" x14ac:dyDescent="0.45">
      <c r="A28" s="13" t="s">
        <v>545</v>
      </c>
      <c r="B28" s="679" t="s">
        <v>546</v>
      </c>
      <c r="C28" s="589"/>
      <c r="D28" s="587"/>
      <c r="E28" s="679" t="s">
        <v>547</v>
      </c>
      <c r="F28" s="587"/>
      <c r="G28" s="13" t="s">
        <v>548</v>
      </c>
      <c r="H28" s="13" t="s">
        <v>36</v>
      </c>
      <c r="I28" s="679" t="s">
        <v>5</v>
      </c>
      <c r="J28" s="587"/>
    </row>
    <row r="29" spans="1:10" ht="48" customHeight="1" x14ac:dyDescent="0.45">
      <c r="A29" s="26">
        <v>1</v>
      </c>
      <c r="B29" s="678" t="s">
        <v>924</v>
      </c>
      <c r="C29" s="589"/>
      <c r="D29" s="587"/>
      <c r="E29" s="675" t="s">
        <v>550</v>
      </c>
      <c r="F29" s="587"/>
      <c r="G29" s="11"/>
      <c r="H29" s="11"/>
      <c r="I29" s="703"/>
      <c r="J29" s="587"/>
    </row>
    <row r="30" spans="1:10" ht="48" customHeight="1" x14ac:dyDescent="0.45">
      <c r="A30" s="26">
        <v>2</v>
      </c>
      <c r="B30" s="677" t="s">
        <v>925</v>
      </c>
      <c r="C30" s="589"/>
      <c r="D30" s="587"/>
      <c r="E30" s="675" t="s">
        <v>552</v>
      </c>
      <c r="F30" s="587"/>
      <c r="G30" s="27"/>
      <c r="H30" s="27"/>
      <c r="I30" s="697"/>
      <c r="J30" s="587"/>
    </row>
    <row r="31" spans="1:10" ht="48" customHeight="1" x14ac:dyDescent="0.45">
      <c r="A31" s="26">
        <v>3</v>
      </c>
      <c r="B31" s="678" t="s">
        <v>926</v>
      </c>
      <c r="C31" s="589"/>
      <c r="D31" s="587"/>
      <c r="E31" s="675" t="s">
        <v>927</v>
      </c>
      <c r="F31" s="587"/>
      <c r="G31" s="11"/>
      <c r="H31" s="11"/>
      <c r="I31" s="703"/>
      <c r="J31" s="587"/>
    </row>
    <row r="32" spans="1:10" ht="48" customHeight="1" x14ac:dyDescent="0.45">
      <c r="A32" s="26">
        <v>4</v>
      </c>
      <c r="B32" s="677" t="s">
        <v>928</v>
      </c>
      <c r="C32" s="589"/>
      <c r="D32" s="587"/>
      <c r="E32" s="675" t="s">
        <v>929</v>
      </c>
      <c r="F32" s="587"/>
      <c r="G32" s="27"/>
      <c r="H32" s="27"/>
      <c r="I32" s="697"/>
      <c r="J32" s="587"/>
    </row>
    <row r="33" spans="1:10" ht="48" customHeight="1" x14ac:dyDescent="0.45">
      <c r="A33" s="26">
        <v>5</v>
      </c>
      <c r="B33" s="678" t="s">
        <v>930</v>
      </c>
      <c r="C33" s="589"/>
      <c r="D33" s="587"/>
      <c r="E33" s="675" t="s">
        <v>889</v>
      </c>
      <c r="F33" s="587"/>
      <c r="G33" s="11"/>
      <c r="H33" s="11"/>
      <c r="I33" s="703"/>
      <c r="J33" s="587"/>
    </row>
    <row r="34" spans="1:10" ht="48" customHeight="1" x14ac:dyDescent="0.45">
      <c r="A34" s="26">
        <v>6</v>
      </c>
      <c r="B34" s="677" t="s">
        <v>931</v>
      </c>
      <c r="C34" s="589"/>
      <c r="D34" s="587"/>
      <c r="E34" s="675" t="s">
        <v>556</v>
      </c>
      <c r="F34" s="587"/>
      <c r="G34" s="27"/>
      <c r="H34" s="27"/>
      <c r="I34" s="697"/>
      <c r="J34" s="587"/>
    </row>
    <row r="35" spans="1:10" ht="48" customHeight="1" x14ac:dyDescent="0.45">
      <c r="A35" s="26">
        <v>7</v>
      </c>
      <c r="B35" s="678" t="s">
        <v>932</v>
      </c>
      <c r="C35" s="589"/>
      <c r="D35" s="587"/>
      <c r="E35" s="675" t="s">
        <v>560</v>
      </c>
      <c r="F35" s="587"/>
      <c r="G35" s="11"/>
      <c r="H35" s="11"/>
      <c r="I35" s="703"/>
      <c r="J35" s="587"/>
    </row>
    <row r="36" spans="1:10" ht="48" customHeight="1" x14ac:dyDescent="0.45">
      <c r="A36" s="26">
        <v>8</v>
      </c>
      <c r="B36" s="677" t="s">
        <v>933</v>
      </c>
      <c r="C36" s="589"/>
      <c r="D36" s="587"/>
      <c r="E36" s="675" t="s">
        <v>562</v>
      </c>
      <c r="F36" s="587"/>
      <c r="G36" s="27"/>
      <c r="H36" s="27"/>
      <c r="I36" s="697"/>
      <c r="J36" s="587"/>
    </row>
    <row r="37" spans="1:10" ht="48" customHeight="1" x14ac:dyDescent="0.45">
      <c r="A37" s="26">
        <v>9</v>
      </c>
      <c r="B37" s="678" t="s">
        <v>934</v>
      </c>
      <c r="C37" s="589"/>
      <c r="D37" s="587"/>
      <c r="E37" s="675" t="s">
        <v>566</v>
      </c>
      <c r="F37" s="587"/>
      <c r="G37" s="11"/>
      <c r="H37" s="11"/>
      <c r="I37" s="703"/>
      <c r="J37" s="587"/>
    </row>
    <row r="38" spans="1:10" ht="18" customHeight="1" x14ac:dyDescent="0.45"/>
    <row r="39" spans="1:10" ht="22" customHeight="1" x14ac:dyDescent="0.45">
      <c r="A39" s="699" t="s">
        <v>567</v>
      </c>
      <c r="B39" s="700"/>
      <c r="C39" s="700"/>
      <c r="D39" s="700"/>
      <c r="E39" s="700"/>
      <c r="F39" s="700"/>
      <c r="G39" s="700"/>
      <c r="H39" s="700"/>
      <c r="I39" s="700"/>
      <c r="J39" s="701"/>
    </row>
    <row r="40" spans="1:10" ht="24" customHeight="1" x14ac:dyDescent="0.45">
      <c r="A40" s="696"/>
      <c r="B40" s="589"/>
      <c r="C40" s="589"/>
      <c r="D40" s="589"/>
      <c r="E40" s="589"/>
      <c r="F40" s="589"/>
      <c r="G40" s="589"/>
      <c r="H40" s="589"/>
      <c r="I40" s="589"/>
      <c r="J40" s="587"/>
    </row>
    <row r="41" spans="1:10" ht="24" customHeight="1" x14ac:dyDescent="0.45">
      <c r="A41" s="696"/>
      <c r="B41" s="589"/>
      <c r="C41" s="589"/>
      <c r="D41" s="589"/>
      <c r="E41" s="589"/>
      <c r="F41" s="589"/>
      <c r="G41" s="589"/>
      <c r="H41" s="589"/>
      <c r="I41" s="589"/>
      <c r="J41" s="587"/>
    </row>
    <row r="42" spans="1:10" ht="24" customHeight="1" x14ac:dyDescent="0.45">
      <c r="A42" s="696"/>
      <c r="B42" s="589"/>
      <c r="C42" s="589"/>
      <c r="D42" s="589"/>
      <c r="E42" s="589"/>
      <c r="F42" s="589"/>
      <c r="G42" s="589"/>
      <c r="H42" s="589"/>
      <c r="I42" s="589"/>
      <c r="J42" s="587"/>
    </row>
    <row r="43" spans="1:10" ht="18" customHeight="1" x14ac:dyDescent="0.45"/>
    <row r="44" spans="1:10" ht="18" customHeight="1" x14ac:dyDescent="0.45">
      <c r="A44" s="704" t="s">
        <v>568</v>
      </c>
      <c r="B44" s="580"/>
      <c r="C44" s="580"/>
      <c r="D44" s="580"/>
      <c r="E44" s="580"/>
      <c r="F44" s="580"/>
      <c r="G44" s="580"/>
      <c r="H44" s="580"/>
      <c r="I44" s="580"/>
      <c r="J44" s="580"/>
    </row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</sheetData>
  <mergeCells count="63">
    <mergeCell ref="A42:J42"/>
    <mergeCell ref="A41:J41"/>
    <mergeCell ref="G6:J6"/>
    <mergeCell ref="I29:J29"/>
    <mergeCell ref="I35:J35"/>
    <mergeCell ref="C7:D7"/>
    <mergeCell ref="E24:J24"/>
    <mergeCell ref="B31:D31"/>
    <mergeCell ref="E7:F7"/>
    <mergeCell ref="E32:F32"/>
    <mergeCell ref="I10:J10"/>
    <mergeCell ref="A27:J27"/>
    <mergeCell ref="E23:J23"/>
    <mergeCell ref="E37:F37"/>
    <mergeCell ref="I31:J31"/>
    <mergeCell ref="E20:J20"/>
    <mergeCell ref="A1:J1"/>
    <mergeCell ref="E6:F6"/>
    <mergeCell ref="E30:F30"/>
    <mergeCell ref="B36:D36"/>
    <mergeCell ref="E22:J22"/>
    <mergeCell ref="B32:D32"/>
    <mergeCell ref="B35:D35"/>
    <mergeCell ref="A5:B5"/>
    <mergeCell ref="I33:J33"/>
    <mergeCell ref="G7:J7"/>
    <mergeCell ref="E36:F36"/>
    <mergeCell ref="E10:H10"/>
    <mergeCell ref="E21:J21"/>
    <mergeCell ref="A3:J3"/>
    <mergeCell ref="A4:J4"/>
    <mergeCell ref="I36:J36"/>
    <mergeCell ref="A44:J44"/>
    <mergeCell ref="A2:F2"/>
    <mergeCell ref="B28:D28"/>
    <mergeCell ref="E35:F35"/>
    <mergeCell ref="B10:D10"/>
    <mergeCell ref="B37:D37"/>
    <mergeCell ref="A7:B7"/>
    <mergeCell ref="E29:F29"/>
    <mergeCell ref="I32:J32"/>
    <mergeCell ref="A9:J9"/>
    <mergeCell ref="A40:J40"/>
    <mergeCell ref="A39:J39"/>
    <mergeCell ref="E28:F28"/>
    <mergeCell ref="G2:J2"/>
    <mergeCell ref="B30:D30"/>
    <mergeCell ref="I37:J37"/>
    <mergeCell ref="G5:J5"/>
    <mergeCell ref="E31:F31"/>
    <mergeCell ref="B33:D33"/>
    <mergeCell ref="E34:F34"/>
    <mergeCell ref="I30:J30"/>
    <mergeCell ref="I34:J34"/>
    <mergeCell ref="C6:D6"/>
    <mergeCell ref="E33:F33"/>
    <mergeCell ref="C5:D5"/>
    <mergeCell ref="E5:F5"/>
    <mergeCell ref="B29:D29"/>
    <mergeCell ref="A6:B6"/>
    <mergeCell ref="B34:D34"/>
    <mergeCell ref="A19:J19"/>
    <mergeCell ref="I28:J28"/>
  </mergeCells>
  <phoneticPr fontId="25" type="noConversion"/>
  <dataValidations disablePrompts="1" count="1">
    <dataValidation type="list" allowBlank="1" sqref="G29:G37" xr:uid="{00000000-0002-0000-1300-000000000000}">
      <formula1>"완료,해당없음,미수행,진행중"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25"/>
  <sheetViews>
    <sheetView workbookViewId="0">
      <selection sqref="A1:J1"/>
    </sheetView>
  </sheetViews>
  <sheetFormatPr defaultRowHeight="17" x14ac:dyDescent="0.45"/>
  <cols>
    <col min="1" max="1" width="14.6640625" bestFit="1" customWidth="1"/>
    <col min="7" max="7" width="12.6640625" bestFit="1" customWidth="1"/>
    <col min="8" max="8" width="10.58203125" bestFit="1" customWidth="1"/>
    <col min="9" max="9" width="68.75" bestFit="1" customWidth="1"/>
    <col min="10" max="10" width="9" bestFit="1" customWidth="1"/>
    <col min="17" max="17" width="14.6640625" bestFit="1" customWidth="1"/>
  </cols>
  <sheetData>
    <row r="1" spans="1:23" x14ac:dyDescent="0.45">
      <c r="A1" s="579"/>
      <c r="B1" s="580"/>
      <c r="C1" s="580"/>
      <c r="D1" s="580"/>
      <c r="E1" s="580"/>
      <c r="F1" s="580"/>
      <c r="G1" s="580"/>
      <c r="H1" s="580"/>
      <c r="I1" s="580"/>
      <c r="J1" s="580"/>
    </row>
    <row r="2" spans="1:23" ht="17.5" customHeight="1" x14ac:dyDescent="0.45">
      <c r="A2" s="581" t="str">
        <f>기본사항!C8</f>
        <v>주식회사 경남제약</v>
      </c>
      <c r="B2" s="580"/>
      <c r="C2" s="580"/>
      <c r="D2" s="580"/>
      <c r="E2" s="580"/>
      <c r="F2" s="580"/>
      <c r="G2" s="641" t="s">
        <v>935</v>
      </c>
      <c r="H2" s="580"/>
      <c r="I2" s="580"/>
      <c r="J2" s="580"/>
    </row>
    <row r="3" spans="1:23" ht="25.5" customHeight="1" x14ac:dyDescent="0.45">
      <c r="A3" s="640" t="s">
        <v>75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23" x14ac:dyDescent="0.45">
      <c r="A4" s="634" t="s">
        <v>516</v>
      </c>
      <c r="B4" s="580"/>
      <c r="C4" s="580"/>
      <c r="D4" s="580"/>
      <c r="E4" s="580"/>
      <c r="F4" s="580"/>
      <c r="G4" s="580"/>
      <c r="H4" s="580"/>
      <c r="I4" s="580"/>
      <c r="J4" s="580"/>
    </row>
    <row r="6" spans="1:23" s="177" customFormat="1" ht="14.5" x14ac:dyDescent="0.4">
      <c r="A6" s="177" t="s">
        <v>936</v>
      </c>
    </row>
    <row r="7" spans="1:23" s="149" customFormat="1" ht="14.5" x14ac:dyDescent="0.4">
      <c r="A7" s="148" t="s">
        <v>585</v>
      </c>
      <c r="B7" s="148" t="s">
        <v>586</v>
      </c>
      <c r="C7" s="148" t="s">
        <v>587</v>
      </c>
      <c r="D7" s="148" t="s">
        <v>588</v>
      </c>
      <c r="E7" s="148" t="s">
        <v>301</v>
      </c>
      <c r="F7" s="148" t="s">
        <v>589</v>
      </c>
      <c r="G7" s="150" t="s">
        <v>590</v>
      </c>
      <c r="H7" s="148" t="s">
        <v>591</v>
      </c>
      <c r="I7" s="148" t="s">
        <v>592</v>
      </c>
      <c r="J7" s="148" t="s">
        <v>593</v>
      </c>
      <c r="K7" s="148" t="s">
        <v>594</v>
      </c>
      <c r="L7" s="148" t="s">
        <v>595</v>
      </c>
      <c r="M7" s="148" t="s">
        <v>596</v>
      </c>
      <c r="N7" s="148" t="s">
        <v>597</v>
      </c>
      <c r="O7" s="148" t="s">
        <v>598</v>
      </c>
      <c r="P7" s="148" t="s">
        <v>599</v>
      </c>
      <c r="Q7" s="148" t="s">
        <v>600</v>
      </c>
      <c r="R7" s="148" t="s">
        <v>601</v>
      </c>
      <c r="S7" s="148" t="s">
        <v>602</v>
      </c>
      <c r="T7" s="148" t="s">
        <v>603</v>
      </c>
      <c r="U7" s="148" t="s">
        <v>279</v>
      </c>
      <c r="V7" s="148" t="s">
        <v>604</v>
      </c>
      <c r="W7" s="148"/>
    </row>
    <row r="8" spans="1:23" s="177" customFormat="1" ht="14.5" x14ac:dyDescent="0.4">
      <c r="A8" s="142">
        <v>46111</v>
      </c>
      <c r="B8" s="177" t="s">
        <v>680</v>
      </c>
      <c r="C8" s="177" t="s">
        <v>621</v>
      </c>
      <c r="D8" s="177" t="s">
        <v>937</v>
      </c>
      <c r="E8" s="177" t="s">
        <v>358</v>
      </c>
      <c r="F8" s="177" t="s">
        <v>590</v>
      </c>
      <c r="G8" s="200">
        <v>129587000</v>
      </c>
      <c r="H8" s="200">
        <v>0</v>
      </c>
      <c r="I8" s="177" t="s">
        <v>938</v>
      </c>
      <c r="J8" s="177" t="s">
        <v>850</v>
      </c>
      <c r="M8" s="177" t="s">
        <v>939</v>
      </c>
      <c r="N8" s="177" t="s">
        <v>940</v>
      </c>
      <c r="O8" s="177" t="s">
        <v>608</v>
      </c>
      <c r="Q8" s="142">
        <v>46111</v>
      </c>
      <c r="R8" s="177" t="s">
        <v>941</v>
      </c>
      <c r="S8" s="177" t="s">
        <v>53</v>
      </c>
      <c r="T8" s="177" t="s">
        <v>628</v>
      </c>
      <c r="U8" s="177" t="s">
        <v>291</v>
      </c>
      <c r="V8" s="177" t="s">
        <v>686</v>
      </c>
    </row>
    <row r="9" spans="1:23" s="177" customFormat="1" ht="14.5" x14ac:dyDescent="0.4">
      <c r="A9" s="142">
        <v>46113</v>
      </c>
      <c r="B9" s="177" t="s">
        <v>668</v>
      </c>
      <c r="C9" s="177" t="s">
        <v>621</v>
      </c>
      <c r="D9" s="177" t="s">
        <v>937</v>
      </c>
      <c r="E9" s="177" t="s">
        <v>358</v>
      </c>
      <c r="F9" s="177" t="s">
        <v>590</v>
      </c>
      <c r="G9" s="200">
        <v>27560000</v>
      </c>
      <c r="H9" s="200">
        <v>0</v>
      </c>
      <c r="I9" s="177" t="s">
        <v>942</v>
      </c>
      <c r="J9" s="177" t="s">
        <v>943</v>
      </c>
      <c r="M9" s="177" t="s">
        <v>944</v>
      </c>
      <c r="N9" s="177" t="s">
        <v>945</v>
      </c>
      <c r="O9" s="177" t="s">
        <v>608</v>
      </c>
      <c r="Q9" s="142">
        <v>46113</v>
      </c>
      <c r="R9" s="177" t="s">
        <v>946</v>
      </c>
      <c r="S9" s="177" t="s">
        <v>53</v>
      </c>
      <c r="T9" s="177" t="s">
        <v>628</v>
      </c>
      <c r="U9" s="177" t="s">
        <v>291</v>
      </c>
      <c r="V9" s="177" t="s">
        <v>673</v>
      </c>
    </row>
    <row r="10" spans="1:23" s="177" customFormat="1" ht="14.5" x14ac:dyDescent="0.4">
      <c r="A10" s="142">
        <v>46119</v>
      </c>
      <c r="B10" s="177" t="s">
        <v>947</v>
      </c>
      <c r="C10" s="177" t="s">
        <v>621</v>
      </c>
      <c r="D10" s="177" t="s">
        <v>937</v>
      </c>
      <c r="E10" s="177" t="s">
        <v>358</v>
      </c>
      <c r="F10" s="177" t="s">
        <v>590</v>
      </c>
      <c r="G10" s="200">
        <v>47174000</v>
      </c>
      <c r="H10" s="200">
        <v>0</v>
      </c>
      <c r="I10" s="177" t="s">
        <v>948</v>
      </c>
      <c r="J10" s="177" t="s">
        <v>949</v>
      </c>
      <c r="M10" s="177" t="s">
        <v>950</v>
      </c>
      <c r="N10" s="177" t="s">
        <v>951</v>
      </c>
      <c r="O10" s="177" t="s">
        <v>608</v>
      </c>
      <c r="Q10" s="142">
        <v>46119</v>
      </c>
      <c r="R10" s="177" t="s">
        <v>952</v>
      </c>
      <c r="S10" s="177" t="s">
        <v>53</v>
      </c>
      <c r="T10" s="177" t="s">
        <v>628</v>
      </c>
      <c r="U10" s="177" t="s">
        <v>291</v>
      </c>
      <c r="V10" s="177" t="s">
        <v>953</v>
      </c>
    </row>
    <row r="11" spans="1:23" s="177" customFormat="1" ht="14.5" x14ac:dyDescent="0.4">
      <c r="A11" s="142">
        <v>46119</v>
      </c>
      <c r="B11" s="177" t="s">
        <v>947</v>
      </c>
      <c r="C11" s="177" t="s">
        <v>621</v>
      </c>
      <c r="D11" s="177" t="s">
        <v>937</v>
      </c>
      <c r="E11" s="177" t="s">
        <v>358</v>
      </c>
      <c r="F11" s="177" t="s">
        <v>590</v>
      </c>
      <c r="G11" s="200">
        <v>29900000</v>
      </c>
      <c r="H11" s="200">
        <v>0</v>
      </c>
      <c r="I11" s="177" t="s">
        <v>954</v>
      </c>
      <c r="J11" s="177" t="s">
        <v>949</v>
      </c>
      <c r="M11" s="177" t="s">
        <v>955</v>
      </c>
      <c r="N11" s="177" t="s">
        <v>956</v>
      </c>
      <c r="O11" s="177" t="s">
        <v>608</v>
      </c>
      <c r="Q11" s="142">
        <v>46119</v>
      </c>
      <c r="R11" s="177" t="s">
        <v>952</v>
      </c>
      <c r="S11" s="177" t="s">
        <v>53</v>
      </c>
      <c r="T11" s="177" t="s">
        <v>628</v>
      </c>
      <c r="U11" s="177" t="s">
        <v>291</v>
      </c>
      <c r="V11" s="177" t="s">
        <v>953</v>
      </c>
    </row>
    <row r="12" spans="1:23" s="177" customFormat="1" ht="14.5" x14ac:dyDescent="0.4">
      <c r="A12" s="142">
        <v>46174</v>
      </c>
      <c r="B12" s="177" t="s">
        <v>636</v>
      </c>
      <c r="C12" s="177" t="s">
        <v>957</v>
      </c>
      <c r="D12" s="177" t="s">
        <v>958</v>
      </c>
      <c r="E12" s="177" t="s">
        <v>358</v>
      </c>
      <c r="F12" s="177" t="s">
        <v>590</v>
      </c>
      <c r="G12" s="200">
        <v>10000000</v>
      </c>
      <c r="H12" s="200">
        <v>0</v>
      </c>
      <c r="I12" s="177" t="s">
        <v>959</v>
      </c>
      <c r="J12" s="177" t="s">
        <v>960</v>
      </c>
      <c r="M12" s="177" t="s">
        <v>961</v>
      </c>
      <c r="N12" s="177" t="s">
        <v>962</v>
      </c>
      <c r="O12" s="177" t="s">
        <v>608</v>
      </c>
      <c r="Q12" s="142">
        <v>46174</v>
      </c>
      <c r="R12" s="177" t="s">
        <v>963</v>
      </c>
      <c r="S12" s="177" t="s">
        <v>57</v>
      </c>
      <c r="T12" s="177" t="s">
        <v>628</v>
      </c>
      <c r="U12" s="177" t="s">
        <v>291</v>
      </c>
      <c r="V12" s="177" t="s">
        <v>642</v>
      </c>
    </row>
    <row r="13" spans="1:23" s="177" customFormat="1" ht="14.5" x14ac:dyDescent="0.4">
      <c r="G13" s="200"/>
      <c r="H13" s="200"/>
    </row>
    <row r="14" spans="1:23" s="177" customFormat="1" ht="14.5" x14ac:dyDescent="0.4">
      <c r="G14" s="200"/>
      <c r="H14" s="200"/>
    </row>
    <row r="15" spans="1:23" s="177" customFormat="1" ht="15" thickBot="1" x14ac:dyDescent="0.45">
      <c r="G15" s="201">
        <f>SUM(G8:G14)</f>
        <v>244221000</v>
      </c>
      <c r="H15" s="200"/>
    </row>
    <row r="16" spans="1:23" s="177" customFormat="1" ht="14.5" x14ac:dyDescent="0.4">
      <c r="G16" s="200"/>
      <c r="H16" s="200"/>
    </row>
    <row r="17" spans="1:23" s="177" customFormat="1" ht="14.5" x14ac:dyDescent="0.4">
      <c r="G17" s="200"/>
      <c r="H17" s="200"/>
    </row>
    <row r="18" spans="1:23" s="177" customFormat="1" ht="14.5" x14ac:dyDescent="0.4">
      <c r="A18" s="177" t="s">
        <v>964</v>
      </c>
      <c r="G18" s="200"/>
      <c r="H18" s="200"/>
    </row>
    <row r="19" spans="1:23" s="149" customFormat="1" ht="14.5" x14ac:dyDescent="0.4">
      <c r="A19" s="148" t="s">
        <v>585</v>
      </c>
      <c r="B19" s="148" t="s">
        <v>586</v>
      </c>
      <c r="C19" s="148" t="s">
        <v>587</v>
      </c>
      <c r="D19" s="148" t="s">
        <v>588</v>
      </c>
      <c r="E19" s="148" t="s">
        <v>301</v>
      </c>
      <c r="F19" s="148" t="s">
        <v>589</v>
      </c>
      <c r="G19" s="150" t="s">
        <v>590</v>
      </c>
      <c r="H19" s="148" t="s">
        <v>591</v>
      </c>
      <c r="I19" s="148" t="s">
        <v>592</v>
      </c>
      <c r="J19" s="148" t="s">
        <v>593</v>
      </c>
      <c r="K19" s="148" t="s">
        <v>594</v>
      </c>
      <c r="L19" s="148" t="s">
        <v>595</v>
      </c>
      <c r="M19" s="148" t="s">
        <v>596</v>
      </c>
      <c r="N19" s="148" t="s">
        <v>597</v>
      </c>
      <c r="O19" s="148" t="s">
        <v>598</v>
      </c>
      <c r="P19" s="148" t="s">
        <v>599</v>
      </c>
      <c r="Q19" s="148" t="s">
        <v>600</v>
      </c>
      <c r="R19" s="148" t="s">
        <v>601</v>
      </c>
      <c r="S19" s="148" t="s">
        <v>602</v>
      </c>
      <c r="T19" s="148" t="s">
        <v>603</v>
      </c>
      <c r="U19" s="148" t="s">
        <v>279</v>
      </c>
      <c r="V19" s="148" t="s">
        <v>604</v>
      </c>
      <c r="W19" s="148"/>
    </row>
    <row r="20" spans="1:23" s="177" customFormat="1" ht="14.5" x14ac:dyDescent="0.4">
      <c r="A20" s="142">
        <v>46164</v>
      </c>
      <c r="B20" s="177" t="s">
        <v>965</v>
      </c>
      <c r="C20" s="177" t="s">
        <v>606</v>
      </c>
      <c r="D20" s="177" t="s">
        <v>50</v>
      </c>
      <c r="E20" s="177" t="s">
        <v>358</v>
      </c>
      <c r="F20" s="177" t="s">
        <v>591</v>
      </c>
      <c r="G20" s="200">
        <v>0</v>
      </c>
      <c r="H20" s="200">
        <v>5000000</v>
      </c>
      <c r="I20" s="177" t="s">
        <v>966</v>
      </c>
      <c r="M20" s="177" t="s">
        <v>967</v>
      </c>
      <c r="N20" s="177" t="s">
        <v>968</v>
      </c>
      <c r="O20" s="177" t="s">
        <v>608</v>
      </c>
      <c r="Q20" s="142">
        <v>46164</v>
      </c>
      <c r="R20" s="177" t="s">
        <v>969</v>
      </c>
      <c r="T20" s="177" t="s">
        <v>610</v>
      </c>
      <c r="U20" s="177" t="s">
        <v>291</v>
      </c>
      <c r="V20" s="177" t="s">
        <v>970</v>
      </c>
    </row>
    <row r="21" spans="1:23" s="177" customFormat="1" ht="14.5" x14ac:dyDescent="0.4">
      <c r="G21" s="200"/>
      <c r="H21" s="200"/>
    </row>
    <row r="22" spans="1:23" s="177" customFormat="1" ht="17.5" thickBot="1" x14ac:dyDescent="0.45">
      <c r="G22" s="128"/>
      <c r="H22" s="201">
        <f>SUM(H20:H21)</f>
        <v>5000000</v>
      </c>
    </row>
    <row r="23" spans="1:23" s="177" customFormat="1" ht="14.5" x14ac:dyDescent="0.4"/>
    <row r="24" spans="1:23" s="177" customFormat="1" ht="14.5" x14ac:dyDescent="0.4"/>
    <row r="25" spans="1:23" s="177" customFormat="1" ht="14.5" x14ac:dyDescent="0.4"/>
  </sheetData>
  <mergeCells count="5">
    <mergeCell ref="A2:F2"/>
    <mergeCell ref="A1:J1"/>
    <mergeCell ref="A3:J3"/>
    <mergeCell ref="A4:J4"/>
    <mergeCell ref="G2:J2"/>
  </mergeCells>
  <phoneticPr fontId="25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98"/>
  <sheetViews>
    <sheetView topLeftCell="A6" workbookViewId="0">
      <selection sqref="A1:J1"/>
    </sheetView>
  </sheetViews>
  <sheetFormatPr defaultRowHeight="17" x14ac:dyDescent="0.45"/>
  <cols>
    <col min="1" max="1" width="24" style="28" customWidth="1"/>
    <col min="2" max="5" width="14" style="28" customWidth="1"/>
    <col min="6" max="6" width="11.75" style="28" customWidth="1"/>
    <col min="7" max="7" width="10" style="28" customWidth="1"/>
    <col min="8" max="8" width="14" style="28" customWidth="1"/>
    <col min="9" max="9" width="10" style="28" customWidth="1"/>
    <col min="10" max="10" width="30" style="28" customWidth="1"/>
  </cols>
  <sheetData>
    <row r="1" spans="1:10" ht="8" customHeight="1" x14ac:dyDescent="0.45">
      <c r="A1" s="579"/>
      <c r="B1" s="580"/>
      <c r="C1" s="580"/>
      <c r="D1" s="580"/>
      <c r="E1" s="580"/>
      <c r="F1" s="580"/>
      <c r="G1" s="580"/>
      <c r="H1" s="580"/>
      <c r="I1" s="580"/>
      <c r="J1" s="580"/>
    </row>
    <row r="2" spans="1:10" ht="18" customHeight="1" x14ac:dyDescent="0.45">
      <c r="A2" s="581" t="str">
        <f>기본사항!C8</f>
        <v>주식회사 경남제약</v>
      </c>
      <c r="B2" s="580"/>
      <c r="C2" s="580"/>
      <c r="D2" s="580"/>
      <c r="E2" s="580"/>
      <c r="F2" s="580"/>
      <c r="G2" s="582" t="s">
        <v>971</v>
      </c>
      <c r="H2" s="580"/>
      <c r="I2" s="580"/>
      <c r="J2" s="580"/>
    </row>
    <row r="3" spans="1:10" ht="30" customHeight="1" x14ac:dyDescent="0.45">
      <c r="A3" s="583" t="s">
        <v>972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10" ht="18" customHeight="1" x14ac:dyDescent="0.45">
      <c r="A4" s="634" t="s">
        <v>516</v>
      </c>
      <c r="B4" s="580"/>
      <c r="C4" s="580"/>
      <c r="D4" s="580"/>
      <c r="E4" s="580"/>
      <c r="F4" s="580"/>
      <c r="G4" s="580"/>
      <c r="H4" s="580"/>
      <c r="I4" s="580"/>
      <c r="J4" s="580"/>
    </row>
    <row r="5" spans="1:10" ht="20" customHeight="1" x14ac:dyDescent="0.45">
      <c r="A5" s="618" t="s">
        <v>13</v>
      </c>
      <c r="B5" s="587"/>
      <c r="C5" s="691" t="str">
        <f>기본사항!C11</f>
        <v>이병하</v>
      </c>
      <c r="D5" s="587"/>
      <c r="E5" s="618" t="s">
        <v>517</v>
      </c>
      <c r="F5" s="587"/>
      <c r="G5" s="691" t="str">
        <f>기본사항!C13</f>
        <v>이광우</v>
      </c>
      <c r="H5" s="589"/>
      <c r="I5" s="589"/>
      <c r="J5" s="587"/>
    </row>
    <row r="6" spans="1:10" ht="20" customHeight="1" x14ac:dyDescent="0.45">
      <c r="A6" s="618" t="s">
        <v>16</v>
      </c>
      <c r="B6" s="587"/>
      <c r="C6" s="702">
        <f>기본사항!C12</f>
        <v>46227</v>
      </c>
      <c r="D6" s="587"/>
      <c r="E6" s="618" t="s">
        <v>18</v>
      </c>
      <c r="F6" s="587"/>
      <c r="G6" s="691">
        <f>기본사항!C14</f>
        <v>46227</v>
      </c>
      <c r="H6" s="589"/>
      <c r="I6" s="589"/>
      <c r="J6" s="587"/>
    </row>
    <row r="7" spans="1:10" ht="20" customHeight="1" x14ac:dyDescent="0.45">
      <c r="A7" s="618" t="s">
        <v>518</v>
      </c>
      <c r="B7" s="587"/>
      <c r="C7" s="702">
        <f>기본사항!C10</f>
        <v>46203</v>
      </c>
      <c r="D7" s="587"/>
      <c r="E7" s="621"/>
      <c r="F7" s="587"/>
      <c r="G7" s="621"/>
      <c r="H7" s="589"/>
      <c r="I7" s="589"/>
      <c r="J7" s="587"/>
    </row>
    <row r="8" spans="1:10" ht="18" customHeight="1" x14ac:dyDescent="0.45"/>
    <row r="9" spans="1:10" ht="6" customHeight="1" x14ac:dyDescent="0.45">
      <c r="A9" s="579"/>
      <c r="B9" s="580"/>
      <c r="C9" s="580"/>
      <c r="D9" s="580"/>
      <c r="E9" s="580"/>
      <c r="F9" s="580"/>
      <c r="G9" s="580"/>
      <c r="H9" s="580"/>
      <c r="I9" s="580"/>
      <c r="J9" s="580"/>
    </row>
    <row r="10" spans="1:10" ht="22" customHeight="1" x14ac:dyDescent="0.45">
      <c r="A10" s="31"/>
      <c r="B10" s="720"/>
      <c r="C10" s="589"/>
      <c r="D10" s="587"/>
      <c r="E10" s="724">
        <f>기본사항!C10</f>
        <v>46203</v>
      </c>
      <c r="F10" s="589"/>
      <c r="G10" s="589"/>
      <c r="H10" s="587"/>
      <c r="I10" s="720" t="s">
        <v>5</v>
      </c>
      <c r="J10" s="587"/>
    </row>
    <row r="11" spans="1:10" ht="22" customHeight="1" x14ac:dyDescent="0.45">
      <c r="A11" s="32" t="s">
        <v>520</v>
      </c>
      <c r="B11" s="32" t="s">
        <v>521</v>
      </c>
      <c r="C11" s="32" t="s">
        <v>522</v>
      </c>
      <c r="D11" s="32" t="s">
        <v>523</v>
      </c>
      <c r="E11" s="32" t="s">
        <v>524</v>
      </c>
      <c r="F11" s="32" t="s">
        <v>525</v>
      </c>
      <c r="G11" s="32" t="s">
        <v>526</v>
      </c>
      <c r="H11" s="32" t="s">
        <v>527</v>
      </c>
      <c r="I11" s="32" t="s">
        <v>528</v>
      </c>
      <c r="J11" s="32" t="s">
        <v>529</v>
      </c>
    </row>
    <row r="12" spans="1:10" ht="20" customHeight="1" x14ac:dyDescent="0.45">
      <c r="A12" s="33" t="s">
        <v>79</v>
      </c>
      <c r="B12" s="34">
        <f>SUMIF($B$32:$B$48,A12,$C$32:$C$48)</f>
        <v>1534681919</v>
      </c>
      <c r="C12" s="116">
        <f>SUMIF($B$32:$B$49,A12,$E$32:$E$49)</f>
        <v>14875550933</v>
      </c>
      <c r="D12" s="116">
        <f>SUMIF($B$32:$B$49,A12,$D$32:$D$49)</f>
        <v>14405417414</v>
      </c>
      <c r="E12" s="116">
        <f>B12+C12-D12</f>
        <v>2004815438</v>
      </c>
      <c r="F12" s="116"/>
      <c r="G12" s="116"/>
      <c r="H12" s="116">
        <f>E12+F12+G12</f>
        <v>2004815438</v>
      </c>
      <c r="I12" s="35" t="s">
        <v>973</v>
      </c>
      <c r="J12" s="36"/>
    </row>
    <row r="13" spans="1:10" ht="20" customHeight="1" x14ac:dyDescent="0.45">
      <c r="A13" s="33" t="s">
        <v>84</v>
      </c>
      <c r="B13" s="34">
        <f t="shared" ref="B13:B16" si="0">SUMIF($B$32:$B$48,A13,$C$32:$C$48)</f>
        <v>735115996</v>
      </c>
      <c r="C13" s="116">
        <f>SUMIF($B$32:$B$49,A13,$E$32:$E$49)</f>
        <v>5935737188</v>
      </c>
      <c r="D13" s="116">
        <f>SUMIF($B$32:$B$49,A13,$D$32:$D$49)</f>
        <v>6028933721</v>
      </c>
      <c r="E13" s="116">
        <f>B13+C13-D13</f>
        <v>641919463</v>
      </c>
      <c r="F13" s="116"/>
      <c r="G13" s="116"/>
      <c r="H13" s="116">
        <f>E13+F13+G13</f>
        <v>641919463</v>
      </c>
      <c r="I13" s="35" t="s">
        <v>974</v>
      </c>
      <c r="J13" s="36"/>
    </row>
    <row r="14" spans="1:10" ht="20" customHeight="1" x14ac:dyDescent="0.45">
      <c r="A14" s="59" t="s">
        <v>975</v>
      </c>
      <c r="B14" s="34">
        <f t="shared" si="0"/>
        <v>1331816</v>
      </c>
      <c r="C14" s="116">
        <f>SUMIF($B$32:$B$49,A14,$E$32:$E$49)</f>
        <v>11616039249</v>
      </c>
      <c r="D14" s="116">
        <f>SUMIF($B$32:$B$49,A14,$D$32:$D$49)</f>
        <v>11616039249</v>
      </c>
      <c r="E14" s="116">
        <f>B14+C14-D14</f>
        <v>1331816</v>
      </c>
      <c r="F14" s="116"/>
      <c r="G14" s="116"/>
      <c r="H14" s="116">
        <f>E14+F14+G14</f>
        <v>1331816</v>
      </c>
      <c r="I14" s="35" t="s">
        <v>976</v>
      </c>
      <c r="J14" s="36"/>
    </row>
    <row r="15" spans="1:10" ht="20" customHeight="1" x14ac:dyDescent="0.45">
      <c r="A15" s="33" t="s">
        <v>80</v>
      </c>
      <c r="B15" s="34">
        <f t="shared" si="0"/>
        <v>67274989</v>
      </c>
      <c r="C15" s="116">
        <f>SUMIF($B$32:$B$49,A15,$E$32:$E$49)</f>
        <v>6262044536</v>
      </c>
      <c r="D15" s="116">
        <f>SUMIF($B$32:$B$49,A15,$D$32:$D$49)</f>
        <v>6270744430</v>
      </c>
      <c r="E15" s="116">
        <f>B15+C15-D15</f>
        <v>58575095</v>
      </c>
      <c r="F15" s="116"/>
      <c r="G15" s="116"/>
      <c r="H15" s="116">
        <f>E15+F15+G15</f>
        <v>58575095</v>
      </c>
      <c r="I15" s="35" t="s">
        <v>977</v>
      </c>
      <c r="J15" s="36"/>
    </row>
    <row r="16" spans="1:10" ht="20" customHeight="1" x14ac:dyDescent="0.45">
      <c r="A16" s="33" t="s">
        <v>978</v>
      </c>
      <c r="B16" s="34">
        <f t="shared" si="0"/>
        <v>0</v>
      </c>
      <c r="C16" s="116">
        <f>SUMIF($B$32:$B$49,A16,$E$32:$E$49)</f>
        <v>5073463073</v>
      </c>
      <c r="D16" s="116">
        <f>SUMIF($B$32:$B$49,A16,$D$32:$D$49)</f>
        <v>5073463073</v>
      </c>
      <c r="E16" s="116">
        <f>B16+C16-D16</f>
        <v>0</v>
      </c>
      <c r="F16" s="116"/>
      <c r="G16" s="116"/>
      <c r="H16" s="116">
        <f>E16+F16+G16</f>
        <v>0</v>
      </c>
      <c r="I16" s="35" t="s">
        <v>979</v>
      </c>
      <c r="J16" s="36"/>
    </row>
    <row r="17" spans="1:10" ht="20" customHeight="1" x14ac:dyDescent="0.45">
      <c r="A17" s="33" t="s">
        <v>81</v>
      </c>
      <c r="B17" s="34">
        <v>383000000</v>
      </c>
      <c r="C17" s="116">
        <f>IFERROR(_xlfn.XLOOKUP(A17,데이터개요_계정별!$A$2:$A$400,데이터개요_계정별!$G$2:$G$400,,0,),0)</f>
        <v>483000000</v>
      </c>
      <c r="D17" s="116">
        <f>IFERROR(_xlfn.XLOOKUP(A17,데이터개요_계정별!$A$2:$A$400,데이터개요_계정별!$C$2:$C$400,,0,),0)</f>
        <v>166000000</v>
      </c>
      <c r="E17" s="116">
        <f t="shared" ref="E17" si="1">B17+C17-D17</f>
        <v>700000000</v>
      </c>
      <c r="F17" s="116"/>
      <c r="G17" s="116"/>
      <c r="H17" s="116"/>
      <c r="I17" s="35"/>
      <c r="J17" s="36"/>
    </row>
    <row r="18" spans="1:10" ht="6" customHeight="1" x14ac:dyDescent="0.45"/>
    <row r="19" spans="1:10" ht="22" customHeight="1" x14ac:dyDescent="0.45">
      <c r="A19" s="37" t="s">
        <v>531</v>
      </c>
      <c r="B19" s="38">
        <f t="shared" ref="B19:H19" si="2">SUM(B12:B17)</f>
        <v>2721404720</v>
      </c>
      <c r="C19" s="38">
        <f t="shared" si="2"/>
        <v>44245834979</v>
      </c>
      <c r="D19" s="38">
        <f t="shared" si="2"/>
        <v>43560597887</v>
      </c>
      <c r="E19" s="38">
        <f t="shared" si="2"/>
        <v>3406641812</v>
      </c>
      <c r="F19" s="38">
        <f t="shared" si="2"/>
        <v>0</v>
      </c>
      <c r="G19" s="38">
        <f t="shared" si="2"/>
        <v>0</v>
      </c>
      <c r="H19" s="38">
        <f t="shared" si="2"/>
        <v>2706641812</v>
      </c>
    </row>
    <row r="20" spans="1:10" ht="18" customHeight="1" x14ac:dyDescent="0.45"/>
    <row r="21" spans="1:10" ht="22" customHeight="1" x14ac:dyDescent="0.45">
      <c r="A21" s="716" t="s">
        <v>541</v>
      </c>
      <c r="B21" s="700"/>
      <c r="C21" s="700"/>
      <c r="D21" s="700"/>
      <c r="E21" s="700"/>
      <c r="F21" s="700"/>
      <c r="G21" s="700"/>
      <c r="H21" s="700"/>
      <c r="I21" s="700"/>
      <c r="J21" s="701"/>
    </row>
    <row r="22" spans="1:10" ht="20" customHeight="1" x14ac:dyDescent="0.45">
      <c r="A22" s="32" t="s">
        <v>520</v>
      </c>
      <c r="B22" s="32" t="s">
        <v>542</v>
      </c>
      <c r="C22" s="32" t="s">
        <v>543</v>
      </c>
      <c r="D22" s="32" t="s">
        <v>5</v>
      </c>
      <c r="E22" s="717"/>
      <c r="F22" s="589"/>
      <c r="G22" s="589"/>
      <c r="H22" s="589"/>
      <c r="I22" s="589"/>
      <c r="J22" s="587"/>
    </row>
    <row r="23" spans="1:10" ht="20" customHeight="1" x14ac:dyDescent="0.45">
      <c r="A23" s="39" t="s">
        <v>79</v>
      </c>
      <c r="B23" s="111">
        <f>E12-B12</f>
        <v>470133519</v>
      </c>
      <c r="C23" s="112">
        <f>IFERROR(B23/B12,0)</f>
        <v>0.30633938745192191</v>
      </c>
      <c r="D23" s="113"/>
      <c r="E23" s="713"/>
      <c r="F23" s="589"/>
      <c r="G23" s="589"/>
      <c r="H23" s="589"/>
      <c r="I23" s="589"/>
      <c r="J23" s="587"/>
    </row>
    <row r="24" spans="1:10" ht="20" customHeight="1" x14ac:dyDescent="0.45">
      <c r="A24" s="39" t="s">
        <v>84</v>
      </c>
      <c r="B24" s="111">
        <f>E13-B13</f>
        <v>-93196533</v>
      </c>
      <c r="C24" s="112">
        <f>IFERROR(B24/B13,0)</f>
        <v>-0.12677799627148911</v>
      </c>
      <c r="D24" s="113"/>
      <c r="E24" s="713"/>
      <c r="F24" s="589"/>
      <c r="G24" s="589"/>
      <c r="H24" s="589"/>
      <c r="I24" s="589"/>
      <c r="J24" s="587"/>
    </row>
    <row r="25" spans="1:10" ht="20" customHeight="1" x14ac:dyDescent="0.45">
      <c r="A25" s="110" t="s">
        <v>82</v>
      </c>
      <c r="B25" s="111">
        <f>E14-B14</f>
        <v>0</v>
      </c>
      <c r="C25" s="112">
        <f>IFERROR(B25/B14,0)</f>
        <v>0</v>
      </c>
      <c r="D25" s="113"/>
      <c r="E25" s="713"/>
      <c r="F25" s="589"/>
      <c r="G25" s="589"/>
      <c r="H25" s="589"/>
      <c r="I25" s="589"/>
      <c r="J25" s="587"/>
    </row>
    <row r="26" spans="1:10" ht="20" customHeight="1" x14ac:dyDescent="0.45">
      <c r="A26" s="39" t="s">
        <v>80</v>
      </c>
      <c r="B26" s="111">
        <f>E15-B15</f>
        <v>-8699894</v>
      </c>
      <c r="C26" s="112">
        <f>IFERROR(B26/B15,0)</f>
        <v>-0.1293184009290585</v>
      </c>
      <c r="D26" s="113"/>
      <c r="E26" s="713"/>
      <c r="F26" s="589"/>
      <c r="G26" s="589"/>
      <c r="H26" s="589"/>
      <c r="I26" s="589"/>
      <c r="J26" s="587"/>
    </row>
    <row r="27" spans="1:10" ht="20" customHeight="1" x14ac:dyDescent="0.45">
      <c r="A27" s="39" t="s">
        <v>978</v>
      </c>
      <c r="B27" s="111">
        <f>E16-B16</f>
        <v>0</v>
      </c>
      <c r="C27" s="112">
        <f>IFERROR(B27/B16,0)</f>
        <v>0</v>
      </c>
      <c r="D27" s="113"/>
      <c r="E27" s="713"/>
      <c r="F27" s="589"/>
      <c r="G27" s="589"/>
      <c r="H27" s="589"/>
      <c r="I27" s="589"/>
      <c r="J27" s="587"/>
    </row>
    <row r="28" spans="1:10" ht="20" customHeight="1" x14ac:dyDescent="0.45">
      <c r="A28" s="39" t="s">
        <v>972</v>
      </c>
      <c r="B28" s="111" t="e">
        <f>#REF!-#REF!</f>
        <v>#REF!</v>
      </c>
      <c r="C28" s="112">
        <f>IFERROR(B28/#REF!,0)</f>
        <v>0</v>
      </c>
      <c r="D28" s="113"/>
      <c r="E28" s="713"/>
      <c r="F28" s="589"/>
      <c r="G28" s="589"/>
      <c r="H28" s="589"/>
      <c r="I28" s="589"/>
      <c r="J28" s="587"/>
    </row>
    <row r="29" spans="1:10" ht="18" customHeight="1" x14ac:dyDescent="0.45"/>
    <row r="30" spans="1:10" ht="18" customHeight="1" x14ac:dyDescent="0.45">
      <c r="A30" s="58"/>
      <c r="B30" s="58"/>
      <c r="C30" s="58"/>
      <c r="D30" s="32"/>
      <c r="E30" s="717"/>
      <c r="F30" s="589"/>
      <c r="G30" s="589"/>
      <c r="H30" s="589"/>
      <c r="I30" s="589"/>
      <c r="J30" s="587"/>
    </row>
    <row r="31" spans="1:10" ht="18" customHeight="1" x14ac:dyDescent="0.45">
      <c r="A31" s="109" t="s">
        <v>980</v>
      </c>
      <c r="B31" s="109" t="s">
        <v>981</v>
      </c>
      <c r="C31" s="109" t="s">
        <v>982</v>
      </c>
      <c r="D31" s="109" t="s">
        <v>590</v>
      </c>
      <c r="E31" s="114" t="s">
        <v>591</v>
      </c>
      <c r="F31" s="114" t="s">
        <v>983</v>
      </c>
    </row>
    <row r="32" spans="1:10" ht="18" customHeight="1" x14ac:dyDescent="0.45">
      <c r="A32" s="108" t="s">
        <v>342</v>
      </c>
      <c r="B32" s="108" t="s">
        <v>79</v>
      </c>
      <c r="C32" s="200">
        <v>110911176</v>
      </c>
      <c r="D32" s="200">
        <f>IFERROR(_xlfn.XLOOKUP(A32,데이터개요_계정별!$A$2:$A$400,데이터개요_계정별!$C$2:$C$400,,0,),0)</f>
        <v>503640751</v>
      </c>
      <c r="E32" s="200">
        <f>IFERROR(_xlfn.XLOOKUP(A32,데이터개요_계정별!$A$2:$A$400,데이터개요_계정별!$G$2:$G$400,,0,),0)</f>
        <v>845109047</v>
      </c>
      <c r="F32" s="200">
        <f t="shared" ref="F32:F47" si="3">C32+E32-D32</f>
        <v>452379472</v>
      </c>
    </row>
    <row r="33" spans="1:6" ht="18" customHeight="1" x14ac:dyDescent="0.45">
      <c r="A33" s="108" t="s">
        <v>318</v>
      </c>
      <c r="B33" s="108" t="s">
        <v>79</v>
      </c>
      <c r="C33" s="200">
        <v>1423770743</v>
      </c>
      <c r="D33" s="200">
        <f>IFERROR(_xlfn.XLOOKUP(A33,데이터개요_계정별!$A$2:$A$400,데이터개요_계정별!$C$2:$C$400,,0,),0)</f>
        <v>13901776663</v>
      </c>
      <c r="E33" s="200">
        <f>IFERROR(_xlfn.XLOOKUP(A33,데이터개요_계정별!$A$2:$A$400,데이터개요_계정별!$G$2:$G$400,,0,),0)</f>
        <v>14030441886</v>
      </c>
      <c r="F33" s="200">
        <f t="shared" si="3"/>
        <v>1552435966</v>
      </c>
    </row>
    <row r="34" spans="1:6" ht="18" customHeight="1" x14ac:dyDescent="0.45">
      <c r="A34" s="108" t="s">
        <v>323</v>
      </c>
      <c r="B34" s="108" t="s">
        <v>84</v>
      </c>
      <c r="C34" s="200">
        <v>156477580</v>
      </c>
      <c r="D34" s="200">
        <f>IFERROR(_xlfn.XLOOKUP(A34,데이터개요_계정별!$A$2:$A$400,데이터개요_계정별!$C$2:$C$400,,0,),0)</f>
        <v>5341955122</v>
      </c>
      <c r="E34" s="200">
        <f>IFERROR(_xlfn.XLOOKUP(A34,데이터개요_계정별!$A$2:$A$400,데이터개요_계정별!$G$2:$G$400,,0,),0)</f>
        <v>5288818422</v>
      </c>
      <c r="F34" s="200">
        <f t="shared" si="3"/>
        <v>103340880</v>
      </c>
    </row>
    <row r="35" spans="1:6" ht="18" customHeight="1" x14ac:dyDescent="0.45">
      <c r="A35" s="108" t="s">
        <v>345</v>
      </c>
      <c r="B35" s="108" t="s">
        <v>84</v>
      </c>
      <c r="C35" s="200">
        <v>74771526</v>
      </c>
      <c r="D35" s="200">
        <f>IFERROR(_xlfn.XLOOKUP(A35,데이터개요_계정별!$A$2:$A$400,데이터개요_계정별!$C$2:$C$400,,0,),0)</f>
        <v>389509609</v>
      </c>
      <c r="E35" s="200">
        <f>IFERROR(_xlfn.XLOOKUP(A35,데이터개요_계정별!$A$2:$A$400,데이터개요_계정별!$G$2:$G$400,,0,),0)</f>
        <v>325833973</v>
      </c>
      <c r="F35" s="200">
        <f t="shared" si="3"/>
        <v>11095890</v>
      </c>
    </row>
    <row r="36" spans="1:6" ht="18" customHeight="1" x14ac:dyDescent="0.45">
      <c r="A36" s="108" t="s">
        <v>352</v>
      </c>
      <c r="B36" s="108" t="s">
        <v>84</v>
      </c>
      <c r="C36" s="200">
        <v>53097829</v>
      </c>
      <c r="D36" s="200">
        <f>IFERROR(_xlfn.XLOOKUP(A36,데이터개요_계정별!$A$2:$A$400,데이터개요_계정별!$C$2:$C$400,,0,),0)</f>
        <v>297468990</v>
      </c>
      <c r="E36" s="200">
        <f>IFERROR(_xlfn.XLOOKUP(A36,데이터개요_계정별!$A$2:$A$400,데이터개요_계정별!$G$2:$G$400,,0,),0)</f>
        <v>321084793</v>
      </c>
      <c r="F36" s="200">
        <f t="shared" si="3"/>
        <v>76713632</v>
      </c>
    </row>
    <row r="37" spans="1:6" ht="18" customHeight="1" x14ac:dyDescent="0.45">
      <c r="A37" s="108" t="s">
        <v>1322</v>
      </c>
      <c r="B37" s="108" t="s">
        <v>84</v>
      </c>
      <c r="C37" s="200">
        <v>450769061</v>
      </c>
      <c r="D37" s="200">
        <f>IFERROR(_xlfn.XLOOKUP(A37,데이터개요_계정별!$A$2:$A$400,데이터개요_계정별!$C$2:$C$400,,0,),0)</f>
        <v>0</v>
      </c>
      <c r="E37" s="200">
        <f>IFERROR(_xlfn.XLOOKUP(A37,데이터개요_계정별!$A$2:$A$400,데이터개요_계정별!$G$2:$G$400,,0,),0)</f>
        <v>0</v>
      </c>
      <c r="F37" s="200">
        <f t="shared" ref="F37" si="4">C37+E37-D37</f>
        <v>450769061</v>
      </c>
    </row>
    <row r="38" spans="1:6" ht="18" customHeight="1" x14ac:dyDescent="0.45">
      <c r="A38" s="108" t="s">
        <v>362</v>
      </c>
      <c r="B38" s="108" t="s">
        <v>80</v>
      </c>
      <c r="C38" s="200">
        <v>56138154</v>
      </c>
      <c r="D38" s="200">
        <f>IFERROR(_xlfn.XLOOKUP(A38,데이터개요_계정별!$A$2:$A$400,데이터개요_계정별!$C$2:$C$400,,0,),0)</f>
        <v>161095770</v>
      </c>
      <c r="E38" s="200">
        <f>IFERROR(_xlfn.XLOOKUP(A38,데이터개요_계정별!$A$2:$A$400,데이터개요_계정별!$G$2:$G$400,,0,),0)</f>
        <v>147020200</v>
      </c>
      <c r="F38" s="200">
        <f t="shared" si="3"/>
        <v>42062584</v>
      </c>
    </row>
    <row r="39" spans="1:6" ht="18" customHeight="1" x14ac:dyDescent="0.45">
      <c r="A39" s="108" t="s">
        <v>403</v>
      </c>
      <c r="B39" s="108" t="s">
        <v>80</v>
      </c>
      <c r="C39" s="200">
        <v>4885924</v>
      </c>
      <c r="D39" s="200">
        <f>IFERROR(_xlfn.XLOOKUP(A39,데이터개요_계정별!$A$2:$A$400,데이터개요_계정별!$C$2:$C$400,,0,),0)</f>
        <v>17041500</v>
      </c>
      <c r="E39" s="200">
        <f>IFERROR(_xlfn.XLOOKUP(A39,데이터개요_계정별!$A$2:$A$400,데이터개요_계정별!$G$2:$G$400,,0,),0)</f>
        <v>14708240</v>
      </c>
      <c r="F39" s="200">
        <f t="shared" si="3"/>
        <v>2552664</v>
      </c>
    </row>
    <row r="40" spans="1:6" ht="18" customHeight="1" x14ac:dyDescent="0.45">
      <c r="A40" s="108" t="s">
        <v>354</v>
      </c>
      <c r="B40" s="108" t="s">
        <v>80</v>
      </c>
      <c r="C40" s="200">
        <v>0</v>
      </c>
      <c r="D40" s="200">
        <f>IFERROR(_xlfn.XLOOKUP(A40,데이터개요_계정별!$A$2:$A$400,데이터개요_계정별!$C$2:$C$400,,0,),0)</f>
        <v>272800060</v>
      </c>
      <c r="E40" s="200">
        <f>IFERROR(_xlfn.XLOOKUP(A40,데이터개요_계정별!$A$2:$A$400,데이터개요_계정별!$G$2:$G$400,,0,),0)</f>
        <v>272800060</v>
      </c>
      <c r="F40" s="200">
        <f t="shared" si="3"/>
        <v>0</v>
      </c>
    </row>
    <row r="41" spans="1:6" ht="18" customHeight="1" x14ac:dyDescent="0.45">
      <c r="A41" s="108" t="s">
        <v>377</v>
      </c>
      <c r="B41" s="108" t="s">
        <v>80</v>
      </c>
      <c r="C41" s="200">
        <v>1247490</v>
      </c>
      <c r="D41" s="200">
        <f>IFERROR(_xlfn.XLOOKUP(A41,데이터개요_계정별!$A$2:$A$400,데이터개요_계정별!$C$2:$C$400,,0,),0)</f>
        <v>49905310</v>
      </c>
      <c r="E41" s="200">
        <f>IFERROR(_xlfn.XLOOKUP(A41,데이터개요_계정별!$A$2:$A$400,데이터개요_계정별!$G$2:$G$400,,0,),0)</f>
        <v>49905310</v>
      </c>
      <c r="F41" s="200">
        <f t="shared" si="3"/>
        <v>1247490</v>
      </c>
    </row>
    <row r="42" spans="1:6" ht="18" customHeight="1" x14ac:dyDescent="0.45">
      <c r="A42" s="108" t="s">
        <v>356</v>
      </c>
      <c r="B42" s="108" t="s">
        <v>80</v>
      </c>
      <c r="C42" s="200">
        <v>258970</v>
      </c>
      <c r="D42" s="200">
        <f>IFERROR(_xlfn.XLOOKUP(A42,데이터개요_계정별!$A$2:$A$400,데이터개요_계정별!$C$2:$C$400,,0,),0)</f>
        <v>249730440</v>
      </c>
      <c r="E42" s="200">
        <f>IFERROR(_xlfn.XLOOKUP(A42,데이터개요_계정별!$A$2:$A$400,데이터개요_계정별!$G$2:$G$400,,0,),0)</f>
        <v>249730440</v>
      </c>
      <c r="F42" s="200">
        <f t="shared" si="3"/>
        <v>258970</v>
      </c>
    </row>
    <row r="43" spans="1:6" ht="18" customHeight="1" x14ac:dyDescent="0.45">
      <c r="A43" s="108" t="s">
        <v>322</v>
      </c>
      <c r="B43" s="108" t="s">
        <v>80</v>
      </c>
      <c r="C43" s="200">
        <v>4744451</v>
      </c>
      <c r="D43" s="200">
        <f>IFERROR(_xlfn.XLOOKUP(A43,데이터개요_계정별!$A$2:$A$400,데이터개요_계정별!$C$2:$C$400,,0,),0)</f>
        <v>5520171350</v>
      </c>
      <c r="E43" s="200">
        <f>IFERROR(_xlfn.XLOOKUP(A43,데이터개요_계정별!$A$2:$A$400,데이터개요_계정별!$G$2:$G$400,,0,),0)</f>
        <v>5527880286</v>
      </c>
      <c r="F43" s="200">
        <f t="shared" si="3"/>
        <v>12453387</v>
      </c>
    </row>
    <row r="44" spans="1:6" ht="18" customHeight="1" x14ac:dyDescent="0.45">
      <c r="A44" s="108" t="s">
        <v>334</v>
      </c>
      <c r="B44" s="108" t="s">
        <v>978</v>
      </c>
      <c r="C44" s="200">
        <v>0</v>
      </c>
      <c r="D44" s="200">
        <f>IFERROR(_xlfn.XLOOKUP(A44,데이터개요_계정별!$A$2:$A$400,데이터개요_계정별!$C$2:$C$400,,0,),0)</f>
        <v>1856591749</v>
      </c>
      <c r="E44" s="200">
        <f>IFERROR(_xlfn.XLOOKUP(A44,데이터개요_계정별!$A$2:$A$400,데이터개요_계정별!$G$2:$G$400,,0,),0)</f>
        <v>1856591749</v>
      </c>
      <c r="F44" s="200">
        <f t="shared" si="3"/>
        <v>0</v>
      </c>
    </row>
    <row r="45" spans="1:6" ht="18" customHeight="1" x14ac:dyDescent="0.45">
      <c r="A45" s="108" t="s">
        <v>329</v>
      </c>
      <c r="B45" s="108" t="s">
        <v>978</v>
      </c>
      <c r="C45" s="200">
        <v>0</v>
      </c>
      <c r="D45" s="200">
        <f>IFERROR(_xlfn.XLOOKUP(A45,데이터개요_계정별!$A$2:$A$400,데이터개요_계정별!$C$2:$C$400,,0,),0)</f>
        <v>3216164073</v>
      </c>
      <c r="E45" s="200">
        <f>IFERROR(_xlfn.XLOOKUP(A45,데이터개요_계정별!$A$2:$A$400,데이터개요_계정별!$G$2:$G$400,,0,),0)</f>
        <v>3216164073</v>
      </c>
      <c r="F45" s="200">
        <f t="shared" si="3"/>
        <v>0</v>
      </c>
    </row>
    <row r="46" spans="1:6" ht="18" customHeight="1" x14ac:dyDescent="0.45">
      <c r="A46" s="108" t="s">
        <v>453</v>
      </c>
      <c r="B46" s="108" t="s">
        <v>978</v>
      </c>
      <c r="C46" s="200">
        <v>0</v>
      </c>
      <c r="D46" s="200">
        <f>IFERROR(_xlfn.XLOOKUP(A46,데이터개요_계정별!$A$2:$A$400,데이터개요_계정별!$C$2:$C$400,,0,),0)</f>
        <v>707251</v>
      </c>
      <c r="E46" s="200">
        <f>IFERROR(_xlfn.XLOOKUP(A46,데이터개요_계정별!$A$2:$A$400,데이터개요_계정별!$G$2:$G$400,,0,),0)</f>
        <v>707251</v>
      </c>
      <c r="F46" s="200">
        <f t="shared" si="3"/>
        <v>0</v>
      </c>
    </row>
    <row r="47" spans="1:6" ht="18" customHeight="1" x14ac:dyDescent="0.45">
      <c r="A47" s="108" t="s">
        <v>82</v>
      </c>
      <c r="B47" s="108" t="s">
        <v>975</v>
      </c>
      <c r="C47" s="200">
        <v>1331816</v>
      </c>
      <c r="D47" s="200">
        <f>IFERROR(_xlfn.XLOOKUP(A47,데이터개요_계정별!$A$2:$A$400,데이터개요_계정별!$C$2:$C$400,,0,),0)</f>
        <v>11616039249</v>
      </c>
      <c r="E47" s="200">
        <f>IFERROR(_xlfn.XLOOKUP(A47,데이터개요_계정별!$A$2:$A$400,데이터개요_계정별!$G$2:$G$400,,0,),0)</f>
        <v>11616039249</v>
      </c>
      <c r="F47" s="200">
        <f t="shared" si="3"/>
        <v>1331816</v>
      </c>
    </row>
    <row r="48" spans="1:6" ht="18" customHeight="1" x14ac:dyDescent="0.45"/>
    <row r="49" spans="1:10" ht="18" customHeight="1" x14ac:dyDescent="0.45"/>
    <row r="50" spans="1:10" ht="24" customHeight="1" x14ac:dyDescent="0.45">
      <c r="A50" s="723" t="s">
        <v>544</v>
      </c>
      <c r="B50" s="700"/>
      <c r="C50" s="700"/>
      <c r="D50" s="700"/>
      <c r="E50" s="700"/>
      <c r="F50" s="700"/>
      <c r="G50" s="700"/>
      <c r="H50" s="700"/>
      <c r="I50" s="700"/>
      <c r="J50" s="701"/>
    </row>
    <row r="51" spans="1:10" ht="20" customHeight="1" x14ac:dyDescent="0.45">
      <c r="A51" s="29" t="s">
        <v>545</v>
      </c>
      <c r="B51" s="618" t="s">
        <v>546</v>
      </c>
      <c r="C51" s="589"/>
      <c r="D51" s="587"/>
      <c r="E51" s="618" t="s">
        <v>547</v>
      </c>
      <c r="F51" s="587"/>
      <c r="G51" s="29" t="s">
        <v>548</v>
      </c>
      <c r="H51" s="29" t="s">
        <v>36</v>
      </c>
      <c r="I51" s="618" t="s">
        <v>5</v>
      </c>
      <c r="J51" s="587"/>
    </row>
    <row r="52" spans="1:10" ht="48" customHeight="1" x14ac:dyDescent="0.45">
      <c r="A52" s="40">
        <v>1</v>
      </c>
      <c r="B52" s="715" t="s">
        <v>984</v>
      </c>
      <c r="C52" s="589"/>
      <c r="D52" s="587"/>
      <c r="E52" s="714" t="s">
        <v>550</v>
      </c>
      <c r="F52" s="587"/>
      <c r="G52" s="41"/>
      <c r="H52" s="41"/>
      <c r="I52" s="718"/>
      <c r="J52" s="587"/>
    </row>
    <row r="53" spans="1:10" ht="71.5" customHeight="1" x14ac:dyDescent="0.45">
      <c r="A53" s="40">
        <v>2</v>
      </c>
      <c r="B53" s="712" t="s">
        <v>985</v>
      </c>
      <c r="C53" s="589"/>
      <c r="D53" s="587"/>
      <c r="E53" s="714" t="s">
        <v>784</v>
      </c>
      <c r="F53" s="587"/>
      <c r="G53" s="42"/>
      <c r="H53" s="42"/>
      <c r="I53" s="721"/>
      <c r="J53" s="587"/>
    </row>
    <row r="54" spans="1:10" ht="48" customHeight="1" x14ac:dyDescent="0.45">
      <c r="A54" s="40">
        <v>3</v>
      </c>
      <c r="B54" s="715" t="s">
        <v>928</v>
      </c>
      <c r="C54" s="589"/>
      <c r="D54" s="587"/>
      <c r="E54" s="714" t="s">
        <v>986</v>
      </c>
      <c r="F54" s="587"/>
      <c r="G54" s="41"/>
      <c r="H54" s="41"/>
      <c r="I54" s="718"/>
      <c r="J54" s="587"/>
    </row>
    <row r="55" spans="1:10" ht="48" customHeight="1" x14ac:dyDescent="0.45">
      <c r="A55" s="40">
        <v>4</v>
      </c>
      <c r="B55" s="712" t="s">
        <v>987</v>
      </c>
      <c r="C55" s="589"/>
      <c r="D55" s="587"/>
      <c r="E55" s="714" t="s">
        <v>988</v>
      </c>
      <c r="F55" s="587"/>
      <c r="G55" s="42"/>
      <c r="H55" s="42"/>
      <c r="I55" s="721"/>
      <c r="J55" s="587"/>
    </row>
    <row r="56" spans="1:10" ht="69" customHeight="1" x14ac:dyDescent="0.45">
      <c r="A56" s="40">
        <v>5</v>
      </c>
      <c r="B56" s="715" t="s">
        <v>989</v>
      </c>
      <c r="C56" s="589"/>
      <c r="D56" s="587"/>
      <c r="E56" s="714" t="s">
        <v>988</v>
      </c>
      <c r="F56" s="587"/>
      <c r="G56" s="41"/>
      <c r="H56" s="41"/>
      <c r="I56" s="718"/>
      <c r="J56" s="587"/>
    </row>
    <row r="57" spans="1:10" ht="48" customHeight="1" x14ac:dyDescent="0.45">
      <c r="A57" s="40">
        <v>6</v>
      </c>
      <c r="B57" s="712" t="s">
        <v>990</v>
      </c>
      <c r="C57" s="589"/>
      <c r="D57" s="587"/>
      <c r="E57" s="714" t="s">
        <v>991</v>
      </c>
      <c r="F57" s="587"/>
      <c r="G57" s="42"/>
      <c r="H57" s="42"/>
      <c r="I57" s="721"/>
      <c r="J57" s="587"/>
    </row>
    <row r="58" spans="1:10" ht="48" customHeight="1" x14ac:dyDescent="0.45">
      <c r="A58" s="40">
        <v>7</v>
      </c>
      <c r="B58" s="715" t="s">
        <v>992</v>
      </c>
      <c r="C58" s="589"/>
      <c r="D58" s="587"/>
      <c r="E58" s="714" t="s">
        <v>891</v>
      </c>
      <c r="F58" s="587"/>
      <c r="G58" s="41"/>
      <c r="H58" s="41"/>
      <c r="I58" s="718"/>
      <c r="J58" s="587"/>
    </row>
    <row r="59" spans="1:10" ht="78" customHeight="1" x14ac:dyDescent="0.45">
      <c r="A59" s="40">
        <v>8</v>
      </c>
      <c r="B59" s="712" t="s">
        <v>993</v>
      </c>
      <c r="C59" s="589"/>
      <c r="D59" s="587"/>
      <c r="E59" s="714" t="s">
        <v>994</v>
      </c>
      <c r="F59" s="587"/>
      <c r="G59" s="42"/>
      <c r="H59" s="42"/>
      <c r="I59" s="721"/>
      <c r="J59" s="587"/>
    </row>
    <row r="60" spans="1:10" ht="48" customHeight="1" x14ac:dyDescent="0.45">
      <c r="A60" s="40">
        <v>9</v>
      </c>
      <c r="B60" s="715" t="s">
        <v>933</v>
      </c>
      <c r="C60" s="589"/>
      <c r="D60" s="587"/>
      <c r="E60" s="714" t="s">
        <v>562</v>
      </c>
      <c r="F60" s="587"/>
      <c r="G60" s="41"/>
      <c r="H60" s="41"/>
      <c r="I60" s="718"/>
      <c r="J60" s="587"/>
    </row>
    <row r="61" spans="1:10" ht="48" customHeight="1" x14ac:dyDescent="0.45">
      <c r="A61" s="40">
        <v>10</v>
      </c>
      <c r="B61" s="712" t="s">
        <v>934</v>
      </c>
      <c r="C61" s="589"/>
      <c r="D61" s="587"/>
      <c r="E61" s="714" t="s">
        <v>566</v>
      </c>
      <c r="F61" s="587"/>
      <c r="G61" s="42"/>
      <c r="H61" s="42"/>
      <c r="I61" s="721"/>
      <c r="J61" s="587"/>
    </row>
    <row r="62" spans="1:10" ht="18" customHeight="1" x14ac:dyDescent="0.45"/>
    <row r="63" spans="1:10" ht="22" customHeight="1" x14ac:dyDescent="0.45">
      <c r="A63" s="716" t="s">
        <v>567</v>
      </c>
      <c r="B63" s="700"/>
      <c r="C63" s="700"/>
      <c r="D63" s="700"/>
      <c r="E63" s="700"/>
      <c r="F63" s="700"/>
      <c r="G63" s="700"/>
      <c r="H63" s="700"/>
      <c r="I63" s="700"/>
      <c r="J63" s="701"/>
    </row>
    <row r="64" spans="1:10" ht="24" customHeight="1" x14ac:dyDescent="0.45">
      <c r="A64" s="719"/>
      <c r="B64" s="589"/>
      <c r="C64" s="589"/>
      <c r="D64" s="589"/>
      <c r="E64" s="589"/>
      <c r="F64" s="589"/>
      <c r="G64" s="589"/>
      <c r="H64" s="589"/>
      <c r="I64" s="589"/>
      <c r="J64" s="587"/>
    </row>
    <row r="65" spans="1:10" ht="24" customHeight="1" x14ac:dyDescent="0.45">
      <c r="A65" s="719"/>
      <c r="B65" s="589"/>
      <c r="C65" s="589"/>
      <c r="D65" s="589"/>
      <c r="E65" s="589"/>
      <c r="F65" s="589"/>
      <c r="G65" s="589"/>
      <c r="H65" s="589"/>
      <c r="I65" s="589"/>
      <c r="J65" s="587"/>
    </row>
    <row r="66" spans="1:10" ht="24" customHeight="1" x14ac:dyDescent="0.45">
      <c r="A66" s="719"/>
      <c r="B66" s="589"/>
      <c r="C66" s="589"/>
      <c r="D66" s="589"/>
      <c r="E66" s="589"/>
      <c r="F66" s="589"/>
      <c r="G66" s="589"/>
      <c r="H66" s="589"/>
      <c r="I66" s="589"/>
      <c r="J66" s="587"/>
    </row>
    <row r="67" spans="1:10" ht="18" customHeight="1" x14ac:dyDescent="0.45"/>
    <row r="68" spans="1:10" ht="18" customHeight="1" x14ac:dyDescent="0.45">
      <c r="A68" s="722" t="s">
        <v>568</v>
      </c>
      <c r="B68" s="580"/>
      <c r="C68" s="580"/>
      <c r="D68" s="580"/>
      <c r="E68" s="580"/>
      <c r="F68" s="580"/>
      <c r="G68" s="580"/>
      <c r="H68" s="580"/>
      <c r="I68" s="580"/>
      <c r="J68" s="580"/>
    </row>
    <row r="69" spans="1:10" ht="18" customHeight="1" x14ac:dyDescent="0.45"/>
    <row r="70" spans="1:10" ht="18" customHeight="1" x14ac:dyDescent="0.45"/>
    <row r="71" spans="1:10" ht="18" customHeight="1" x14ac:dyDescent="0.45"/>
    <row r="72" spans="1:10" ht="18" customHeight="1" x14ac:dyDescent="0.45"/>
    <row r="73" spans="1:10" ht="18" customHeight="1" x14ac:dyDescent="0.45"/>
    <row r="74" spans="1:10" ht="18" customHeight="1" x14ac:dyDescent="0.45"/>
    <row r="75" spans="1:10" ht="18" customHeight="1" x14ac:dyDescent="0.45"/>
    <row r="76" spans="1:10" ht="18" customHeight="1" x14ac:dyDescent="0.45"/>
    <row r="77" spans="1:10" ht="18" customHeight="1" x14ac:dyDescent="0.45"/>
    <row r="78" spans="1:10" ht="18" customHeight="1" x14ac:dyDescent="0.45"/>
    <row r="79" spans="1:10" ht="18" customHeight="1" x14ac:dyDescent="0.45"/>
    <row r="80" spans="1:1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</sheetData>
  <mergeCells count="69">
    <mergeCell ref="A1:J1"/>
    <mergeCell ref="E6:F6"/>
    <mergeCell ref="I56:J56"/>
    <mergeCell ref="E22:J22"/>
    <mergeCell ref="I61:J61"/>
    <mergeCell ref="B51:D51"/>
    <mergeCell ref="A5:B5"/>
    <mergeCell ref="G7:J7"/>
    <mergeCell ref="I53:J53"/>
    <mergeCell ref="E10:H10"/>
    <mergeCell ref="B55:D55"/>
    <mergeCell ref="E58:F58"/>
    <mergeCell ref="G6:J6"/>
    <mergeCell ref="B60:D60"/>
    <mergeCell ref="I52:J52"/>
    <mergeCell ref="E24:J24"/>
    <mergeCell ref="A68:J68"/>
    <mergeCell ref="E27:J27"/>
    <mergeCell ref="G2:J2"/>
    <mergeCell ref="I54:J54"/>
    <mergeCell ref="E26:J26"/>
    <mergeCell ref="E61:F61"/>
    <mergeCell ref="A65:J65"/>
    <mergeCell ref="B56:D56"/>
    <mergeCell ref="I57:J57"/>
    <mergeCell ref="I59:J59"/>
    <mergeCell ref="B52:D52"/>
    <mergeCell ref="A50:J50"/>
    <mergeCell ref="E25:J25"/>
    <mergeCell ref="E57:F57"/>
    <mergeCell ref="E60:F60"/>
    <mergeCell ref="A66:J66"/>
    <mergeCell ref="A64:J64"/>
    <mergeCell ref="B10:D10"/>
    <mergeCell ref="A2:F2"/>
    <mergeCell ref="I58:J58"/>
    <mergeCell ref="E52:F52"/>
    <mergeCell ref="A7:B7"/>
    <mergeCell ref="I55:J55"/>
    <mergeCell ref="A9:J9"/>
    <mergeCell ref="C7:D7"/>
    <mergeCell ref="E55:F55"/>
    <mergeCell ref="E7:F7"/>
    <mergeCell ref="I10:J10"/>
    <mergeCell ref="A3:J3"/>
    <mergeCell ref="A21:J21"/>
    <mergeCell ref="E23:J23"/>
    <mergeCell ref="B59:D59"/>
    <mergeCell ref="A63:J63"/>
    <mergeCell ref="C5:D5"/>
    <mergeCell ref="E5:F5"/>
    <mergeCell ref="A4:J4"/>
    <mergeCell ref="E53:F53"/>
    <mergeCell ref="B54:D54"/>
    <mergeCell ref="E30:J30"/>
    <mergeCell ref="A6:B6"/>
    <mergeCell ref="B57:D57"/>
    <mergeCell ref="I60:J60"/>
    <mergeCell ref="E54:F54"/>
    <mergeCell ref="B53:D53"/>
    <mergeCell ref="I51:J51"/>
    <mergeCell ref="E59:F59"/>
    <mergeCell ref="G5:J5"/>
    <mergeCell ref="E51:F51"/>
    <mergeCell ref="B61:D61"/>
    <mergeCell ref="C6:D6"/>
    <mergeCell ref="E28:J28"/>
    <mergeCell ref="E56:F56"/>
    <mergeCell ref="B58:D58"/>
  </mergeCells>
  <phoneticPr fontId="25" type="noConversion"/>
  <dataValidations disablePrompts="1" count="1">
    <dataValidation type="list" allowBlank="1" sqref="G52:G61" xr:uid="{00000000-0002-0000-1500-000000000000}">
      <formula1>"완료,해당없음,미수행,진행중"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05"/>
  <sheetViews>
    <sheetView topLeftCell="A3" workbookViewId="0">
      <selection activeCell="H18" sqref="H18"/>
    </sheetView>
  </sheetViews>
  <sheetFormatPr defaultRowHeight="17" x14ac:dyDescent="0.45"/>
  <cols>
    <col min="2" max="2" width="15.33203125" bestFit="1" customWidth="1"/>
    <col min="3" max="3" width="8.83203125" bestFit="1" customWidth="1"/>
    <col min="4" max="4" width="15.33203125" bestFit="1" customWidth="1"/>
    <col min="5" max="5" width="8.83203125" bestFit="1" customWidth="1"/>
  </cols>
  <sheetData>
    <row r="1" spans="1:10" x14ac:dyDescent="0.45">
      <c r="A1" s="579"/>
      <c r="B1" s="580"/>
      <c r="C1" s="580"/>
      <c r="D1" s="580"/>
      <c r="E1" s="580"/>
      <c r="F1" s="580"/>
      <c r="G1" s="580"/>
      <c r="H1" s="580"/>
      <c r="I1" s="580"/>
      <c r="J1" s="580"/>
    </row>
    <row r="2" spans="1:10" ht="17.5" customHeight="1" x14ac:dyDescent="0.45">
      <c r="A2" s="581" t="str">
        <f>기본사항!C8</f>
        <v>주식회사 경남제약</v>
      </c>
      <c r="B2" s="580"/>
      <c r="C2" s="580"/>
      <c r="D2" s="580"/>
      <c r="E2" s="580"/>
      <c r="F2" s="580"/>
      <c r="G2" s="582" t="s">
        <v>971</v>
      </c>
      <c r="H2" s="580"/>
      <c r="I2" s="580"/>
      <c r="J2" s="580"/>
    </row>
    <row r="3" spans="1:10" ht="25.5" customHeight="1" x14ac:dyDescent="0.45">
      <c r="A3" s="583" t="s">
        <v>972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10" x14ac:dyDescent="0.45">
      <c r="A4" s="584" t="s">
        <v>995</v>
      </c>
      <c r="B4" s="580"/>
      <c r="C4" s="580"/>
      <c r="D4" s="580"/>
      <c r="E4" s="580"/>
      <c r="F4" s="580"/>
      <c r="G4" s="580"/>
      <c r="H4" s="580"/>
      <c r="I4" s="580"/>
      <c r="J4" s="580"/>
    </row>
    <row r="7" spans="1:10" s="137" customFormat="1" ht="14.5" x14ac:dyDescent="0.4">
      <c r="A7" s="137" t="s">
        <v>996</v>
      </c>
    </row>
    <row r="8" spans="1:10" s="137" customFormat="1" ht="14.5" x14ac:dyDescent="0.4">
      <c r="A8" s="221" t="s">
        <v>997</v>
      </c>
      <c r="B8" s="221" t="s">
        <v>303</v>
      </c>
      <c r="C8" s="221" t="s">
        <v>998</v>
      </c>
      <c r="D8" s="221" t="s">
        <v>307</v>
      </c>
      <c r="E8" s="221" t="s">
        <v>999</v>
      </c>
      <c r="G8" s="137" t="s">
        <v>2136</v>
      </c>
      <c r="H8" s="137" t="s">
        <v>2143</v>
      </c>
    </row>
    <row r="9" spans="1:10" s="137" customFormat="1" ht="14.5" x14ac:dyDescent="0.4">
      <c r="A9" s="466" t="s">
        <v>1000</v>
      </c>
      <c r="B9" s="200">
        <v>1605899052</v>
      </c>
      <c r="C9" s="200">
        <v>584</v>
      </c>
      <c r="D9" s="200">
        <v>1384975959</v>
      </c>
      <c r="E9" s="467">
        <v>607</v>
      </c>
    </row>
    <row r="10" spans="1:10" s="137" customFormat="1" ht="14.5" x14ac:dyDescent="0.4">
      <c r="A10" s="466" t="s">
        <v>1001</v>
      </c>
      <c r="B10" s="200">
        <v>1227615881</v>
      </c>
      <c r="C10" s="200">
        <v>536</v>
      </c>
      <c r="D10" s="200">
        <v>1464676011</v>
      </c>
      <c r="E10" s="467">
        <v>539</v>
      </c>
    </row>
    <row r="11" spans="1:10" s="137" customFormat="1" ht="14.5" x14ac:dyDescent="0.4">
      <c r="A11" s="466" t="s">
        <v>1002</v>
      </c>
      <c r="B11" s="200">
        <v>2128466455</v>
      </c>
      <c r="C11" s="200">
        <v>665</v>
      </c>
      <c r="D11" s="200">
        <v>2235740528</v>
      </c>
      <c r="E11" s="467">
        <v>588</v>
      </c>
    </row>
    <row r="12" spans="1:10" s="137" customFormat="1" ht="14.5" x14ac:dyDescent="0.4">
      <c r="A12" s="466" t="s">
        <v>1003</v>
      </c>
      <c r="B12" s="200">
        <v>4707973269</v>
      </c>
      <c r="C12" s="200">
        <v>608</v>
      </c>
      <c r="D12" s="200">
        <v>5262772548</v>
      </c>
      <c r="E12" s="467">
        <v>593</v>
      </c>
      <c r="F12" s="137" t="s">
        <v>2136</v>
      </c>
    </row>
    <row r="13" spans="1:10" s="137" customFormat="1" ht="14.5" x14ac:dyDescent="0.4">
      <c r="A13" s="466" t="s">
        <v>1004</v>
      </c>
      <c r="B13" s="200">
        <v>2091600555</v>
      </c>
      <c r="C13" s="200">
        <v>515</v>
      </c>
      <c r="D13" s="200">
        <v>1415896443</v>
      </c>
      <c r="E13" s="467">
        <v>612</v>
      </c>
    </row>
    <row r="14" spans="1:10" s="137" customFormat="1" ht="14.5" x14ac:dyDescent="0.4">
      <c r="A14" s="466" t="s">
        <v>1005</v>
      </c>
      <c r="B14" s="200">
        <v>2140221451</v>
      </c>
      <c r="C14" s="200">
        <v>745</v>
      </c>
      <c r="D14" s="200">
        <v>2266380397</v>
      </c>
      <c r="E14" s="467">
        <v>701</v>
      </c>
    </row>
    <row r="15" spans="1:10" s="137" customFormat="1" ht="14.5" x14ac:dyDescent="0.4">
      <c r="A15" s="466" t="s">
        <v>1006</v>
      </c>
      <c r="B15" s="200">
        <v>0</v>
      </c>
      <c r="C15" s="200">
        <v>0</v>
      </c>
      <c r="D15" s="200">
        <v>0</v>
      </c>
      <c r="E15" s="467">
        <v>0</v>
      </c>
    </row>
    <row r="16" spans="1:10" s="137" customFormat="1" ht="14.5" x14ac:dyDescent="0.4">
      <c r="A16" s="466" t="s">
        <v>1007</v>
      </c>
      <c r="B16" s="200">
        <v>0</v>
      </c>
      <c r="C16" s="200">
        <v>0</v>
      </c>
      <c r="D16" s="200">
        <v>0</v>
      </c>
      <c r="E16" s="467">
        <v>0</v>
      </c>
    </row>
    <row r="17" spans="1:5" s="137" customFormat="1" ht="14.5" x14ac:dyDescent="0.4">
      <c r="A17" s="466" t="s">
        <v>1008</v>
      </c>
      <c r="B17" s="200">
        <v>0</v>
      </c>
      <c r="C17" s="200">
        <v>0</v>
      </c>
      <c r="D17" s="200">
        <v>0</v>
      </c>
      <c r="E17" s="467">
        <v>0</v>
      </c>
    </row>
    <row r="18" spans="1:5" s="137" customFormat="1" ht="14.5" x14ac:dyDescent="0.4">
      <c r="A18" s="466" t="s">
        <v>1009</v>
      </c>
      <c r="B18" s="200">
        <v>0</v>
      </c>
      <c r="C18" s="200">
        <v>0</v>
      </c>
      <c r="D18" s="200">
        <v>0</v>
      </c>
      <c r="E18" s="467">
        <v>0</v>
      </c>
    </row>
    <row r="19" spans="1:5" s="137" customFormat="1" ht="14.5" x14ac:dyDescent="0.4">
      <c r="A19" s="466" t="s">
        <v>1010</v>
      </c>
      <c r="B19" s="200">
        <v>0</v>
      </c>
      <c r="C19" s="200">
        <v>0</v>
      </c>
      <c r="D19" s="200">
        <v>0</v>
      </c>
      <c r="E19" s="467">
        <v>0</v>
      </c>
    </row>
    <row r="20" spans="1:5" s="137" customFormat="1" ht="14.5" x14ac:dyDescent="0.4">
      <c r="A20" s="466" t="s">
        <v>1011</v>
      </c>
      <c r="B20" s="200">
        <v>0</v>
      </c>
      <c r="C20" s="200">
        <v>0</v>
      </c>
      <c r="D20" s="200">
        <v>0</v>
      </c>
      <c r="E20" s="467">
        <v>0</v>
      </c>
    </row>
    <row r="21" spans="1:5" s="137" customFormat="1" ht="14.5" x14ac:dyDescent="0.4">
      <c r="A21" s="468" t="s">
        <v>1012</v>
      </c>
      <c r="B21" s="469">
        <v>13901776663</v>
      </c>
      <c r="C21" s="469">
        <v>3653</v>
      </c>
      <c r="D21" s="469">
        <v>14030441886</v>
      </c>
      <c r="E21" s="470">
        <v>3640</v>
      </c>
    </row>
    <row r="22" spans="1:5" s="137" customFormat="1" ht="14.5" x14ac:dyDescent="0.4"/>
    <row r="23" spans="1:5" s="137" customFormat="1" ht="14.5" x14ac:dyDescent="0.4">
      <c r="A23" s="137" t="s">
        <v>1013</v>
      </c>
    </row>
    <row r="24" spans="1:5" s="137" customFormat="1" ht="14.5" x14ac:dyDescent="0.4">
      <c r="A24" s="221" t="s">
        <v>997</v>
      </c>
      <c r="B24" s="221" t="s">
        <v>303</v>
      </c>
      <c r="C24" s="221" t="s">
        <v>998</v>
      </c>
      <c r="D24" s="221" t="s">
        <v>307</v>
      </c>
      <c r="E24" s="221" t="s">
        <v>999</v>
      </c>
    </row>
    <row r="25" spans="1:5" s="137" customFormat="1" ht="14.5" x14ac:dyDescent="0.4">
      <c r="A25" s="466" t="s">
        <v>1000</v>
      </c>
      <c r="B25" s="200">
        <v>73205656</v>
      </c>
      <c r="C25" s="200">
        <v>193</v>
      </c>
      <c r="D25" s="200">
        <v>56443564</v>
      </c>
      <c r="E25" s="467">
        <v>166</v>
      </c>
    </row>
    <row r="26" spans="1:5" s="137" customFormat="1" ht="14.5" x14ac:dyDescent="0.4">
      <c r="A26" s="466" t="s">
        <v>1001</v>
      </c>
      <c r="B26" s="200">
        <v>55491364</v>
      </c>
      <c r="C26" s="200">
        <v>163</v>
      </c>
      <c r="D26" s="200">
        <v>196571129</v>
      </c>
      <c r="E26" s="467">
        <v>161</v>
      </c>
    </row>
    <row r="27" spans="1:5" s="137" customFormat="1" ht="14.5" x14ac:dyDescent="0.4">
      <c r="A27" s="466" t="s">
        <v>1002</v>
      </c>
      <c r="B27" s="200">
        <v>200728419</v>
      </c>
      <c r="C27" s="200">
        <v>169</v>
      </c>
      <c r="D27" s="200">
        <v>73754290</v>
      </c>
      <c r="E27" s="467">
        <v>187</v>
      </c>
    </row>
    <row r="28" spans="1:5" s="137" customFormat="1" ht="14.5" x14ac:dyDescent="0.4">
      <c r="A28" s="466" t="s">
        <v>1003</v>
      </c>
      <c r="B28" s="200">
        <v>71463870</v>
      </c>
      <c r="C28" s="200">
        <v>183</v>
      </c>
      <c r="D28" s="200">
        <v>60365236</v>
      </c>
      <c r="E28" s="467">
        <v>218</v>
      </c>
    </row>
    <row r="29" spans="1:5" s="137" customFormat="1" ht="14.5" x14ac:dyDescent="0.4">
      <c r="A29" s="466" t="s">
        <v>1004</v>
      </c>
      <c r="B29" s="200">
        <v>58677756</v>
      </c>
      <c r="C29" s="200">
        <v>216</v>
      </c>
      <c r="D29" s="200">
        <v>44023686</v>
      </c>
      <c r="E29" s="467">
        <v>194</v>
      </c>
    </row>
    <row r="30" spans="1:5" s="137" customFormat="1" ht="14.5" x14ac:dyDescent="0.4">
      <c r="A30" s="466" t="s">
        <v>1005</v>
      </c>
      <c r="B30" s="200">
        <v>44073686</v>
      </c>
      <c r="C30" s="200">
        <v>193</v>
      </c>
      <c r="D30" s="200">
        <v>413951142</v>
      </c>
      <c r="E30" s="467">
        <v>198</v>
      </c>
    </row>
    <row r="31" spans="1:5" s="137" customFormat="1" ht="14.5" x14ac:dyDescent="0.4">
      <c r="A31" s="466" t="s">
        <v>1006</v>
      </c>
      <c r="B31" s="200">
        <v>0</v>
      </c>
      <c r="C31" s="200">
        <v>0</v>
      </c>
      <c r="D31" s="200">
        <v>0</v>
      </c>
      <c r="E31" s="467">
        <v>0</v>
      </c>
    </row>
    <row r="32" spans="1:5" s="137" customFormat="1" ht="14.5" x14ac:dyDescent="0.4">
      <c r="A32" s="466" t="s">
        <v>1007</v>
      </c>
      <c r="B32" s="200">
        <v>0</v>
      </c>
      <c r="C32" s="200">
        <v>0</v>
      </c>
      <c r="D32" s="200">
        <v>0</v>
      </c>
      <c r="E32" s="467">
        <v>0</v>
      </c>
    </row>
    <row r="33" spans="1:5" s="137" customFormat="1" ht="14.5" x14ac:dyDescent="0.4">
      <c r="A33" s="466" t="s">
        <v>1008</v>
      </c>
      <c r="B33" s="200">
        <v>0</v>
      </c>
      <c r="C33" s="200">
        <v>0</v>
      </c>
      <c r="D33" s="200">
        <v>0</v>
      </c>
      <c r="E33" s="467">
        <v>0</v>
      </c>
    </row>
    <row r="34" spans="1:5" s="137" customFormat="1" ht="14.5" x14ac:dyDescent="0.4">
      <c r="A34" s="466" t="s">
        <v>1009</v>
      </c>
      <c r="B34" s="200">
        <v>0</v>
      </c>
      <c r="C34" s="200">
        <v>0</v>
      </c>
      <c r="D34" s="200">
        <v>0</v>
      </c>
      <c r="E34" s="467">
        <v>0</v>
      </c>
    </row>
    <row r="35" spans="1:5" s="137" customFormat="1" ht="14.5" x14ac:dyDescent="0.4">
      <c r="A35" s="466" t="s">
        <v>1010</v>
      </c>
      <c r="B35" s="200">
        <v>0</v>
      </c>
      <c r="C35" s="200">
        <v>0</v>
      </c>
      <c r="D35" s="200">
        <v>0</v>
      </c>
      <c r="E35" s="467">
        <v>0</v>
      </c>
    </row>
    <row r="36" spans="1:5" s="137" customFormat="1" ht="14.5" x14ac:dyDescent="0.4">
      <c r="A36" s="466" t="s">
        <v>1011</v>
      </c>
      <c r="B36" s="200">
        <v>0</v>
      </c>
      <c r="C36" s="200">
        <v>0</v>
      </c>
      <c r="D36" s="200">
        <v>0</v>
      </c>
      <c r="E36" s="467">
        <v>0</v>
      </c>
    </row>
    <row r="37" spans="1:5" s="137" customFormat="1" ht="14.5" x14ac:dyDescent="0.4">
      <c r="A37" s="468" t="s">
        <v>1012</v>
      </c>
      <c r="B37" s="469">
        <v>503640751</v>
      </c>
      <c r="C37" s="469">
        <v>1117</v>
      </c>
      <c r="D37" s="469">
        <v>845109047</v>
      </c>
      <c r="E37" s="470">
        <v>1124</v>
      </c>
    </row>
    <row r="38" spans="1:5" s="137" customFormat="1" ht="14.5" x14ac:dyDescent="0.4"/>
    <row r="39" spans="1:5" s="137" customFormat="1" ht="14.5" x14ac:dyDescent="0.4">
      <c r="A39" s="137" t="s">
        <v>1014</v>
      </c>
    </row>
    <row r="40" spans="1:5" s="137" customFormat="1" ht="14.5" x14ac:dyDescent="0.4">
      <c r="A40" s="472" t="s">
        <v>997</v>
      </c>
      <c r="B40" s="469" t="s">
        <v>303</v>
      </c>
      <c r="C40" s="469" t="s">
        <v>998</v>
      </c>
      <c r="D40" s="469" t="s">
        <v>307</v>
      </c>
      <c r="E40" s="470" t="s">
        <v>999</v>
      </c>
    </row>
    <row r="41" spans="1:5" s="137" customFormat="1" ht="14.5" x14ac:dyDescent="0.4">
      <c r="A41" s="471" t="s">
        <v>1000</v>
      </c>
      <c r="B41" s="200">
        <v>957374482</v>
      </c>
      <c r="C41" s="200">
        <v>4</v>
      </c>
      <c r="D41" s="200">
        <v>877129962</v>
      </c>
      <c r="E41" s="467">
        <v>8</v>
      </c>
    </row>
    <row r="42" spans="1:5" s="137" customFormat="1" ht="14.5" x14ac:dyDescent="0.4">
      <c r="A42" s="471" t="s">
        <v>1001</v>
      </c>
      <c r="B42" s="200">
        <v>1022971913</v>
      </c>
      <c r="C42" s="200">
        <v>4</v>
      </c>
      <c r="D42" s="200">
        <v>992958973</v>
      </c>
      <c r="E42" s="467">
        <v>8</v>
      </c>
    </row>
    <row r="43" spans="1:5" s="137" customFormat="1" ht="14.5" x14ac:dyDescent="0.4">
      <c r="A43" s="471" t="s">
        <v>1002</v>
      </c>
      <c r="B43" s="200">
        <v>811432975</v>
      </c>
      <c r="C43" s="200">
        <v>3</v>
      </c>
      <c r="D43" s="200">
        <v>849100715</v>
      </c>
      <c r="E43" s="467">
        <v>8</v>
      </c>
    </row>
    <row r="44" spans="1:5" s="137" customFormat="1" ht="14.5" x14ac:dyDescent="0.4">
      <c r="A44" s="471" t="s">
        <v>1003</v>
      </c>
      <c r="B44" s="200">
        <v>839658132</v>
      </c>
      <c r="C44" s="200">
        <v>3</v>
      </c>
      <c r="D44" s="200">
        <v>814981332</v>
      </c>
      <c r="E44" s="467">
        <v>6</v>
      </c>
    </row>
    <row r="45" spans="1:5" s="137" customFormat="1" ht="14.5" x14ac:dyDescent="0.4">
      <c r="A45" s="471" t="s">
        <v>1004</v>
      </c>
      <c r="B45" s="200">
        <v>846167645</v>
      </c>
      <c r="C45" s="200">
        <v>3</v>
      </c>
      <c r="D45" s="200">
        <v>826832645</v>
      </c>
      <c r="E45" s="467">
        <v>6</v>
      </c>
    </row>
    <row r="46" spans="1:5" s="137" customFormat="1" ht="14.5" x14ac:dyDescent="0.4">
      <c r="A46" s="471" t="s">
        <v>1005</v>
      </c>
      <c r="B46" s="200">
        <v>864349975</v>
      </c>
      <c r="C46" s="200">
        <v>3</v>
      </c>
      <c r="D46" s="200">
        <v>927814795</v>
      </c>
      <c r="E46" s="467">
        <v>7</v>
      </c>
    </row>
    <row r="47" spans="1:5" s="137" customFormat="1" ht="14.5" x14ac:dyDescent="0.4">
      <c r="A47" s="471" t="s">
        <v>1006</v>
      </c>
      <c r="B47" s="200">
        <v>0</v>
      </c>
      <c r="C47" s="200">
        <v>0</v>
      </c>
      <c r="D47" s="200">
        <v>0</v>
      </c>
      <c r="E47" s="467">
        <v>0</v>
      </c>
    </row>
    <row r="48" spans="1:5" s="137" customFormat="1" ht="14.5" x14ac:dyDescent="0.4">
      <c r="A48" s="471" t="s">
        <v>1007</v>
      </c>
      <c r="B48" s="200">
        <v>0</v>
      </c>
      <c r="C48" s="200">
        <v>0</v>
      </c>
      <c r="D48" s="200">
        <v>0</v>
      </c>
      <c r="E48" s="467">
        <v>0</v>
      </c>
    </row>
    <row r="49" spans="1:5" s="137" customFormat="1" ht="14.5" x14ac:dyDescent="0.4">
      <c r="A49" s="471" t="s">
        <v>1008</v>
      </c>
      <c r="B49" s="200">
        <v>0</v>
      </c>
      <c r="C49" s="200">
        <v>0</v>
      </c>
      <c r="D49" s="200">
        <v>0</v>
      </c>
      <c r="E49" s="467">
        <v>0</v>
      </c>
    </row>
    <row r="50" spans="1:5" s="137" customFormat="1" ht="14.5" x14ac:dyDescent="0.4">
      <c r="A50" s="471" t="s">
        <v>1009</v>
      </c>
      <c r="B50" s="200">
        <v>0</v>
      </c>
      <c r="C50" s="200">
        <v>0</v>
      </c>
      <c r="D50" s="200">
        <v>0</v>
      </c>
      <c r="E50" s="467">
        <v>0</v>
      </c>
    </row>
    <row r="51" spans="1:5" s="137" customFormat="1" ht="14.5" x14ac:dyDescent="0.4">
      <c r="A51" s="471" t="s">
        <v>1010</v>
      </c>
      <c r="B51" s="200">
        <v>0</v>
      </c>
      <c r="C51" s="200">
        <v>0</v>
      </c>
      <c r="D51" s="200">
        <v>0</v>
      </c>
      <c r="E51" s="467">
        <v>0</v>
      </c>
    </row>
    <row r="52" spans="1:5" s="137" customFormat="1" ht="14.5" x14ac:dyDescent="0.4">
      <c r="A52" s="471" t="s">
        <v>1011</v>
      </c>
      <c r="B52" s="200">
        <v>0</v>
      </c>
      <c r="C52" s="200">
        <v>0</v>
      </c>
      <c r="D52" s="200">
        <v>0</v>
      </c>
      <c r="E52" s="467">
        <v>0</v>
      </c>
    </row>
    <row r="53" spans="1:5" s="137" customFormat="1" ht="14.5" x14ac:dyDescent="0.4">
      <c r="A53" s="472" t="s">
        <v>1012</v>
      </c>
      <c r="B53" s="469">
        <v>5341955122</v>
      </c>
      <c r="C53" s="469">
        <v>20</v>
      </c>
      <c r="D53" s="469">
        <v>5288818422</v>
      </c>
      <c r="E53" s="470">
        <v>43</v>
      </c>
    </row>
    <row r="54" spans="1:5" s="137" customFormat="1" ht="14.5" x14ac:dyDescent="0.4"/>
    <row r="55" spans="1:5" s="137" customFormat="1" ht="14.5" x14ac:dyDescent="0.4">
      <c r="A55" s="137" t="s">
        <v>1015</v>
      </c>
    </row>
    <row r="56" spans="1:5" s="137" customFormat="1" ht="14.5" x14ac:dyDescent="0.4">
      <c r="A56" s="221" t="s">
        <v>997</v>
      </c>
      <c r="B56" s="221" t="s">
        <v>303</v>
      </c>
      <c r="C56" s="221" t="s">
        <v>998</v>
      </c>
      <c r="D56" s="221" t="s">
        <v>307</v>
      </c>
      <c r="E56" s="221" t="s">
        <v>999</v>
      </c>
    </row>
    <row r="57" spans="1:5" s="137" customFormat="1" ht="14.5" x14ac:dyDescent="0.4">
      <c r="A57" s="466" t="s">
        <v>1000</v>
      </c>
      <c r="B57" s="200">
        <v>53097829</v>
      </c>
      <c r="C57" s="200">
        <v>2</v>
      </c>
      <c r="D57" s="200">
        <v>46954459</v>
      </c>
      <c r="E57" s="467">
        <v>1053</v>
      </c>
    </row>
    <row r="58" spans="1:5" s="137" customFormat="1" ht="14.5" x14ac:dyDescent="0.4">
      <c r="A58" s="466" t="s">
        <v>1001</v>
      </c>
      <c r="B58" s="200">
        <v>46954459</v>
      </c>
      <c r="C58" s="200">
        <v>2</v>
      </c>
      <c r="D58" s="200">
        <v>38836646</v>
      </c>
      <c r="E58" s="467">
        <v>900</v>
      </c>
    </row>
    <row r="59" spans="1:5" s="137" customFormat="1" ht="14.5" x14ac:dyDescent="0.4">
      <c r="A59" s="466" t="s">
        <v>1002</v>
      </c>
      <c r="B59" s="200">
        <v>38751046</v>
      </c>
      <c r="C59" s="200">
        <v>2</v>
      </c>
      <c r="D59" s="200">
        <v>48507287</v>
      </c>
      <c r="E59" s="467">
        <v>1109</v>
      </c>
    </row>
    <row r="60" spans="1:5" s="137" customFormat="1" ht="14.5" x14ac:dyDescent="0.4">
      <c r="A60" s="466" t="s">
        <v>1003</v>
      </c>
      <c r="B60" s="200">
        <v>48592887</v>
      </c>
      <c r="C60" s="200">
        <v>2</v>
      </c>
      <c r="D60" s="200">
        <v>60205075</v>
      </c>
      <c r="E60" s="467">
        <v>1256</v>
      </c>
    </row>
    <row r="61" spans="1:5" s="137" customFormat="1" ht="14.5" x14ac:dyDescent="0.4">
      <c r="A61" s="466" t="s">
        <v>1004</v>
      </c>
      <c r="B61" s="200">
        <v>60919575</v>
      </c>
      <c r="C61" s="200">
        <v>3</v>
      </c>
      <c r="D61" s="200">
        <v>49168024</v>
      </c>
      <c r="E61" s="467">
        <v>1116</v>
      </c>
    </row>
    <row r="62" spans="1:5" s="137" customFormat="1" ht="14.5" x14ac:dyDescent="0.4">
      <c r="A62" s="466" t="s">
        <v>1005</v>
      </c>
      <c r="B62" s="200">
        <v>49153194</v>
      </c>
      <c r="C62" s="200">
        <v>3</v>
      </c>
      <c r="D62" s="200">
        <v>77413302</v>
      </c>
      <c r="E62" s="467">
        <v>1189</v>
      </c>
    </row>
    <row r="63" spans="1:5" s="137" customFormat="1" ht="14.5" x14ac:dyDescent="0.4">
      <c r="A63" s="466" t="s">
        <v>1006</v>
      </c>
      <c r="B63" s="200">
        <v>0</v>
      </c>
      <c r="C63" s="200">
        <v>0</v>
      </c>
      <c r="D63" s="200">
        <v>0</v>
      </c>
      <c r="E63" s="467">
        <v>0</v>
      </c>
    </row>
    <row r="64" spans="1:5" s="137" customFormat="1" ht="14.5" x14ac:dyDescent="0.4">
      <c r="A64" s="466" t="s">
        <v>1007</v>
      </c>
      <c r="B64" s="200">
        <v>0</v>
      </c>
      <c r="C64" s="200">
        <v>0</v>
      </c>
      <c r="D64" s="200">
        <v>0</v>
      </c>
      <c r="E64" s="467">
        <v>0</v>
      </c>
    </row>
    <row r="65" spans="1:5" s="137" customFormat="1" ht="14.5" x14ac:dyDescent="0.4">
      <c r="A65" s="466" t="s">
        <v>1008</v>
      </c>
      <c r="B65" s="200">
        <v>0</v>
      </c>
      <c r="C65" s="200">
        <v>0</v>
      </c>
      <c r="D65" s="200">
        <v>0</v>
      </c>
      <c r="E65" s="467">
        <v>0</v>
      </c>
    </row>
    <row r="66" spans="1:5" s="137" customFormat="1" ht="14.5" x14ac:dyDescent="0.4">
      <c r="A66" s="466" t="s">
        <v>1009</v>
      </c>
      <c r="B66" s="200">
        <v>0</v>
      </c>
      <c r="C66" s="200">
        <v>0</v>
      </c>
      <c r="D66" s="200">
        <v>0</v>
      </c>
      <c r="E66" s="467">
        <v>0</v>
      </c>
    </row>
    <row r="67" spans="1:5" s="137" customFormat="1" ht="14.5" x14ac:dyDescent="0.4">
      <c r="A67" s="466" t="s">
        <v>1010</v>
      </c>
      <c r="B67" s="200">
        <v>0</v>
      </c>
      <c r="C67" s="200">
        <v>0</v>
      </c>
      <c r="D67" s="200">
        <v>0</v>
      </c>
      <c r="E67" s="467">
        <v>0</v>
      </c>
    </row>
    <row r="68" spans="1:5" s="137" customFormat="1" ht="14.5" x14ac:dyDescent="0.4">
      <c r="A68" s="466" t="s">
        <v>1011</v>
      </c>
      <c r="B68" s="200">
        <v>0</v>
      </c>
      <c r="C68" s="200">
        <v>0</v>
      </c>
      <c r="D68" s="200">
        <v>0</v>
      </c>
      <c r="E68" s="467">
        <v>0</v>
      </c>
    </row>
    <row r="69" spans="1:5" s="137" customFormat="1" ht="14.5" x14ac:dyDescent="0.4">
      <c r="A69" s="468" t="s">
        <v>1012</v>
      </c>
      <c r="B69" s="469">
        <v>297468990</v>
      </c>
      <c r="C69" s="469">
        <v>14</v>
      </c>
      <c r="D69" s="469">
        <v>321084793</v>
      </c>
      <c r="E69" s="470">
        <v>6623</v>
      </c>
    </row>
    <row r="70" spans="1:5" s="137" customFormat="1" ht="14.5" x14ac:dyDescent="0.4"/>
    <row r="71" spans="1:5" s="137" customFormat="1" ht="14.5" x14ac:dyDescent="0.4">
      <c r="A71" s="137" t="s">
        <v>1016</v>
      </c>
    </row>
    <row r="72" spans="1:5" s="137" customFormat="1" ht="14.5" x14ac:dyDescent="0.4">
      <c r="A72" s="221" t="s">
        <v>997</v>
      </c>
      <c r="B72" s="221" t="s">
        <v>303</v>
      </c>
      <c r="C72" s="221" t="s">
        <v>998</v>
      </c>
      <c r="D72" s="221" t="s">
        <v>307</v>
      </c>
      <c r="E72" s="221" t="s">
        <v>999</v>
      </c>
    </row>
    <row r="73" spans="1:5" s="137" customFormat="1" ht="14.5" x14ac:dyDescent="0.4">
      <c r="A73" s="466" t="s">
        <v>1000</v>
      </c>
      <c r="B73" s="200">
        <v>74771526</v>
      </c>
      <c r="C73" s="200">
        <v>7</v>
      </c>
      <c r="D73" s="200">
        <v>75505772</v>
      </c>
      <c r="E73" s="467">
        <v>6</v>
      </c>
    </row>
    <row r="74" spans="1:5" s="137" customFormat="1" ht="14.5" x14ac:dyDescent="0.4">
      <c r="A74" s="466" t="s">
        <v>1001</v>
      </c>
      <c r="B74" s="200">
        <v>75505772</v>
      </c>
      <c r="C74" s="200">
        <v>6</v>
      </c>
      <c r="D74" s="200">
        <v>63301475</v>
      </c>
      <c r="E74" s="467">
        <v>6</v>
      </c>
    </row>
    <row r="75" spans="1:5" s="137" customFormat="1" ht="14.5" x14ac:dyDescent="0.4">
      <c r="A75" s="466" t="s">
        <v>1002</v>
      </c>
      <c r="B75" s="200">
        <v>63301475</v>
      </c>
      <c r="C75" s="200">
        <v>6</v>
      </c>
      <c r="D75" s="200">
        <v>75505771</v>
      </c>
      <c r="E75" s="467">
        <v>6</v>
      </c>
    </row>
    <row r="76" spans="1:5" s="137" customFormat="1" ht="14.5" x14ac:dyDescent="0.4">
      <c r="A76" s="466" t="s">
        <v>1003</v>
      </c>
      <c r="B76" s="200">
        <v>75505771</v>
      </c>
      <c r="C76" s="200">
        <v>6</v>
      </c>
      <c r="D76" s="200">
        <v>72892990</v>
      </c>
      <c r="E76" s="467">
        <v>6</v>
      </c>
    </row>
    <row r="77" spans="1:5" s="137" customFormat="1" ht="14.5" x14ac:dyDescent="0.4">
      <c r="A77" s="466" t="s">
        <v>1004</v>
      </c>
      <c r="B77" s="200">
        <v>72892990</v>
      </c>
      <c r="C77" s="200">
        <v>6</v>
      </c>
      <c r="D77" s="200">
        <v>27532075</v>
      </c>
      <c r="E77" s="467">
        <v>5</v>
      </c>
    </row>
    <row r="78" spans="1:5" s="137" customFormat="1" ht="14.5" x14ac:dyDescent="0.4">
      <c r="A78" s="466" t="s">
        <v>1005</v>
      </c>
      <c r="B78" s="200">
        <v>27532075</v>
      </c>
      <c r="C78" s="200">
        <v>5</v>
      </c>
      <c r="D78" s="200">
        <v>11095890</v>
      </c>
      <c r="E78" s="467">
        <v>1</v>
      </c>
    </row>
    <row r="79" spans="1:5" s="137" customFormat="1" ht="14.5" x14ac:dyDescent="0.4">
      <c r="A79" s="466" t="s">
        <v>1006</v>
      </c>
      <c r="B79" s="200">
        <v>0</v>
      </c>
      <c r="C79" s="200">
        <v>0</v>
      </c>
      <c r="D79" s="200">
        <v>0</v>
      </c>
      <c r="E79" s="467">
        <v>0</v>
      </c>
    </row>
    <row r="80" spans="1:5" s="137" customFormat="1" ht="14.5" x14ac:dyDescent="0.4">
      <c r="A80" s="466" t="s">
        <v>1007</v>
      </c>
      <c r="B80" s="200">
        <v>0</v>
      </c>
      <c r="C80" s="200">
        <v>0</v>
      </c>
      <c r="D80" s="200">
        <v>0</v>
      </c>
      <c r="E80" s="467">
        <v>0</v>
      </c>
    </row>
    <row r="81" spans="1:6" s="137" customFormat="1" ht="14.5" x14ac:dyDescent="0.4">
      <c r="A81" s="466" t="s">
        <v>1008</v>
      </c>
      <c r="B81" s="200">
        <v>0</v>
      </c>
      <c r="C81" s="200">
        <v>0</v>
      </c>
      <c r="D81" s="200">
        <v>0</v>
      </c>
      <c r="E81" s="467">
        <v>0</v>
      </c>
    </row>
    <row r="82" spans="1:6" s="137" customFormat="1" ht="14.5" x14ac:dyDescent="0.4">
      <c r="A82" s="466" t="s">
        <v>1009</v>
      </c>
      <c r="B82" s="200">
        <v>0</v>
      </c>
      <c r="C82" s="200">
        <v>0</v>
      </c>
      <c r="D82" s="200">
        <v>0</v>
      </c>
      <c r="E82" s="467">
        <v>0</v>
      </c>
    </row>
    <row r="83" spans="1:6" s="137" customFormat="1" ht="14.5" x14ac:dyDescent="0.4">
      <c r="A83" s="466" t="s">
        <v>1010</v>
      </c>
      <c r="B83" s="200">
        <v>0</v>
      </c>
      <c r="C83" s="200">
        <v>0</v>
      </c>
      <c r="D83" s="200">
        <v>0</v>
      </c>
      <c r="E83" s="467">
        <v>0</v>
      </c>
    </row>
    <row r="84" spans="1:6" s="137" customFormat="1" ht="14.5" x14ac:dyDescent="0.4">
      <c r="A84" s="466" t="s">
        <v>1011</v>
      </c>
      <c r="B84" s="200">
        <v>0</v>
      </c>
      <c r="C84" s="200">
        <v>0</v>
      </c>
      <c r="D84" s="200">
        <v>0</v>
      </c>
      <c r="E84" s="467">
        <v>0</v>
      </c>
    </row>
    <row r="85" spans="1:6" s="137" customFormat="1" ht="14.5" x14ac:dyDescent="0.4">
      <c r="A85" s="468" t="s">
        <v>1012</v>
      </c>
      <c r="B85" s="469">
        <v>389509609</v>
      </c>
      <c r="C85" s="469">
        <v>36</v>
      </c>
      <c r="D85" s="469">
        <v>325833973</v>
      </c>
      <c r="E85" s="470">
        <v>30</v>
      </c>
    </row>
    <row r="86" spans="1:6" s="137" customFormat="1" ht="14.5" x14ac:dyDescent="0.4"/>
    <row r="87" spans="1:6" s="137" customFormat="1" ht="14.5" x14ac:dyDescent="0.4">
      <c r="A87" s="137" t="s">
        <v>82</v>
      </c>
    </row>
    <row r="88" spans="1:6" s="137" customFormat="1" ht="14.5" x14ac:dyDescent="0.4">
      <c r="A88" s="472" t="s">
        <v>997</v>
      </c>
      <c r="B88" s="469" t="s">
        <v>303</v>
      </c>
      <c r="C88" s="469" t="s">
        <v>998</v>
      </c>
      <c r="D88" s="469" t="s">
        <v>307</v>
      </c>
      <c r="E88" s="470" t="s">
        <v>999</v>
      </c>
    </row>
    <row r="89" spans="1:6" s="137" customFormat="1" ht="14.5" x14ac:dyDescent="0.4">
      <c r="A89" s="471" t="s">
        <v>1000</v>
      </c>
      <c r="B89" s="200">
        <v>566523483</v>
      </c>
      <c r="C89" s="200">
        <v>69</v>
      </c>
      <c r="D89" s="200">
        <v>767521392</v>
      </c>
      <c r="E89" s="467">
        <v>73</v>
      </c>
    </row>
    <row r="90" spans="1:6" s="137" customFormat="1" ht="14.5" x14ac:dyDescent="0.4">
      <c r="A90" s="471" t="s">
        <v>1001</v>
      </c>
      <c r="B90" s="200">
        <v>544642955</v>
      </c>
      <c r="C90" s="200">
        <v>48</v>
      </c>
      <c r="D90" s="200">
        <v>656252204</v>
      </c>
      <c r="E90" s="467">
        <v>60</v>
      </c>
    </row>
    <row r="91" spans="1:6" s="137" customFormat="1" ht="14.5" x14ac:dyDescent="0.4">
      <c r="A91" s="471" t="s">
        <v>1002</v>
      </c>
      <c r="B91" s="200">
        <v>626476640</v>
      </c>
      <c r="C91" s="200">
        <v>76</v>
      </c>
      <c r="D91" s="200">
        <v>1099479908</v>
      </c>
      <c r="E91" s="467">
        <v>89</v>
      </c>
      <c r="F91" s="137" t="s">
        <v>2136</v>
      </c>
    </row>
    <row r="92" spans="1:6" s="137" customFormat="1" ht="14.5" x14ac:dyDescent="0.4">
      <c r="A92" s="471" t="s">
        <v>1003</v>
      </c>
      <c r="B92" s="200">
        <v>8269844299</v>
      </c>
      <c r="C92" s="200">
        <v>75</v>
      </c>
      <c r="D92" s="200">
        <v>7761685680</v>
      </c>
      <c r="E92" s="467">
        <v>86</v>
      </c>
      <c r="F92" s="137" t="s">
        <v>2138</v>
      </c>
    </row>
    <row r="93" spans="1:6" s="137" customFormat="1" ht="14.5" x14ac:dyDescent="0.4">
      <c r="A93" s="471" t="s">
        <v>1004</v>
      </c>
      <c r="B93" s="200">
        <v>507789869</v>
      </c>
      <c r="C93" s="200">
        <v>70</v>
      </c>
      <c r="D93" s="200">
        <v>973942329</v>
      </c>
      <c r="E93" s="467">
        <v>77</v>
      </c>
      <c r="F93" s="137" t="s">
        <v>2140</v>
      </c>
    </row>
    <row r="94" spans="1:6" s="137" customFormat="1" ht="14.5" x14ac:dyDescent="0.4">
      <c r="A94" s="471" t="s">
        <v>1005</v>
      </c>
      <c r="B94" s="200">
        <v>1100762003</v>
      </c>
      <c r="C94" s="200">
        <v>73</v>
      </c>
      <c r="D94" s="200">
        <v>357157736</v>
      </c>
      <c r="E94" s="467">
        <v>95</v>
      </c>
    </row>
    <row r="95" spans="1:6" s="137" customFormat="1" ht="14.5" x14ac:dyDescent="0.4">
      <c r="A95" s="471" t="s">
        <v>1006</v>
      </c>
      <c r="B95" s="200">
        <v>0</v>
      </c>
      <c r="C95" s="200">
        <v>0</v>
      </c>
      <c r="D95" s="200">
        <v>0</v>
      </c>
      <c r="E95" s="467">
        <v>0</v>
      </c>
    </row>
    <row r="96" spans="1:6" s="137" customFormat="1" ht="14.5" x14ac:dyDescent="0.4">
      <c r="A96" s="471" t="s">
        <v>1007</v>
      </c>
      <c r="B96" s="200">
        <v>0</v>
      </c>
      <c r="C96" s="200">
        <v>0</v>
      </c>
      <c r="D96" s="200">
        <v>0</v>
      </c>
      <c r="E96" s="467">
        <v>0</v>
      </c>
    </row>
    <row r="97" spans="1:5" s="137" customFormat="1" ht="14.5" x14ac:dyDescent="0.4">
      <c r="A97" s="471" t="s">
        <v>1008</v>
      </c>
      <c r="B97" s="200">
        <v>0</v>
      </c>
      <c r="C97" s="200">
        <v>0</v>
      </c>
      <c r="D97" s="200">
        <v>0</v>
      </c>
      <c r="E97" s="467">
        <v>0</v>
      </c>
    </row>
    <row r="98" spans="1:5" s="137" customFormat="1" ht="14.5" x14ac:dyDescent="0.4">
      <c r="A98" s="471" t="s">
        <v>1009</v>
      </c>
      <c r="B98" s="200">
        <v>0</v>
      </c>
      <c r="C98" s="200">
        <v>0</v>
      </c>
      <c r="D98" s="200">
        <v>0</v>
      </c>
      <c r="E98" s="467">
        <v>0</v>
      </c>
    </row>
    <row r="99" spans="1:5" s="137" customFormat="1" ht="14.5" x14ac:dyDescent="0.4">
      <c r="A99" s="471" t="s">
        <v>1010</v>
      </c>
      <c r="B99" s="200">
        <v>0</v>
      </c>
      <c r="C99" s="200">
        <v>0</v>
      </c>
      <c r="D99" s="200">
        <v>0</v>
      </c>
      <c r="E99" s="467">
        <v>0</v>
      </c>
    </row>
    <row r="100" spans="1:5" s="137" customFormat="1" ht="14.5" x14ac:dyDescent="0.4">
      <c r="A100" s="471" t="s">
        <v>1011</v>
      </c>
      <c r="B100" s="200">
        <v>0</v>
      </c>
      <c r="C100" s="200">
        <v>0</v>
      </c>
      <c r="D100" s="200">
        <v>0</v>
      </c>
      <c r="E100" s="467">
        <v>0</v>
      </c>
    </row>
    <row r="101" spans="1:5" s="137" customFormat="1" ht="14.5" x14ac:dyDescent="0.4">
      <c r="A101" s="472" t="s">
        <v>1012</v>
      </c>
      <c r="B101" s="469">
        <v>11616039249</v>
      </c>
      <c r="C101" s="469">
        <v>411</v>
      </c>
      <c r="D101" s="469">
        <v>11616039249</v>
      </c>
      <c r="E101" s="470">
        <v>480</v>
      </c>
    </row>
    <row r="102" spans="1:5" s="137" customFormat="1" ht="14.5" x14ac:dyDescent="0.4"/>
    <row r="103" spans="1:5" s="137" customFormat="1" ht="14.5" x14ac:dyDescent="0.4">
      <c r="A103" s="137" t="s">
        <v>2136</v>
      </c>
      <c r="B103" s="137" t="s">
        <v>2139</v>
      </c>
    </row>
    <row r="104" spans="1:5" s="137" customFormat="1" ht="14.5" x14ac:dyDescent="0.4">
      <c r="A104" s="137" t="s">
        <v>2138</v>
      </c>
      <c r="B104" s="137" t="s">
        <v>2137</v>
      </c>
    </row>
    <row r="105" spans="1:5" x14ac:dyDescent="0.45">
      <c r="A105" s="137" t="s">
        <v>2141</v>
      </c>
      <c r="B105" s="177" t="s">
        <v>2142</v>
      </c>
    </row>
  </sheetData>
  <mergeCells count="5">
    <mergeCell ref="A2:F2"/>
    <mergeCell ref="A1:J1"/>
    <mergeCell ref="A3:J3"/>
    <mergeCell ref="A4:J4"/>
    <mergeCell ref="G2:J2"/>
  </mergeCells>
  <phoneticPr fontId="25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84"/>
  <sheetViews>
    <sheetView topLeftCell="A6" workbookViewId="0">
      <selection activeCell="G27" sqref="G27"/>
    </sheetView>
  </sheetViews>
  <sheetFormatPr defaultRowHeight="17" x14ac:dyDescent="0.45"/>
  <cols>
    <col min="1" max="1" width="24" style="28" customWidth="1"/>
    <col min="2" max="5" width="14" style="28" customWidth="1"/>
    <col min="6" max="6" width="14.25" style="28" bestFit="1" customWidth="1"/>
    <col min="7" max="7" width="11.83203125" style="28" bestFit="1" customWidth="1"/>
    <col min="8" max="8" width="14" style="28" customWidth="1"/>
    <col min="9" max="9" width="11.83203125" style="28" bestFit="1" customWidth="1"/>
    <col min="10" max="10" width="19.1640625" style="28" customWidth="1"/>
    <col min="11" max="11" width="8.83203125" bestFit="1" customWidth="1"/>
  </cols>
  <sheetData>
    <row r="1" spans="1:10" ht="8" customHeight="1" x14ac:dyDescent="0.45">
      <c r="A1" s="579"/>
      <c r="B1" s="580"/>
      <c r="C1" s="580"/>
      <c r="D1" s="580"/>
      <c r="E1" s="580"/>
      <c r="F1" s="580"/>
      <c r="G1" s="580"/>
      <c r="H1" s="580"/>
      <c r="I1" s="580"/>
      <c r="J1" s="580"/>
    </row>
    <row r="2" spans="1:10" ht="18" customHeight="1" x14ac:dyDescent="0.45">
      <c r="A2" s="581" t="str">
        <f>기본사항!C8</f>
        <v>주식회사 경남제약</v>
      </c>
      <c r="B2" s="580"/>
      <c r="C2" s="580"/>
      <c r="D2" s="580"/>
      <c r="E2" s="580"/>
      <c r="F2" s="580"/>
      <c r="G2" s="582" t="s">
        <v>1017</v>
      </c>
      <c r="H2" s="580"/>
      <c r="I2" s="580"/>
      <c r="J2" s="580"/>
    </row>
    <row r="3" spans="1:10" ht="30" customHeight="1" x14ac:dyDescent="0.45">
      <c r="A3" s="583" t="s">
        <v>1018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10" ht="18" customHeight="1" x14ac:dyDescent="0.45">
      <c r="A4" s="634" t="s">
        <v>516</v>
      </c>
      <c r="B4" s="580"/>
      <c r="C4" s="580"/>
      <c r="D4" s="580"/>
      <c r="E4" s="580"/>
      <c r="F4" s="580"/>
      <c r="G4" s="580"/>
      <c r="H4" s="580"/>
      <c r="I4" s="580"/>
      <c r="J4" s="580"/>
    </row>
    <row r="5" spans="1:10" ht="20" customHeight="1" x14ac:dyDescent="0.45">
      <c r="A5" s="618" t="s">
        <v>13</v>
      </c>
      <c r="B5" s="587"/>
      <c r="C5" s="691" t="str">
        <f>기본사항!C11</f>
        <v>이병하</v>
      </c>
      <c r="D5" s="587"/>
      <c r="E5" s="618" t="s">
        <v>517</v>
      </c>
      <c r="F5" s="587"/>
      <c r="G5" s="691" t="str">
        <f>기본사항!C13</f>
        <v>이광우</v>
      </c>
      <c r="H5" s="589"/>
      <c r="I5" s="589"/>
      <c r="J5" s="587"/>
    </row>
    <row r="6" spans="1:10" ht="20" customHeight="1" x14ac:dyDescent="0.45">
      <c r="A6" s="618" t="s">
        <v>16</v>
      </c>
      <c r="B6" s="587"/>
      <c r="C6" s="702">
        <f>기본사항!C12</f>
        <v>46227</v>
      </c>
      <c r="D6" s="587"/>
      <c r="E6" s="618" t="s">
        <v>18</v>
      </c>
      <c r="F6" s="587"/>
      <c r="G6" s="691">
        <f>기본사항!C14</f>
        <v>46227</v>
      </c>
      <c r="H6" s="589"/>
      <c r="I6" s="589"/>
      <c r="J6" s="587"/>
    </row>
    <row r="7" spans="1:10" ht="20" customHeight="1" x14ac:dyDescent="0.45">
      <c r="A7" s="618" t="s">
        <v>518</v>
      </c>
      <c r="B7" s="587"/>
      <c r="C7" s="702">
        <f>기본사항!C10</f>
        <v>46203</v>
      </c>
      <c r="D7" s="587"/>
      <c r="E7" s="621"/>
      <c r="F7" s="587"/>
      <c r="G7" s="621"/>
      <c r="H7" s="589"/>
      <c r="I7" s="589"/>
      <c r="J7" s="587"/>
    </row>
    <row r="8" spans="1:10" ht="18" customHeight="1" x14ac:dyDescent="0.45"/>
    <row r="9" spans="1:10" ht="6" customHeight="1" x14ac:dyDescent="0.45">
      <c r="A9" s="579"/>
      <c r="B9" s="580"/>
      <c r="C9" s="580"/>
      <c r="D9" s="580"/>
      <c r="E9" s="580"/>
      <c r="F9" s="580"/>
      <c r="G9" s="580"/>
      <c r="H9" s="580"/>
      <c r="I9" s="580"/>
      <c r="J9" s="580"/>
    </row>
    <row r="10" spans="1:10" ht="22" customHeight="1" x14ac:dyDescent="0.45">
      <c r="A10" s="31"/>
      <c r="B10" s="720" t="s">
        <v>872</v>
      </c>
      <c r="C10" s="589"/>
      <c r="D10" s="587"/>
      <c r="E10" s="724">
        <f>기본사항!C10</f>
        <v>46203</v>
      </c>
      <c r="F10" s="589"/>
      <c r="G10" s="589"/>
      <c r="H10" s="587"/>
      <c r="I10" s="720" t="s">
        <v>5</v>
      </c>
      <c r="J10" s="587"/>
    </row>
    <row r="11" spans="1:10" ht="22" customHeight="1" x14ac:dyDescent="0.45">
      <c r="A11" s="32" t="s">
        <v>520</v>
      </c>
      <c r="B11" s="32" t="s">
        <v>521</v>
      </c>
      <c r="C11" s="32" t="s">
        <v>522</v>
      </c>
      <c r="D11" s="32" t="s">
        <v>523</v>
      </c>
      <c r="E11" s="32" t="s">
        <v>524</v>
      </c>
      <c r="F11" s="32" t="s">
        <v>525</v>
      </c>
      <c r="G11" s="32" t="s">
        <v>526</v>
      </c>
      <c r="H11" s="32" t="s">
        <v>527</v>
      </c>
      <c r="I11" s="32" t="s">
        <v>528</v>
      </c>
      <c r="J11" s="32" t="s">
        <v>529</v>
      </c>
    </row>
    <row r="12" spans="1:10" ht="20" customHeight="1" x14ac:dyDescent="0.45">
      <c r="A12" s="33" t="s">
        <v>95</v>
      </c>
      <c r="B12" s="116">
        <v>8313925404</v>
      </c>
      <c r="C12" s="116">
        <f>IFERROR(_xlfn.XLOOKUP(A12,데이터개요_계정별!$A$2:$A$400,데이터개요_계정별!$G$2:$G$400,,0,),0)</f>
        <v>298405344</v>
      </c>
      <c r="D12" s="116">
        <f>IFERROR(_xlfn.XLOOKUP(A12,데이터개요_계정별!$A$2:$A$400,데이터개요_계정별!$C$2:$C$400,,0,),0)</f>
        <v>707565318</v>
      </c>
      <c r="E12" s="116">
        <f>B12+C12-D12</f>
        <v>7904765430</v>
      </c>
      <c r="F12" s="116"/>
      <c r="G12" s="116"/>
      <c r="H12" s="116">
        <f>E12+F12+G12</f>
        <v>7904765430</v>
      </c>
      <c r="I12" s="35" t="s">
        <v>1019</v>
      </c>
      <c r="J12" s="36"/>
    </row>
    <row r="13" spans="1:10" ht="20" customHeight="1" x14ac:dyDescent="0.45">
      <c r="A13" s="33" t="s">
        <v>96</v>
      </c>
      <c r="B13" s="116">
        <v>-1444800</v>
      </c>
      <c r="C13" s="116">
        <f>-IFERROR(_xlfn.XLOOKUP(A13,데이터개요_계정별!$A$2:$A$400,데이터개요_계정별!$C$2:$C$400,,0,),0)</f>
        <v>0</v>
      </c>
      <c r="D13" s="116">
        <f>-IFERROR(_xlfn.XLOOKUP(A13,데이터개요_계정별!$A$2:$A$400,데이터개요_계정별!$G$2:$G$400,,0,),0)</f>
        <v>-1444800</v>
      </c>
      <c r="E13" s="116">
        <f>B13+C13-D13</f>
        <v>0</v>
      </c>
      <c r="F13" s="116"/>
      <c r="G13" s="116"/>
      <c r="H13" s="116">
        <f>E13+F13+G13</f>
        <v>0</v>
      </c>
      <c r="I13" s="35" t="s">
        <v>1020</v>
      </c>
      <c r="J13" s="36"/>
    </row>
    <row r="14" spans="1:10" ht="20" customHeight="1" x14ac:dyDescent="0.45">
      <c r="A14" s="33" t="s">
        <v>97</v>
      </c>
      <c r="B14" s="116">
        <v>-8067685796</v>
      </c>
      <c r="C14" s="116">
        <f>-IFERROR(_xlfn.XLOOKUP(A14,데이터개요_계정별!$A$2:$A$400,데이터개요_계정별!$C$2:$C$400,,0,),0)</f>
        <v>-7683935017</v>
      </c>
      <c r="D14" s="116">
        <f>-IFERROR(_xlfn.XLOOKUP(A14,데이터개요_계정별!$A$2:$A$400,데이터개요_계정별!$G$2:$G$400,,0,),0)</f>
        <v>-7935529412</v>
      </c>
      <c r="E14" s="116">
        <f>B14+C14-D14</f>
        <v>-7816091401</v>
      </c>
      <c r="F14" s="116"/>
      <c r="G14" s="116"/>
      <c r="H14" s="116">
        <f>E14+F14+G14</f>
        <v>-7816091401</v>
      </c>
      <c r="I14" s="35"/>
      <c r="J14" s="36"/>
    </row>
    <row r="15" spans="1:10" ht="20" customHeight="1" x14ac:dyDescent="0.45">
      <c r="A15" s="33"/>
      <c r="B15" s="116"/>
      <c r="C15" s="116"/>
      <c r="D15" s="116"/>
      <c r="E15" s="116"/>
      <c r="F15" s="116"/>
      <c r="G15" s="116"/>
      <c r="H15" s="116"/>
      <c r="I15" s="35"/>
      <c r="J15" s="36"/>
    </row>
    <row r="16" spans="1:10" ht="6" customHeight="1" x14ac:dyDescent="0.45"/>
    <row r="17" spans="1:12" ht="22" customHeight="1" x14ac:dyDescent="0.45">
      <c r="A17" s="37" t="s">
        <v>531</v>
      </c>
      <c r="B17" s="38">
        <f t="shared" ref="B17:H17" si="0">SUM(B12:B15)</f>
        <v>244794808</v>
      </c>
      <c r="C17" s="38">
        <f t="shared" si="0"/>
        <v>-7385529673</v>
      </c>
      <c r="D17" s="38">
        <f t="shared" si="0"/>
        <v>-7229408894</v>
      </c>
      <c r="E17" s="38">
        <f t="shared" si="0"/>
        <v>88674029</v>
      </c>
      <c r="F17" s="38">
        <f t="shared" si="0"/>
        <v>0</v>
      </c>
      <c r="G17" s="38">
        <f t="shared" si="0"/>
        <v>0</v>
      </c>
      <c r="H17" s="38">
        <f t="shared" si="0"/>
        <v>88674029</v>
      </c>
    </row>
    <row r="18" spans="1:12" ht="18" customHeight="1" x14ac:dyDescent="0.45"/>
    <row r="19" spans="1:12" ht="22" customHeight="1" x14ac:dyDescent="0.45">
      <c r="A19" s="716" t="s">
        <v>541</v>
      </c>
      <c r="B19" s="700"/>
      <c r="C19" s="700"/>
      <c r="D19" s="700"/>
      <c r="E19" s="700"/>
      <c r="F19" s="700"/>
      <c r="G19" s="700"/>
      <c r="H19" s="700"/>
      <c r="I19" s="700"/>
      <c r="J19" s="701"/>
    </row>
    <row r="20" spans="1:12" ht="20" customHeight="1" x14ac:dyDescent="0.45">
      <c r="A20" s="32" t="s">
        <v>520</v>
      </c>
      <c r="B20" s="32" t="s">
        <v>542</v>
      </c>
      <c r="C20" s="32" t="s">
        <v>543</v>
      </c>
      <c r="D20" s="32" t="s">
        <v>5</v>
      </c>
      <c r="E20" s="717"/>
      <c r="F20" s="589"/>
      <c r="G20" s="589"/>
      <c r="H20" s="589"/>
      <c r="I20" s="589"/>
      <c r="J20" s="587"/>
    </row>
    <row r="21" spans="1:12" ht="20" customHeight="1" x14ac:dyDescent="0.45">
      <c r="A21" s="118" t="s">
        <v>95</v>
      </c>
      <c r="B21" s="119">
        <f>E12-B12</f>
        <v>-409159974</v>
      </c>
      <c r="C21" s="120">
        <f>IFERROR(B21/B12,0)</f>
        <v>-4.9213813465675882E-2</v>
      </c>
      <c r="D21" s="121"/>
      <c r="E21" s="617"/>
      <c r="F21" s="589"/>
      <c r="G21" s="589"/>
      <c r="H21" s="589"/>
      <c r="I21" s="589"/>
      <c r="J21" s="587"/>
    </row>
    <row r="22" spans="1:12" ht="20" customHeight="1" x14ac:dyDescent="0.45">
      <c r="A22" s="118" t="s">
        <v>97</v>
      </c>
      <c r="B22" s="119">
        <f>E13-B13</f>
        <v>1444800</v>
      </c>
      <c r="C22" s="120">
        <f>IFERROR(B22/B13,0)</f>
        <v>-1</v>
      </c>
      <c r="D22" s="121"/>
      <c r="E22" s="617"/>
      <c r="F22" s="589"/>
      <c r="G22" s="589"/>
      <c r="H22" s="589"/>
      <c r="I22" s="589"/>
      <c r="J22" s="587"/>
    </row>
    <row r="23" spans="1:12" ht="20" customHeight="1" thickBot="1" x14ac:dyDescent="0.5"/>
    <row r="24" spans="1:12" ht="20" customHeight="1" thickBot="1" x14ac:dyDescent="0.5">
      <c r="A24" s="726" t="s">
        <v>1413</v>
      </c>
      <c r="B24" s="700"/>
      <c r="C24" s="700"/>
      <c r="D24" s="700"/>
      <c r="E24" s="700"/>
      <c r="F24" s="700"/>
      <c r="G24" s="700"/>
      <c r="H24" s="700"/>
      <c r="I24" s="700"/>
      <c r="J24" s="701"/>
    </row>
    <row r="25" spans="1:12" s="137" customFormat="1" ht="18" customHeight="1" x14ac:dyDescent="0.4">
      <c r="A25" s="264"/>
      <c r="B25" s="725" t="s">
        <v>1414</v>
      </c>
      <c r="C25" s="725"/>
      <c r="D25" s="725"/>
      <c r="E25" s="725"/>
      <c r="F25" s="725"/>
      <c r="G25" s="725" t="s">
        <v>1415</v>
      </c>
      <c r="H25" s="725"/>
      <c r="I25" s="725"/>
      <c r="J25" s="725"/>
      <c r="K25" s="158"/>
      <c r="L25" s="158"/>
    </row>
    <row r="26" spans="1:12" s="137" customFormat="1" ht="18" customHeight="1" x14ac:dyDescent="0.4">
      <c r="A26" s="145" t="s">
        <v>1416</v>
      </c>
      <c r="B26" s="145" t="s">
        <v>1417</v>
      </c>
      <c r="C26" s="145" t="s">
        <v>1418</v>
      </c>
      <c r="D26" s="145" t="s">
        <v>1419</v>
      </c>
      <c r="E26" s="145" t="s">
        <v>1138</v>
      </c>
      <c r="F26" s="145" t="s">
        <v>1420</v>
      </c>
      <c r="G26" s="145" t="s">
        <v>1421</v>
      </c>
      <c r="H26" s="145" t="s">
        <v>1419</v>
      </c>
      <c r="I26" s="145" t="s">
        <v>1138</v>
      </c>
      <c r="J26" s="145" t="s">
        <v>1422</v>
      </c>
      <c r="K26" s="270" t="s">
        <v>1423</v>
      </c>
      <c r="L26" s="149" t="s">
        <v>1424</v>
      </c>
    </row>
    <row r="27" spans="1:12" s="137" customFormat="1" ht="18" customHeight="1" x14ac:dyDescent="0.4">
      <c r="A27" s="224" t="s">
        <v>95</v>
      </c>
      <c r="B27" s="265">
        <f>'5400_퇴직급여_분석적검토'!I22+'5400_퇴직급여_분석적검토'!I23</f>
        <v>684128115</v>
      </c>
      <c r="C27" s="265"/>
      <c r="D27" s="265">
        <f>SUM('5400_퇴직급여_분석적검토'!I28:I30)-SUM('5400_퇴직급여_분석적검토'!H28:H30)</f>
        <v>-387167571</v>
      </c>
      <c r="E27" s="265"/>
      <c r="F27" s="265">
        <f>SUM(B27:E27)</f>
        <v>296960544</v>
      </c>
      <c r="G27" s="265">
        <f>'5400_퇴직급여_분석적검토'!H27</f>
        <v>706120518</v>
      </c>
      <c r="H27" s="265">
        <v>0</v>
      </c>
      <c r="I27" s="265"/>
      <c r="J27" s="265">
        <f>SUM(G27:I27)</f>
        <v>706120518</v>
      </c>
      <c r="K27" s="268">
        <f>F27-C12</f>
        <v>-1444800</v>
      </c>
      <c r="L27" s="269">
        <f>G27-D12</f>
        <v>-1444800</v>
      </c>
    </row>
    <row r="28" spans="1:12" s="137" customFormat="1" ht="18" customHeight="1" x14ac:dyDescent="0.4">
      <c r="A28" s="158" t="s">
        <v>97</v>
      </c>
      <c r="B28" s="266">
        <f>'5400_퇴직급여_분석적검토'!J26</f>
        <v>0</v>
      </c>
      <c r="C28" s="266">
        <f>'5400_퇴직급여_분석적검토'!J24</f>
        <v>92657802</v>
      </c>
      <c r="D28" s="266">
        <f>'5400_퇴직급여_분석적검토'!J25</f>
        <v>0</v>
      </c>
      <c r="E28" s="266">
        <f>'5400_퇴직연금예치금_증감'!G13</f>
        <v>7591277215</v>
      </c>
      <c r="F28" s="265">
        <f>SUM(B28:E28)</f>
        <v>7683935017</v>
      </c>
      <c r="G28" s="266">
        <f>'5400_퇴직급여_분석적검토'!K27</f>
        <v>344252197</v>
      </c>
      <c r="H28" s="266">
        <v>0</v>
      </c>
      <c r="I28" s="266">
        <f>'5400_퇴직연금예치금_증감'!H59</f>
        <v>7591277215</v>
      </c>
      <c r="J28" s="265">
        <f>SUM(G28:I28)</f>
        <v>7935529412</v>
      </c>
      <c r="K28" s="158" t="b">
        <f>F28=-C14</f>
        <v>1</v>
      </c>
      <c r="L28" s="158" t="b">
        <f>J28=-D14</f>
        <v>1</v>
      </c>
    </row>
    <row r="29" spans="1:12" s="137" customFormat="1" ht="18" customHeight="1" thickBot="1" x14ac:dyDescent="0.45">
      <c r="A29" s="158"/>
      <c r="B29" s="267">
        <f>SUM(B27:B28)</f>
        <v>684128115</v>
      </c>
      <c r="C29" s="267">
        <f t="shared" ref="C29:J29" si="1">SUM(C27:C28)</f>
        <v>92657802</v>
      </c>
      <c r="D29" s="267">
        <f t="shared" si="1"/>
        <v>-387167571</v>
      </c>
      <c r="E29" s="267">
        <f t="shared" si="1"/>
        <v>7591277215</v>
      </c>
      <c r="F29" s="267">
        <f t="shared" si="1"/>
        <v>7980895561</v>
      </c>
      <c r="G29" s="267">
        <f t="shared" si="1"/>
        <v>1050372715</v>
      </c>
      <c r="H29" s="267">
        <f t="shared" si="1"/>
        <v>0</v>
      </c>
      <c r="I29" s="267">
        <f t="shared" si="1"/>
        <v>7591277215</v>
      </c>
      <c r="J29" s="267">
        <f t="shared" si="1"/>
        <v>8641649930</v>
      </c>
      <c r="K29" s="158"/>
      <c r="L29" s="158"/>
    </row>
    <row r="30" spans="1:12" ht="18" customHeight="1" thickTop="1" x14ac:dyDescent="0.45">
      <c r="K30" s="28"/>
      <c r="L30" s="28"/>
    </row>
    <row r="31" spans="1:12" ht="18" customHeight="1" thickBot="1" x14ac:dyDescent="0.5"/>
    <row r="32" spans="1:12" ht="24" customHeight="1" x14ac:dyDescent="0.45">
      <c r="A32" s="723" t="s">
        <v>544</v>
      </c>
      <c r="B32" s="700"/>
      <c r="C32" s="700"/>
      <c r="D32" s="700"/>
      <c r="E32" s="700"/>
      <c r="F32" s="700"/>
      <c r="G32" s="700"/>
      <c r="H32" s="700"/>
      <c r="I32" s="700"/>
      <c r="J32" s="701"/>
    </row>
    <row r="33" spans="1:10" ht="20" customHeight="1" x14ac:dyDescent="0.45">
      <c r="A33" s="29" t="s">
        <v>545</v>
      </c>
      <c r="B33" s="618" t="s">
        <v>546</v>
      </c>
      <c r="C33" s="589"/>
      <c r="D33" s="587"/>
      <c r="E33" s="618" t="s">
        <v>547</v>
      </c>
      <c r="F33" s="587"/>
      <c r="G33" s="29" t="s">
        <v>548</v>
      </c>
      <c r="H33" s="29" t="s">
        <v>36</v>
      </c>
      <c r="I33" s="618" t="s">
        <v>5</v>
      </c>
      <c r="J33" s="587"/>
    </row>
    <row r="34" spans="1:10" ht="48" customHeight="1" x14ac:dyDescent="0.45">
      <c r="A34" s="40">
        <v>1</v>
      </c>
      <c r="B34" s="715" t="s">
        <v>1021</v>
      </c>
      <c r="C34" s="589"/>
      <c r="D34" s="587"/>
      <c r="E34" s="714" t="s">
        <v>550</v>
      </c>
      <c r="F34" s="587"/>
      <c r="G34" s="41"/>
      <c r="H34" s="41"/>
      <c r="I34" s="718"/>
      <c r="J34" s="587"/>
    </row>
    <row r="35" spans="1:10" ht="48" customHeight="1" x14ac:dyDescent="0.45">
      <c r="A35" s="40">
        <v>2</v>
      </c>
      <c r="B35" s="712" t="s">
        <v>1022</v>
      </c>
      <c r="C35" s="589"/>
      <c r="D35" s="587"/>
      <c r="E35" s="714" t="s">
        <v>1023</v>
      </c>
      <c r="F35" s="587"/>
      <c r="G35" s="42"/>
      <c r="H35" s="42"/>
      <c r="I35" s="721"/>
      <c r="J35" s="587"/>
    </row>
    <row r="36" spans="1:10" ht="48" customHeight="1" x14ac:dyDescent="0.45">
      <c r="A36" s="40">
        <v>3</v>
      </c>
      <c r="B36" s="715" t="s">
        <v>1024</v>
      </c>
      <c r="C36" s="589"/>
      <c r="D36" s="587"/>
      <c r="E36" s="714" t="s">
        <v>789</v>
      </c>
      <c r="F36" s="587"/>
      <c r="G36" s="41"/>
      <c r="H36" s="41"/>
      <c r="I36" s="718"/>
      <c r="J36" s="587"/>
    </row>
    <row r="37" spans="1:10" ht="48" customHeight="1" x14ac:dyDescent="0.45">
      <c r="A37" s="40">
        <v>4</v>
      </c>
      <c r="B37" s="712" t="s">
        <v>1025</v>
      </c>
      <c r="C37" s="589"/>
      <c r="D37" s="587"/>
      <c r="E37" s="714" t="s">
        <v>986</v>
      </c>
      <c r="F37" s="587"/>
      <c r="G37" s="42"/>
      <c r="H37" s="42"/>
      <c r="I37" s="721"/>
      <c r="J37" s="587"/>
    </row>
    <row r="38" spans="1:10" ht="48" customHeight="1" x14ac:dyDescent="0.45">
      <c r="A38" s="40">
        <v>5</v>
      </c>
      <c r="B38" s="715" t="s">
        <v>1026</v>
      </c>
      <c r="C38" s="589"/>
      <c r="D38" s="587"/>
      <c r="E38" s="714" t="s">
        <v>1027</v>
      </c>
      <c r="F38" s="587"/>
      <c r="G38" s="41"/>
      <c r="H38" s="41"/>
      <c r="I38" s="718"/>
      <c r="J38" s="587"/>
    </row>
    <row r="39" spans="1:10" ht="48" customHeight="1" x14ac:dyDescent="0.45">
      <c r="A39" s="40">
        <v>6</v>
      </c>
      <c r="B39" s="712" t="s">
        <v>1028</v>
      </c>
      <c r="C39" s="589"/>
      <c r="D39" s="587"/>
      <c r="E39" s="714" t="s">
        <v>1029</v>
      </c>
      <c r="F39" s="587"/>
      <c r="G39" s="42"/>
      <c r="H39" s="42"/>
      <c r="I39" s="721"/>
      <c r="J39" s="587"/>
    </row>
    <row r="40" spans="1:10" ht="48" customHeight="1" x14ac:dyDescent="0.45">
      <c r="A40" s="40">
        <v>7</v>
      </c>
      <c r="B40" s="715" t="s">
        <v>1030</v>
      </c>
      <c r="C40" s="589"/>
      <c r="D40" s="587"/>
      <c r="E40" s="714" t="s">
        <v>1029</v>
      </c>
      <c r="F40" s="587"/>
      <c r="G40" s="41"/>
      <c r="H40" s="41"/>
      <c r="I40" s="718"/>
      <c r="J40" s="587"/>
    </row>
    <row r="41" spans="1:10" ht="48" customHeight="1" x14ac:dyDescent="0.45">
      <c r="A41" s="40">
        <v>8</v>
      </c>
      <c r="B41" s="712" t="s">
        <v>1031</v>
      </c>
      <c r="C41" s="589"/>
      <c r="D41" s="587"/>
      <c r="E41" s="714" t="s">
        <v>1032</v>
      </c>
      <c r="F41" s="587"/>
      <c r="G41" s="42"/>
      <c r="H41" s="42"/>
      <c r="I41" s="721"/>
      <c r="J41" s="587"/>
    </row>
    <row r="42" spans="1:10" ht="48" customHeight="1" x14ac:dyDescent="0.45">
      <c r="A42" s="40">
        <v>9</v>
      </c>
      <c r="B42" s="715" t="s">
        <v>1033</v>
      </c>
      <c r="C42" s="589"/>
      <c r="D42" s="587"/>
      <c r="E42" s="714" t="s">
        <v>566</v>
      </c>
      <c r="F42" s="587"/>
      <c r="G42" s="41"/>
      <c r="H42" s="41"/>
      <c r="I42" s="718"/>
      <c r="J42" s="587"/>
    </row>
    <row r="43" spans="1:10" ht="18" customHeight="1" x14ac:dyDescent="0.45"/>
    <row r="44" spans="1:10" ht="22" customHeight="1" x14ac:dyDescent="0.45">
      <c r="A44" s="716" t="s">
        <v>567</v>
      </c>
      <c r="B44" s="700"/>
      <c r="C44" s="700"/>
      <c r="D44" s="700"/>
      <c r="E44" s="700"/>
      <c r="F44" s="700"/>
      <c r="G44" s="700"/>
      <c r="H44" s="700"/>
      <c r="I44" s="700"/>
      <c r="J44" s="701"/>
    </row>
    <row r="45" spans="1:10" ht="24" customHeight="1" x14ac:dyDescent="0.45">
      <c r="A45" s="719"/>
      <c r="B45" s="589"/>
      <c r="C45" s="589"/>
      <c r="D45" s="589"/>
      <c r="E45" s="589"/>
      <c r="F45" s="589"/>
      <c r="G45" s="589"/>
      <c r="H45" s="589"/>
      <c r="I45" s="589"/>
      <c r="J45" s="587"/>
    </row>
    <row r="46" spans="1:10" ht="24" customHeight="1" x14ac:dyDescent="0.45">
      <c r="A46" s="719"/>
      <c r="B46" s="589"/>
      <c r="C46" s="589"/>
      <c r="D46" s="589"/>
      <c r="E46" s="589"/>
      <c r="F46" s="589"/>
      <c r="G46" s="589"/>
      <c r="H46" s="589"/>
      <c r="I46" s="589"/>
      <c r="J46" s="587"/>
    </row>
    <row r="47" spans="1:10" ht="24" customHeight="1" x14ac:dyDescent="0.45">
      <c r="A47" s="719"/>
      <c r="B47" s="589"/>
      <c r="C47" s="589"/>
      <c r="D47" s="589"/>
      <c r="E47" s="589"/>
      <c r="F47" s="589"/>
      <c r="G47" s="589"/>
      <c r="H47" s="589"/>
      <c r="I47" s="589"/>
      <c r="J47" s="587"/>
    </row>
    <row r="48" spans="1:10" ht="18" customHeight="1" x14ac:dyDescent="0.45"/>
    <row r="49" spans="1:10" ht="18" customHeight="1" x14ac:dyDescent="0.45">
      <c r="A49" s="722" t="s">
        <v>568</v>
      </c>
      <c r="B49" s="580"/>
      <c r="C49" s="580"/>
      <c r="D49" s="580"/>
      <c r="E49" s="580"/>
      <c r="F49" s="580"/>
      <c r="G49" s="580"/>
      <c r="H49" s="580"/>
      <c r="I49" s="580"/>
      <c r="J49" s="580"/>
    </row>
    <row r="50" spans="1:10" ht="18" customHeight="1" x14ac:dyDescent="0.45"/>
    <row r="51" spans="1:10" ht="18" customHeight="1" x14ac:dyDescent="0.45"/>
    <row r="52" spans="1:10" ht="18" customHeight="1" x14ac:dyDescent="0.45"/>
    <row r="53" spans="1:10" ht="18" customHeight="1" x14ac:dyDescent="0.45"/>
    <row r="54" spans="1:10" ht="18" customHeight="1" x14ac:dyDescent="0.45"/>
    <row r="55" spans="1:10" ht="18" customHeight="1" x14ac:dyDescent="0.45"/>
    <row r="56" spans="1:10" ht="18" customHeight="1" x14ac:dyDescent="0.45"/>
    <row r="57" spans="1:10" ht="18" customHeight="1" x14ac:dyDescent="0.45"/>
    <row r="58" spans="1:10" ht="18" customHeight="1" x14ac:dyDescent="0.45"/>
    <row r="59" spans="1:10" ht="18" customHeight="1" x14ac:dyDescent="0.45"/>
    <row r="60" spans="1:10" ht="18" customHeight="1" x14ac:dyDescent="0.45"/>
    <row r="61" spans="1:10" ht="18" customHeight="1" x14ac:dyDescent="0.45"/>
    <row r="62" spans="1:10" ht="18" customHeight="1" x14ac:dyDescent="0.45"/>
    <row r="63" spans="1:10" ht="18" customHeight="1" x14ac:dyDescent="0.45"/>
    <row r="64" spans="1:10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</sheetData>
  <mergeCells count="64">
    <mergeCell ref="I40:J40"/>
    <mergeCell ref="A3:J3"/>
    <mergeCell ref="E42:F42"/>
    <mergeCell ref="I36:J36"/>
    <mergeCell ref="E20:J20"/>
    <mergeCell ref="G5:J5"/>
    <mergeCell ref="I35:J35"/>
    <mergeCell ref="I39:J39"/>
    <mergeCell ref="C6:D6"/>
    <mergeCell ref="E38:F38"/>
    <mergeCell ref="C5:D5"/>
    <mergeCell ref="E7:F7"/>
    <mergeCell ref="E37:F37"/>
    <mergeCell ref="I10:J10"/>
    <mergeCell ref="A32:J32"/>
    <mergeCell ref="A24:J24"/>
    <mergeCell ref="I33:J33"/>
    <mergeCell ref="A1:J1"/>
    <mergeCell ref="E6:F6"/>
    <mergeCell ref="E35:F35"/>
    <mergeCell ref="B41:D41"/>
    <mergeCell ref="E22:J22"/>
    <mergeCell ref="B37:D37"/>
    <mergeCell ref="B40:D40"/>
    <mergeCell ref="A5:B5"/>
    <mergeCell ref="I38:J38"/>
    <mergeCell ref="G7:J7"/>
    <mergeCell ref="E41:F41"/>
    <mergeCell ref="E10:H10"/>
    <mergeCell ref="E21:J21"/>
    <mergeCell ref="G6:J6"/>
    <mergeCell ref="I34:J34"/>
    <mergeCell ref="B36:D36"/>
    <mergeCell ref="A2:F2"/>
    <mergeCell ref="B33:D33"/>
    <mergeCell ref="E40:F40"/>
    <mergeCell ref="A49:J49"/>
    <mergeCell ref="B42:D42"/>
    <mergeCell ref="A7:B7"/>
    <mergeCell ref="E34:F34"/>
    <mergeCell ref="I37:J37"/>
    <mergeCell ref="A9:J9"/>
    <mergeCell ref="A45:J45"/>
    <mergeCell ref="A44:J44"/>
    <mergeCell ref="E33:F33"/>
    <mergeCell ref="G2:J2"/>
    <mergeCell ref="B35:D35"/>
    <mergeCell ref="I42:J42"/>
    <mergeCell ref="B25:F25"/>
    <mergeCell ref="G25:J25"/>
    <mergeCell ref="A47:J47"/>
    <mergeCell ref="E5:F5"/>
    <mergeCell ref="A4:J4"/>
    <mergeCell ref="I41:J41"/>
    <mergeCell ref="B34:D34"/>
    <mergeCell ref="A6:B6"/>
    <mergeCell ref="A19:J19"/>
    <mergeCell ref="B39:D39"/>
    <mergeCell ref="B10:D10"/>
    <mergeCell ref="E36:F36"/>
    <mergeCell ref="B38:D38"/>
    <mergeCell ref="E39:F39"/>
    <mergeCell ref="A46:J46"/>
    <mergeCell ref="C7:D7"/>
  </mergeCells>
  <phoneticPr fontId="25" type="noConversion"/>
  <dataValidations count="1">
    <dataValidation type="list" allowBlank="1" sqref="G34:G42" xr:uid="{00000000-0002-0000-1700-000000000000}">
      <formula1>"완료,해당없음,미수행,진행중"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18D8-12F5-4299-85A7-C5A99D59BA32}">
  <dimension ref="A1:J4"/>
  <sheetViews>
    <sheetView workbookViewId="0">
      <selection activeCell="I14" sqref="I14"/>
    </sheetView>
  </sheetViews>
  <sheetFormatPr defaultRowHeight="17" x14ac:dyDescent="0.45"/>
  <sheetData>
    <row r="1" spans="1:10" ht="8" customHeight="1" x14ac:dyDescent="0.45">
      <c r="A1" s="579"/>
      <c r="B1" s="580"/>
      <c r="C1" s="580"/>
      <c r="D1" s="580"/>
      <c r="E1" s="580"/>
      <c r="F1" s="580"/>
      <c r="G1" s="580"/>
      <c r="H1" s="580"/>
      <c r="I1" s="580"/>
      <c r="J1" s="580"/>
    </row>
    <row r="2" spans="1:10" ht="18" customHeight="1" x14ac:dyDescent="0.45">
      <c r="A2" s="581" t="str">
        <f>기본사항!C8</f>
        <v>주식회사 경남제약</v>
      </c>
      <c r="B2" s="580"/>
      <c r="C2" s="580"/>
      <c r="D2" s="580"/>
      <c r="E2" s="580"/>
      <c r="F2" s="580"/>
      <c r="G2" s="582" t="s">
        <v>1017</v>
      </c>
      <c r="H2" s="580"/>
      <c r="I2" s="580"/>
      <c r="J2" s="580"/>
    </row>
    <row r="3" spans="1:10" ht="30" customHeight="1" x14ac:dyDescent="0.45">
      <c r="A3" s="583" t="s">
        <v>1018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10" ht="18" customHeight="1" x14ac:dyDescent="0.45">
      <c r="A4" s="584" t="s">
        <v>2368</v>
      </c>
      <c r="B4" s="580"/>
      <c r="C4" s="580"/>
      <c r="D4" s="580"/>
      <c r="E4" s="580"/>
      <c r="F4" s="580"/>
      <c r="G4" s="580"/>
      <c r="H4" s="580"/>
      <c r="I4" s="580"/>
      <c r="J4" s="580"/>
    </row>
  </sheetData>
  <mergeCells count="5">
    <mergeCell ref="A1:J1"/>
    <mergeCell ref="A2:F2"/>
    <mergeCell ref="G2:J2"/>
    <mergeCell ref="A3:J3"/>
    <mergeCell ref="A4:J4"/>
  </mergeCells>
  <phoneticPr fontId="25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F26B2-7465-4F5A-9D7A-00DA838D2AD2}">
  <dimension ref="A1:M37"/>
  <sheetViews>
    <sheetView topLeftCell="A10" workbookViewId="0">
      <selection activeCell="D37" sqref="D37"/>
    </sheetView>
  </sheetViews>
  <sheetFormatPr defaultRowHeight="17" x14ac:dyDescent="0.45"/>
  <cols>
    <col min="1" max="1" width="21.6640625" bestFit="1" customWidth="1"/>
    <col min="2" max="2" width="12.6640625" bestFit="1" customWidth="1"/>
    <col min="3" max="3" width="11.25" bestFit="1" customWidth="1"/>
    <col min="4" max="4" width="12.6640625" bestFit="1" customWidth="1"/>
    <col min="5" max="5" width="14.6640625" customWidth="1"/>
    <col min="6" max="6" width="12.6640625" bestFit="1" customWidth="1"/>
    <col min="8" max="8" width="15.5" customWidth="1"/>
    <col min="9" max="9" width="11.4140625" bestFit="1" customWidth="1"/>
    <col min="10" max="10" width="11.9140625" bestFit="1" customWidth="1"/>
    <col min="11" max="12" width="10.1640625" bestFit="1" customWidth="1"/>
    <col min="13" max="13" width="9.33203125" bestFit="1" customWidth="1"/>
  </cols>
  <sheetData>
    <row r="1" spans="1:10" ht="8" customHeight="1" x14ac:dyDescent="0.45">
      <c r="A1" s="579"/>
      <c r="B1" s="580"/>
      <c r="C1" s="580"/>
      <c r="D1" s="580"/>
      <c r="E1" s="580"/>
      <c r="F1" s="580"/>
      <c r="G1" s="580"/>
      <c r="H1" s="580"/>
      <c r="I1" s="580"/>
      <c r="J1" s="580"/>
    </row>
    <row r="2" spans="1:10" ht="18" customHeight="1" x14ac:dyDescent="0.45">
      <c r="A2" s="581" t="str">
        <f>기본사항!C8</f>
        <v>주식회사 경남제약</v>
      </c>
      <c r="B2" s="580"/>
      <c r="C2" s="580"/>
      <c r="D2" s="580"/>
      <c r="E2" s="580"/>
      <c r="F2" s="580"/>
      <c r="G2" s="582" t="s">
        <v>1017</v>
      </c>
      <c r="H2" s="580"/>
      <c r="I2" s="580"/>
      <c r="J2" s="580"/>
    </row>
    <row r="3" spans="1:10" ht="30" customHeight="1" x14ac:dyDescent="0.45">
      <c r="A3" s="640" t="s">
        <v>1386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10" ht="18" customHeight="1" x14ac:dyDescent="0.45">
      <c r="A4" s="584" t="s">
        <v>1411</v>
      </c>
      <c r="B4" s="580"/>
      <c r="C4" s="580"/>
      <c r="D4" s="580"/>
      <c r="E4" s="580"/>
      <c r="F4" s="580"/>
      <c r="G4" s="580"/>
      <c r="H4" s="580"/>
      <c r="I4" s="580"/>
      <c r="J4" s="580"/>
    </row>
    <row r="5" spans="1:10" s="177" customFormat="1" ht="14.5" x14ac:dyDescent="0.4"/>
    <row r="6" spans="1:10" s="177" customFormat="1" ht="14.5" x14ac:dyDescent="0.4"/>
    <row r="7" spans="1:10" s="177" customFormat="1" ht="14.5" x14ac:dyDescent="0.4"/>
    <row r="8" spans="1:10" s="177" customFormat="1" ht="14.5" x14ac:dyDescent="0.4"/>
    <row r="9" spans="1:10" s="137" customFormat="1" ht="14.5" x14ac:dyDescent="0.4">
      <c r="A9" s="177" t="s">
        <v>1387</v>
      </c>
      <c r="B9" s="177"/>
      <c r="C9" s="177"/>
      <c r="D9" s="177"/>
      <c r="E9" s="177"/>
      <c r="F9" s="177"/>
      <c r="G9" s="177"/>
    </row>
    <row r="10" spans="1:10" s="137" customFormat="1" ht="14.5" x14ac:dyDescent="0.4">
      <c r="A10" s="177"/>
      <c r="B10" s="729" t="s">
        <v>1426</v>
      </c>
      <c r="C10" s="729"/>
      <c r="D10" s="729" t="s">
        <v>1425</v>
      </c>
      <c r="E10" s="729"/>
      <c r="F10" s="729" t="s">
        <v>1389</v>
      </c>
      <c r="G10" s="177"/>
    </row>
    <row r="11" spans="1:10" s="137" customFormat="1" ht="14.5" x14ac:dyDescent="0.4">
      <c r="A11" s="177"/>
      <c r="B11" s="209" t="s">
        <v>1388</v>
      </c>
      <c r="C11" s="209" t="s">
        <v>1390</v>
      </c>
      <c r="D11" s="209" t="s">
        <v>1388</v>
      </c>
      <c r="E11" s="209" t="s">
        <v>1390</v>
      </c>
      <c r="F11" s="730"/>
      <c r="G11" s="177"/>
    </row>
    <row r="12" spans="1:10" s="137" customFormat="1" ht="14.5" x14ac:dyDescent="0.4">
      <c r="A12" s="177" t="s">
        <v>343</v>
      </c>
      <c r="B12" s="173">
        <f>SUMIF(데이터개요_계정별!$A$2:$A$400,A12,데이터개요_계정별!$C$2:$C$400)</f>
        <v>432149218</v>
      </c>
      <c r="C12" s="262">
        <f>B12/$B$14</f>
        <v>0.84272065782837036</v>
      </c>
      <c r="D12" s="173">
        <v>352693435</v>
      </c>
      <c r="E12" s="271">
        <f>D12/$D$14</f>
        <v>0.58673884344231642</v>
      </c>
      <c r="F12" s="173">
        <f>B12-D12</f>
        <v>79455783</v>
      </c>
      <c r="G12" s="177"/>
    </row>
    <row r="13" spans="1:10" s="137" customFormat="1" ht="14.5" x14ac:dyDescent="0.4">
      <c r="A13" s="177" t="s">
        <v>372</v>
      </c>
      <c r="B13" s="173">
        <f>SUMIF(데이터개요_계정별!$A$2:$A$400,'5400_퇴직급여_분석적검토'!A13,데이터개요_계정별!$C$2:$C$400)</f>
        <v>80653232</v>
      </c>
      <c r="C13" s="262">
        <f>B13/$B$14</f>
        <v>0.15727934217162964</v>
      </c>
      <c r="D13" s="173">
        <v>248414603</v>
      </c>
      <c r="E13" s="271">
        <f t="shared" ref="E13:E14" si="0">D13/$D$14</f>
        <v>0.41326115655768358</v>
      </c>
      <c r="F13" s="173">
        <f>B13-D13</f>
        <v>-167761371</v>
      </c>
      <c r="G13" s="177"/>
    </row>
    <row r="14" spans="1:10" s="137" customFormat="1" ht="15" thickBot="1" x14ac:dyDescent="0.45">
      <c r="A14" s="177"/>
      <c r="B14" s="267">
        <f>SUM(B12:B13)</f>
        <v>512802450</v>
      </c>
      <c r="C14" s="272">
        <f>SUM(C12:C13)</f>
        <v>1</v>
      </c>
      <c r="D14" s="267">
        <f>SUM(D12:D13)</f>
        <v>601108038</v>
      </c>
      <c r="E14" s="273">
        <f t="shared" si="0"/>
        <v>1</v>
      </c>
      <c r="F14" s="267">
        <f t="shared" ref="F14" si="1">D14-B14</f>
        <v>88305588</v>
      </c>
      <c r="G14" s="177"/>
    </row>
    <row r="15" spans="1:10" s="137" customFormat="1" ht="15" thickTop="1" x14ac:dyDescent="0.4">
      <c r="A15" s="177"/>
      <c r="B15" s="173"/>
      <c r="C15" s="177"/>
      <c r="D15" s="173"/>
      <c r="E15" s="177"/>
      <c r="F15" s="173"/>
      <c r="G15" s="177"/>
    </row>
    <row r="16" spans="1:10" s="177" customFormat="1" ht="14.5" x14ac:dyDescent="0.4"/>
    <row r="17" spans="1:13" s="177" customFormat="1" ht="14.5" x14ac:dyDescent="0.4">
      <c r="A17" s="177" t="s">
        <v>1391</v>
      </c>
    </row>
    <row r="18" spans="1:13" x14ac:dyDescent="0.45">
      <c r="A18" s="177" t="s">
        <v>1392</v>
      </c>
    </row>
    <row r="19" spans="1:13" x14ac:dyDescent="0.45">
      <c r="A19" s="727" t="s">
        <v>1393</v>
      </c>
      <c r="B19" s="253" t="s">
        <v>1394</v>
      </c>
      <c r="C19" s="253"/>
      <c r="D19" s="253" t="s">
        <v>1395</v>
      </c>
      <c r="E19" s="253"/>
      <c r="F19" s="253" t="s">
        <v>1396</v>
      </c>
      <c r="G19" s="253"/>
      <c r="H19" s="253" t="s">
        <v>1397</v>
      </c>
      <c r="I19" s="253"/>
      <c r="J19" s="253" t="s">
        <v>1398</v>
      </c>
      <c r="K19" s="253"/>
      <c r="L19" s="254" t="s">
        <v>1399</v>
      </c>
      <c r="M19" s="253"/>
    </row>
    <row r="20" spans="1:13" x14ac:dyDescent="0.45">
      <c r="A20" s="728"/>
      <c r="B20" s="255" t="s">
        <v>1400</v>
      </c>
      <c r="C20" s="255" t="s">
        <v>1401</v>
      </c>
      <c r="D20" s="255" t="s">
        <v>1400</v>
      </c>
      <c r="E20" s="255" t="s">
        <v>1401</v>
      </c>
      <c r="F20" s="255" t="s">
        <v>1400</v>
      </c>
      <c r="G20" s="255" t="s">
        <v>1401</v>
      </c>
      <c r="H20" s="255" t="s">
        <v>1400</v>
      </c>
      <c r="I20" s="255" t="s">
        <v>1401</v>
      </c>
      <c r="J20" s="255" t="s">
        <v>1400</v>
      </c>
      <c r="K20" s="255" t="s">
        <v>1401</v>
      </c>
      <c r="L20" s="255" t="s">
        <v>1400</v>
      </c>
      <c r="M20" s="255" t="s">
        <v>1401</v>
      </c>
    </row>
    <row r="21" spans="1:13" x14ac:dyDescent="0.45">
      <c r="A21" s="256" t="s">
        <v>1402</v>
      </c>
      <c r="B21" s="257"/>
      <c r="C21" s="257"/>
      <c r="D21" s="257"/>
      <c r="E21" s="257"/>
      <c r="F21" s="257"/>
      <c r="G21" s="257"/>
      <c r="H21" s="257"/>
      <c r="I21" s="257">
        <f>'5400_퇴직급여부채'!B12</f>
        <v>8313925404</v>
      </c>
      <c r="J21" s="257">
        <f>-'5400_퇴직급여부채'!B14</f>
        <v>8067685796</v>
      </c>
      <c r="K21" s="257"/>
      <c r="L21" s="257"/>
      <c r="M21" s="257"/>
    </row>
    <row r="22" spans="1:13" x14ac:dyDescent="0.45">
      <c r="A22" s="256" t="s">
        <v>1403</v>
      </c>
      <c r="B22" s="257">
        <v>518755681</v>
      </c>
      <c r="C22" s="257"/>
      <c r="D22" s="257"/>
      <c r="E22" s="257"/>
      <c r="F22" s="257"/>
      <c r="G22" s="257"/>
      <c r="H22" s="257"/>
      <c r="I22" s="257">
        <f>B22</f>
        <v>518755681</v>
      </c>
      <c r="J22" s="257"/>
      <c r="K22" s="257"/>
      <c r="L22" s="257"/>
      <c r="M22" s="257"/>
    </row>
    <row r="23" spans="1:13" x14ac:dyDescent="0.45">
      <c r="A23" s="256" t="s">
        <v>252</v>
      </c>
      <c r="B23" s="257">
        <v>165372434</v>
      </c>
      <c r="C23" s="257"/>
      <c r="D23" s="257"/>
      <c r="E23" s="257"/>
      <c r="F23" s="257"/>
      <c r="G23" s="257"/>
      <c r="H23" s="257"/>
      <c r="I23" s="257">
        <f>B23</f>
        <v>165372434</v>
      </c>
      <c r="J23" s="257"/>
      <c r="K23" s="257"/>
      <c r="L23" s="257"/>
      <c r="M23" s="257"/>
    </row>
    <row r="24" spans="1:13" x14ac:dyDescent="0.45">
      <c r="A24" s="256" t="s">
        <v>1404</v>
      </c>
      <c r="B24" s="257"/>
      <c r="C24" s="257">
        <f>170137035-77479233</f>
        <v>92657802</v>
      </c>
      <c r="D24" s="257"/>
      <c r="E24" s="257"/>
      <c r="F24" s="257"/>
      <c r="G24" s="257"/>
      <c r="H24" s="257"/>
      <c r="I24" s="257"/>
      <c r="J24" s="257">
        <f>C24</f>
        <v>92657802</v>
      </c>
      <c r="K24" s="257"/>
      <c r="L24" s="257"/>
      <c r="M24" s="257"/>
    </row>
    <row r="25" spans="1:13" x14ac:dyDescent="0.45">
      <c r="A25" s="256" t="s">
        <v>1405</v>
      </c>
      <c r="B25" s="257"/>
      <c r="C25" s="257">
        <f>170137035-C24</f>
        <v>77479233</v>
      </c>
      <c r="D25" s="257"/>
      <c r="E25" s="257"/>
      <c r="F25" s="257"/>
      <c r="G25" s="257"/>
      <c r="H25" s="257"/>
      <c r="I25" s="257"/>
      <c r="J25" s="257"/>
      <c r="K25" s="257"/>
      <c r="L25" s="257"/>
      <c r="M25" s="257">
        <f>C25</f>
        <v>77479233</v>
      </c>
    </row>
    <row r="26" spans="1:13" x14ac:dyDescent="0.45">
      <c r="A26" s="256" t="s">
        <v>1406</v>
      </c>
      <c r="B26" s="257"/>
      <c r="C26" s="257"/>
      <c r="D26" s="257"/>
      <c r="E26" s="257"/>
      <c r="F26" s="257"/>
      <c r="G26" s="257"/>
      <c r="H26" s="257"/>
      <c r="I26" s="257"/>
      <c r="J26" s="257"/>
      <c r="K26" s="257"/>
      <c r="L26" s="257"/>
      <c r="M26" s="257"/>
    </row>
    <row r="27" spans="1:13" x14ac:dyDescent="0.45">
      <c r="A27" s="256" t="s">
        <v>1407</v>
      </c>
      <c r="B27" s="257"/>
      <c r="C27" s="257"/>
      <c r="D27" s="257"/>
      <c r="E27" s="257">
        <f>H27-K27</f>
        <v>361868321</v>
      </c>
      <c r="F27" s="257"/>
      <c r="G27" s="257"/>
      <c r="H27" s="257">
        <v>706120518</v>
      </c>
      <c r="I27" s="257"/>
      <c r="J27" s="257"/>
      <c r="K27" s="257">
        <v>344252197</v>
      </c>
      <c r="L27" s="257"/>
      <c r="M27" s="257"/>
    </row>
    <row r="28" spans="1:13" x14ac:dyDescent="0.45">
      <c r="A28" s="256" t="s">
        <v>1408</v>
      </c>
      <c r="B28" s="257"/>
      <c r="C28" s="257"/>
      <c r="D28" s="257"/>
      <c r="E28" s="257"/>
      <c r="F28" s="257"/>
      <c r="G28" s="257"/>
      <c r="H28" s="257"/>
      <c r="I28" s="257"/>
      <c r="J28" s="257"/>
      <c r="K28" s="257"/>
      <c r="L28" s="257">
        <f>H28</f>
        <v>0</v>
      </c>
      <c r="M28" s="257">
        <f>I28</f>
        <v>0</v>
      </c>
    </row>
    <row r="29" spans="1:13" x14ac:dyDescent="0.45">
      <c r="A29" s="256" t="s">
        <v>1409</v>
      </c>
      <c r="B29" s="257"/>
      <c r="C29" s="257"/>
      <c r="D29" s="257"/>
      <c r="E29" s="257"/>
      <c r="F29" s="257"/>
      <c r="G29" s="257"/>
      <c r="H29" s="257">
        <v>403752520</v>
      </c>
      <c r="I29" s="257"/>
      <c r="J29" s="257"/>
      <c r="K29" s="257"/>
      <c r="L29" s="257">
        <f>H29</f>
        <v>403752520</v>
      </c>
      <c r="M29" s="257">
        <f t="shared" ref="M29:M30" si="2">I29</f>
        <v>0</v>
      </c>
    </row>
    <row r="30" spans="1:13" x14ac:dyDescent="0.45">
      <c r="A30" s="256" t="s">
        <v>1412</v>
      </c>
      <c r="B30" s="257"/>
      <c r="C30" s="257"/>
      <c r="D30" s="257"/>
      <c r="E30" s="257"/>
      <c r="F30" s="257"/>
      <c r="G30" s="257"/>
      <c r="H30" s="257"/>
      <c r="I30" s="257">
        <v>16584949</v>
      </c>
      <c r="J30" s="257"/>
      <c r="K30" s="257"/>
      <c r="L30" s="257">
        <f>H30</f>
        <v>0</v>
      </c>
      <c r="M30" s="257">
        <f t="shared" si="2"/>
        <v>16584949</v>
      </c>
    </row>
    <row r="31" spans="1:13" x14ac:dyDescent="0.45">
      <c r="A31" s="258" t="s">
        <v>540</v>
      </c>
      <c r="B31" s="259">
        <f>SUM(B21:B30)</f>
        <v>684128115</v>
      </c>
      <c r="C31" s="259">
        <f>SUM(C21:C30)</f>
        <v>170137035</v>
      </c>
      <c r="D31" s="259">
        <f>SUM(D21:D30)</f>
        <v>0</v>
      </c>
      <c r="E31" s="259">
        <f>SUM(E21:E30)</f>
        <v>361868321</v>
      </c>
      <c r="F31" s="259">
        <f>SUM(F21:F30)</f>
        <v>0</v>
      </c>
      <c r="G31" s="259">
        <f t="shared" ref="G31:M31" si="3">SUM(G21:G30)</f>
        <v>0</v>
      </c>
      <c r="H31" s="259">
        <f t="shared" si="3"/>
        <v>1109873038</v>
      </c>
      <c r="I31" s="259">
        <f t="shared" si="3"/>
        <v>9014638468</v>
      </c>
      <c r="J31" s="259">
        <f t="shared" si="3"/>
        <v>8160343598</v>
      </c>
      <c r="K31" s="259">
        <f t="shared" si="3"/>
        <v>344252197</v>
      </c>
      <c r="L31" s="259">
        <f t="shared" si="3"/>
        <v>403752520</v>
      </c>
      <c r="M31" s="259">
        <f t="shared" si="3"/>
        <v>94064182</v>
      </c>
    </row>
    <row r="32" spans="1:13" x14ac:dyDescent="0.45">
      <c r="A32" s="256" t="s">
        <v>1410</v>
      </c>
      <c r="B32" s="260">
        <f>B31-C31</f>
        <v>513991080</v>
      </c>
      <c r="C32" s="256"/>
      <c r="D32" s="256"/>
      <c r="E32" s="260">
        <f>D31-E31</f>
        <v>-361868321</v>
      </c>
      <c r="F32" s="257"/>
      <c r="G32" s="260">
        <f>G31-F31</f>
        <v>0</v>
      </c>
      <c r="H32" s="256"/>
      <c r="I32" s="261">
        <f>I31-H31</f>
        <v>7904765430</v>
      </c>
      <c r="J32" s="260">
        <f>J31-K31</f>
        <v>7816091401</v>
      </c>
      <c r="K32" s="256"/>
      <c r="L32" s="260">
        <f>L31-M31</f>
        <v>309688338</v>
      </c>
      <c r="M32" s="260"/>
    </row>
    <row r="33" spans="1:2" x14ac:dyDescent="0.45">
      <c r="B33" s="578">
        <f>B32-B14</f>
        <v>1188630</v>
      </c>
    </row>
    <row r="34" spans="1:2" s="137" customFormat="1" ht="14.5" x14ac:dyDescent="0.4">
      <c r="A34" s="738" t="s">
        <v>1430</v>
      </c>
      <c r="B34" s="739">
        <v>2633340</v>
      </c>
    </row>
    <row r="35" spans="1:2" s="137" customFormat="1" ht="14.5" x14ac:dyDescent="0.4">
      <c r="A35" s="738" t="s">
        <v>2367</v>
      </c>
      <c r="B35" s="137">
        <f>'5400_퇴직급여부채'!D13</f>
        <v>-1444800</v>
      </c>
    </row>
    <row r="36" spans="1:2" s="137" customFormat="1" ht="15" thickBot="1" x14ac:dyDescent="0.45">
      <c r="B36" s="147">
        <f>SUM(B34:B35)</f>
        <v>1188540</v>
      </c>
    </row>
    <row r="37" spans="1:2" s="137" customFormat="1" ht="15" thickTop="1" x14ac:dyDescent="0.4"/>
  </sheetData>
  <mergeCells count="9">
    <mergeCell ref="A19:A20"/>
    <mergeCell ref="B10:C10"/>
    <mergeCell ref="D10:E10"/>
    <mergeCell ref="F10:F11"/>
    <mergeCell ref="A1:J1"/>
    <mergeCell ref="A2:F2"/>
    <mergeCell ref="G2:J2"/>
    <mergeCell ref="A3:J3"/>
    <mergeCell ref="A4:J4"/>
  </mergeCells>
  <phoneticPr fontId="25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W49"/>
  <sheetViews>
    <sheetView topLeftCell="A15" workbookViewId="0">
      <selection activeCell="G41" sqref="G41"/>
    </sheetView>
  </sheetViews>
  <sheetFormatPr defaultRowHeight="17" x14ac:dyDescent="0.45"/>
  <cols>
    <col min="1" max="1" width="15.58203125" bestFit="1" customWidth="1"/>
    <col min="5" max="5" width="11.83203125" bestFit="1" customWidth="1"/>
    <col min="7" max="8" width="12.75" bestFit="1" customWidth="1"/>
    <col min="9" max="9" width="45.33203125" customWidth="1"/>
    <col min="17" max="17" width="15.58203125" bestFit="1" customWidth="1"/>
  </cols>
  <sheetData>
    <row r="1" spans="1:22" x14ac:dyDescent="0.45">
      <c r="A1" s="579"/>
      <c r="B1" s="580"/>
      <c r="C1" s="580"/>
      <c r="D1" s="580"/>
      <c r="E1" s="580"/>
      <c r="F1" s="580"/>
      <c r="G1" s="580"/>
      <c r="H1" s="580"/>
      <c r="I1" s="580"/>
      <c r="J1" s="580"/>
    </row>
    <row r="2" spans="1:22" ht="17.5" customHeight="1" x14ac:dyDescent="0.45">
      <c r="A2" s="581" t="str">
        <f>기본사항!C8</f>
        <v>주식회사 경남제약</v>
      </c>
      <c r="B2" s="580"/>
      <c r="C2" s="580"/>
      <c r="D2" s="580"/>
      <c r="E2" s="580"/>
      <c r="F2" s="580"/>
      <c r="G2" s="582" t="s">
        <v>1017</v>
      </c>
      <c r="H2" s="580"/>
      <c r="I2" s="580"/>
      <c r="J2" s="580"/>
    </row>
    <row r="3" spans="1:22" ht="25.5" customHeight="1" x14ac:dyDescent="0.45">
      <c r="A3" s="583" t="s">
        <v>1018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22" x14ac:dyDescent="0.45">
      <c r="A4" s="634" t="s">
        <v>516</v>
      </c>
      <c r="B4" s="580"/>
      <c r="C4" s="580"/>
      <c r="D4" s="580"/>
      <c r="E4" s="580"/>
      <c r="F4" s="580"/>
      <c r="G4" s="580"/>
      <c r="H4" s="580"/>
      <c r="I4" s="580"/>
      <c r="J4" s="580"/>
    </row>
    <row r="8" spans="1:22" s="177" customFormat="1" ht="14.5" x14ac:dyDescent="0.4">
      <c r="A8" s="209" t="s">
        <v>585</v>
      </c>
      <c r="B8" s="209" t="s">
        <v>586</v>
      </c>
      <c r="C8" s="209" t="s">
        <v>587</v>
      </c>
      <c r="D8" s="209" t="s">
        <v>588</v>
      </c>
      <c r="E8" s="209" t="s">
        <v>301</v>
      </c>
      <c r="F8" s="209" t="s">
        <v>589</v>
      </c>
      <c r="G8" s="209" t="s">
        <v>590</v>
      </c>
      <c r="H8" s="209" t="s">
        <v>591</v>
      </c>
      <c r="I8" s="209" t="s">
        <v>592</v>
      </c>
      <c r="J8" s="209" t="s">
        <v>593</v>
      </c>
      <c r="K8" s="209" t="s">
        <v>594</v>
      </c>
      <c r="L8" s="209" t="s">
        <v>595</v>
      </c>
      <c r="M8" s="209" t="s">
        <v>596</v>
      </c>
      <c r="N8" s="209" t="s">
        <v>597</v>
      </c>
      <c r="O8" s="209" t="s">
        <v>598</v>
      </c>
      <c r="P8" s="209" t="s">
        <v>599</v>
      </c>
      <c r="Q8" s="209" t="s">
        <v>600</v>
      </c>
      <c r="R8" s="209" t="s">
        <v>601</v>
      </c>
      <c r="S8" s="209" t="s">
        <v>602</v>
      </c>
      <c r="T8" s="209" t="s">
        <v>603</v>
      </c>
      <c r="U8" s="209" t="s">
        <v>279</v>
      </c>
      <c r="V8" s="209" t="s">
        <v>604</v>
      </c>
    </row>
    <row r="9" spans="1:22" s="177" customFormat="1" ht="14.5" x14ac:dyDescent="0.4">
      <c r="A9" s="142">
        <v>46112</v>
      </c>
      <c r="B9" s="177" t="s">
        <v>1034</v>
      </c>
      <c r="C9" s="177" t="s">
        <v>621</v>
      </c>
      <c r="D9" s="177" t="s">
        <v>1035</v>
      </c>
      <c r="E9" s="177" t="s">
        <v>95</v>
      </c>
      <c r="F9" s="177" t="s">
        <v>591</v>
      </c>
      <c r="G9" s="200">
        <v>0</v>
      </c>
      <c r="H9" s="200">
        <v>87192676</v>
      </c>
      <c r="I9" s="177" t="s">
        <v>1036</v>
      </c>
      <c r="J9" s="177" t="s">
        <v>749</v>
      </c>
      <c r="O9" s="177" t="s">
        <v>608</v>
      </c>
      <c r="P9" s="177" t="s">
        <v>1037</v>
      </c>
      <c r="Q9" s="142">
        <v>46112</v>
      </c>
      <c r="R9" s="177" t="s">
        <v>1038</v>
      </c>
      <c r="S9" s="177" t="s">
        <v>50</v>
      </c>
      <c r="T9" s="177" t="s">
        <v>628</v>
      </c>
      <c r="U9" s="177" t="s">
        <v>291</v>
      </c>
      <c r="V9" s="177" t="s">
        <v>1039</v>
      </c>
    </row>
    <row r="10" spans="1:22" s="177" customFormat="1" ht="14.5" x14ac:dyDescent="0.4">
      <c r="A10" s="142">
        <v>46112</v>
      </c>
      <c r="B10" s="177" t="s">
        <v>1040</v>
      </c>
      <c r="C10" s="177" t="s">
        <v>621</v>
      </c>
      <c r="D10" s="177" t="s">
        <v>1035</v>
      </c>
      <c r="E10" s="177" t="s">
        <v>95</v>
      </c>
      <c r="F10" s="177" t="s">
        <v>591</v>
      </c>
      <c r="G10" s="200">
        <v>0</v>
      </c>
      <c r="H10" s="200">
        <v>80774929</v>
      </c>
      <c r="I10" s="177" t="s">
        <v>1041</v>
      </c>
      <c r="J10" s="177" t="s">
        <v>749</v>
      </c>
      <c r="O10" s="177" t="s">
        <v>608</v>
      </c>
      <c r="P10" s="177" t="s">
        <v>1037</v>
      </c>
      <c r="Q10" s="142">
        <v>46112</v>
      </c>
      <c r="R10" s="177" t="s">
        <v>1042</v>
      </c>
      <c r="S10" s="177" t="s">
        <v>50</v>
      </c>
      <c r="T10" s="177" t="s">
        <v>628</v>
      </c>
      <c r="U10" s="177" t="s">
        <v>291</v>
      </c>
      <c r="V10" s="177" t="s">
        <v>1043</v>
      </c>
    </row>
    <row r="11" spans="1:22" s="177" customFormat="1" ht="14.5" x14ac:dyDescent="0.4">
      <c r="A11" s="142">
        <v>46112</v>
      </c>
      <c r="B11" s="177" t="s">
        <v>1040</v>
      </c>
      <c r="C11" s="177" t="s">
        <v>621</v>
      </c>
      <c r="D11" s="177" t="s">
        <v>1035</v>
      </c>
      <c r="E11" s="177" t="s">
        <v>95</v>
      </c>
      <c r="F11" s="177" t="s">
        <v>591</v>
      </c>
      <c r="G11" s="200">
        <v>0</v>
      </c>
      <c r="H11" s="200">
        <v>-181859154</v>
      </c>
      <c r="I11" s="177" t="s">
        <v>1044</v>
      </c>
      <c r="J11" s="177" t="s">
        <v>749</v>
      </c>
      <c r="O11" s="177" t="s">
        <v>608</v>
      </c>
      <c r="P11" s="177" t="s">
        <v>1037</v>
      </c>
      <c r="Q11" s="142">
        <v>46112</v>
      </c>
      <c r="R11" s="177" t="s">
        <v>1042</v>
      </c>
      <c r="S11" s="177" t="s">
        <v>50</v>
      </c>
      <c r="T11" s="177" t="s">
        <v>628</v>
      </c>
      <c r="U11" s="177" t="s">
        <v>291</v>
      </c>
      <c r="V11" s="177" t="s">
        <v>1043</v>
      </c>
    </row>
    <row r="12" spans="1:22" s="177" customFormat="1" ht="14.5" x14ac:dyDescent="0.4">
      <c r="A12" s="142">
        <v>46112</v>
      </c>
      <c r="B12" s="177" t="s">
        <v>1040</v>
      </c>
      <c r="C12" s="177" t="s">
        <v>621</v>
      </c>
      <c r="D12" s="177" t="s">
        <v>1035</v>
      </c>
      <c r="E12" s="177" t="s">
        <v>95</v>
      </c>
      <c r="F12" s="177" t="s">
        <v>591</v>
      </c>
      <c r="G12" s="200">
        <v>0</v>
      </c>
      <c r="H12" s="200">
        <v>289560</v>
      </c>
      <c r="I12" s="177" t="s">
        <v>1045</v>
      </c>
      <c r="J12" s="177" t="s">
        <v>749</v>
      </c>
      <c r="O12" s="177" t="s">
        <v>608</v>
      </c>
      <c r="P12" s="177" t="s">
        <v>1037</v>
      </c>
      <c r="Q12" s="142">
        <v>46112</v>
      </c>
      <c r="R12" s="177" t="s">
        <v>1042</v>
      </c>
      <c r="S12" s="177" t="s">
        <v>50</v>
      </c>
      <c r="T12" s="177" t="s">
        <v>628</v>
      </c>
      <c r="U12" s="177" t="s">
        <v>291</v>
      </c>
      <c r="V12" s="177" t="s">
        <v>1043</v>
      </c>
    </row>
    <row r="13" spans="1:22" s="177" customFormat="1" ht="14.5" x14ac:dyDescent="0.4">
      <c r="A13" s="142">
        <v>46112</v>
      </c>
      <c r="B13" s="177" t="s">
        <v>1040</v>
      </c>
      <c r="C13" s="177" t="s">
        <v>621</v>
      </c>
      <c r="D13" s="177" t="s">
        <v>1035</v>
      </c>
      <c r="E13" s="177" t="s">
        <v>95</v>
      </c>
      <c r="F13" s="177" t="s">
        <v>591</v>
      </c>
      <c r="G13" s="200">
        <v>0</v>
      </c>
      <c r="H13" s="200">
        <v>5575228</v>
      </c>
      <c r="I13" s="177" t="s">
        <v>1045</v>
      </c>
      <c r="J13" s="177" t="s">
        <v>749</v>
      </c>
      <c r="O13" s="177" t="s">
        <v>608</v>
      </c>
      <c r="P13" s="177" t="s">
        <v>1037</v>
      </c>
      <c r="Q13" s="142">
        <v>46112</v>
      </c>
      <c r="R13" s="177" t="s">
        <v>1042</v>
      </c>
      <c r="S13" s="177" t="s">
        <v>50</v>
      </c>
      <c r="T13" s="177" t="s">
        <v>628</v>
      </c>
      <c r="U13" s="177" t="s">
        <v>291</v>
      </c>
      <c r="V13" s="177" t="s">
        <v>1043</v>
      </c>
    </row>
    <row r="14" spans="1:22" s="177" customFormat="1" ht="14.5" x14ac:dyDescent="0.4">
      <c r="A14" s="220">
        <v>46113</v>
      </c>
      <c r="B14" s="177" t="s">
        <v>739</v>
      </c>
      <c r="C14" s="177" t="s">
        <v>606</v>
      </c>
      <c r="D14" s="177" t="s">
        <v>50</v>
      </c>
      <c r="E14" s="177" t="s">
        <v>95</v>
      </c>
      <c r="F14" s="177" t="s">
        <v>591</v>
      </c>
      <c r="G14" s="177">
        <v>0</v>
      </c>
      <c r="H14" s="200">
        <v>-87192676</v>
      </c>
      <c r="I14" s="177" t="s">
        <v>1036</v>
      </c>
      <c r="O14" s="177" t="s">
        <v>608</v>
      </c>
      <c r="Q14" s="220">
        <v>46113</v>
      </c>
      <c r="R14" s="177" t="s">
        <v>1169</v>
      </c>
      <c r="T14" s="177" t="s">
        <v>610</v>
      </c>
      <c r="U14" s="177" t="s">
        <v>291</v>
      </c>
      <c r="V14" s="177" t="s">
        <v>742</v>
      </c>
    </row>
    <row r="15" spans="1:22" s="177" customFormat="1" ht="14.5" x14ac:dyDescent="0.4">
      <c r="A15" s="220">
        <v>46203</v>
      </c>
      <c r="B15" s="177" t="s">
        <v>1170</v>
      </c>
      <c r="C15" s="177" t="s">
        <v>621</v>
      </c>
      <c r="D15" s="177" t="s">
        <v>1035</v>
      </c>
      <c r="E15" s="177" t="s">
        <v>95</v>
      </c>
      <c r="F15" s="177" t="s">
        <v>591</v>
      </c>
      <c r="G15" s="177">
        <v>0</v>
      </c>
      <c r="H15" s="200">
        <v>294051763</v>
      </c>
      <c r="I15" s="177" t="s">
        <v>1171</v>
      </c>
      <c r="J15" s="177" t="s">
        <v>1172</v>
      </c>
      <c r="O15" s="177" t="s">
        <v>608</v>
      </c>
      <c r="P15" s="177" t="s">
        <v>1037</v>
      </c>
      <c r="Q15" s="220">
        <v>46203</v>
      </c>
      <c r="R15" s="177" t="s">
        <v>1173</v>
      </c>
      <c r="S15" s="177" t="s">
        <v>50</v>
      </c>
      <c r="T15" s="177" t="s">
        <v>628</v>
      </c>
      <c r="U15" s="177" t="s">
        <v>291</v>
      </c>
      <c r="V15" s="177" t="s">
        <v>1174</v>
      </c>
    </row>
    <row r="16" spans="1:22" s="177" customFormat="1" ht="14.5" x14ac:dyDescent="0.4">
      <c r="A16" s="220">
        <v>46203</v>
      </c>
      <c r="B16" s="177" t="s">
        <v>1170</v>
      </c>
      <c r="C16" s="177" t="s">
        <v>621</v>
      </c>
      <c r="D16" s="177" t="s">
        <v>1035</v>
      </c>
      <c r="E16" s="177" t="s">
        <v>95</v>
      </c>
      <c r="F16" s="177" t="s">
        <v>591</v>
      </c>
      <c r="G16" s="177">
        <v>0</v>
      </c>
      <c r="H16" s="200">
        <v>161979408</v>
      </c>
      <c r="I16" s="177" t="s">
        <v>1175</v>
      </c>
      <c r="J16" s="177" t="s">
        <v>1172</v>
      </c>
      <c r="O16" s="177" t="s">
        <v>608</v>
      </c>
      <c r="P16" s="177" t="s">
        <v>1037</v>
      </c>
      <c r="Q16" s="220">
        <v>46203</v>
      </c>
      <c r="R16" s="177" t="s">
        <v>1173</v>
      </c>
      <c r="S16" s="177" t="s">
        <v>50</v>
      </c>
      <c r="T16" s="177" t="s">
        <v>628</v>
      </c>
      <c r="U16" s="177" t="s">
        <v>291</v>
      </c>
      <c r="V16" s="177" t="s">
        <v>1174</v>
      </c>
    </row>
    <row r="17" spans="1:23" s="177" customFormat="1" ht="14.5" x14ac:dyDescent="0.4">
      <c r="A17" s="220">
        <v>46203</v>
      </c>
      <c r="B17" s="177" t="s">
        <v>1170</v>
      </c>
      <c r="C17" s="177" t="s">
        <v>621</v>
      </c>
      <c r="D17" s="177" t="s">
        <v>1035</v>
      </c>
      <c r="E17" s="177" t="s">
        <v>95</v>
      </c>
      <c r="F17" s="177" t="s">
        <v>591</v>
      </c>
      <c r="G17" s="177">
        <v>0</v>
      </c>
      <c r="H17" s="200">
        <v>2720580</v>
      </c>
      <c r="I17" s="177" t="s">
        <v>1176</v>
      </c>
      <c r="J17" s="177" t="s">
        <v>1172</v>
      </c>
      <c r="O17" s="177" t="s">
        <v>608</v>
      </c>
      <c r="P17" s="177" t="s">
        <v>1037</v>
      </c>
      <c r="Q17" s="220">
        <v>46203</v>
      </c>
      <c r="R17" s="177" t="s">
        <v>1173</v>
      </c>
      <c r="S17" s="177" t="s">
        <v>50</v>
      </c>
      <c r="T17" s="177" t="s">
        <v>628</v>
      </c>
      <c r="U17" s="177" t="s">
        <v>291</v>
      </c>
      <c r="V17" s="177" t="s">
        <v>1174</v>
      </c>
    </row>
    <row r="18" spans="1:23" s="177" customFormat="1" ht="14.5" x14ac:dyDescent="0.4">
      <c r="A18" s="220">
        <v>46203</v>
      </c>
      <c r="B18" s="177" t="s">
        <v>1170</v>
      </c>
      <c r="C18" s="177" t="s">
        <v>621</v>
      </c>
      <c r="D18" s="177" t="s">
        <v>1035</v>
      </c>
      <c r="E18" s="177" t="s">
        <v>95</v>
      </c>
      <c r="F18" s="177" t="s">
        <v>591</v>
      </c>
      <c r="G18" s="177">
        <v>0</v>
      </c>
      <c r="H18" s="200">
        <v>2343870</v>
      </c>
      <c r="I18" s="177" t="s">
        <v>1177</v>
      </c>
      <c r="J18" s="177" t="s">
        <v>1172</v>
      </c>
      <c r="O18" s="177" t="s">
        <v>608</v>
      </c>
      <c r="P18" s="177" t="s">
        <v>1037</v>
      </c>
      <c r="Q18" s="220">
        <v>46203</v>
      </c>
      <c r="R18" s="177" t="s">
        <v>1173</v>
      </c>
      <c r="S18" s="177" t="s">
        <v>50</v>
      </c>
      <c r="T18" s="177" t="s">
        <v>628</v>
      </c>
      <c r="U18" s="177" t="s">
        <v>291</v>
      </c>
      <c r="V18" s="177" t="s">
        <v>1174</v>
      </c>
    </row>
    <row r="19" spans="1:23" s="177" customFormat="1" ht="14.5" x14ac:dyDescent="0.4">
      <c r="A19" s="220">
        <v>46203</v>
      </c>
      <c r="B19" s="177" t="s">
        <v>1178</v>
      </c>
      <c r="C19" s="177" t="s">
        <v>621</v>
      </c>
      <c r="D19" s="177" t="s">
        <v>1035</v>
      </c>
      <c r="E19" s="177" t="s">
        <v>95</v>
      </c>
      <c r="F19" s="177" t="s">
        <v>591</v>
      </c>
      <c r="G19" s="177">
        <v>0</v>
      </c>
      <c r="H19" s="200">
        <v>-67470840</v>
      </c>
      <c r="I19" s="177" t="s">
        <v>1179</v>
      </c>
      <c r="J19" s="177" t="s">
        <v>1172</v>
      </c>
      <c r="O19" s="177" t="s">
        <v>608</v>
      </c>
      <c r="P19" s="177" t="s">
        <v>1037</v>
      </c>
      <c r="Q19" s="220">
        <v>46203</v>
      </c>
      <c r="R19" s="177" t="s">
        <v>1180</v>
      </c>
      <c r="S19" s="177" t="s">
        <v>50</v>
      </c>
      <c r="T19" s="177" t="s">
        <v>628</v>
      </c>
      <c r="U19" s="177" t="s">
        <v>291</v>
      </c>
      <c r="V19" s="177" t="s">
        <v>1181</v>
      </c>
    </row>
    <row r="20" spans="1:23" s="177" customFormat="1" ht="14.5" x14ac:dyDescent="0.4">
      <c r="G20" s="200"/>
      <c r="H20" s="200"/>
    </row>
    <row r="21" spans="1:23" s="177" customFormat="1" ht="15" thickBot="1" x14ac:dyDescent="0.45">
      <c r="G21" s="200"/>
      <c r="H21" s="207">
        <f>SUM(H9:H20)</f>
        <v>298405344</v>
      </c>
    </row>
    <row r="22" spans="1:23" s="177" customFormat="1" ht="15" thickTop="1" x14ac:dyDescent="0.4">
      <c r="G22" s="200"/>
      <c r="H22" s="200"/>
    </row>
    <row r="23" spans="1:23" s="177" customFormat="1" ht="14.5" x14ac:dyDescent="0.4">
      <c r="G23" s="200"/>
      <c r="H23" s="177" t="b">
        <f>H21='5400_퇴직급여부채'!C12</f>
        <v>1</v>
      </c>
    </row>
    <row r="24" spans="1:23" s="177" customFormat="1" ht="14.5" x14ac:dyDescent="0.4">
      <c r="G24" s="200"/>
      <c r="H24" s="200"/>
    </row>
    <row r="25" spans="1:23" s="177" customFormat="1" ht="14.5" x14ac:dyDescent="0.4">
      <c r="G25" s="200"/>
      <c r="H25" s="200"/>
    </row>
    <row r="26" spans="1:23" s="177" customFormat="1" ht="14.5" x14ac:dyDescent="0.4">
      <c r="G26" s="200"/>
      <c r="H26" s="200"/>
    </row>
    <row r="27" spans="1:23" s="177" customFormat="1" ht="14.5" x14ac:dyDescent="0.4">
      <c r="G27" s="200"/>
      <c r="H27" s="200"/>
    </row>
    <row r="28" spans="1:23" s="208" customFormat="1" ht="14.5" x14ac:dyDescent="0.4">
      <c r="A28" s="209" t="s">
        <v>585</v>
      </c>
      <c r="B28" s="209" t="s">
        <v>586</v>
      </c>
      <c r="C28" s="209" t="s">
        <v>587</v>
      </c>
      <c r="D28" s="209" t="s">
        <v>588</v>
      </c>
      <c r="E28" s="209" t="s">
        <v>301</v>
      </c>
      <c r="F28" s="209" t="s">
        <v>589</v>
      </c>
      <c r="G28" s="211" t="s">
        <v>590</v>
      </c>
      <c r="H28" s="211" t="s">
        <v>591</v>
      </c>
      <c r="I28" s="209" t="s">
        <v>592</v>
      </c>
      <c r="J28" s="209" t="s">
        <v>593</v>
      </c>
      <c r="K28" s="209" t="s">
        <v>594</v>
      </c>
      <c r="L28" s="209" t="s">
        <v>595</v>
      </c>
      <c r="M28" s="209" t="s">
        <v>596</v>
      </c>
      <c r="N28" s="209" t="s">
        <v>597</v>
      </c>
      <c r="O28" s="209" t="s">
        <v>598</v>
      </c>
      <c r="P28" s="209" t="s">
        <v>599</v>
      </c>
      <c r="Q28" s="209" t="s">
        <v>600</v>
      </c>
      <c r="R28" s="209" t="s">
        <v>601</v>
      </c>
      <c r="S28" s="209" t="s">
        <v>602</v>
      </c>
      <c r="T28" s="209" t="s">
        <v>603</v>
      </c>
      <c r="U28" s="209" t="s">
        <v>279</v>
      </c>
      <c r="V28" s="209" t="s">
        <v>604</v>
      </c>
      <c r="W28" s="225" t="s">
        <v>1261</v>
      </c>
    </row>
    <row r="29" spans="1:23" s="177" customFormat="1" ht="14.5" x14ac:dyDescent="0.4">
      <c r="A29" s="142">
        <v>46052</v>
      </c>
      <c r="B29" s="177" t="s">
        <v>1046</v>
      </c>
      <c r="C29" s="177" t="s">
        <v>621</v>
      </c>
      <c r="D29" s="177" t="s">
        <v>1035</v>
      </c>
      <c r="E29" s="177" t="s">
        <v>95</v>
      </c>
      <c r="F29" s="177" t="s">
        <v>590</v>
      </c>
      <c r="G29" s="200">
        <v>12102046</v>
      </c>
      <c r="H29" s="200">
        <v>0</v>
      </c>
      <c r="I29" s="177" t="s">
        <v>1047</v>
      </c>
      <c r="J29" s="177" t="s">
        <v>1048</v>
      </c>
      <c r="O29" s="177" t="s">
        <v>608</v>
      </c>
      <c r="Q29" s="142">
        <v>46052</v>
      </c>
      <c r="R29" s="177" t="s">
        <v>1049</v>
      </c>
      <c r="S29" s="177" t="s">
        <v>53</v>
      </c>
      <c r="T29" s="177" t="s">
        <v>628</v>
      </c>
      <c r="U29" s="177" t="s">
        <v>291</v>
      </c>
      <c r="V29" s="177" t="s">
        <v>1050</v>
      </c>
      <c r="W29" s="226" t="s">
        <v>1263</v>
      </c>
    </row>
    <row r="30" spans="1:23" s="177" customFormat="1" ht="14.5" x14ac:dyDescent="0.4">
      <c r="A30" s="142">
        <v>46052</v>
      </c>
      <c r="B30" s="177" t="s">
        <v>1051</v>
      </c>
      <c r="C30" s="177" t="s">
        <v>621</v>
      </c>
      <c r="D30" s="177" t="s">
        <v>1035</v>
      </c>
      <c r="E30" s="177" t="s">
        <v>95</v>
      </c>
      <c r="F30" s="177" t="s">
        <v>590</v>
      </c>
      <c r="G30" s="200">
        <v>22440402</v>
      </c>
      <c r="H30" s="200">
        <v>0</v>
      </c>
      <c r="I30" s="177" t="s">
        <v>1052</v>
      </c>
      <c r="J30" s="177" t="s">
        <v>1048</v>
      </c>
      <c r="O30" s="177" t="s">
        <v>608</v>
      </c>
      <c r="Q30" s="142">
        <v>46052</v>
      </c>
      <c r="R30" s="177" t="s">
        <v>1053</v>
      </c>
      <c r="S30" s="177" t="s">
        <v>53</v>
      </c>
      <c r="T30" s="177" t="s">
        <v>628</v>
      </c>
      <c r="U30" s="177" t="s">
        <v>291</v>
      </c>
      <c r="V30" s="177" t="s">
        <v>1054</v>
      </c>
      <c r="W30" s="226" t="s">
        <v>1264</v>
      </c>
    </row>
    <row r="31" spans="1:23" s="177" customFormat="1" ht="14.5" x14ac:dyDescent="0.4">
      <c r="A31" s="142">
        <v>46080</v>
      </c>
      <c r="B31" s="177" t="s">
        <v>1055</v>
      </c>
      <c r="C31" s="177" t="s">
        <v>621</v>
      </c>
      <c r="D31" s="177" t="s">
        <v>1035</v>
      </c>
      <c r="E31" s="177" t="s">
        <v>95</v>
      </c>
      <c r="F31" s="177" t="s">
        <v>590</v>
      </c>
      <c r="G31" s="200">
        <v>7344397</v>
      </c>
      <c r="H31" s="200">
        <v>0</v>
      </c>
      <c r="I31" s="177" t="s">
        <v>1056</v>
      </c>
      <c r="J31" s="177" t="s">
        <v>1057</v>
      </c>
      <c r="O31" s="177" t="s">
        <v>608</v>
      </c>
      <c r="Q31" s="142">
        <v>46080</v>
      </c>
      <c r="R31" s="177" t="s">
        <v>1058</v>
      </c>
      <c r="S31" s="177" t="s">
        <v>53</v>
      </c>
      <c r="T31" s="177" t="s">
        <v>628</v>
      </c>
      <c r="U31" s="177" t="s">
        <v>291</v>
      </c>
      <c r="V31" s="177" t="s">
        <v>1059</v>
      </c>
      <c r="W31" s="226" t="s">
        <v>1275</v>
      </c>
    </row>
    <row r="32" spans="1:23" s="177" customFormat="1" ht="14.5" x14ac:dyDescent="0.4">
      <c r="A32" s="142">
        <v>46080</v>
      </c>
      <c r="B32" s="177" t="s">
        <v>1055</v>
      </c>
      <c r="C32" s="177" t="s">
        <v>621</v>
      </c>
      <c r="D32" s="177" t="s">
        <v>1035</v>
      </c>
      <c r="E32" s="177" t="s">
        <v>95</v>
      </c>
      <c r="F32" s="177" t="s">
        <v>590</v>
      </c>
      <c r="G32" s="200">
        <v>91032002</v>
      </c>
      <c r="H32" s="200">
        <v>0</v>
      </c>
      <c r="I32" s="177" t="s">
        <v>1060</v>
      </c>
      <c r="J32" s="177" t="s">
        <v>1057</v>
      </c>
      <c r="O32" s="177" t="s">
        <v>608</v>
      </c>
      <c r="Q32" s="142">
        <v>46080</v>
      </c>
      <c r="R32" s="177" t="s">
        <v>1058</v>
      </c>
      <c r="S32" s="177" t="s">
        <v>53</v>
      </c>
      <c r="T32" s="177" t="s">
        <v>628</v>
      </c>
      <c r="U32" s="177" t="s">
        <v>291</v>
      </c>
      <c r="V32" s="177" t="s">
        <v>1059</v>
      </c>
      <c r="W32" s="226" t="s">
        <v>1277</v>
      </c>
    </row>
    <row r="33" spans="1:23" s="177" customFormat="1" ht="14.5" x14ac:dyDescent="0.4">
      <c r="A33" s="142">
        <v>46080</v>
      </c>
      <c r="B33" s="177" t="s">
        <v>1055</v>
      </c>
      <c r="C33" s="177" t="s">
        <v>621</v>
      </c>
      <c r="D33" s="177" t="s">
        <v>1035</v>
      </c>
      <c r="E33" s="177" t="s">
        <v>95</v>
      </c>
      <c r="F33" s="177" t="s">
        <v>590</v>
      </c>
      <c r="G33" s="200">
        <v>78719570</v>
      </c>
      <c r="H33" s="200">
        <v>0</v>
      </c>
      <c r="I33" s="177" t="s">
        <v>1061</v>
      </c>
      <c r="J33" s="177" t="s">
        <v>1057</v>
      </c>
      <c r="O33" s="177" t="s">
        <v>608</v>
      </c>
      <c r="Q33" s="142">
        <v>46080</v>
      </c>
      <c r="R33" s="177" t="s">
        <v>1058</v>
      </c>
      <c r="S33" s="177" t="s">
        <v>53</v>
      </c>
      <c r="T33" s="177" t="s">
        <v>628</v>
      </c>
      <c r="U33" s="177" t="s">
        <v>291</v>
      </c>
      <c r="V33" s="177" t="s">
        <v>1059</v>
      </c>
      <c r="W33" s="226" t="s">
        <v>1281</v>
      </c>
    </row>
    <row r="34" spans="1:23" s="177" customFormat="1" ht="14.5" x14ac:dyDescent="0.4">
      <c r="A34" s="220">
        <v>46112</v>
      </c>
      <c r="B34" s="177" t="s">
        <v>1182</v>
      </c>
      <c r="C34" s="177" t="s">
        <v>621</v>
      </c>
      <c r="D34" s="177" t="s">
        <v>1035</v>
      </c>
      <c r="E34" s="177" t="s">
        <v>95</v>
      </c>
      <c r="F34" s="177" t="s">
        <v>590</v>
      </c>
      <c r="G34" s="200">
        <v>5666281</v>
      </c>
      <c r="H34" s="177">
        <v>0</v>
      </c>
      <c r="I34" s="177" t="s">
        <v>1183</v>
      </c>
      <c r="J34" s="177" t="s">
        <v>749</v>
      </c>
      <c r="O34" s="177" t="s">
        <v>608</v>
      </c>
      <c r="Q34" s="220">
        <v>46112</v>
      </c>
      <c r="R34" s="177" t="s">
        <v>1184</v>
      </c>
      <c r="S34" s="177" t="s">
        <v>57</v>
      </c>
      <c r="T34" s="177" t="s">
        <v>628</v>
      </c>
      <c r="U34" s="177" t="s">
        <v>291</v>
      </c>
      <c r="V34" s="177" t="s">
        <v>1185</v>
      </c>
      <c r="W34" s="226" t="s">
        <v>1282</v>
      </c>
    </row>
    <row r="35" spans="1:23" s="177" customFormat="1" ht="14.5" x14ac:dyDescent="0.4">
      <c r="A35" s="220">
        <v>46112</v>
      </c>
      <c r="B35" s="177" t="s">
        <v>1182</v>
      </c>
      <c r="C35" s="177" t="s">
        <v>621</v>
      </c>
      <c r="D35" s="177" t="s">
        <v>1035</v>
      </c>
      <c r="E35" s="177" t="s">
        <v>95</v>
      </c>
      <c r="F35" s="177" t="s">
        <v>590</v>
      </c>
      <c r="G35" s="200">
        <v>10521212</v>
      </c>
      <c r="H35" s="177">
        <v>0</v>
      </c>
      <c r="I35" s="177" t="s">
        <v>1186</v>
      </c>
      <c r="J35" s="177" t="s">
        <v>749</v>
      </c>
      <c r="O35" s="177" t="s">
        <v>608</v>
      </c>
      <c r="Q35" s="220">
        <v>46112</v>
      </c>
      <c r="R35" s="177" t="s">
        <v>1184</v>
      </c>
      <c r="S35" s="177" t="s">
        <v>57</v>
      </c>
      <c r="T35" s="177" t="s">
        <v>628</v>
      </c>
      <c r="U35" s="177" t="s">
        <v>291</v>
      </c>
      <c r="V35" s="177" t="s">
        <v>1185</v>
      </c>
      <c r="W35" s="226" t="s">
        <v>1283</v>
      </c>
    </row>
    <row r="36" spans="1:23" s="177" customFormat="1" ht="14.5" x14ac:dyDescent="0.4">
      <c r="A36" s="220">
        <v>46112</v>
      </c>
      <c r="B36" s="177" t="s">
        <v>1182</v>
      </c>
      <c r="C36" s="177" t="s">
        <v>621</v>
      </c>
      <c r="D36" s="177" t="s">
        <v>1035</v>
      </c>
      <c r="E36" s="177" t="s">
        <v>95</v>
      </c>
      <c r="F36" s="177" t="s">
        <v>590</v>
      </c>
      <c r="G36" s="200">
        <v>18037825</v>
      </c>
      <c r="H36" s="177">
        <v>0</v>
      </c>
      <c r="I36" s="177" t="s">
        <v>1187</v>
      </c>
      <c r="J36" s="177" t="s">
        <v>749</v>
      </c>
      <c r="O36" s="177" t="s">
        <v>608</v>
      </c>
      <c r="Q36" s="220">
        <v>46112</v>
      </c>
      <c r="R36" s="177" t="s">
        <v>1184</v>
      </c>
      <c r="S36" s="177" t="s">
        <v>57</v>
      </c>
      <c r="T36" s="177" t="s">
        <v>628</v>
      </c>
      <c r="U36" s="177" t="s">
        <v>291</v>
      </c>
      <c r="V36" s="177" t="s">
        <v>1185</v>
      </c>
      <c r="W36" s="226" t="s">
        <v>1284</v>
      </c>
    </row>
    <row r="37" spans="1:23" s="177" customFormat="1" ht="14.5" x14ac:dyDescent="0.4">
      <c r="A37" s="220">
        <v>46112</v>
      </c>
      <c r="B37" s="177" t="s">
        <v>1182</v>
      </c>
      <c r="C37" s="177" t="s">
        <v>621</v>
      </c>
      <c r="D37" s="177" t="s">
        <v>1035</v>
      </c>
      <c r="E37" s="177" t="s">
        <v>95</v>
      </c>
      <c r="F37" s="177" t="s">
        <v>590</v>
      </c>
      <c r="G37" s="200">
        <v>13972602</v>
      </c>
      <c r="H37" s="177">
        <v>0</v>
      </c>
      <c r="I37" s="177" t="s">
        <v>1188</v>
      </c>
      <c r="J37" s="177" t="s">
        <v>749</v>
      </c>
      <c r="O37" s="177" t="s">
        <v>608</v>
      </c>
      <c r="Q37" s="220">
        <v>46112</v>
      </c>
      <c r="R37" s="177" t="s">
        <v>1184</v>
      </c>
      <c r="S37" s="177" t="s">
        <v>57</v>
      </c>
      <c r="T37" s="177" t="s">
        <v>628</v>
      </c>
      <c r="U37" s="177" t="s">
        <v>291</v>
      </c>
      <c r="V37" s="177" t="s">
        <v>1185</v>
      </c>
      <c r="W37" s="226" t="s">
        <v>1269</v>
      </c>
    </row>
    <row r="38" spans="1:23" s="177" customFormat="1" ht="14.5" x14ac:dyDescent="0.4">
      <c r="A38" s="220">
        <v>46142</v>
      </c>
      <c r="B38" s="177" t="s">
        <v>1189</v>
      </c>
      <c r="C38" s="177" t="s">
        <v>621</v>
      </c>
      <c r="D38" s="177" t="s">
        <v>1035</v>
      </c>
      <c r="E38" s="177" t="s">
        <v>95</v>
      </c>
      <c r="F38" s="177" t="s">
        <v>590</v>
      </c>
      <c r="G38" s="200">
        <v>33826468</v>
      </c>
      <c r="H38" s="177">
        <v>0</v>
      </c>
      <c r="I38" s="177" t="s">
        <v>1190</v>
      </c>
      <c r="J38" s="177" t="s">
        <v>1191</v>
      </c>
      <c r="O38" s="177" t="s">
        <v>608</v>
      </c>
      <c r="Q38" s="220">
        <v>46142</v>
      </c>
      <c r="R38" s="177" t="s">
        <v>1192</v>
      </c>
      <c r="S38" s="177" t="s">
        <v>53</v>
      </c>
      <c r="T38" s="177" t="s">
        <v>628</v>
      </c>
      <c r="U38" s="177" t="s">
        <v>291</v>
      </c>
      <c r="V38" s="177" t="s">
        <v>1193</v>
      </c>
      <c r="W38" s="226" t="s">
        <v>1270</v>
      </c>
    </row>
    <row r="39" spans="1:23" s="177" customFormat="1" ht="14.5" x14ac:dyDescent="0.4">
      <c r="A39" s="220">
        <v>46171</v>
      </c>
      <c r="B39" s="177" t="s">
        <v>1194</v>
      </c>
      <c r="C39" s="177" t="s">
        <v>621</v>
      </c>
      <c r="D39" s="177" t="s">
        <v>1035</v>
      </c>
      <c r="E39" s="177" t="s">
        <v>95</v>
      </c>
      <c r="F39" s="177" t="s">
        <v>590</v>
      </c>
      <c r="G39" s="200">
        <v>17854308</v>
      </c>
      <c r="H39" s="177">
        <v>0</v>
      </c>
      <c r="I39" s="177" t="s">
        <v>1195</v>
      </c>
      <c r="J39" s="177" t="s">
        <v>1196</v>
      </c>
      <c r="O39" s="177" t="s">
        <v>608</v>
      </c>
      <c r="Q39" s="220">
        <v>46171</v>
      </c>
      <c r="R39" s="177" t="s">
        <v>1197</v>
      </c>
      <c r="S39" s="177" t="s">
        <v>53</v>
      </c>
      <c r="T39" s="177" t="s">
        <v>628</v>
      </c>
      <c r="U39" s="177" t="s">
        <v>291</v>
      </c>
      <c r="V39" s="177" t="s">
        <v>1198</v>
      </c>
      <c r="W39" s="226" t="s">
        <v>1271</v>
      </c>
    </row>
    <row r="40" spans="1:23" s="177" customFormat="1" ht="14.5" x14ac:dyDescent="0.4">
      <c r="A40" s="220">
        <v>46171</v>
      </c>
      <c r="B40" s="177" t="s">
        <v>1046</v>
      </c>
      <c r="C40" s="177" t="s">
        <v>621</v>
      </c>
      <c r="D40" s="177" t="s">
        <v>1035</v>
      </c>
      <c r="E40" s="177" t="s">
        <v>95</v>
      </c>
      <c r="F40" s="177" t="s">
        <v>590</v>
      </c>
      <c r="G40" s="200">
        <v>4420886</v>
      </c>
      <c r="H40" s="177">
        <v>0</v>
      </c>
      <c r="I40" s="177" t="s">
        <v>1199</v>
      </c>
      <c r="J40" s="177" t="s">
        <v>1196</v>
      </c>
      <c r="O40" s="177" t="s">
        <v>608</v>
      </c>
      <c r="Q40" s="220">
        <v>46171</v>
      </c>
      <c r="R40" s="177" t="s">
        <v>1200</v>
      </c>
      <c r="S40" s="177" t="s">
        <v>53</v>
      </c>
      <c r="T40" s="177" t="s">
        <v>628</v>
      </c>
      <c r="U40" s="177" t="s">
        <v>291</v>
      </c>
      <c r="V40" s="177" t="s">
        <v>1050</v>
      </c>
      <c r="W40" s="226" t="s">
        <v>1272</v>
      </c>
    </row>
    <row r="41" spans="1:23" s="177" customFormat="1" ht="14.5" x14ac:dyDescent="0.4">
      <c r="A41" s="220">
        <v>46203</v>
      </c>
      <c r="B41" s="177" t="s">
        <v>1201</v>
      </c>
      <c r="C41" s="177" t="s">
        <v>621</v>
      </c>
      <c r="D41" s="177" t="s">
        <v>1035</v>
      </c>
      <c r="E41" s="177" t="s">
        <v>95</v>
      </c>
      <c r="F41" s="177" t="s">
        <v>590</v>
      </c>
      <c r="G41" s="200">
        <v>174420857</v>
      </c>
      <c r="H41" s="177">
        <v>0</v>
      </c>
      <c r="I41" s="177" t="s">
        <v>1202</v>
      </c>
      <c r="J41" s="177" t="s">
        <v>1172</v>
      </c>
      <c r="O41" s="177" t="s">
        <v>608</v>
      </c>
      <c r="Q41" s="220">
        <v>46203</v>
      </c>
      <c r="R41" s="177" t="s">
        <v>1203</v>
      </c>
      <c r="S41" s="177" t="s">
        <v>53</v>
      </c>
      <c r="T41" s="177" t="s">
        <v>628</v>
      </c>
      <c r="U41" s="177" t="s">
        <v>291</v>
      </c>
      <c r="V41" s="177" t="s">
        <v>1204</v>
      </c>
      <c r="W41" s="226" t="s">
        <v>1279</v>
      </c>
    </row>
    <row r="42" spans="1:23" s="177" customFormat="1" ht="14.5" x14ac:dyDescent="0.4">
      <c r="A42" s="220">
        <v>46203</v>
      </c>
      <c r="B42" s="177" t="s">
        <v>1201</v>
      </c>
      <c r="C42" s="177" t="s">
        <v>621</v>
      </c>
      <c r="D42" s="177" t="s">
        <v>1035</v>
      </c>
      <c r="E42" s="177" t="s">
        <v>95</v>
      </c>
      <c r="F42" s="177" t="s">
        <v>590</v>
      </c>
      <c r="G42" s="200">
        <v>19495754</v>
      </c>
      <c r="H42" s="177">
        <v>0</v>
      </c>
      <c r="I42" s="177" t="s">
        <v>1205</v>
      </c>
      <c r="J42" s="177" t="s">
        <v>1172</v>
      </c>
      <c r="O42" s="177" t="s">
        <v>608</v>
      </c>
      <c r="Q42" s="220">
        <v>46203</v>
      </c>
      <c r="R42" s="177" t="s">
        <v>1203</v>
      </c>
      <c r="S42" s="177" t="s">
        <v>53</v>
      </c>
      <c r="T42" s="177" t="s">
        <v>628</v>
      </c>
      <c r="U42" s="177" t="s">
        <v>291</v>
      </c>
      <c r="V42" s="177" t="s">
        <v>1204</v>
      </c>
      <c r="W42" s="226" t="s">
        <v>835</v>
      </c>
    </row>
    <row r="43" spans="1:23" s="177" customFormat="1" ht="14.5" x14ac:dyDescent="0.4">
      <c r="A43" s="220">
        <v>46203</v>
      </c>
      <c r="B43" s="177" t="s">
        <v>1201</v>
      </c>
      <c r="C43" s="177" t="s">
        <v>621</v>
      </c>
      <c r="D43" s="177" t="s">
        <v>1035</v>
      </c>
      <c r="E43" s="177" t="s">
        <v>95</v>
      </c>
      <c r="F43" s="177" t="s">
        <v>590</v>
      </c>
      <c r="G43" s="200">
        <v>25310978</v>
      </c>
      <c r="H43" s="177">
        <v>0</v>
      </c>
      <c r="I43" s="177" t="s">
        <v>1206</v>
      </c>
      <c r="J43" s="177" t="s">
        <v>1172</v>
      </c>
      <c r="O43" s="177" t="s">
        <v>608</v>
      </c>
      <c r="Q43" s="220">
        <v>46203</v>
      </c>
      <c r="R43" s="177" t="s">
        <v>1203</v>
      </c>
      <c r="S43" s="177" t="s">
        <v>53</v>
      </c>
      <c r="T43" s="177" t="s">
        <v>628</v>
      </c>
      <c r="U43" s="177" t="s">
        <v>291</v>
      </c>
      <c r="V43" s="177" t="s">
        <v>1204</v>
      </c>
      <c r="W43" s="226" t="s">
        <v>1273</v>
      </c>
    </row>
    <row r="44" spans="1:23" s="177" customFormat="1" ht="14.5" x14ac:dyDescent="0.4">
      <c r="A44" s="220">
        <v>46203</v>
      </c>
      <c r="B44" s="177" t="s">
        <v>1201</v>
      </c>
      <c r="C44" s="177" t="s">
        <v>621</v>
      </c>
      <c r="D44" s="177" t="s">
        <v>1035</v>
      </c>
      <c r="E44" s="177" t="s">
        <v>95</v>
      </c>
      <c r="F44" s="177" t="s">
        <v>590</v>
      </c>
      <c r="G44" s="200">
        <v>162685745</v>
      </c>
      <c r="H44" s="177">
        <v>0</v>
      </c>
      <c r="I44" s="177" t="s">
        <v>1207</v>
      </c>
      <c r="J44" s="177" t="s">
        <v>1172</v>
      </c>
      <c r="O44" s="177" t="s">
        <v>608</v>
      </c>
      <c r="Q44" s="220">
        <v>46203</v>
      </c>
      <c r="R44" s="177" t="s">
        <v>1203</v>
      </c>
      <c r="S44" s="177" t="s">
        <v>53</v>
      </c>
      <c r="T44" s="177" t="s">
        <v>628</v>
      </c>
      <c r="U44" s="177" t="s">
        <v>291</v>
      </c>
      <c r="V44" s="177" t="s">
        <v>1204</v>
      </c>
      <c r="W44" s="226" t="s">
        <v>1280</v>
      </c>
    </row>
    <row r="45" spans="1:23" s="177" customFormat="1" ht="14.5" x14ac:dyDescent="0.4">
      <c r="A45" s="220">
        <v>46203</v>
      </c>
      <c r="B45" s="177" t="s">
        <v>1208</v>
      </c>
      <c r="C45" s="177" t="s">
        <v>621</v>
      </c>
      <c r="D45" s="177" t="s">
        <v>1035</v>
      </c>
      <c r="E45" s="177" t="s">
        <v>95</v>
      </c>
      <c r="F45" s="177" t="s">
        <v>590</v>
      </c>
      <c r="G45" s="200">
        <v>9713985</v>
      </c>
      <c r="H45" s="177">
        <v>0</v>
      </c>
      <c r="I45" s="177" t="s">
        <v>1209</v>
      </c>
      <c r="J45" s="177" t="s">
        <v>1172</v>
      </c>
      <c r="O45" s="177" t="s">
        <v>608</v>
      </c>
      <c r="Q45" s="220">
        <v>46203</v>
      </c>
      <c r="R45" s="177" t="s">
        <v>1210</v>
      </c>
      <c r="S45" s="177" t="s">
        <v>50</v>
      </c>
      <c r="T45" s="177" t="s">
        <v>628</v>
      </c>
      <c r="U45" s="177" t="s">
        <v>291</v>
      </c>
      <c r="V45" s="177" t="s">
        <v>1211</v>
      </c>
      <c r="W45" s="226" t="s">
        <v>1274</v>
      </c>
    </row>
    <row r="46" spans="1:23" s="177" customFormat="1" ht="14.5" x14ac:dyDescent="0.4">
      <c r="W46" s="208"/>
    </row>
    <row r="47" spans="1:23" ht="17.5" thickBot="1" x14ac:dyDescent="0.5">
      <c r="G47" s="197">
        <f>SUM(G29:G46)</f>
        <v>707565318</v>
      </c>
      <c r="W47" s="140"/>
    </row>
    <row r="48" spans="1:23" ht="17.5" thickTop="1" x14ac:dyDescent="0.45"/>
    <row r="49" spans="7:7" x14ac:dyDescent="0.45">
      <c r="G49" s="177" t="b">
        <f>G47='5400_퇴직급여부채'!D12</f>
        <v>1</v>
      </c>
    </row>
  </sheetData>
  <mergeCells count="5">
    <mergeCell ref="A2:F2"/>
    <mergeCell ref="A1:J1"/>
    <mergeCell ref="A3:J3"/>
    <mergeCell ref="A4:J4"/>
    <mergeCell ref="G2:J2"/>
  </mergeCells>
  <phoneticPr fontId="25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EC63-B68D-4687-9911-7BB5D08A5DCB}">
  <dimension ref="A1:W60"/>
  <sheetViews>
    <sheetView topLeftCell="A43" workbookViewId="0">
      <selection activeCell="I23" sqref="I23"/>
    </sheetView>
  </sheetViews>
  <sheetFormatPr defaultRowHeight="17" x14ac:dyDescent="0.45"/>
  <cols>
    <col min="1" max="1" width="15.58203125" bestFit="1" customWidth="1"/>
    <col min="5" max="5" width="11.83203125" bestFit="1" customWidth="1"/>
    <col min="7" max="8" width="14.25" bestFit="1" customWidth="1"/>
    <col min="9" max="9" width="88.6640625" bestFit="1" customWidth="1"/>
    <col min="17" max="17" width="15.58203125" bestFit="1" customWidth="1"/>
  </cols>
  <sheetData>
    <row r="1" spans="1:22" x14ac:dyDescent="0.45">
      <c r="A1" s="579"/>
      <c r="B1" s="580"/>
      <c r="C1" s="580"/>
      <c r="D1" s="580"/>
      <c r="E1" s="580"/>
      <c r="F1" s="580"/>
      <c r="G1" s="580"/>
      <c r="H1" s="580"/>
      <c r="I1" s="580"/>
      <c r="J1" s="580"/>
    </row>
    <row r="2" spans="1:22" ht="17.5" customHeight="1" x14ac:dyDescent="0.45">
      <c r="A2" s="581" t="str">
        <f>기본사항!C8</f>
        <v>주식회사 경남제약</v>
      </c>
      <c r="B2" s="580"/>
      <c r="C2" s="580"/>
      <c r="D2" s="580"/>
      <c r="E2" s="580"/>
      <c r="F2" s="580"/>
      <c r="G2" s="582" t="s">
        <v>1017</v>
      </c>
      <c r="H2" s="580"/>
      <c r="I2" s="580"/>
      <c r="J2" s="580"/>
    </row>
    <row r="3" spans="1:22" ht="25.5" customHeight="1" x14ac:dyDescent="0.45">
      <c r="A3" s="583" t="s">
        <v>1018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22" x14ac:dyDescent="0.45">
      <c r="A4" s="584" t="s">
        <v>1212</v>
      </c>
      <c r="B4" s="580"/>
      <c r="C4" s="580"/>
      <c r="D4" s="580"/>
      <c r="E4" s="580"/>
      <c r="F4" s="580"/>
      <c r="G4" s="580"/>
      <c r="H4" s="580"/>
      <c r="I4" s="580"/>
      <c r="J4" s="580"/>
    </row>
    <row r="7" spans="1:22" s="137" customFormat="1" ht="14.5" x14ac:dyDescent="0.4">
      <c r="A7" s="137" t="s">
        <v>1213</v>
      </c>
    </row>
    <row r="8" spans="1:22" s="137" customFormat="1" ht="14.5" x14ac:dyDescent="0.4">
      <c r="A8" s="221" t="s">
        <v>585</v>
      </c>
      <c r="B8" s="221" t="s">
        <v>586</v>
      </c>
      <c r="C8" s="221" t="s">
        <v>587</v>
      </c>
      <c r="D8" s="221" t="s">
        <v>588</v>
      </c>
      <c r="E8" s="221" t="s">
        <v>301</v>
      </c>
      <c r="F8" s="221" t="s">
        <v>589</v>
      </c>
      <c r="G8" s="221" t="s">
        <v>590</v>
      </c>
      <c r="H8" s="221" t="s">
        <v>591</v>
      </c>
      <c r="I8" s="221" t="s">
        <v>592</v>
      </c>
      <c r="J8" s="221" t="s">
        <v>593</v>
      </c>
      <c r="K8" s="221" t="s">
        <v>594</v>
      </c>
      <c r="L8" s="221" t="s">
        <v>595</v>
      </c>
      <c r="M8" s="221" t="s">
        <v>596</v>
      </c>
      <c r="N8" s="221" t="s">
        <v>597</v>
      </c>
      <c r="O8" s="221" t="s">
        <v>598</v>
      </c>
      <c r="P8" s="221" t="s">
        <v>599</v>
      </c>
      <c r="Q8" s="221" t="s">
        <v>600</v>
      </c>
      <c r="R8" s="221" t="s">
        <v>601</v>
      </c>
      <c r="S8" s="221" t="s">
        <v>602</v>
      </c>
      <c r="T8" s="221" t="s">
        <v>603</v>
      </c>
      <c r="U8" s="221" t="s">
        <v>279</v>
      </c>
      <c r="V8" s="221" t="s">
        <v>604</v>
      </c>
    </row>
    <row r="9" spans="1:22" s="137" customFormat="1" ht="14.5" x14ac:dyDescent="0.4">
      <c r="A9" s="146">
        <v>46112</v>
      </c>
      <c r="B9" s="137" t="s">
        <v>1214</v>
      </c>
      <c r="C9" s="137" t="s">
        <v>606</v>
      </c>
      <c r="D9" s="137" t="s">
        <v>50</v>
      </c>
      <c r="E9" s="137" t="s">
        <v>97</v>
      </c>
      <c r="F9" s="137" t="s">
        <v>590</v>
      </c>
      <c r="G9" s="200">
        <v>69407</v>
      </c>
      <c r="H9" s="200">
        <v>0</v>
      </c>
      <c r="I9" s="137" t="s">
        <v>1215</v>
      </c>
      <c r="O9" s="137" t="s">
        <v>608</v>
      </c>
      <c r="Q9" s="146">
        <v>46112</v>
      </c>
      <c r="R9" s="137" t="s">
        <v>1216</v>
      </c>
      <c r="T9" s="137" t="s">
        <v>610</v>
      </c>
      <c r="U9" s="137" t="s">
        <v>291</v>
      </c>
      <c r="V9" s="137" t="s">
        <v>1217</v>
      </c>
    </row>
    <row r="10" spans="1:22" s="137" customFormat="1" ht="14.5" x14ac:dyDescent="0.4">
      <c r="A10" s="146">
        <v>46112</v>
      </c>
      <c r="B10" s="137" t="s">
        <v>1214</v>
      </c>
      <c r="C10" s="137" t="s">
        <v>606</v>
      </c>
      <c r="D10" s="137" t="s">
        <v>50</v>
      </c>
      <c r="E10" s="137" t="s">
        <v>97</v>
      </c>
      <c r="F10" s="137" t="s">
        <v>590</v>
      </c>
      <c r="G10" s="200">
        <v>45378387</v>
      </c>
      <c r="H10" s="200">
        <v>0</v>
      </c>
      <c r="I10" s="137" t="s">
        <v>1218</v>
      </c>
      <c r="O10" s="137" t="s">
        <v>608</v>
      </c>
      <c r="Q10" s="146">
        <v>46112</v>
      </c>
      <c r="R10" s="137" t="s">
        <v>1216</v>
      </c>
      <c r="T10" s="137" t="s">
        <v>610</v>
      </c>
      <c r="U10" s="137" t="s">
        <v>291</v>
      </c>
      <c r="V10" s="137" t="s">
        <v>1217</v>
      </c>
    </row>
    <row r="11" spans="1:22" s="137" customFormat="1" ht="14.5" x14ac:dyDescent="0.4">
      <c r="A11" s="146">
        <v>46112</v>
      </c>
      <c r="B11" s="137" t="s">
        <v>1214</v>
      </c>
      <c r="C11" s="137" t="s">
        <v>606</v>
      </c>
      <c r="D11" s="137" t="s">
        <v>50</v>
      </c>
      <c r="E11" s="137" t="s">
        <v>97</v>
      </c>
      <c r="F11" s="137" t="s">
        <v>590</v>
      </c>
      <c r="G11" s="200">
        <v>1507047</v>
      </c>
      <c r="H11" s="200">
        <v>0</v>
      </c>
      <c r="I11" s="137" t="s">
        <v>1219</v>
      </c>
      <c r="O11" s="137" t="s">
        <v>608</v>
      </c>
      <c r="Q11" s="146">
        <v>46112</v>
      </c>
      <c r="R11" s="137" t="s">
        <v>1216</v>
      </c>
      <c r="T11" s="137" t="s">
        <v>610</v>
      </c>
      <c r="U11" s="137" t="s">
        <v>291</v>
      </c>
      <c r="V11" s="137" t="s">
        <v>1217</v>
      </c>
    </row>
    <row r="12" spans="1:22" s="137" customFormat="1" ht="14.5" x14ac:dyDescent="0.4">
      <c r="A12" s="146">
        <v>46203</v>
      </c>
      <c r="B12" s="137" t="s">
        <v>1220</v>
      </c>
      <c r="C12" s="137" t="s">
        <v>606</v>
      </c>
      <c r="D12" s="137" t="s">
        <v>50</v>
      </c>
      <c r="E12" s="137" t="s">
        <v>97</v>
      </c>
      <c r="F12" s="137" t="s">
        <v>590</v>
      </c>
      <c r="G12" s="200">
        <v>919863</v>
      </c>
      <c r="H12" s="200">
        <v>0</v>
      </c>
      <c r="I12" s="137" t="s">
        <v>1221</v>
      </c>
      <c r="O12" s="137" t="s">
        <v>608</v>
      </c>
      <c r="Q12" s="146">
        <v>46203</v>
      </c>
      <c r="R12" s="137" t="s">
        <v>1222</v>
      </c>
      <c r="T12" s="137" t="s">
        <v>610</v>
      </c>
      <c r="U12" s="137" t="s">
        <v>291</v>
      </c>
      <c r="V12" s="137" t="s">
        <v>1223</v>
      </c>
    </row>
    <row r="13" spans="1:22" s="137" customFormat="1" ht="14.5" x14ac:dyDescent="0.4">
      <c r="A13" s="146">
        <v>46203</v>
      </c>
      <c r="B13" s="137" t="s">
        <v>1220</v>
      </c>
      <c r="C13" s="137" t="s">
        <v>606</v>
      </c>
      <c r="D13" s="137" t="s">
        <v>50</v>
      </c>
      <c r="E13" s="137" t="s">
        <v>97</v>
      </c>
      <c r="F13" s="137" t="s">
        <v>590</v>
      </c>
      <c r="G13" s="200">
        <v>7591277215</v>
      </c>
      <c r="H13" s="200">
        <v>0</v>
      </c>
      <c r="I13" s="137" t="s">
        <v>1224</v>
      </c>
      <c r="O13" s="137" t="s">
        <v>608</v>
      </c>
      <c r="Q13" s="146">
        <v>46203</v>
      </c>
      <c r="R13" s="137" t="s">
        <v>1222</v>
      </c>
      <c r="T13" s="137" t="s">
        <v>610</v>
      </c>
      <c r="U13" s="137" t="s">
        <v>291</v>
      </c>
      <c r="V13" s="137" t="s">
        <v>1223</v>
      </c>
    </row>
    <row r="14" spans="1:22" s="137" customFormat="1" ht="14.5" x14ac:dyDescent="0.4">
      <c r="A14" s="146">
        <v>46203</v>
      </c>
      <c r="B14" s="137" t="s">
        <v>1220</v>
      </c>
      <c r="C14" s="137" t="s">
        <v>606</v>
      </c>
      <c r="D14" s="137" t="s">
        <v>50</v>
      </c>
      <c r="E14" s="137" t="s">
        <v>97</v>
      </c>
      <c r="F14" s="137" t="s">
        <v>590</v>
      </c>
      <c r="G14" s="200">
        <v>44280225</v>
      </c>
      <c r="H14" s="200">
        <v>0</v>
      </c>
      <c r="I14" s="137" t="s">
        <v>1225</v>
      </c>
      <c r="O14" s="137" t="s">
        <v>608</v>
      </c>
      <c r="Q14" s="146">
        <v>46203</v>
      </c>
      <c r="R14" s="137" t="s">
        <v>1222</v>
      </c>
      <c r="T14" s="137" t="s">
        <v>610</v>
      </c>
      <c r="U14" s="137" t="s">
        <v>291</v>
      </c>
      <c r="V14" s="137" t="s">
        <v>1223</v>
      </c>
    </row>
    <row r="15" spans="1:22" s="137" customFormat="1" ht="14.5" x14ac:dyDescent="0.4">
      <c r="A15" s="146">
        <v>46203</v>
      </c>
      <c r="B15" s="137" t="s">
        <v>1220</v>
      </c>
      <c r="C15" s="137" t="s">
        <v>606</v>
      </c>
      <c r="D15" s="137" t="s">
        <v>50</v>
      </c>
      <c r="E15" s="137" t="s">
        <v>97</v>
      </c>
      <c r="F15" s="137" t="s">
        <v>590</v>
      </c>
      <c r="G15" s="200">
        <v>572280</v>
      </c>
      <c r="H15" s="200">
        <v>0</v>
      </c>
      <c r="I15" s="137" t="s">
        <v>1226</v>
      </c>
      <c r="O15" s="137" t="s">
        <v>608</v>
      </c>
      <c r="Q15" s="146">
        <v>46203</v>
      </c>
      <c r="R15" s="137" t="s">
        <v>1222</v>
      </c>
      <c r="T15" s="137" t="s">
        <v>610</v>
      </c>
      <c r="U15" s="137" t="s">
        <v>291</v>
      </c>
      <c r="V15" s="137" t="s">
        <v>1223</v>
      </c>
    </row>
    <row r="16" spans="1:22" s="137" customFormat="1" ht="14.5" x14ac:dyDescent="0.4">
      <c r="A16" s="146">
        <v>46203</v>
      </c>
      <c r="B16" s="137" t="s">
        <v>1227</v>
      </c>
      <c r="C16" s="137" t="s">
        <v>606</v>
      </c>
      <c r="D16" s="137" t="s">
        <v>50</v>
      </c>
      <c r="E16" s="137" t="s">
        <v>97</v>
      </c>
      <c r="F16" s="137" t="s">
        <v>590</v>
      </c>
      <c r="G16" s="200">
        <v>-69407</v>
      </c>
      <c r="H16" s="200">
        <v>0</v>
      </c>
      <c r="I16" s="137" t="s">
        <v>1228</v>
      </c>
      <c r="O16" s="137" t="s">
        <v>608</v>
      </c>
      <c r="Q16" s="146">
        <v>46203</v>
      </c>
      <c r="R16" s="137" t="s">
        <v>1229</v>
      </c>
      <c r="T16" s="137" t="s">
        <v>610</v>
      </c>
      <c r="U16" s="137" t="s">
        <v>291</v>
      </c>
      <c r="V16" s="137" t="s">
        <v>1230</v>
      </c>
    </row>
    <row r="17" spans="1:23" s="137" customFormat="1" ht="14.5" x14ac:dyDescent="0.4">
      <c r="G17" s="200"/>
      <c r="H17" s="200"/>
    </row>
    <row r="18" spans="1:23" s="137" customFormat="1" ht="14.5" x14ac:dyDescent="0.4">
      <c r="G18" s="200"/>
      <c r="H18" s="200"/>
    </row>
    <row r="19" spans="1:23" s="137" customFormat="1" ht="15" thickBot="1" x14ac:dyDescent="0.45">
      <c r="G19" s="201">
        <f>SUM(G9:G18)</f>
        <v>7683935017</v>
      </c>
      <c r="H19" s="200"/>
    </row>
    <row r="20" spans="1:23" s="137" customFormat="1" ht="14.5" x14ac:dyDescent="0.4">
      <c r="G20" s="200"/>
      <c r="H20" s="200"/>
    </row>
    <row r="21" spans="1:23" s="137" customFormat="1" ht="14.5" x14ac:dyDescent="0.4">
      <c r="A21" s="137" t="s">
        <v>1260</v>
      </c>
      <c r="G21" s="200"/>
      <c r="H21" s="200"/>
    </row>
    <row r="22" spans="1:23" s="149" customFormat="1" ht="14.5" x14ac:dyDescent="0.4">
      <c r="A22" s="221" t="s">
        <v>585</v>
      </c>
      <c r="B22" s="221" t="s">
        <v>586</v>
      </c>
      <c r="C22" s="221" t="s">
        <v>587</v>
      </c>
      <c r="D22" s="221" t="s">
        <v>588</v>
      </c>
      <c r="E22" s="221" t="s">
        <v>301</v>
      </c>
      <c r="F22" s="221" t="s">
        <v>589</v>
      </c>
      <c r="G22" s="222" t="s">
        <v>590</v>
      </c>
      <c r="H22" s="222" t="s">
        <v>591</v>
      </c>
      <c r="I22" s="221" t="s">
        <v>592</v>
      </c>
      <c r="J22" s="221" t="s">
        <v>593</v>
      </c>
      <c r="K22" s="221" t="s">
        <v>594</v>
      </c>
      <c r="L22" s="221" t="s">
        <v>595</v>
      </c>
      <c r="M22" s="221" t="s">
        <v>596</v>
      </c>
      <c r="N22" s="221" t="s">
        <v>597</v>
      </c>
      <c r="O22" s="221" t="s">
        <v>598</v>
      </c>
      <c r="P22" s="221" t="s">
        <v>599</v>
      </c>
      <c r="Q22" s="221" t="s">
        <v>600</v>
      </c>
      <c r="R22" s="221" t="s">
        <v>601</v>
      </c>
      <c r="S22" s="221" t="s">
        <v>602</v>
      </c>
      <c r="T22" s="221" t="s">
        <v>603</v>
      </c>
      <c r="U22" s="221" t="s">
        <v>279</v>
      </c>
      <c r="V22" s="221" t="s">
        <v>604</v>
      </c>
    </row>
    <row r="23" spans="1:23" s="137" customFormat="1" ht="14.5" x14ac:dyDescent="0.4">
      <c r="A23" s="146">
        <v>46041</v>
      </c>
      <c r="B23" s="137" t="s">
        <v>1109</v>
      </c>
      <c r="C23" s="137" t="s">
        <v>606</v>
      </c>
      <c r="D23" s="137" t="s">
        <v>53</v>
      </c>
      <c r="E23" s="137" t="s">
        <v>97</v>
      </c>
      <c r="F23" s="137" t="s">
        <v>591</v>
      </c>
      <c r="G23" s="200">
        <v>0</v>
      </c>
      <c r="H23" s="200">
        <v>7871883</v>
      </c>
      <c r="I23" s="137" t="s">
        <v>1231</v>
      </c>
      <c r="O23" s="137" t="s">
        <v>608</v>
      </c>
      <c r="Q23" s="146">
        <v>46041</v>
      </c>
      <c r="R23" s="137" t="s">
        <v>1232</v>
      </c>
      <c r="T23" s="137" t="s">
        <v>610</v>
      </c>
      <c r="U23" s="137" t="s">
        <v>291</v>
      </c>
      <c r="V23" s="137" t="s">
        <v>1112</v>
      </c>
      <c r="W23" s="137" t="s">
        <v>1287</v>
      </c>
    </row>
    <row r="24" spans="1:23" s="137" customFormat="1" ht="14.5" x14ac:dyDescent="0.4">
      <c r="A24" s="146">
        <v>46041</v>
      </c>
      <c r="B24" s="137" t="s">
        <v>1109</v>
      </c>
      <c r="C24" s="137" t="s">
        <v>606</v>
      </c>
      <c r="D24" s="137" t="s">
        <v>53</v>
      </c>
      <c r="E24" s="137" t="s">
        <v>97</v>
      </c>
      <c r="F24" s="137" t="s">
        <v>591</v>
      </c>
      <c r="G24" s="200">
        <v>0</v>
      </c>
      <c r="H24" s="200">
        <v>3507669</v>
      </c>
      <c r="I24" s="137" t="s">
        <v>1233</v>
      </c>
      <c r="O24" s="137" t="s">
        <v>608</v>
      </c>
      <c r="Q24" s="146">
        <v>46041</v>
      </c>
      <c r="R24" s="137" t="s">
        <v>1232</v>
      </c>
      <c r="T24" s="137" t="s">
        <v>610</v>
      </c>
      <c r="U24" s="137" t="s">
        <v>291</v>
      </c>
      <c r="V24" s="137" t="s">
        <v>1112</v>
      </c>
      <c r="W24" s="137" t="s">
        <v>1288</v>
      </c>
    </row>
    <row r="25" spans="1:23" s="137" customFormat="1" ht="14.5" x14ac:dyDescent="0.4">
      <c r="A25" s="146">
        <v>46041</v>
      </c>
      <c r="B25" s="137" t="s">
        <v>1109</v>
      </c>
      <c r="C25" s="137" t="s">
        <v>606</v>
      </c>
      <c r="D25" s="137" t="s">
        <v>53</v>
      </c>
      <c r="E25" s="137" t="s">
        <v>97</v>
      </c>
      <c r="F25" s="137" t="s">
        <v>591</v>
      </c>
      <c r="G25" s="200">
        <v>0</v>
      </c>
      <c r="H25" s="200">
        <v>4455841</v>
      </c>
      <c r="I25" s="137" t="s">
        <v>1234</v>
      </c>
      <c r="O25" s="137" t="s">
        <v>608</v>
      </c>
      <c r="Q25" s="146">
        <v>46041</v>
      </c>
      <c r="R25" s="137" t="s">
        <v>1232</v>
      </c>
      <c r="T25" s="137" t="s">
        <v>610</v>
      </c>
      <c r="U25" s="137" t="s">
        <v>291</v>
      </c>
      <c r="V25" s="137" t="s">
        <v>1112</v>
      </c>
      <c r="W25" s="137" t="s">
        <v>1289</v>
      </c>
    </row>
    <row r="26" spans="1:23" s="137" customFormat="1" ht="14.5" x14ac:dyDescent="0.4">
      <c r="A26" s="146">
        <v>46041</v>
      </c>
      <c r="B26" s="137" t="s">
        <v>1109</v>
      </c>
      <c r="C26" s="137" t="s">
        <v>606</v>
      </c>
      <c r="D26" s="137" t="s">
        <v>53</v>
      </c>
      <c r="E26" s="137" t="s">
        <v>97</v>
      </c>
      <c r="F26" s="137" t="s">
        <v>591</v>
      </c>
      <c r="G26" s="200">
        <v>0</v>
      </c>
      <c r="H26" s="200">
        <v>3869033</v>
      </c>
      <c r="I26" s="137" t="s">
        <v>1235</v>
      </c>
      <c r="O26" s="137" t="s">
        <v>608</v>
      </c>
      <c r="Q26" s="146">
        <v>46041</v>
      </c>
      <c r="R26" s="137" t="s">
        <v>1232</v>
      </c>
      <c r="T26" s="137" t="s">
        <v>610</v>
      </c>
      <c r="U26" s="137" t="s">
        <v>291</v>
      </c>
      <c r="V26" s="137" t="s">
        <v>1112</v>
      </c>
      <c r="W26" s="137" t="s">
        <v>1290</v>
      </c>
    </row>
    <row r="27" spans="1:23" s="137" customFormat="1" ht="14.5" x14ac:dyDescent="0.4">
      <c r="A27" s="146">
        <v>46041</v>
      </c>
      <c r="B27" s="137" t="s">
        <v>1109</v>
      </c>
      <c r="C27" s="137" t="s">
        <v>606</v>
      </c>
      <c r="D27" s="137" t="s">
        <v>53</v>
      </c>
      <c r="E27" s="137" t="s">
        <v>97</v>
      </c>
      <c r="F27" s="137" t="s">
        <v>591</v>
      </c>
      <c r="G27" s="200">
        <v>0</v>
      </c>
      <c r="H27" s="200">
        <v>16627468</v>
      </c>
      <c r="I27" s="137" t="s">
        <v>1236</v>
      </c>
      <c r="O27" s="137" t="s">
        <v>608</v>
      </c>
      <c r="Q27" s="146">
        <v>46041</v>
      </c>
      <c r="R27" s="137" t="s">
        <v>1232</v>
      </c>
      <c r="T27" s="137" t="s">
        <v>610</v>
      </c>
      <c r="U27" s="137" t="s">
        <v>291</v>
      </c>
      <c r="V27" s="137" t="s">
        <v>1112</v>
      </c>
      <c r="W27" s="137" t="s">
        <v>1291</v>
      </c>
    </row>
    <row r="28" spans="1:23" s="137" customFormat="1" ht="14.5" x14ac:dyDescent="0.4">
      <c r="A28" s="146">
        <v>46041</v>
      </c>
      <c r="B28" s="137" t="s">
        <v>1109</v>
      </c>
      <c r="C28" s="137" t="s">
        <v>606</v>
      </c>
      <c r="D28" s="137" t="s">
        <v>53</v>
      </c>
      <c r="E28" s="137" t="s">
        <v>97</v>
      </c>
      <c r="F28" s="137" t="s">
        <v>591</v>
      </c>
      <c r="G28" s="200">
        <v>0</v>
      </c>
      <c r="H28" s="200">
        <v>11713920</v>
      </c>
      <c r="I28" s="137" t="s">
        <v>1237</v>
      </c>
      <c r="O28" s="137" t="s">
        <v>608</v>
      </c>
      <c r="Q28" s="146">
        <v>46041</v>
      </c>
      <c r="R28" s="137" t="s">
        <v>1232</v>
      </c>
      <c r="T28" s="137" t="s">
        <v>610</v>
      </c>
      <c r="U28" s="137" t="s">
        <v>291</v>
      </c>
      <c r="V28" s="137" t="s">
        <v>1112</v>
      </c>
      <c r="W28" s="137" t="s">
        <v>1292</v>
      </c>
    </row>
    <row r="29" spans="1:23" s="137" customFormat="1" ht="14.5" x14ac:dyDescent="0.4">
      <c r="A29" s="146">
        <v>46042</v>
      </c>
      <c r="B29" s="137" t="s">
        <v>1109</v>
      </c>
      <c r="C29" s="137" t="s">
        <v>606</v>
      </c>
      <c r="D29" s="137" t="s">
        <v>53</v>
      </c>
      <c r="E29" s="137" t="s">
        <v>97</v>
      </c>
      <c r="F29" s="137" t="s">
        <v>591</v>
      </c>
      <c r="G29" s="200">
        <v>0</v>
      </c>
      <c r="H29" s="200">
        <v>114667</v>
      </c>
      <c r="I29" s="137" t="s">
        <v>1235</v>
      </c>
      <c r="O29" s="137" t="s">
        <v>608</v>
      </c>
      <c r="Q29" s="146">
        <v>46042</v>
      </c>
      <c r="R29" s="137" t="s">
        <v>1238</v>
      </c>
      <c r="T29" s="137" t="s">
        <v>610</v>
      </c>
      <c r="U29" s="137" t="s">
        <v>291</v>
      </c>
      <c r="V29" s="137" t="s">
        <v>1112</v>
      </c>
      <c r="W29" s="137" t="s">
        <v>1290</v>
      </c>
    </row>
    <row r="30" spans="1:23" s="137" customFormat="1" ht="14.5" x14ac:dyDescent="0.4">
      <c r="A30" s="146">
        <v>46042</v>
      </c>
      <c r="B30" s="137" t="s">
        <v>1109</v>
      </c>
      <c r="C30" s="137" t="s">
        <v>606</v>
      </c>
      <c r="D30" s="137" t="s">
        <v>53</v>
      </c>
      <c r="E30" s="137" t="s">
        <v>97</v>
      </c>
      <c r="F30" s="137" t="s">
        <v>591</v>
      </c>
      <c r="G30" s="200">
        <v>0</v>
      </c>
      <c r="H30" s="200">
        <v>103599</v>
      </c>
      <c r="I30" s="137" t="s">
        <v>1239</v>
      </c>
      <c r="O30" s="137" t="s">
        <v>608</v>
      </c>
      <c r="Q30" s="146">
        <v>46042</v>
      </c>
      <c r="R30" s="137" t="s">
        <v>1238</v>
      </c>
      <c r="T30" s="137" t="s">
        <v>610</v>
      </c>
      <c r="U30" s="137" t="s">
        <v>291</v>
      </c>
      <c r="V30" s="137" t="s">
        <v>1112</v>
      </c>
      <c r="W30" s="137" t="s">
        <v>1288</v>
      </c>
    </row>
    <row r="31" spans="1:23" s="137" customFormat="1" ht="14.5" x14ac:dyDescent="0.4">
      <c r="A31" s="146">
        <v>46042</v>
      </c>
      <c r="B31" s="137" t="s">
        <v>1109</v>
      </c>
      <c r="C31" s="137" t="s">
        <v>606</v>
      </c>
      <c r="D31" s="137" t="s">
        <v>53</v>
      </c>
      <c r="E31" s="137" t="s">
        <v>97</v>
      </c>
      <c r="F31" s="137" t="s">
        <v>591</v>
      </c>
      <c r="G31" s="200">
        <v>0</v>
      </c>
      <c r="H31" s="200">
        <v>506662</v>
      </c>
      <c r="I31" s="137" t="s">
        <v>1236</v>
      </c>
      <c r="O31" s="137" t="s">
        <v>608</v>
      </c>
      <c r="Q31" s="146">
        <v>46042</v>
      </c>
      <c r="R31" s="137" t="s">
        <v>1238</v>
      </c>
      <c r="T31" s="137" t="s">
        <v>610</v>
      </c>
      <c r="U31" s="137" t="s">
        <v>291</v>
      </c>
      <c r="V31" s="137" t="s">
        <v>1112</v>
      </c>
      <c r="W31" s="137" t="s">
        <v>1291</v>
      </c>
    </row>
    <row r="32" spans="1:23" s="137" customFormat="1" ht="14.5" x14ac:dyDescent="0.4">
      <c r="A32" s="146">
        <v>46042</v>
      </c>
      <c r="B32" s="137" t="s">
        <v>1109</v>
      </c>
      <c r="C32" s="137" t="s">
        <v>606</v>
      </c>
      <c r="D32" s="137" t="s">
        <v>53</v>
      </c>
      <c r="E32" s="137" t="s">
        <v>97</v>
      </c>
      <c r="F32" s="137" t="s">
        <v>591</v>
      </c>
      <c r="G32" s="200">
        <v>0</v>
      </c>
      <c r="H32" s="200">
        <v>131603</v>
      </c>
      <c r="I32" s="137" t="s">
        <v>1240</v>
      </c>
      <c r="O32" s="137" t="s">
        <v>608</v>
      </c>
      <c r="Q32" s="146">
        <v>46042</v>
      </c>
      <c r="R32" s="137" t="s">
        <v>1238</v>
      </c>
      <c r="T32" s="137" t="s">
        <v>610</v>
      </c>
      <c r="U32" s="137" t="s">
        <v>291</v>
      </c>
      <c r="V32" s="137" t="s">
        <v>1112</v>
      </c>
      <c r="W32" s="137" t="s">
        <v>1289</v>
      </c>
    </row>
    <row r="33" spans="1:23" s="137" customFormat="1" ht="14.5" x14ac:dyDescent="0.4">
      <c r="A33" s="146">
        <v>46043</v>
      </c>
      <c r="B33" s="137" t="s">
        <v>1241</v>
      </c>
      <c r="C33" s="137" t="s">
        <v>606</v>
      </c>
      <c r="D33" s="137" t="s">
        <v>53</v>
      </c>
      <c r="E33" s="137" t="s">
        <v>97</v>
      </c>
      <c r="F33" s="137" t="s">
        <v>591</v>
      </c>
      <c r="G33" s="200">
        <v>0</v>
      </c>
      <c r="H33" s="200">
        <v>352130</v>
      </c>
      <c r="I33" s="137" t="s">
        <v>1237</v>
      </c>
      <c r="O33" s="137" t="s">
        <v>608</v>
      </c>
      <c r="Q33" s="146">
        <v>46043</v>
      </c>
      <c r="R33" s="137" t="s">
        <v>1242</v>
      </c>
      <c r="T33" s="137" t="s">
        <v>610</v>
      </c>
      <c r="U33" s="137" t="s">
        <v>291</v>
      </c>
      <c r="V33" s="137" t="s">
        <v>1243</v>
      </c>
      <c r="W33" s="137" t="s">
        <v>1292</v>
      </c>
    </row>
    <row r="34" spans="1:23" s="137" customFormat="1" ht="14.5" x14ac:dyDescent="0.4">
      <c r="A34" s="146">
        <v>46043</v>
      </c>
      <c r="B34" s="137" t="s">
        <v>1241</v>
      </c>
      <c r="C34" s="137" t="s">
        <v>606</v>
      </c>
      <c r="D34" s="137" t="s">
        <v>53</v>
      </c>
      <c r="E34" s="137" t="s">
        <v>97</v>
      </c>
      <c r="F34" s="137" t="s">
        <v>591</v>
      </c>
      <c r="G34" s="200">
        <v>0</v>
      </c>
      <c r="H34" s="200">
        <v>242307</v>
      </c>
      <c r="I34" s="137" t="s">
        <v>1244</v>
      </c>
      <c r="O34" s="137" t="s">
        <v>608</v>
      </c>
      <c r="Q34" s="146">
        <v>46043</v>
      </c>
      <c r="R34" s="137" t="s">
        <v>1242</v>
      </c>
      <c r="T34" s="137" t="s">
        <v>610</v>
      </c>
      <c r="U34" s="137" t="s">
        <v>291</v>
      </c>
      <c r="V34" s="137" t="s">
        <v>1243</v>
      </c>
      <c r="W34" s="137" t="s">
        <v>1286</v>
      </c>
    </row>
    <row r="35" spans="1:23" s="137" customFormat="1" ht="14.5" x14ac:dyDescent="0.4">
      <c r="A35" s="146">
        <v>46072</v>
      </c>
      <c r="B35" s="137" t="s">
        <v>605</v>
      </c>
      <c r="C35" s="137" t="s">
        <v>606</v>
      </c>
      <c r="D35" s="137" t="s">
        <v>53</v>
      </c>
      <c r="E35" s="137" t="s">
        <v>97</v>
      </c>
      <c r="F35" s="137" t="s">
        <v>591</v>
      </c>
      <c r="G35" s="200">
        <v>0</v>
      </c>
      <c r="H35" s="200">
        <v>21748731</v>
      </c>
      <c r="I35" s="137" t="s">
        <v>1245</v>
      </c>
      <c r="O35" s="137" t="s">
        <v>608</v>
      </c>
      <c r="Q35" s="146">
        <v>46072</v>
      </c>
      <c r="R35" s="137" t="s">
        <v>1246</v>
      </c>
      <c r="T35" s="137" t="s">
        <v>610</v>
      </c>
      <c r="U35" s="137" t="s">
        <v>291</v>
      </c>
      <c r="V35" s="137" t="s">
        <v>611</v>
      </c>
      <c r="W35" s="137" t="s">
        <v>1264</v>
      </c>
    </row>
    <row r="36" spans="1:23" s="137" customFormat="1" ht="14.5" x14ac:dyDescent="0.4">
      <c r="A36" s="146">
        <v>46072</v>
      </c>
      <c r="B36" s="137" t="s">
        <v>605</v>
      </c>
      <c r="C36" s="137" t="s">
        <v>606</v>
      </c>
      <c r="D36" s="137" t="s">
        <v>53</v>
      </c>
      <c r="E36" s="137" t="s">
        <v>97</v>
      </c>
      <c r="F36" s="137" t="s">
        <v>591</v>
      </c>
      <c r="G36" s="200">
        <v>0</v>
      </c>
      <c r="H36" s="200">
        <v>691671</v>
      </c>
      <c r="I36" s="137" t="s">
        <v>1247</v>
      </c>
      <c r="O36" s="137" t="s">
        <v>608</v>
      </c>
      <c r="Q36" s="146">
        <v>46072</v>
      </c>
      <c r="R36" s="137" t="s">
        <v>1246</v>
      </c>
      <c r="T36" s="137" t="s">
        <v>610</v>
      </c>
      <c r="U36" s="137" t="s">
        <v>291</v>
      </c>
      <c r="V36" s="137" t="s">
        <v>611</v>
      </c>
      <c r="W36" s="137" t="s">
        <v>1264</v>
      </c>
    </row>
    <row r="37" spans="1:23" s="137" customFormat="1" ht="14.5" x14ac:dyDescent="0.4">
      <c r="A37" s="146">
        <v>46072</v>
      </c>
      <c r="B37" s="137" t="s">
        <v>605</v>
      </c>
      <c r="C37" s="137" t="s">
        <v>606</v>
      </c>
      <c r="D37" s="137" t="s">
        <v>53</v>
      </c>
      <c r="E37" s="137" t="s">
        <v>97</v>
      </c>
      <c r="F37" s="137" t="s">
        <v>591</v>
      </c>
      <c r="G37" s="200">
        <v>0</v>
      </c>
      <c r="H37" s="200">
        <v>11257979</v>
      </c>
      <c r="I37" s="137" t="s">
        <v>1248</v>
      </c>
      <c r="O37" s="137" t="s">
        <v>608</v>
      </c>
      <c r="Q37" s="146">
        <v>46072</v>
      </c>
      <c r="R37" s="137" t="s">
        <v>1246</v>
      </c>
      <c r="T37" s="137" t="s">
        <v>610</v>
      </c>
      <c r="U37" s="137" t="s">
        <v>291</v>
      </c>
      <c r="V37" s="137" t="s">
        <v>611</v>
      </c>
      <c r="W37" s="137" t="s">
        <v>1262</v>
      </c>
    </row>
    <row r="38" spans="1:23" s="137" customFormat="1" ht="14.5" x14ac:dyDescent="0.4">
      <c r="A38" s="146">
        <v>46072</v>
      </c>
      <c r="B38" s="137" t="s">
        <v>605</v>
      </c>
      <c r="C38" s="137" t="s">
        <v>606</v>
      </c>
      <c r="D38" s="137" t="s">
        <v>53</v>
      </c>
      <c r="E38" s="137" t="s">
        <v>97</v>
      </c>
      <c r="F38" s="137" t="s">
        <v>591</v>
      </c>
      <c r="G38" s="200">
        <v>0</v>
      </c>
      <c r="H38" s="200">
        <v>332140</v>
      </c>
      <c r="I38" s="137" t="s">
        <v>1249</v>
      </c>
      <c r="O38" s="137" t="s">
        <v>608</v>
      </c>
      <c r="Q38" s="146">
        <v>46072</v>
      </c>
      <c r="R38" s="137" t="s">
        <v>1246</v>
      </c>
      <c r="T38" s="137" t="s">
        <v>610</v>
      </c>
      <c r="U38" s="137" t="s">
        <v>291</v>
      </c>
      <c r="V38" s="137" t="s">
        <v>611</v>
      </c>
      <c r="W38" s="137" t="s">
        <v>1262</v>
      </c>
    </row>
    <row r="39" spans="1:23" s="137" customFormat="1" ht="14.5" x14ac:dyDescent="0.4">
      <c r="A39" s="146">
        <v>46097</v>
      </c>
      <c r="B39" s="137" t="s">
        <v>1109</v>
      </c>
      <c r="C39" s="137" t="s">
        <v>606</v>
      </c>
      <c r="D39" s="137" t="s">
        <v>53</v>
      </c>
      <c r="E39" s="137" t="s">
        <v>97</v>
      </c>
      <c r="F39" s="137" t="s">
        <v>591</v>
      </c>
      <c r="G39" s="200">
        <v>0</v>
      </c>
      <c r="H39" s="200">
        <v>6454389</v>
      </c>
      <c r="I39" s="137" t="s">
        <v>1250</v>
      </c>
      <c r="O39" s="137" t="s">
        <v>608</v>
      </c>
      <c r="Q39" s="146">
        <v>46097</v>
      </c>
      <c r="R39" s="137" t="s">
        <v>1251</v>
      </c>
      <c r="T39" s="137" t="s">
        <v>610</v>
      </c>
      <c r="U39" s="137" t="s">
        <v>291</v>
      </c>
      <c r="V39" s="137" t="s">
        <v>1112</v>
      </c>
      <c r="W39" s="137" t="s">
        <v>1265</v>
      </c>
    </row>
    <row r="40" spans="1:23" s="137" customFormat="1" ht="14.5" x14ac:dyDescent="0.4">
      <c r="A40" s="146">
        <v>46097</v>
      </c>
      <c r="B40" s="137" t="s">
        <v>1109</v>
      </c>
      <c r="C40" s="137" t="s">
        <v>606</v>
      </c>
      <c r="D40" s="137" t="s">
        <v>53</v>
      </c>
      <c r="E40" s="137" t="s">
        <v>97</v>
      </c>
      <c r="F40" s="137" t="s">
        <v>591</v>
      </c>
      <c r="G40" s="200">
        <v>0</v>
      </c>
      <c r="H40" s="200">
        <v>189948</v>
      </c>
      <c r="I40" s="137" t="s">
        <v>1250</v>
      </c>
      <c r="O40" s="137" t="s">
        <v>608</v>
      </c>
      <c r="Q40" s="146">
        <v>46097</v>
      </c>
      <c r="R40" s="137" t="s">
        <v>1251</v>
      </c>
      <c r="T40" s="137" t="s">
        <v>610</v>
      </c>
      <c r="U40" s="137" t="s">
        <v>291</v>
      </c>
      <c r="V40" s="137" t="s">
        <v>1112</v>
      </c>
      <c r="W40" s="137" t="s">
        <v>1265</v>
      </c>
    </row>
    <row r="41" spans="1:23" s="137" customFormat="1" ht="14.5" x14ac:dyDescent="0.4">
      <c r="A41" s="146">
        <v>46097</v>
      </c>
      <c r="B41" s="137" t="s">
        <v>1109</v>
      </c>
      <c r="C41" s="137" t="s">
        <v>606</v>
      </c>
      <c r="D41" s="137" t="s">
        <v>53</v>
      </c>
      <c r="E41" s="137" t="s">
        <v>97</v>
      </c>
      <c r="F41" s="137" t="s">
        <v>591</v>
      </c>
      <c r="G41" s="200">
        <v>0</v>
      </c>
      <c r="H41" s="200">
        <v>69985585</v>
      </c>
      <c r="I41" s="137" t="s">
        <v>1061</v>
      </c>
      <c r="O41" s="137" t="s">
        <v>608</v>
      </c>
      <c r="Q41" s="146">
        <v>46097</v>
      </c>
      <c r="R41" s="137" t="s">
        <v>1251</v>
      </c>
      <c r="T41" s="137" t="s">
        <v>610</v>
      </c>
      <c r="U41" s="137" t="s">
        <v>291</v>
      </c>
      <c r="V41" s="137" t="s">
        <v>1112</v>
      </c>
      <c r="W41" s="137" t="s">
        <v>1278</v>
      </c>
    </row>
    <row r="42" spans="1:23" s="137" customFormat="1" ht="14.5" x14ac:dyDescent="0.4">
      <c r="A42" s="146">
        <v>46097</v>
      </c>
      <c r="B42" s="137" t="s">
        <v>1109</v>
      </c>
      <c r="C42" s="137" t="s">
        <v>606</v>
      </c>
      <c r="D42" s="137" t="s">
        <v>53</v>
      </c>
      <c r="E42" s="137" t="s">
        <v>97</v>
      </c>
      <c r="F42" s="137" t="s">
        <v>591</v>
      </c>
      <c r="G42" s="200">
        <v>0</v>
      </c>
      <c r="H42" s="200">
        <v>2428421</v>
      </c>
      <c r="I42" s="137" t="s">
        <v>1060</v>
      </c>
      <c r="O42" s="137" t="s">
        <v>608</v>
      </c>
      <c r="Q42" s="146">
        <v>46097</v>
      </c>
      <c r="R42" s="137" t="s">
        <v>1251</v>
      </c>
      <c r="T42" s="137" t="s">
        <v>610</v>
      </c>
      <c r="U42" s="137" t="s">
        <v>291</v>
      </c>
      <c r="V42" s="137" t="s">
        <v>1112</v>
      </c>
      <c r="W42" s="137" t="s">
        <v>1276</v>
      </c>
    </row>
    <row r="43" spans="1:23" s="137" customFormat="1" ht="14.5" x14ac:dyDescent="0.4">
      <c r="A43" s="146">
        <v>46097</v>
      </c>
      <c r="B43" s="137" t="s">
        <v>1109</v>
      </c>
      <c r="C43" s="137" t="s">
        <v>606</v>
      </c>
      <c r="D43" s="137" t="s">
        <v>53</v>
      </c>
      <c r="E43" s="137" t="s">
        <v>97</v>
      </c>
      <c r="F43" s="137" t="s">
        <v>591</v>
      </c>
      <c r="G43" s="200">
        <v>0</v>
      </c>
      <c r="H43" s="200">
        <v>2059627</v>
      </c>
      <c r="I43" s="137" t="s">
        <v>1061</v>
      </c>
      <c r="O43" s="137" t="s">
        <v>608</v>
      </c>
      <c r="Q43" s="146">
        <v>46097</v>
      </c>
      <c r="R43" s="137" t="s">
        <v>1251</v>
      </c>
      <c r="T43" s="137" t="s">
        <v>610</v>
      </c>
      <c r="U43" s="137" t="s">
        <v>291</v>
      </c>
      <c r="V43" s="137" t="s">
        <v>1112</v>
      </c>
      <c r="W43" s="137" t="s">
        <v>1278</v>
      </c>
    </row>
    <row r="44" spans="1:23" s="137" customFormat="1" ht="14.5" x14ac:dyDescent="0.4">
      <c r="A44" s="146">
        <v>46097</v>
      </c>
      <c r="B44" s="137" t="s">
        <v>1109</v>
      </c>
      <c r="C44" s="137" t="s">
        <v>606</v>
      </c>
      <c r="D44" s="137" t="s">
        <v>53</v>
      </c>
      <c r="E44" s="137" t="s">
        <v>97</v>
      </c>
      <c r="F44" s="137" t="s">
        <v>591</v>
      </c>
      <c r="G44" s="200">
        <v>0</v>
      </c>
      <c r="H44" s="200">
        <v>82517099</v>
      </c>
      <c r="I44" s="137" t="s">
        <v>1060</v>
      </c>
      <c r="O44" s="137" t="s">
        <v>608</v>
      </c>
      <c r="Q44" s="146">
        <v>46097</v>
      </c>
      <c r="R44" s="137" t="s">
        <v>1251</v>
      </c>
      <c r="T44" s="137" t="s">
        <v>610</v>
      </c>
      <c r="U44" s="137" t="s">
        <v>291</v>
      </c>
      <c r="V44" s="137" t="s">
        <v>1112</v>
      </c>
      <c r="W44" s="137" t="s">
        <v>1276</v>
      </c>
    </row>
    <row r="45" spans="1:23" s="137" customFormat="1" ht="14.5" x14ac:dyDescent="0.4">
      <c r="A45" s="146">
        <v>46126</v>
      </c>
      <c r="B45" s="137" t="s">
        <v>1241</v>
      </c>
      <c r="C45" s="137" t="s">
        <v>606</v>
      </c>
      <c r="D45" s="137" t="s">
        <v>53</v>
      </c>
      <c r="E45" s="137" t="s">
        <v>97</v>
      </c>
      <c r="F45" s="137" t="s">
        <v>591</v>
      </c>
      <c r="G45" s="200">
        <v>0</v>
      </c>
      <c r="H45" s="200">
        <v>261838</v>
      </c>
      <c r="I45" s="137" t="s">
        <v>1186</v>
      </c>
      <c r="O45" s="137" t="s">
        <v>608</v>
      </c>
      <c r="Q45" s="146">
        <v>46126</v>
      </c>
      <c r="R45" s="137" t="s">
        <v>1252</v>
      </c>
      <c r="T45" s="137" t="s">
        <v>610</v>
      </c>
      <c r="U45" s="137" t="s">
        <v>291</v>
      </c>
      <c r="V45" s="137" t="s">
        <v>1243</v>
      </c>
      <c r="W45" s="137" t="s">
        <v>1267</v>
      </c>
    </row>
    <row r="46" spans="1:23" s="137" customFormat="1" ht="14.5" x14ac:dyDescent="0.4">
      <c r="A46" s="146">
        <v>46126</v>
      </c>
      <c r="B46" s="137" t="s">
        <v>1241</v>
      </c>
      <c r="C46" s="137" t="s">
        <v>606</v>
      </c>
      <c r="D46" s="137" t="s">
        <v>53</v>
      </c>
      <c r="E46" s="137" t="s">
        <v>97</v>
      </c>
      <c r="F46" s="137" t="s">
        <v>591</v>
      </c>
      <c r="G46" s="200">
        <v>0</v>
      </c>
      <c r="H46" s="200">
        <v>4648963</v>
      </c>
      <c r="I46" s="137" t="s">
        <v>1183</v>
      </c>
      <c r="O46" s="137" t="s">
        <v>608</v>
      </c>
      <c r="Q46" s="146">
        <v>46126</v>
      </c>
      <c r="R46" s="137" t="s">
        <v>1252</v>
      </c>
      <c r="T46" s="137" t="s">
        <v>610</v>
      </c>
      <c r="U46" s="137" t="s">
        <v>291</v>
      </c>
      <c r="V46" s="137" t="s">
        <v>1243</v>
      </c>
      <c r="W46" s="137" t="s">
        <v>1266</v>
      </c>
    </row>
    <row r="47" spans="1:23" s="137" customFormat="1" ht="14.5" x14ac:dyDescent="0.4">
      <c r="A47" s="146">
        <v>46126</v>
      </c>
      <c r="B47" s="137" t="s">
        <v>1241</v>
      </c>
      <c r="C47" s="137" t="s">
        <v>606</v>
      </c>
      <c r="D47" s="137" t="s">
        <v>53</v>
      </c>
      <c r="E47" s="137" t="s">
        <v>97</v>
      </c>
      <c r="F47" s="137" t="s">
        <v>591</v>
      </c>
      <c r="G47" s="200">
        <v>0</v>
      </c>
      <c r="H47" s="200">
        <v>11762490</v>
      </c>
      <c r="I47" s="137" t="s">
        <v>1253</v>
      </c>
      <c r="O47" s="137" t="s">
        <v>608</v>
      </c>
      <c r="Q47" s="146">
        <v>46126</v>
      </c>
      <c r="R47" s="137" t="s">
        <v>1252</v>
      </c>
      <c r="T47" s="137" t="s">
        <v>610</v>
      </c>
      <c r="U47" s="137" t="s">
        <v>291</v>
      </c>
      <c r="V47" s="137" t="s">
        <v>1243</v>
      </c>
      <c r="W47" s="137" t="s">
        <v>1269</v>
      </c>
    </row>
    <row r="48" spans="1:23" s="137" customFormat="1" ht="14.5" x14ac:dyDescent="0.4">
      <c r="A48" s="146">
        <v>46126</v>
      </c>
      <c r="B48" s="137" t="s">
        <v>1241</v>
      </c>
      <c r="C48" s="137" t="s">
        <v>606</v>
      </c>
      <c r="D48" s="137" t="s">
        <v>53</v>
      </c>
      <c r="E48" s="137" t="s">
        <v>97</v>
      </c>
      <c r="F48" s="137" t="s">
        <v>591</v>
      </c>
      <c r="G48" s="200">
        <v>0</v>
      </c>
      <c r="H48" s="200">
        <v>480864</v>
      </c>
      <c r="I48" s="137" t="s">
        <v>1187</v>
      </c>
      <c r="O48" s="137" t="s">
        <v>608</v>
      </c>
      <c r="Q48" s="146">
        <v>46126</v>
      </c>
      <c r="R48" s="137" t="s">
        <v>1252</v>
      </c>
      <c r="T48" s="137" t="s">
        <v>610</v>
      </c>
      <c r="U48" s="137" t="s">
        <v>291</v>
      </c>
      <c r="V48" s="137" t="s">
        <v>1243</v>
      </c>
      <c r="W48" s="137" t="s">
        <v>1268</v>
      </c>
    </row>
    <row r="49" spans="1:23" s="137" customFormat="1" ht="14.5" x14ac:dyDescent="0.4">
      <c r="A49" s="146">
        <v>46126</v>
      </c>
      <c r="B49" s="137" t="s">
        <v>1241</v>
      </c>
      <c r="C49" s="137" t="s">
        <v>606</v>
      </c>
      <c r="D49" s="137" t="s">
        <v>53</v>
      </c>
      <c r="E49" s="137" t="s">
        <v>97</v>
      </c>
      <c r="F49" s="137" t="s">
        <v>591</v>
      </c>
      <c r="G49" s="200">
        <v>0</v>
      </c>
      <c r="H49" s="200">
        <v>16297703</v>
      </c>
      <c r="I49" s="137" t="s">
        <v>1187</v>
      </c>
      <c r="O49" s="137" t="s">
        <v>608</v>
      </c>
      <c r="Q49" s="146">
        <v>46126</v>
      </c>
      <c r="R49" s="137" t="s">
        <v>1252</v>
      </c>
      <c r="T49" s="137" t="s">
        <v>610</v>
      </c>
      <c r="U49" s="137" t="s">
        <v>291</v>
      </c>
      <c r="V49" s="137" t="s">
        <v>1243</v>
      </c>
      <c r="W49" s="137" t="s">
        <v>1268</v>
      </c>
    </row>
    <row r="50" spans="1:23" s="137" customFormat="1" ht="14.5" x14ac:dyDescent="0.4">
      <c r="A50" s="146">
        <v>46126</v>
      </c>
      <c r="B50" s="137" t="s">
        <v>1241</v>
      </c>
      <c r="C50" s="137" t="s">
        <v>606</v>
      </c>
      <c r="D50" s="137" t="s">
        <v>53</v>
      </c>
      <c r="E50" s="137" t="s">
        <v>97</v>
      </c>
      <c r="F50" s="137" t="s">
        <v>591</v>
      </c>
      <c r="G50" s="200">
        <v>0</v>
      </c>
      <c r="H50" s="200">
        <v>131451</v>
      </c>
      <c r="I50" s="137" t="s">
        <v>1183</v>
      </c>
      <c r="O50" s="137" t="s">
        <v>608</v>
      </c>
      <c r="Q50" s="146">
        <v>46126</v>
      </c>
      <c r="R50" s="137" t="s">
        <v>1252</v>
      </c>
      <c r="T50" s="137" t="s">
        <v>610</v>
      </c>
      <c r="U50" s="137" t="s">
        <v>291</v>
      </c>
      <c r="V50" s="137" t="s">
        <v>1243</v>
      </c>
      <c r="W50" s="137" t="s">
        <v>1266</v>
      </c>
    </row>
    <row r="51" spans="1:23" s="137" customFormat="1" ht="14.5" x14ac:dyDescent="0.4">
      <c r="A51" s="146">
        <v>46126</v>
      </c>
      <c r="B51" s="137" t="s">
        <v>1241</v>
      </c>
      <c r="C51" s="137" t="s">
        <v>606</v>
      </c>
      <c r="D51" s="137" t="s">
        <v>53</v>
      </c>
      <c r="E51" s="137" t="s">
        <v>97</v>
      </c>
      <c r="F51" s="137" t="s">
        <v>591</v>
      </c>
      <c r="G51" s="200">
        <v>0</v>
      </c>
      <c r="H51" s="200">
        <v>336258</v>
      </c>
      <c r="I51" s="137" t="s">
        <v>1253</v>
      </c>
      <c r="O51" s="137" t="s">
        <v>608</v>
      </c>
      <c r="Q51" s="146">
        <v>46126</v>
      </c>
      <c r="R51" s="137" t="s">
        <v>1252</v>
      </c>
      <c r="T51" s="137" t="s">
        <v>610</v>
      </c>
      <c r="U51" s="137" t="s">
        <v>291</v>
      </c>
      <c r="V51" s="137" t="s">
        <v>1243</v>
      </c>
      <c r="W51" s="137" t="s">
        <v>1269</v>
      </c>
    </row>
    <row r="52" spans="1:23" s="137" customFormat="1" ht="14.5" x14ac:dyDescent="0.4">
      <c r="A52" s="146">
        <v>46126</v>
      </c>
      <c r="B52" s="137" t="s">
        <v>1241</v>
      </c>
      <c r="C52" s="137" t="s">
        <v>606</v>
      </c>
      <c r="D52" s="137" t="s">
        <v>53</v>
      </c>
      <c r="E52" s="137" t="s">
        <v>97</v>
      </c>
      <c r="F52" s="137" t="s">
        <v>591</v>
      </c>
      <c r="G52" s="200">
        <v>0</v>
      </c>
      <c r="H52" s="200">
        <v>9521379</v>
      </c>
      <c r="I52" s="137" t="s">
        <v>1186</v>
      </c>
      <c r="O52" s="137" t="s">
        <v>608</v>
      </c>
      <c r="Q52" s="146">
        <v>46126</v>
      </c>
      <c r="R52" s="137" t="s">
        <v>1252</v>
      </c>
      <c r="T52" s="137" t="s">
        <v>610</v>
      </c>
      <c r="U52" s="137" t="s">
        <v>291</v>
      </c>
      <c r="V52" s="137" t="s">
        <v>1243</v>
      </c>
      <c r="W52" s="137" t="s">
        <v>1267</v>
      </c>
    </row>
    <row r="53" spans="1:23" s="137" customFormat="1" ht="14.5" x14ac:dyDescent="0.4">
      <c r="A53" s="146">
        <v>46156</v>
      </c>
      <c r="B53" s="137" t="s">
        <v>1241</v>
      </c>
      <c r="C53" s="137" t="s">
        <v>606</v>
      </c>
      <c r="D53" s="137" t="s">
        <v>53</v>
      </c>
      <c r="E53" s="137" t="s">
        <v>97</v>
      </c>
      <c r="F53" s="137" t="s">
        <v>591</v>
      </c>
      <c r="G53" s="200">
        <v>0</v>
      </c>
      <c r="H53" s="200">
        <v>31862548</v>
      </c>
      <c r="I53" s="137" t="s">
        <v>1254</v>
      </c>
      <c r="O53" s="137" t="s">
        <v>608</v>
      </c>
      <c r="Q53" s="146">
        <v>46156</v>
      </c>
      <c r="R53" s="137" t="s">
        <v>1255</v>
      </c>
      <c r="T53" s="137" t="s">
        <v>610</v>
      </c>
      <c r="U53" s="137" t="s">
        <v>291</v>
      </c>
      <c r="V53" s="137" t="s">
        <v>1243</v>
      </c>
      <c r="W53" s="137" t="s">
        <v>1270</v>
      </c>
    </row>
    <row r="54" spans="1:23" s="137" customFormat="1" ht="14.5" x14ac:dyDescent="0.4">
      <c r="A54" s="146">
        <v>46157</v>
      </c>
      <c r="B54" s="137" t="s">
        <v>1241</v>
      </c>
      <c r="C54" s="137" t="s">
        <v>606</v>
      </c>
      <c r="D54" s="137" t="s">
        <v>53</v>
      </c>
      <c r="E54" s="137" t="s">
        <v>97</v>
      </c>
      <c r="F54" s="137" t="s">
        <v>591</v>
      </c>
      <c r="G54" s="200">
        <v>0</v>
      </c>
      <c r="H54" s="200">
        <v>951348</v>
      </c>
      <c r="I54" s="137" t="s">
        <v>1254</v>
      </c>
      <c r="O54" s="137" t="s">
        <v>608</v>
      </c>
      <c r="Q54" s="146">
        <v>46157</v>
      </c>
      <c r="R54" s="137" t="s">
        <v>1256</v>
      </c>
      <c r="T54" s="137" t="s">
        <v>610</v>
      </c>
      <c r="U54" s="137" t="s">
        <v>291</v>
      </c>
      <c r="V54" s="137" t="s">
        <v>1243</v>
      </c>
      <c r="W54" s="137" t="s">
        <v>1270</v>
      </c>
    </row>
    <row r="55" spans="1:23" s="137" customFormat="1" ht="14.5" x14ac:dyDescent="0.4">
      <c r="A55" s="146">
        <v>46188</v>
      </c>
      <c r="B55" s="137" t="s">
        <v>1109</v>
      </c>
      <c r="C55" s="137" t="s">
        <v>606</v>
      </c>
      <c r="D55" s="137" t="s">
        <v>53</v>
      </c>
      <c r="E55" s="137" t="s">
        <v>97</v>
      </c>
      <c r="F55" s="137" t="s">
        <v>591</v>
      </c>
      <c r="G55" s="200">
        <v>0</v>
      </c>
      <c r="H55" s="200">
        <v>99391</v>
      </c>
      <c r="I55" s="137" t="s">
        <v>1257</v>
      </c>
      <c r="O55" s="137" t="s">
        <v>608</v>
      </c>
      <c r="Q55" s="146">
        <v>46188</v>
      </c>
      <c r="R55" s="137" t="s">
        <v>1258</v>
      </c>
      <c r="T55" s="137" t="s">
        <v>610</v>
      </c>
      <c r="U55" s="137" t="s">
        <v>291</v>
      </c>
      <c r="V55" s="137" t="s">
        <v>1112</v>
      </c>
      <c r="W55" s="137" t="s">
        <v>1272</v>
      </c>
    </row>
    <row r="56" spans="1:23" s="137" customFormat="1" ht="14.5" x14ac:dyDescent="0.4">
      <c r="A56" s="146">
        <v>46188</v>
      </c>
      <c r="B56" s="137" t="s">
        <v>1109</v>
      </c>
      <c r="C56" s="137" t="s">
        <v>606</v>
      </c>
      <c r="D56" s="137" t="s">
        <v>53</v>
      </c>
      <c r="E56" s="137" t="s">
        <v>97</v>
      </c>
      <c r="F56" s="137" t="s">
        <v>591</v>
      </c>
      <c r="G56" s="200">
        <v>0</v>
      </c>
      <c r="H56" s="200">
        <v>16711342</v>
      </c>
      <c r="I56" s="137" t="s">
        <v>1259</v>
      </c>
      <c r="O56" s="137" t="s">
        <v>608</v>
      </c>
      <c r="Q56" s="146">
        <v>46188</v>
      </c>
      <c r="R56" s="137" t="s">
        <v>1258</v>
      </c>
      <c r="T56" s="137" t="s">
        <v>610</v>
      </c>
      <c r="U56" s="137" t="s">
        <v>291</v>
      </c>
      <c r="V56" s="137" t="s">
        <v>1112</v>
      </c>
      <c r="W56" s="137" t="s">
        <v>1271</v>
      </c>
    </row>
    <row r="57" spans="1:23" s="137" customFormat="1" ht="14.5" x14ac:dyDescent="0.4">
      <c r="A57" s="146">
        <v>46188</v>
      </c>
      <c r="B57" s="137" t="s">
        <v>1109</v>
      </c>
      <c r="C57" s="137" t="s">
        <v>606</v>
      </c>
      <c r="D57" s="137" t="s">
        <v>53</v>
      </c>
      <c r="E57" s="137" t="s">
        <v>97</v>
      </c>
      <c r="F57" s="137" t="s">
        <v>591</v>
      </c>
      <c r="G57" s="200">
        <v>0</v>
      </c>
      <c r="H57" s="200">
        <v>466302</v>
      </c>
      <c r="I57" s="137" t="s">
        <v>1259</v>
      </c>
      <c r="O57" s="137" t="s">
        <v>608</v>
      </c>
      <c r="Q57" s="146">
        <v>46188</v>
      </c>
      <c r="R57" s="137" t="s">
        <v>1258</v>
      </c>
      <c r="T57" s="137" t="s">
        <v>610</v>
      </c>
      <c r="U57" s="137" t="s">
        <v>291</v>
      </c>
      <c r="V57" s="137" t="s">
        <v>1112</v>
      </c>
      <c r="W57" s="137" t="s">
        <v>1271</v>
      </c>
    </row>
    <row r="58" spans="1:23" s="137" customFormat="1" ht="14.5" x14ac:dyDescent="0.4">
      <c r="A58" s="146">
        <v>46188</v>
      </c>
      <c r="B58" s="137" t="s">
        <v>1109</v>
      </c>
      <c r="C58" s="137" t="s">
        <v>606</v>
      </c>
      <c r="D58" s="137" t="s">
        <v>53</v>
      </c>
      <c r="E58" s="137" t="s">
        <v>97</v>
      </c>
      <c r="F58" s="137" t="s">
        <v>591</v>
      </c>
      <c r="G58" s="200">
        <v>0</v>
      </c>
      <c r="H58" s="200">
        <v>3557948</v>
      </c>
      <c r="I58" s="137" t="s">
        <v>1257</v>
      </c>
      <c r="O58" s="137" t="s">
        <v>608</v>
      </c>
      <c r="Q58" s="146">
        <v>46188</v>
      </c>
      <c r="R58" s="137" t="s">
        <v>1258</v>
      </c>
      <c r="T58" s="137" t="s">
        <v>610</v>
      </c>
      <c r="U58" s="137" t="s">
        <v>291</v>
      </c>
      <c r="V58" s="137" t="s">
        <v>1112</v>
      </c>
      <c r="W58" s="137" t="s">
        <v>1272</v>
      </c>
    </row>
    <row r="59" spans="1:23" s="137" customFormat="1" ht="14.5" x14ac:dyDescent="0.4">
      <c r="A59" s="146">
        <v>46203</v>
      </c>
      <c r="B59" s="137" t="s">
        <v>1220</v>
      </c>
      <c r="C59" s="137" t="s">
        <v>606</v>
      </c>
      <c r="D59" s="137" t="s">
        <v>50</v>
      </c>
      <c r="E59" s="137" t="s">
        <v>97</v>
      </c>
      <c r="F59" s="137" t="s">
        <v>591</v>
      </c>
      <c r="G59" s="200">
        <v>0</v>
      </c>
      <c r="H59" s="200">
        <v>7591277215</v>
      </c>
      <c r="I59" s="137" t="s">
        <v>1224</v>
      </c>
      <c r="O59" s="137" t="s">
        <v>608</v>
      </c>
      <c r="Q59" s="146">
        <v>46203</v>
      </c>
      <c r="R59" s="137" t="s">
        <v>1222</v>
      </c>
      <c r="T59" s="137" t="s">
        <v>610</v>
      </c>
      <c r="U59" s="137" t="s">
        <v>291</v>
      </c>
      <c r="V59" s="137" t="s">
        <v>1223</v>
      </c>
      <c r="W59" s="137" t="s">
        <v>1293</v>
      </c>
    </row>
    <row r="60" spans="1:23" x14ac:dyDescent="0.45">
      <c r="G60" s="200"/>
      <c r="H60" s="200"/>
    </row>
  </sheetData>
  <mergeCells count="5">
    <mergeCell ref="A1:J1"/>
    <mergeCell ref="A2:F2"/>
    <mergeCell ref="G2:J2"/>
    <mergeCell ref="A3:J3"/>
    <mergeCell ref="A4:J4"/>
  </mergeCells>
  <phoneticPr fontId="25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2834-7E1C-4CAD-81AE-9AB0645947D4}">
  <dimension ref="A1:L47"/>
  <sheetViews>
    <sheetView topLeftCell="A26" workbookViewId="0">
      <selection activeCell="H40" sqref="H40"/>
    </sheetView>
  </sheetViews>
  <sheetFormatPr defaultRowHeight="17" x14ac:dyDescent="0.45"/>
  <cols>
    <col min="2" max="2" width="15.4140625" bestFit="1" customWidth="1"/>
    <col min="3" max="3" width="11.4140625" customWidth="1"/>
    <col min="4" max="4" width="12.6640625" bestFit="1" customWidth="1"/>
    <col min="5" max="5" width="13.4140625" bestFit="1" customWidth="1"/>
  </cols>
  <sheetData>
    <row r="1" spans="1:12" x14ac:dyDescent="0.45">
      <c r="A1" s="579"/>
      <c r="B1" s="580"/>
      <c r="C1" s="580"/>
      <c r="D1" s="580"/>
      <c r="E1" s="580"/>
      <c r="F1" s="580"/>
      <c r="G1" s="580"/>
      <c r="H1" s="580"/>
      <c r="I1" s="580"/>
      <c r="J1" s="580"/>
    </row>
    <row r="2" spans="1:12" ht="17.5" customHeight="1" x14ac:dyDescent="0.45">
      <c r="A2" s="581" t="str">
        <f>기본사항!C8</f>
        <v>주식회사 경남제약</v>
      </c>
      <c r="B2" s="580"/>
      <c r="C2" s="580"/>
      <c r="D2" s="580"/>
      <c r="E2" s="580"/>
      <c r="F2" s="580"/>
      <c r="G2" s="582" t="s">
        <v>1017</v>
      </c>
      <c r="H2" s="580"/>
      <c r="I2" s="580"/>
      <c r="J2" s="580"/>
      <c r="L2" s="177"/>
    </row>
    <row r="3" spans="1:12" ht="25.5" customHeight="1" x14ac:dyDescent="0.45">
      <c r="A3" s="583" t="s">
        <v>1018</v>
      </c>
      <c r="B3" s="580"/>
      <c r="C3" s="580"/>
      <c r="D3" s="580"/>
      <c r="E3" s="580"/>
      <c r="F3" s="580"/>
      <c r="G3" s="580"/>
      <c r="H3" s="580"/>
      <c r="I3" s="580"/>
      <c r="J3" s="580"/>
      <c r="L3" s="177"/>
    </row>
    <row r="4" spans="1:12" x14ac:dyDescent="0.45">
      <c r="A4" s="584" t="s">
        <v>1212</v>
      </c>
      <c r="B4" s="580"/>
      <c r="C4" s="580"/>
      <c r="D4" s="580"/>
      <c r="E4" s="580"/>
      <c r="F4" s="580"/>
      <c r="G4" s="580"/>
      <c r="H4" s="580"/>
      <c r="I4" s="580"/>
      <c r="J4" s="580"/>
      <c r="L4" s="177"/>
    </row>
    <row r="5" spans="1:12" x14ac:dyDescent="0.45">
      <c r="L5" s="177"/>
    </row>
    <row r="6" spans="1:12" x14ac:dyDescent="0.45">
      <c r="L6" s="177"/>
    </row>
    <row r="7" spans="1:12" x14ac:dyDescent="0.45">
      <c r="L7" s="177"/>
    </row>
    <row r="8" spans="1:12" s="177" customFormat="1" ht="14.5" x14ac:dyDescent="0.4"/>
    <row r="9" spans="1:12" s="177" customFormat="1" ht="14.5" x14ac:dyDescent="0.4">
      <c r="A9" s="209" t="s">
        <v>1285</v>
      </c>
      <c r="B9" s="209" t="s">
        <v>2149</v>
      </c>
      <c r="C9" s="209" t="s">
        <v>2150</v>
      </c>
      <c r="D9" s="209" t="s">
        <v>2151</v>
      </c>
      <c r="E9" s="209" t="s">
        <v>2146</v>
      </c>
    </row>
    <row r="10" spans="1:12" s="177" customFormat="1" ht="14.5" x14ac:dyDescent="0.4">
      <c r="A10" s="177" t="s">
        <v>1286</v>
      </c>
      <c r="B10" s="200">
        <f>SUMIF('5400_퇴직연금예치금_증감'!$W$23:$W$60,A10,'5400_퇴직연금예치금_증감'!$H$23:$H$66)</f>
        <v>8114190</v>
      </c>
      <c r="C10" s="200">
        <f ca="1">SUMIF('5400_퇴직급여충당부채_증감'!$W$29:$W$48,A10,'5400_퇴직급여충당부채_증감'!$G$29:$G$46)</f>
        <v>0</v>
      </c>
      <c r="D10" s="210">
        <f ca="1">C10-B10</f>
        <v>-8114190</v>
      </c>
      <c r="E10" s="177" t="s">
        <v>2152</v>
      </c>
    </row>
    <row r="11" spans="1:12" s="177" customFormat="1" ht="14.5" x14ac:dyDescent="0.4">
      <c r="A11" s="177" t="s">
        <v>1288</v>
      </c>
      <c r="B11" s="200">
        <f>SUMIF('5400_퇴직연금예치금_증감'!$W$23:$W$60,A11,'5400_퇴직연금예치금_증감'!$H$23:$H$66)</f>
        <v>3611268</v>
      </c>
      <c r="C11" s="200">
        <f ca="1">SUMIF('5400_퇴직급여충당부채_증감'!$W$29:$W$48,A11,'5400_퇴직급여충당부채_증감'!$G$29:$G$46)</f>
        <v>0</v>
      </c>
      <c r="D11" s="210">
        <f t="shared" ref="D11:D32" ca="1" si="0">C11-B11</f>
        <v>-3611268</v>
      </c>
      <c r="E11" s="177" t="s">
        <v>2152</v>
      </c>
    </row>
    <row r="12" spans="1:12" s="177" customFormat="1" ht="14.5" x14ac:dyDescent="0.4">
      <c r="A12" s="177" t="s">
        <v>1289</v>
      </c>
      <c r="B12" s="200">
        <f>SUMIF('5400_퇴직연금예치금_증감'!$W$23:$W$60,A12,'5400_퇴직연금예치금_증감'!$H$23:$H$66)</f>
        <v>4587444</v>
      </c>
      <c r="C12" s="200">
        <f ca="1">SUMIF('5400_퇴직급여충당부채_증감'!$W$29:$W$48,A12,'5400_퇴직급여충당부채_증감'!$G$29:$G$46)</f>
        <v>0</v>
      </c>
      <c r="D12" s="210">
        <f t="shared" ca="1" si="0"/>
        <v>-4587444</v>
      </c>
      <c r="E12" s="177" t="s">
        <v>2152</v>
      </c>
    </row>
    <row r="13" spans="1:12" s="177" customFormat="1" ht="14.5" x14ac:dyDescent="0.4">
      <c r="A13" s="177" t="s">
        <v>1290</v>
      </c>
      <c r="B13" s="200">
        <f>SUMIF('5400_퇴직연금예치금_증감'!$W$23:$W$60,A13,'5400_퇴직연금예치금_증감'!$H$23:$H$66)</f>
        <v>3983700</v>
      </c>
      <c r="C13" s="200">
        <f ca="1">SUMIF('5400_퇴직급여충당부채_증감'!$W$29:$W$48,A13,'5400_퇴직급여충당부채_증감'!$G$29:$G$46)</f>
        <v>0</v>
      </c>
      <c r="D13" s="210">
        <f t="shared" ca="1" si="0"/>
        <v>-3983700</v>
      </c>
      <c r="E13" s="177" t="s">
        <v>2152</v>
      </c>
    </row>
    <row r="14" spans="1:12" s="177" customFormat="1" ht="14.5" x14ac:dyDescent="0.4">
      <c r="A14" s="177" t="s">
        <v>1291</v>
      </c>
      <c r="B14" s="200">
        <f>SUMIF('5400_퇴직연금예치금_증감'!$W$23:$W$60,A14,'5400_퇴직연금예치금_증감'!$H$23:$H$66)</f>
        <v>17134130</v>
      </c>
      <c r="C14" s="200">
        <f ca="1">SUMIF('5400_퇴직급여충당부채_증감'!$W$29:$W$48,A14,'5400_퇴직급여충당부채_증감'!$G$29:$G$46)</f>
        <v>0</v>
      </c>
      <c r="D14" s="210">
        <f t="shared" ca="1" si="0"/>
        <v>-17134130</v>
      </c>
      <c r="E14" s="177" t="s">
        <v>2152</v>
      </c>
    </row>
    <row r="15" spans="1:12" s="177" customFormat="1" ht="14.5" x14ac:dyDescent="0.4">
      <c r="A15" s="177" t="s">
        <v>1292</v>
      </c>
      <c r="B15" s="200">
        <f>SUMIF('5400_퇴직연금예치금_증감'!$W$23:$W$60,A15,'5400_퇴직연금예치금_증감'!$H$23:$H$66)</f>
        <v>12066050</v>
      </c>
      <c r="C15" s="200">
        <f ca="1">SUMIF('5400_퇴직급여충당부채_증감'!$W$29:$W$48,A15,'5400_퇴직급여충당부채_증감'!$G$29:$G$46)</f>
        <v>0</v>
      </c>
      <c r="D15" s="210">
        <f t="shared" ca="1" si="0"/>
        <v>-12066050</v>
      </c>
      <c r="E15" s="177" t="s">
        <v>2152</v>
      </c>
      <c r="K15" s="137"/>
    </row>
    <row r="16" spans="1:12" s="177" customFormat="1" ht="14.5" x14ac:dyDescent="0.4">
      <c r="A16" s="177" t="s">
        <v>1264</v>
      </c>
      <c r="B16" s="200">
        <f>SUMIF('5400_퇴직연금예치금_증감'!$W$23:$W$60,A16,'5400_퇴직연금예치금_증감'!$H$23:$H$66)</f>
        <v>22440402</v>
      </c>
      <c r="C16" s="200">
        <f ca="1">SUMIF('5400_퇴직급여충당부채_증감'!$W$29:$W$48,A16,'5400_퇴직급여충당부채_증감'!$G$29:$G$46)</f>
        <v>22440402</v>
      </c>
      <c r="D16" s="210">
        <f t="shared" ca="1" si="0"/>
        <v>0</v>
      </c>
      <c r="K16" s="137"/>
    </row>
    <row r="17" spans="1:11" s="177" customFormat="1" ht="14.5" x14ac:dyDescent="0.4">
      <c r="A17" s="177" t="s">
        <v>1262</v>
      </c>
      <c r="B17" s="200">
        <f>SUMIF('5400_퇴직연금예치금_증감'!$W$23:$W$60,A17,'5400_퇴직연금예치금_증감'!$H$23:$H$66)</f>
        <v>11590119</v>
      </c>
      <c r="C17" s="200">
        <f ca="1">SUMIF('5400_퇴직급여충당부채_증감'!$W$29:$W$48,A17,'5400_퇴직급여충당부채_증감'!$G$29:$G$46)</f>
        <v>12102046</v>
      </c>
      <c r="D17" s="210">
        <f t="shared" ca="1" si="0"/>
        <v>511927</v>
      </c>
      <c r="K17" s="137"/>
    </row>
    <row r="18" spans="1:11" s="177" customFormat="1" ht="14.5" x14ac:dyDescent="0.4">
      <c r="A18" s="177" t="s">
        <v>1265</v>
      </c>
      <c r="B18" s="200">
        <f>SUMIF('5400_퇴직연금예치금_증감'!$W$23:$W$60,A18,'5400_퇴직연금예치금_증감'!$H$23:$H$66)</f>
        <v>6644337</v>
      </c>
      <c r="C18" s="200">
        <f ca="1">SUMIF('5400_퇴직급여충당부채_증감'!$W$29:$W$48,A18,'5400_퇴직급여충당부채_증감'!$G$29:$G$46)</f>
        <v>7344397</v>
      </c>
      <c r="D18" s="210">
        <f t="shared" ca="1" si="0"/>
        <v>700060</v>
      </c>
      <c r="K18" s="137"/>
    </row>
    <row r="19" spans="1:11" s="177" customFormat="1" ht="14.5" x14ac:dyDescent="0.4">
      <c r="A19" s="177" t="s">
        <v>1278</v>
      </c>
      <c r="B19" s="200">
        <f>SUMIF('5400_퇴직연금예치금_증감'!$W$23:$W$60,A19,'5400_퇴직연금예치금_증감'!$H$23:$H$66)</f>
        <v>72045212</v>
      </c>
      <c r="C19" s="200">
        <f ca="1">SUMIF('5400_퇴직급여충당부채_증감'!$W$29:$W$48,A19,'5400_퇴직급여충당부채_증감'!$G$29:$G$46)</f>
        <v>78719570</v>
      </c>
      <c r="D19" s="210">
        <f t="shared" ca="1" si="0"/>
        <v>6674358</v>
      </c>
      <c r="K19" s="137"/>
    </row>
    <row r="20" spans="1:11" s="177" customFormat="1" ht="14.5" x14ac:dyDescent="0.4">
      <c r="A20" s="177" t="s">
        <v>1276</v>
      </c>
      <c r="B20" s="200">
        <f>SUMIF('5400_퇴직연금예치금_증감'!$W$23:$W$60,A20,'5400_퇴직연금예치금_증감'!$H$23:$H$66)</f>
        <v>84945520</v>
      </c>
      <c r="C20" s="200">
        <f ca="1">SUMIF('5400_퇴직급여충당부채_증감'!$W$29:$W$48,A20,'5400_퇴직급여충당부채_증감'!$G$29:$G$46)</f>
        <v>91032002</v>
      </c>
      <c r="D20" s="210">
        <f t="shared" ca="1" si="0"/>
        <v>6086482</v>
      </c>
      <c r="K20" s="137"/>
    </row>
    <row r="21" spans="1:11" s="177" customFormat="1" ht="14.5" x14ac:dyDescent="0.4">
      <c r="A21" s="177" t="s">
        <v>1267</v>
      </c>
      <c r="B21" s="200">
        <f>SUMIF('5400_퇴직연금예치금_증감'!$W$23:$W$60,A21,'5400_퇴직연금예치금_증감'!$H$23:$H$66)</f>
        <v>9783217</v>
      </c>
      <c r="C21" s="200">
        <f ca="1">SUMIF('5400_퇴직급여충당부채_증감'!$W$29:$W$48,A21,'5400_퇴직급여충당부채_증감'!$G$29:$G$46)</f>
        <v>10521212</v>
      </c>
      <c r="D21" s="210">
        <f t="shared" ca="1" si="0"/>
        <v>737995</v>
      </c>
      <c r="K21" s="137"/>
    </row>
    <row r="22" spans="1:11" s="177" customFormat="1" x14ac:dyDescent="0.45">
      <c r="A22" s="137" t="s">
        <v>1266</v>
      </c>
      <c r="B22" s="200">
        <f>SUMIF('5400_퇴직연금예치금_증감'!$W$23:$W$60,A22,'5400_퇴직연금예치금_증감'!$H$23:$H$66)</f>
        <v>4780414</v>
      </c>
      <c r="C22" s="200">
        <f ca="1">SUMIF('5400_퇴직급여충당부채_증감'!$W$29:$W$48,A22,'5400_퇴직급여충당부채_증감'!$G$29:$G$46)</f>
        <v>5666281</v>
      </c>
      <c r="D22" s="210">
        <f t="shared" ca="1" si="0"/>
        <v>885867</v>
      </c>
      <c r="E22"/>
      <c r="F22"/>
      <c r="K22"/>
    </row>
    <row r="23" spans="1:11" s="177" customFormat="1" x14ac:dyDescent="0.45">
      <c r="A23" s="137" t="s">
        <v>1269</v>
      </c>
      <c r="B23" s="200">
        <f>SUMIF('5400_퇴직연금예치금_증감'!$W$23:$W$60,A23,'5400_퇴직연금예치금_증감'!$H$23:$H$66)</f>
        <v>12098748</v>
      </c>
      <c r="C23" s="200">
        <f ca="1">SUMIF('5400_퇴직급여충당부채_증감'!$W$29:$W$48,A23,'5400_퇴직급여충당부채_증감'!$G$29:$G$46)</f>
        <v>13972602</v>
      </c>
      <c r="D23" s="210">
        <f t="shared" ca="1" si="0"/>
        <v>1873854</v>
      </c>
      <c r="E23"/>
      <c r="F23"/>
      <c r="K23"/>
    </row>
    <row r="24" spans="1:11" s="177" customFormat="1" x14ac:dyDescent="0.45">
      <c r="A24" s="137" t="s">
        <v>1268</v>
      </c>
      <c r="B24" s="200">
        <f>SUMIF('5400_퇴직연금예치금_증감'!$W$23:$W$60,A24,'5400_퇴직연금예치금_증감'!$H$23:$H$66)</f>
        <v>16778567</v>
      </c>
      <c r="C24" s="200">
        <f ca="1">SUMIF('5400_퇴직급여충당부채_증감'!$W$29:$W$48,A24,'5400_퇴직급여충당부채_증감'!$G$29:$G$46)</f>
        <v>18037825</v>
      </c>
      <c r="D24" s="210">
        <f t="shared" ca="1" si="0"/>
        <v>1259258</v>
      </c>
      <c r="E24"/>
      <c r="F24"/>
      <c r="K24"/>
    </row>
    <row r="25" spans="1:11" s="177" customFormat="1" x14ac:dyDescent="0.45">
      <c r="A25" s="137" t="s">
        <v>1270</v>
      </c>
      <c r="B25" s="200">
        <f>SUMIF('5400_퇴직연금예치금_증감'!$W$23:$W$60,A25,'5400_퇴직연금예치금_증감'!$H$23:$H$66)</f>
        <v>32813896</v>
      </c>
      <c r="C25" s="200">
        <f ca="1">SUMIF('5400_퇴직급여충당부채_증감'!$W$29:$W$48,A25,'5400_퇴직급여충당부채_증감'!$G$29:$G$46)</f>
        <v>33826468</v>
      </c>
      <c r="D25" s="210">
        <f t="shared" ca="1" si="0"/>
        <v>1012572</v>
      </c>
      <c r="E25"/>
      <c r="F25"/>
      <c r="K25"/>
    </row>
    <row r="26" spans="1:11" s="177" customFormat="1" x14ac:dyDescent="0.45">
      <c r="A26" s="137" t="s">
        <v>1272</v>
      </c>
      <c r="B26" s="200">
        <f>SUMIF('5400_퇴직연금예치금_증감'!$W$23:$W$60,A26,'5400_퇴직연금예치금_증감'!$H$23:$H$66)</f>
        <v>3657339</v>
      </c>
      <c r="C26" s="200">
        <f ca="1">SUMIF('5400_퇴직급여충당부채_증감'!$W$29:$W$48,A26,'5400_퇴직급여충당부채_증감'!$G$29:$G$46)</f>
        <v>4420886</v>
      </c>
      <c r="D26" s="210">
        <f t="shared" ca="1" si="0"/>
        <v>763547</v>
      </c>
      <c r="E26"/>
      <c r="F26"/>
      <c r="K26"/>
    </row>
    <row r="27" spans="1:11" s="177" customFormat="1" x14ac:dyDescent="0.45">
      <c r="A27" s="137" t="s">
        <v>1271</v>
      </c>
      <c r="B27" s="200">
        <f>SUMIF('5400_퇴직연금예치금_증감'!$W$23:$W$60,A27,'5400_퇴직연금예치금_증감'!$H$23:$H$66)</f>
        <v>17177644</v>
      </c>
      <c r="C27" s="200">
        <f ca="1">SUMIF('5400_퇴직급여충당부채_증감'!$W$29:$W$48,A27,'5400_퇴직급여충당부채_증감'!$G$29:$G$46)</f>
        <v>17854308</v>
      </c>
      <c r="D27" s="210">
        <f t="shared" ca="1" si="0"/>
        <v>676664</v>
      </c>
      <c r="E27"/>
      <c r="F27"/>
      <c r="K27"/>
    </row>
    <row r="28" spans="1:11" s="177" customFormat="1" x14ac:dyDescent="0.45">
      <c r="A28" s="137" t="s">
        <v>1279</v>
      </c>
      <c r="B28" s="200">
        <f>SUMIF('5400_퇴직연금예치금_증감'!$W$23:$W$60,A28,'5400_퇴직연금예치금_증감'!$H$23:$H$66)</f>
        <v>0</v>
      </c>
      <c r="C28" s="200">
        <f ca="1">SUMIF('5400_퇴직급여충당부채_증감'!$W$29:$W$48,A28,'5400_퇴직급여충당부채_증감'!$G$29:$G$46)</f>
        <v>174420857</v>
      </c>
      <c r="D28" s="210">
        <f t="shared" ca="1" si="0"/>
        <v>174420857</v>
      </c>
      <c r="E28" s="177" t="s">
        <v>2153</v>
      </c>
      <c r="F28"/>
      <c r="K28"/>
    </row>
    <row r="29" spans="1:11" s="177" customFormat="1" x14ac:dyDescent="0.45">
      <c r="A29" s="137" t="s">
        <v>835</v>
      </c>
      <c r="B29" s="200">
        <f>SUMIF('5400_퇴직연금예치금_증감'!$W$23:$W$60,A29,'5400_퇴직연금예치금_증감'!$H$23:$H$66)</f>
        <v>0</v>
      </c>
      <c r="C29" s="200">
        <f ca="1">SUMIF('5400_퇴직급여충당부채_증감'!$W$29:$W$48,A29,'5400_퇴직급여충당부채_증감'!$G$29:$G$46)</f>
        <v>19495754</v>
      </c>
      <c r="D29" s="210">
        <f t="shared" ca="1" si="0"/>
        <v>19495754</v>
      </c>
      <c r="E29" s="137" t="s">
        <v>2153</v>
      </c>
      <c r="F29"/>
      <c r="K29"/>
    </row>
    <row r="30" spans="1:11" s="177" customFormat="1" x14ac:dyDescent="0.45">
      <c r="A30" s="137" t="s">
        <v>1273</v>
      </c>
      <c r="B30" s="200">
        <f>SUMIF('5400_퇴직연금예치금_증감'!$W$23:$W$60,A30,'5400_퇴직연금예치금_증감'!$H$23:$H$66)</f>
        <v>0</v>
      </c>
      <c r="C30" s="200">
        <f ca="1">SUMIF('5400_퇴직급여충당부채_증감'!$W$29:$W$48,A30,'5400_퇴직급여충당부채_증감'!$G$29:$G$46)</f>
        <v>25310978</v>
      </c>
      <c r="D30" s="210">
        <f t="shared" ca="1" si="0"/>
        <v>25310978</v>
      </c>
      <c r="E30" s="137" t="s">
        <v>2153</v>
      </c>
      <c r="F30"/>
      <c r="K30"/>
    </row>
    <row r="31" spans="1:11" s="177" customFormat="1" x14ac:dyDescent="0.45">
      <c r="A31" s="137" t="s">
        <v>1280</v>
      </c>
      <c r="B31" s="200">
        <f>SUMIF('5400_퇴직연금예치금_증감'!$W$23:$W$60,A31,'5400_퇴직연금예치금_증감'!$H$23:$H$66)</f>
        <v>0</v>
      </c>
      <c r="C31" s="200">
        <f ca="1">SUMIF('5400_퇴직급여충당부채_증감'!$W$29:$W$48,A31,'5400_퇴직급여충당부채_증감'!$G$29:$G$46)</f>
        <v>162685745</v>
      </c>
      <c r="D31" s="210">
        <f t="shared" ca="1" si="0"/>
        <v>162685745</v>
      </c>
      <c r="E31" s="137" t="s">
        <v>2153</v>
      </c>
      <c r="F31"/>
      <c r="K31"/>
    </row>
    <row r="32" spans="1:11" s="177" customFormat="1" x14ac:dyDescent="0.45">
      <c r="A32" s="137" t="s">
        <v>1274</v>
      </c>
      <c r="B32" s="200">
        <f>SUMIF('5400_퇴직연금예치금_증감'!$W$23:$W$60,A32,'5400_퇴직연금예치금_증감'!$H$23:$H$66)</f>
        <v>0</v>
      </c>
      <c r="C32" s="200">
        <f ca="1">SUMIF('5400_퇴직급여충당부채_증감'!$W$29:$W$48,A32,'5400_퇴직급여충당부채_증감'!$G$29:$G$46)</f>
        <v>9713985</v>
      </c>
      <c r="D32" s="210">
        <f t="shared" ca="1" si="0"/>
        <v>9713985</v>
      </c>
      <c r="E32" s="137" t="s">
        <v>2153</v>
      </c>
      <c r="F32"/>
      <c r="K32"/>
    </row>
    <row r="33" spans="1:12" s="177" customFormat="1" x14ac:dyDescent="0.45">
      <c r="A33" s="137"/>
      <c r="B33" s="200"/>
      <c r="C33" s="200"/>
      <c r="D33"/>
      <c r="E33"/>
      <c r="F33"/>
      <c r="K33"/>
    </row>
    <row r="34" spans="1:12" s="177" customFormat="1" x14ac:dyDescent="0.45">
      <c r="A34" s="137"/>
      <c r="B34" s="200"/>
      <c r="D34"/>
      <c r="E34"/>
      <c r="F34"/>
      <c r="K34"/>
    </row>
    <row r="35" spans="1:12" s="177" customFormat="1" ht="17.5" thickBot="1" x14ac:dyDescent="0.5">
      <c r="A35" s="137"/>
      <c r="B35" s="207">
        <f>SUM(B10:B33)</f>
        <v>344252197</v>
      </c>
      <c r="C35" s="207">
        <f t="shared" ref="C35:D35" ca="1" si="1">SUM(C10:C33)</f>
        <v>707565318</v>
      </c>
      <c r="D35" s="207">
        <f t="shared" ca="1" si="1"/>
        <v>363313121</v>
      </c>
      <c r="E35"/>
      <c r="F35"/>
      <c r="K35"/>
    </row>
    <row r="36" spans="1:12" s="177" customFormat="1" ht="17.5" thickTop="1" x14ac:dyDescent="0.45">
      <c r="A36"/>
      <c r="D36"/>
      <c r="E36"/>
      <c r="F36"/>
      <c r="K36"/>
    </row>
    <row r="37" spans="1:12" s="177" customFormat="1" ht="14.5" x14ac:dyDescent="0.4">
      <c r="A37" s="177" t="s">
        <v>1158</v>
      </c>
      <c r="B37" s="177" t="b">
        <f>B35='5400_퇴직급여_분석적검토'!K27</f>
        <v>1</v>
      </c>
      <c r="C37" s="210">
        <f ca="1">C35-'5400_퇴직급여_분석적검토'!H27</f>
        <v>1444800</v>
      </c>
      <c r="E37" s="177" t="s">
        <v>2162</v>
      </c>
    </row>
    <row r="38" spans="1:12" s="177" customFormat="1" x14ac:dyDescent="0.45">
      <c r="A38"/>
      <c r="B38"/>
      <c r="C38"/>
      <c r="D38"/>
      <c r="E38"/>
      <c r="F38"/>
      <c r="G38"/>
      <c r="L38"/>
    </row>
    <row r="39" spans="1:12" s="137" customFormat="1" ht="14.5" x14ac:dyDescent="0.4">
      <c r="B39" s="137" t="s">
        <v>2159</v>
      </c>
    </row>
    <row r="40" spans="1:12" s="137" customFormat="1" ht="14.5" x14ac:dyDescent="0.4">
      <c r="B40" s="145" t="s">
        <v>2160</v>
      </c>
      <c r="C40" s="145" t="s">
        <v>1388</v>
      </c>
      <c r="D40" s="145" t="s">
        <v>1158</v>
      </c>
    </row>
    <row r="41" spans="1:12" s="137" customFormat="1" ht="14.5" x14ac:dyDescent="0.4">
      <c r="B41" s="137" t="s">
        <v>2154</v>
      </c>
      <c r="C41" s="143">
        <v>19495754</v>
      </c>
      <c r="D41" s="269">
        <f ca="1">C41-D29</f>
        <v>0</v>
      </c>
    </row>
    <row r="42" spans="1:12" s="137" customFormat="1" ht="14.5" x14ac:dyDescent="0.4">
      <c r="B42" s="137" t="s">
        <v>2155</v>
      </c>
      <c r="C42" s="143">
        <v>25310978</v>
      </c>
      <c r="D42" s="269">
        <f ca="1">C42-D30</f>
        <v>0</v>
      </c>
    </row>
    <row r="43" spans="1:12" s="137" customFormat="1" ht="14.5" x14ac:dyDescent="0.4">
      <c r="B43" s="137" t="s">
        <v>2156</v>
      </c>
      <c r="C43" s="143">
        <v>161949545</v>
      </c>
      <c r="D43" s="269">
        <f ca="1">C43-D31</f>
        <v>-736200</v>
      </c>
      <c r="E43" s="137" t="s">
        <v>2161</v>
      </c>
    </row>
    <row r="44" spans="1:12" s="137" customFormat="1" ht="14.5" x14ac:dyDescent="0.4">
      <c r="B44" s="137" t="s">
        <v>2157</v>
      </c>
      <c r="C44" s="143">
        <v>173712257</v>
      </c>
      <c r="D44" s="269">
        <f ca="1">C44-D28</f>
        <v>-708600</v>
      </c>
      <c r="E44" s="137" t="s">
        <v>2161</v>
      </c>
    </row>
    <row r="45" spans="1:12" s="137" customFormat="1" ht="14.5" x14ac:dyDescent="0.4">
      <c r="B45" s="137" t="s">
        <v>2158</v>
      </c>
      <c r="C45" s="143">
        <v>9713985</v>
      </c>
      <c r="D45" s="269">
        <f ca="1">C45-D32</f>
        <v>0</v>
      </c>
    </row>
    <row r="46" spans="1:12" ht="17.5" thickBot="1" x14ac:dyDescent="0.5">
      <c r="C46" s="197">
        <f>SUM(C41:C45)</f>
        <v>390182519</v>
      </c>
      <c r="D46" s="197">
        <f ca="1">SUM(D41:D45)</f>
        <v>-1444800</v>
      </c>
    </row>
    <row r="47" spans="1:12" ht="17.5" thickTop="1" x14ac:dyDescent="0.45"/>
  </sheetData>
  <mergeCells count="5">
    <mergeCell ref="A1:J1"/>
    <mergeCell ref="A2:F2"/>
    <mergeCell ref="G2:J2"/>
    <mergeCell ref="A3:J3"/>
    <mergeCell ref="A4:J4"/>
  </mergeCells>
  <phoneticPr fontId="25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72"/>
  <sheetViews>
    <sheetView workbookViewId="0">
      <selection sqref="A1:XFD4"/>
    </sheetView>
  </sheetViews>
  <sheetFormatPr defaultRowHeight="17" x14ac:dyDescent="0.45"/>
  <cols>
    <col min="2" max="2" width="20.4140625" bestFit="1" customWidth="1"/>
    <col min="3" max="3" width="24.33203125" bestFit="1" customWidth="1"/>
    <col min="4" max="4" width="20.4140625" bestFit="1" customWidth="1"/>
    <col min="5" max="6" width="18.33203125" bestFit="1" customWidth="1"/>
    <col min="7" max="7" width="19.5" bestFit="1" customWidth="1"/>
    <col min="8" max="8" width="16.4140625" bestFit="1" customWidth="1"/>
    <col min="9" max="9" width="11.6640625" bestFit="1" customWidth="1"/>
    <col min="10" max="11" width="11.83203125" bestFit="1" customWidth="1"/>
    <col min="12" max="12" width="10.58203125" bestFit="1" customWidth="1"/>
  </cols>
  <sheetData>
    <row r="1" spans="1:10" x14ac:dyDescent="0.45">
      <c r="A1" s="579"/>
      <c r="B1" s="580"/>
      <c r="C1" s="580"/>
      <c r="D1" s="580"/>
      <c r="E1" s="580"/>
      <c r="F1" s="580"/>
      <c r="G1" s="580"/>
      <c r="H1" s="580"/>
      <c r="I1" s="580"/>
      <c r="J1" s="580"/>
    </row>
    <row r="2" spans="1:10" ht="17.5" customHeight="1" x14ac:dyDescent="0.45">
      <c r="A2" s="581" t="str">
        <f>기본사항!C8</f>
        <v>주식회사 경남제약</v>
      </c>
      <c r="B2" s="580"/>
      <c r="C2" s="580"/>
      <c r="D2" s="580"/>
      <c r="E2" s="580"/>
      <c r="F2" s="580"/>
      <c r="G2" s="582" t="s">
        <v>1017</v>
      </c>
      <c r="H2" s="580"/>
      <c r="I2" s="580"/>
      <c r="J2" s="580"/>
    </row>
    <row r="3" spans="1:10" ht="25.5" customHeight="1" x14ac:dyDescent="0.45">
      <c r="A3" s="583" t="s">
        <v>1018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10" x14ac:dyDescent="0.45">
      <c r="A4" s="584" t="s">
        <v>136</v>
      </c>
      <c r="B4" s="580"/>
      <c r="C4" s="580"/>
      <c r="D4" s="580"/>
      <c r="E4" s="580"/>
      <c r="F4" s="580"/>
      <c r="G4" s="580"/>
      <c r="H4" s="580"/>
      <c r="I4" s="580"/>
      <c r="J4" s="580"/>
    </row>
    <row r="6" spans="1:10" s="177" customFormat="1" ht="14.5" x14ac:dyDescent="0.4"/>
    <row r="7" spans="1:10" s="177" customFormat="1" ht="14.5" x14ac:dyDescent="0.4"/>
    <row r="8" spans="1:10" s="177" customFormat="1" ht="14.5" x14ac:dyDescent="0.4">
      <c r="A8" s="177" t="s">
        <v>1062</v>
      </c>
      <c r="B8" s="731" t="s">
        <v>301</v>
      </c>
      <c r="C8" s="731"/>
      <c r="D8" s="731"/>
      <c r="E8" s="731"/>
      <c r="F8" s="731"/>
      <c r="G8" s="731"/>
      <c r="H8" s="731"/>
      <c r="I8" s="731"/>
    </row>
    <row r="9" spans="1:10" s="177" customFormat="1" ht="14.5" x14ac:dyDescent="0.4">
      <c r="A9" s="177" t="s">
        <v>997</v>
      </c>
      <c r="B9" s="209" t="s">
        <v>330</v>
      </c>
      <c r="C9" s="209" t="s">
        <v>427</v>
      </c>
      <c r="D9" s="209" t="s">
        <v>141</v>
      </c>
      <c r="E9" s="209" t="s">
        <v>335</v>
      </c>
      <c r="F9" s="209" t="s">
        <v>363</v>
      </c>
      <c r="G9" s="209" t="s">
        <v>510</v>
      </c>
      <c r="H9" s="209" t="s">
        <v>379</v>
      </c>
      <c r="I9" s="209" t="s">
        <v>390</v>
      </c>
    </row>
    <row r="10" spans="1:10" s="177" customFormat="1" ht="14.5" x14ac:dyDescent="0.4">
      <c r="A10" s="177" t="s">
        <v>1063</v>
      </c>
      <c r="B10" s="143">
        <v>509690458</v>
      </c>
      <c r="C10" s="143">
        <v>2144809</v>
      </c>
      <c r="D10" s="143">
        <v>73425180</v>
      </c>
      <c r="E10" s="143">
        <v>364601641</v>
      </c>
      <c r="F10" s="143">
        <v>48509604</v>
      </c>
      <c r="G10" s="143">
        <v>0</v>
      </c>
      <c r="H10" s="143">
        <v>19511550</v>
      </c>
      <c r="I10" s="143">
        <v>0</v>
      </c>
    </row>
    <row r="11" spans="1:10" s="177" customFormat="1" ht="14.5" x14ac:dyDescent="0.4">
      <c r="A11" s="177" t="s">
        <v>1064</v>
      </c>
      <c r="B11" s="143">
        <v>508766673</v>
      </c>
      <c r="C11" s="143">
        <v>0</v>
      </c>
      <c r="D11" s="143">
        <v>22462240</v>
      </c>
      <c r="E11" s="143">
        <v>378536776</v>
      </c>
      <c r="F11" s="143">
        <v>48359604</v>
      </c>
      <c r="G11" s="143">
        <v>0</v>
      </c>
      <c r="H11" s="143">
        <v>7756190</v>
      </c>
      <c r="I11" s="143">
        <v>28782440</v>
      </c>
    </row>
    <row r="12" spans="1:10" s="177" customFormat="1" ht="14.5" x14ac:dyDescent="0.4">
      <c r="A12" s="177" t="s">
        <v>1065</v>
      </c>
      <c r="B12" s="143">
        <v>506508687</v>
      </c>
      <c r="C12" s="143">
        <v>3821347</v>
      </c>
      <c r="D12" s="143">
        <v>60129980</v>
      </c>
      <c r="E12" s="143">
        <v>129544578</v>
      </c>
      <c r="F12" s="143">
        <v>-18981552</v>
      </c>
      <c r="G12" s="143">
        <v>-2557456</v>
      </c>
      <c r="H12" s="143">
        <v>-4612540</v>
      </c>
      <c r="I12" s="143">
        <v>0</v>
      </c>
    </row>
    <row r="13" spans="1:10" s="177" customFormat="1" ht="14.5" x14ac:dyDescent="0.4">
      <c r="A13" s="177" t="s">
        <v>1066</v>
      </c>
      <c r="B13" s="143">
        <v>533203467</v>
      </c>
      <c r="C13" s="143">
        <v>-214444</v>
      </c>
      <c r="D13" s="143">
        <v>35453180</v>
      </c>
      <c r="E13" s="143">
        <v>300177459</v>
      </c>
      <c r="F13" s="143">
        <v>26015532</v>
      </c>
      <c r="G13" s="143">
        <v>0</v>
      </c>
      <c r="H13" s="143">
        <v>0</v>
      </c>
      <c r="I13" s="143">
        <v>0</v>
      </c>
    </row>
    <row r="14" spans="1:10" s="177" customFormat="1" ht="14.5" x14ac:dyDescent="0.4">
      <c r="A14" s="177" t="s">
        <v>1067</v>
      </c>
      <c r="B14" s="143">
        <v>536561601</v>
      </c>
      <c r="C14" s="143">
        <v>0</v>
      </c>
      <c r="D14" s="143">
        <v>16118180</v>
      </c>
      <c r="E14" s="143">
        <v>294678787</v>
      </c>
      <c r="F14" s="143">
        <v>25962552</v>
      </c>
      <c r="G14" s="143">
        <v>0</v>
      </c>
      <c r="H14" s="143">
        <v>801196</v>
      </c>
      <c r="I14" s="143">
        <v>0</v>
      </c>
    </row>
    <row r="15" spans="1:10" s="177" customFormat="1" ht="14.5" x14ac:dyDescent="0.4">
      <c r="A15" s="177" t="s">
        <v>1068</v>
      </c>
      <c r="B15" s="143">
        <v>539710587</v>
      </c>
      <c r="C15" s="143">
        <v>102116</v>
      </c>
      <c r="D15" s="143">
        <v>79583000</v>
      </c>
      <c r="E15" s="143">
        <v>306280376</v>
      </c>
      <c r="F15" s="143">
        <v>25962552</v>
      </c>
      <c r="G15" s="143">
        <v>-3871636</v>
      </c>
      <c r="H15" s="143">
        <v>20111115</v>
      </c>
      <c r="I15" s="143">
        <v>0</v>
      </c>
    </row>
    <row r="16" spans="1:10" s="177" customFormat="1" ht="14.5" x14ac:dyDescent="0.4">
      <c r="A16" s="177" t="s">
        <v>1069</v>
      </c>
      <c r="B16" s="143">
        <v>0</v>
      </c>
      <c r="C16" s="143">
        <v>0</v>
      </c>
      <c r="D16" s="143">
        <v>0</v>
      </c>
      <c r="E16" s="143">
        <v>0</v>
      </c>
      <c r="F16" s="143">
        <v>0</v>
      </c>
      <c r="G16" s="143">
        <v>0</v>
      </c>
      <c r="H16" s="143">
        <v>0</v>
      </c>
      <c r="I16" s="143">
        <v>0</v>
      </c>
    </row>
    <row r="17" spans="1:11" s="177" customFormat="1" ht="14.5" x14ac:dyDescent="0.4">
      <c r="A17" s="177" t="s">
        <v>1070</v>
      </c>
      <c r="B17" s="143">
        <v>0</v>
      </c>
      <c r="C17" s="143">
        <v>0</v>
      </c>
      <c r="D17" s="143">
        <v>0</v>
      </c>
      <c r="E17" s="143">
        <v>0</v>
      </c>
      <c r="F17" s="143">
        <v>0</v>
      </c>
      <c r="G17" s="143">
        <v>0</v>
      </c>
      <c r="H17" s="143">
        <v>0</v>
      </c>
      <c r="I17" s="143">
        <v>0</v>
      </c>
    </row>
    <row r="18" spans="1:11" s="177" customFormat="1" ht="14.5" x14ac:dyDescent="0.4">
      <c r="A18" s="177" t="s">
        <v>1071</v>
      </c>
      <c r="B18" s="143">
        <v>0</v>
      </c>
      <c r="C18" s="143">
        <v>0</v>
      </c>
      <c r="D18" s="143">
        <v>0</v>
      </c>
      <c r="E18" s="143">
        <v>0</v>
      </c>
      <c r="F18" s="143">
        <v>0</v>
      </c>
      <c r="G18" s="143">
        <v>0</v>
      </c>
      <c r="H18" s="143">
        <v>0</v>
      </c>
      <c r="I18" s="143">
        <v>0</v>
      </c>
    </row>
    <row r="19" spans="1:11" s="177" customFormat="1" ht="14.5" x14ac:dyDescent="0.4">
      <c r="A19" s="177" t="s">
        <v>1072</v>
      </c>
      <c r="B19" s="143">
        <v>0</v>
      </c>
      <c r="C19" s="143">
        <v>0</v>
      </c>
      <c r="D19" s="143">
        <v>0</v>
      </c>
      <c r="E19" s="143">
        <v>0</v>
      </c>
      <c r="F19" s="143">
        <v>0</v>
      </c>
      <c r="G19" s="143">
        <v>0</v>
      </c>
      <c r="H19" s="143">
        <v>0</v>
      </c>
      <c r="I19" s="143">
        <v>0</v>
      </c>
    </row>
    <row r="20" spans="1:11" s="177" customFormat="1" ht="14.5" x14ac:dyDescent="0.4">
      <c r="A20" s="177" t="s">
        <v>1073</v>
      </c>
      <c r="B20" s="143">
        <v>0</v>
      </c>
      <c r="C20" s="143">
        <v>0</v>
      </c>
      <c r="D20" s="143">
        <v>0</v>
      </c>
      <c r="E20" s="143">
        <v>0</v>
      </c>
      <c r="F20" s="143">
        <v>0</v>
      </c>
      <c r="G20" s="143">
        <v>0</v>
      </c>
      <c r="H20" s="143">
        <v>0</v>
      </c>
      <c r="I20" s="143">
        <v>0</v>
      </c>
    </row>
    <row r="21" spans="1:11" s="177" customFormat="1" ht="14.5" x14ac:dyDescent="0.4">
      <c r="A21" s="177" t="s">
        <v>1074</v>
      </c>
      <c r="B21" s="143">
        <v>0</v>
      </c>
      <c r="C21" s="143">
        <v>0</v>
      </c>
      <c r="D21" s="143">
        <v>0</v>
      </c>
      <c r="E21" s="143">
        <v>0</v>
      </c>
      <c r="F21" s="143">
        <v>0</v>
      </c>
      <c r="G21" s="143">
        <v>0</v>
      </c>
      <c r="H21" s="143">
        <v>0</v>
      </c>
      <c r="I21" s="143">
        <v>0</v>
      </c>
    </row>
    <row r="22" spans="1:11" s="177" customFormat="1" ht="15" thickBot="1" x14ac:dyDescent="0.45">
      <c r="B22" s="144">
        <f>SUM(B10:B21)</f>
        <v>3134441473</v>
      </c>
      <c r="C22" s="144">
        <f t="shared" ref="C22:I22" si="0">SUM(C10:C21)</f>
        <v>5853828</v>
      </c>
      <c r="D22" s="144">
        <f t="shared" si="0"/>
        <v>287171760</v>
      </c>
      <c r="E22" s="144">
        <f t="shared" si="0"/>
        <v>1773819617</v>
      </c>
      <c r="F22" s="144">
        <f t="shared" si="0"/>
        <v>155828292</v>
      </c>
      <c r="G22" s="144">
        <f t="shared" si="0"/>
        <v>-6429092</v>
      </c>
      <c r="H22" s="144">
        <f t="shared" si="0"/>
        <v>43567511</v>
      </c>
      <c r="I22" s="144">
        <f t="shared" si="0"/>
        <v>28782440</v>
      </c>
    </row>
    <row r="23" spans="1:11" s="177" customFormat="1" ht="15" thickTop="1" x14ac:dyDescent="0.4">
      <c r="B23" s="143"/>
      <c r="C23" s="143"/>
      <c r="D23" s="143"/>
      <c r="E23" s="143"/>
      <c r="F23" s="143"/>
      <c r="G23" s="143"/>
      <c r="H23" s="143"/>
      <c r="I23" s="143"/>
      <c r="J23" s="143"/>
      <c r="K23" s="143"/>
    </row>
    <row r="24" spans="1:11" s="177" customFormat="1" ht="14.5" x14ac:dyDescent="0.4">
      <c r="B24" s="143"/>
      <c r="C24" s="143"/>
      <c r="D24" s="143"/>
      <c r="E24" s="143"/>
      <c r="F24" s="143"/>
      <c r="G24" s="143"/>
      <c r="H24" s="143"/>
      <c r="I24" s="143"/>
      <c r="J24" s="143"/>
      <c r="K24" s="143"/>
    </row>
    <row r="25" spans="1:11" s="177" customFormat="1" ht="14.5" x14ac:dyDescent="0.4">
      <c r="A25" s="177" t="s">
        <v>1159</v>
      </c>
      <c r="B25" s="143">
        <f ca="1">SUMIF(데이터개요_계정별!$A$2:$A$400,'5400_급여'!B9,데이터개요_계정별!$C$2:$C$300)</f>
        <v>3134441473</v>
      </c>
      <c r="C25" s="143">
        <f ca="1">SUMIF(데이터개요_계정별!$A$2:$A$400,'5400_급여'!C9,데이터개요_계정별!$C$2:$C$300)</f>
        <v>5853828</v>
      </c>
      <c r="D25" s="143">
        <f ca="1">SUMIF(데이터개요_계정별!$A$2:$A$400,'5400_급여'!D9,데이터개요_계정별!$C$2:$C$300)</f>
        <v>287171760</v>
      </c>
      <c r="E25" s="143">
        <f ca="1">SUMIF(데이터개요_계정별!$A$2:$A$400,'5400_급여'!E9,데이터개요_계정별!$C$2:$C$300)</f>
        <v>1773819617</v>
      </c>
      <c r="F25" s="143">
        <f ca="1">SUMIF(데이터개요_계정별!$A$2:$A$400,'5400_급여'!F9,데이터개요_계정별!$C$2:$C$300)</f>
        <v>155828292</v>
      </c>
      <c r="G25" s="143">
        <f ca="1">SUMIF(데이터개요_계정별!$A$2:$A$400,'5400_급여'!G9,데이터개요_계정별!$C$2:$C$300)</f>
        <v>-6429092</v>
      </c>
      <c r="H25" s="143">
        <f ca="1">SUMIF(데이터개요_계정별!$A$2:$A$400,'5400_급여'!H9,데이터개요_계정별!$C$2:$C$300)</f>
        <v>43567511</v>
      </c>
      <c r="I25" s="143">
        <f ca="1">SUMIF(데이터개요_계정별!$A$2:$A$400,'5400_급여'!I9,데이터개요_계정별!$C$2:$C$300)</f>
        <v>28782440</v>
      </c>
      <c r="J25" s="143"/>
      <c r="K25" s="143"/>
    </row>
    <row r="26" spans="1:11" s="177" customFormat="1" ht="14.5" x14ac:dyDescent="0.4">
      <c r="A26" s="177" t="s">
        <v>1160</v>
      </c>
      <c r="B26" s="143">
        <f ca="1">B25-B22</f>
        <v>0</v>
      </c>
      <c r="C26" s="143">
        <f t="shared" ref="C26:I26" ca="1" si="1">C25-C22</f>
        <v>0</v>
      </c>
      <c r="D26" s="143">
        <f t="shared" ca="1" si="1"/>
        <v>0</v>
      </c>
      <c r="E26" s="143">
        <f t="shared" ca="1" si="1"/>
        <v>0</v>
      </c>
      <c r="F26" s="143">
        <f t="shared" ca="1" si="1"/>
        <v>0</v>
      </c>
      <c r="G26" s="143">
        <f t="shared" ca="1" si="1"/>
        <v>0</v>
      </c>
      <c r="H26" s="143">
        <f t="shared" ca="1" si="1"/>
        <v>0</v>
      </c>
      <c r="I26" s="143">
        <f t="shared" ca="1" si="1"/>
        <v>0</v>
      </c>
      <c r="J26" s="143"/>
      <c r="K26" s="143"/>
    </row>
    <row r="27" spans="1:11" s="177" customFormat="1" ht="14.5" x14ac:dyDescent="0.4"/>
    <row r="28" spans="1:11" s="177" customFormat="1" ht="15" thickBot="1" x14ac:dyDescent="0.45">
      <c r="A28" s="177" t="s">
        <v>1166</v>
      </c>
    </row>
    <row r="29" spans="1:11" s="200" customFormat="1" ht="14.5" x14ac:dyDescent="0.45">
      <c r="A29" s="212" t="s">
        <v>1163</v>
      </c>
      <c r="B29" s="213" t="s">
        <v>1161</v>
      </c>
      <c r="C29" s="213" t="s">
        <v>1162</v>
      </c>
      <c r="D29" s="214" t="s">
        <v>1143</v>
      </c>
      <c r="E29" s="212" t="s">
        <v>1164</v>
      </c>
      <c r="F29" s="214" t="s">
        <v>1158</v>
      </c>
      <c r="G29" s="212" t="s">
        <v>1167</v>
      </c>
      <c r="H29" s="214" t="s">
        <v>1168</v>
      </c>
    </row>
    <row r="30" spans="1:11" s="200" customFormat="1" ht="14.5" x14ac:dyDescent="0.45">
      <c r="A30" s="215" t="s">
        <v>1165</v>
      </c>
      <c r="B30" s="200">
        <f t="shared" ref="B30:B41" si="2">SUM(B10:D10)</f>
        <v>585260447</v>
      </c>
      <c r="C30" s="200">
        <f t="shared" ref="C30:C41" si="3">SUM(E10:I10)</f>
        <v>432622795</v>
      </c>
      <c r="D30" s="216">
        <f>SUM(B30:C30)</f>
        <v>1017883242</v>
      </c>
      <c r="E30" s="215">
        <v>965408062</v>
      </c>
      <c r="F30" s="223">
        <f>E30-D30</f>
        <v>-52475180</v>
      </c>
      <c r="G30" s="215">
        <v>965408062</v>
      </c>
      <c r="H30" s="216">
        <f>G30-E30</f>
        <v>0</v>
      </c>
    </row>
    <row r="31" spans="1:11" s="200" customFormat="1" ht="14.5" x14ac:dyDescent="0.45">
      <c r="A31" s="215" t="s">
        <v>1064</v>
      </c>
      <c r="B31" s="200">
        <f t="shared" si="2"/>
        <v>531228913</v>
      </c>
      <c r="C31" s="200">
        <f t="shared" si="3"/>
        <v>463435010</v>
      </c>
      <c r="D31" s="216">
        <f t="shared" ref="D31:D41" si="4">SUM(B31:C31)</f>
        <v>994663923</v>
      </c>
      <c r="E31" s="215">
        <v>1053459303</v>
      </c>
      <c r="F31" s="216">
        <f t="shared" ref="F31:F42" si="5">E31-D31</f>
        <v>58795380</v>
      </c>
      <c r="G31" s="215">
        <v>1053459303</v>
      </c>
      <c r="H31" s="216">
        <f t="shared" ref="H31:H35" si="6">G31-E31</f>
        <v>0</v>
      </c>
    </row>
    <row r="32" spans="1:11" s="200" customFormat="1" ht="14.5" x14ac:dyDescent="0.45">
      <c r="A32" s="215" t="s">
        <v>1065</v>
      </c>
      <c r="B32" s="200">
        <f t="shared" si="2"/>
        <v>570460014</v>
      </c>
      <c r="C32" s="200">
        <f t="shared" si="3"/>
        <v>103393030</v>
      </c>
      <c r="D32" s="216">
        <f t="shared" si="4"/>
        <v>673853044</v>
      </c>
      <c r="E32" s="215">
        <v>958429214</v>
      </c>
      <c r="F32" s="216">
        <f t="shared" si="5"/>
        <v>284576170</v>
      </c>
      <c r="G32" s="215">
        <v>958429214</v>
      </c>
      <c r="H32" s="216">
        <f t="shared" si="6"/>
        <v>0</v>
      </c>
    </row>
    <row r="33" spans="1:10" s="200" customFormat="1" ht="14.5" x14ac:dyDescent="0.45">
      <c r="A33" s="215" t="s">
        <v>1066</v>
      </c>
      <c r="B33" s="200">
        <f t="shared" si="2"/>
        <v>568442203</v>
      </c>
      <c r="C33" s="200">
        <f t="shared" si="3"/>
        <v>326192991</v>
      </c>
      <c r="D33" s="216">
        <f t="shared" si="4"/>
        <v>894635194</v>
      </c>
      <c r="E33" s="215">
        <v>1037394751</v>
      </c>
      <c r="F33" s="216">
        <f t="shared" si="5"/>
        <v>142759557</v>
      </c>
      <c r="G33" s="215">
        <v>1037394751</v>
      </c>
      <c r="H33" s="216">
        <f t="shared" si="6"/>
        <v>0</v>
      </c>
    </row>
    <row r="34" spans="1:10" s="200" customFormat="1" ht="14.5" x14ac:dyDescent="0.45">
      <c r="A34" s="215" t="s">
        <v>1067</v>
      </c>
      <c r="B34" s="200">
        <f t="shared" si="2"/>
        <v>552679781</v>
      </c>
      <c r="C34" s="200">
        <f t="shared" si="3"/>
        <v>321442535</v>
      </c>
      <c r="D34" s="216">
        <f t="shared" si="4"/>
        <v>874122316</v>
      </c>
      <c r="E34" s="215">
        <v>1001775054</v>
      </c>
      <c r="F34" s="216">
        <f t="shared" si="5"/>
        <v>127652738</v>
      </c>
      <c r="G34" s="215">
        <v>1001775054</v>
      </c>
      <c r="H34" s="216">
        <f t="shared" si="6"/>
        <v>0</v>
      </c>
    </row>
    <row r="35" spans="1:10" s="200" customFormat="1" ht="14.5" x14ac:dyDescent="0.45">
      <c r="A35" s="215" t="s">
        <v>1068</v>
      </c>
      <c r="B35" s="200">
        <f t="shared" si="2"/>
        <v>619395703</v>
      </c>
      <c r="C35" s="200">
        <f t="shared" si="3"/>
        <v>348482407</v>
      </c>
      <c r="D35" s="216">
        <f t="shared" si="4"/>
        <v>967878110</v>
      </c>
      <c r="E35" s="215">
        <v>1051390364</v>
      </c>
      <c r="F35" s="216">
        <f t="shared" si="5"/>
        <v>83512254</v>
      </c>
      <c r="G35" s="215">
        <v>1051390364</v>
      </c>
      <c r="H35" s="216">
        <f t="shared" si="6"/>
        <v>0</v>
      </c>
    </row>
    <row r="36" spans="1:10" s="200" customFormat="1" ht="14.5" x14ac:dyDescent="0.45">
      <c r="A36" s="215" t="s">
        <v>1069</v>
      </c>
      <c r="B36" s="200">
        <f t="shared" si="2"/>
        <v>0</v>
      </c>
      <c r="C36" s="200">
        <f t="shared" si="3"/>
        <v>0</v>
      </c>
      <c r="D36" s="216">
        <f t="shared" si="4"/>
        <v>0</v>
      </c>
      <c r="E36" s="215"/>
      <c r="F36" s="216">
        <f t="shared" si="5"/>
        <v>0</v>
      </c>
      <c r="G36" s="215"/>
      <c r="H36" s="216"/>
    </row>
    <row r="37" spans="1:10" s="200" customFormat="1" ht="14.5" x14ac:dyDescent="0.45">
      <c r="A37" s="215" t="s">
        <v>1070</v>
      </c>
      <c r="B37" s="200">
        <f t="shared" si="2"/>
        <v>0</v>
      </c>
      <c r="C37" s="200">
        <f t="shared" si="3"/>
        <v>0</v>
      </c>
      <c r="D37" s="216">
        <f t="shared" si="4"/>
        <v>0</v>
      </c>
      <c r="E37" s="215"/>
      <c r="F37" s="216">
        <f t="shared" si="5"/>
        <v>0</v>
      </c>
      <c r="G37" s="215"/>
      <c r="H37" s="216"/>
    </row>
    <row r="38" spans="1:10" s="200" customFormat="1" ht="14.5" x14ac:dyDescent="0.45">
      <c r="A38" s="215" t="s">
        <v>1071</v>
      </c>
      <c r="B38" s="200">
        <f t="shared" si="2"/>
        <v>0</v>
      </c>
      <c r="C38" s="200">
        <f t="shared" si="3"/>
        <v>0</v>
      </c>
      <c r="D38" s="216">
        <f t="shared" si="4"/>
        <v>0</v>
      </c>
      <c r="E38" s="215"/>
      <c r="F38" s="216">
        <f t="shared" si="5"/>
        <v>0</v>
      </c>
      <c r="G38" s="215"/>
      <c r="H38" s="216"/>
    </row>
    <row r="39" spans="1:10" s="200" customFormat="1" ht="14.5" x14ac:dyDescent="0.45">
      <c r="A39" s="215" t="s">
        <v>1072</v>
      </c>
      <c r="B39" s="200">
        <f t="shared" si="2"/>
        <v>0</v>
      </c>
      <c r="C39" s="200">
        <f t="shared" si="3"/>
        <v>0</v>
      </c>
      <c r="D39" s="216">
        <f t="shared" si="4"/>
        <v>0</v>
      </c>
      <c r="E39" s="215"/>
      <c r="F39" s="216">
        <f t="shared" si="5"/>
        <v>0</v>
      </c>
      <c r="G39" s="215"/>
      <c r="H39" s="216"/>
    </row>
    <row r="40" spans="1:10" s="200" customFormat="1" ht="14.5" x14ac:dyDescent="0.45">
      <c r="A40" s="215" t="s">
        <v>1073</v>
      </c>
      <c r="B40" s="200">
        <f t="shared" si="2"/>
        <v>0</v>
      </c>
      <c r="C40" s="200">
        <f t="shared" si="3"/>
        <v>0</v>
      </c>
      <c r="D40" s="216">
        <f t="shared" si="4"/>
        <v>0</v>
      </c>
      <c r="E40" s="215"/>
      <c r="F40" s="216">
        <f t="shared" si="5"/>
        <v>0</v>
      </c>
      <c r="G40" s="215"/>
      <c r="H40" s="216"/>
    </row>
    <row r="41" spans="1:10" s="200" customFormat="1" ht="14.5" x14ac:dyDescent="0.45">
      <c r="A41" s="215" t="s">
        <v>1074</v>
      </c>
      <c r="B41" s="200">
        <f t="shared" si="2"/>
        <v>0</v>
      </c>
      <c r="C41" s="200">
        <f t="shared" si="3"/>
        <v>0</v>
      </c>
      <c r="D41" s="216">
        <f t="shared" si="4"/>
        <v>0</v>
      </c>
      <c r="E41" s="215"/>
      <c r="F41" s="216">
        <f t="shared" si="5"/>
        <v>0</v>
      </c>
      <c r="G41" s="215"/>
      <c r="H41" s="216"/>
    </row>
    <row r="42" spans="1:10" s="200" customFormat="1" ht="14.5" x14ac:dyDescent="0.45">
      <c r="A42" s="215"/>
      <c r="D42" s="216"/>
      <c r="E42" s="215"/>
      <c r="F42" s="216">
        <f t="shared" si="5"/>
        <v>0</v>
      </c>
      <c r="G42" s="215"/>
      <c r="H42" s="216"/>
    </row>
    <row r="43" spans="1:10" ht="17.5" thickBot="1" x14ac:dyDescent="0.5">
      <c r="A43" s="217"/>
      <c r="B43" s="218">
        <f>SUM(B30:B41)</f>
        <v>3427467061</v>
      </c>
      <c r="C43" s="218">
        <f t="shared" ref="C43:G43" si="7">SUM(C30:C41)</f>
        <v>1995568768</v>
      </c>
      <c r="D43" s="218">
        <f t="shared" si="7"/>
        <v>5423035829</v>
      </c>
      <c r="E43" s="218">
        <f t="shared" si="7"/>
        <v>6067856748</v>
      </c>
      <c r="F43" s="218">
        <f t="shared" si="7"/>
        <v>644820919</v>
      </c>
      <c r="G43" s="218">
        <f t="shared" si="7"/>
        <v>6067856748</v>
      </c>
      <c r="H43" s="219">
        <f>SUM(H30:H42)</f>
        <v>0</v>
      </c>
    </row>
    <row r="45" spans="1:10" s="177" customFormat="1" ht="14.5" x14ac:dyDescent="0.4">
      <c r="A45" s="177" t="s">
        <v>1429</v>
      </c>
    </row>
    <row r="46" spans="1:10" s="177" customFormat="1" ht="17" customHeight="1" x14ac:dyDescent="0.4">
      <c r="B46" s="732" t="s">
        <v>1430</v>
      </c>
      <c r="C46" s="732"/>
      <c r="D46" s="732"/>
      <c r="E46" s="732"/>
      <c r="F46" s="729" t="s">
        <v>1436</v>
      </c>
      <c r="G46" s="729" t="s">
        <v>1435</v>
      </c>
      <c r="H46" s="729" t="s">
        <v>1438</v>
      </c>
      <c r="I46" s="729" t="s">
        <v>1143</v>
      </c>
      <c r="J46" s="729" t="s">
        <v>1431</v>
      </c>
    </row>
    <row r="47" spans="1:10" s="177" customFormat="1" ht="14.5" x14ac:dyDescent="0.4">
      <c r="B47" s="209" t="s">
        <v>335</v>
      </c>
      <c r="C47" s="209" t="s">
        <v>363</v>
      </c>
      <c r="D47" s="209" t="s">
        <v>379</v>
      </c>
      <c r="E47" s="209" t="s">
        <v>510</v>
      </c>
      <c r="F47" s="730"/>
      <c r="G47" s="730"/>
      <c r="H47" s="730"/>
      <c r="I47" s="730"/>
      <c r="J47" s="730"/>
    </row>
    <row r="48" spans="1:10" s="177" customFormat="1" ht="14.5" x14ac:dyDescent="0.4">
      <c r="A48" s="177" t="s">
        <v>1165</v>
      </c>
      <c r="B48" s="200"/>
      <c r="C48" s="200"/>
      <c r="D48" s="200"/>
      <c r="E48" s="200">
        <f>-G10</f>
        <v>0</v>
      </c>
      <c r="F48" s="200">
        <v>-52475180</v>
      </c>
      <c r="G48" s="200"/>
      <c r="H48" s="200"/>
      <c r="I48" s="210">
        <f>SUM(B48:H48)</f>
        <v>-52475180</v>
      </c>
      <c r="J48" s="210">
        <f t="shared" ref="J48:J53" si="8">I48-F30</f>
        <v>0</v>
      </c>
    </row>
    <row r="49" spans="1:10" s="177" customFormat="1" ht="14.5" x14ac:dyDescent="0.4">
      <c r="A49" s="177" t="s">
        <v>1064</v>
      </c>
      <c r="B49" s="200"/>
      <c r="C49" s="200"/>
      <c r="D49" s="200"/>
      <c r="E49" s="200">
        <f t="shared" ref="E49:E55" si="9">-G11</f>
        <v>0</v>
      </c>
      <c r="F49" s="200">
        <v>30012940</v>
      </c>
      <c r="G49" s="200"/>
      <c r="H49" s="200">
        <v>28782440</v>
      </c>
      <c r="I49" s="210">
        <f t="shared" ref="I49:I57" si="10">SUM(B49:H49)</f>
        <v>58795380</v>
      </c>
      <c r="J49" s="210">
        <f t="shared" si="8"/>
        <v>0</v>
      </c>
    </row>
    <row r="50" spans="1:10" s="177" customFormat="1" ht="14.5" x14ac:dyDescent="0.4">
      <c r="A50" s="177" t="s">
        <v>1065</v>
      </c>
      <c r="B50" s="200">
        <v>243259248</v>
      </c>
      <c r="C50" s="200">
        <v>67814666</v>
      </c>
      <c r="D50" s="200">
        <v>4612540</v>
      </c>
      <c r="E50" s="200">
        <f t="shared" si="9"/>
        <v>2557456</v>
      </c>
      <c r="F50" s="200">
        <v>-37667740</v>
      </c>
      <c r="G50" s="200">
        <v>4000000</v>
      </c>
      <c r="H50" s="200"/>
      <c r="I50" s="210">
        <f t="shared" si="10"/>
        <v>284576170</v>
      </c>
      <c r="J50" s="210">
        <f t="shared" si="8"/>
        <v>0</v>
      </c>
    </row>
    <row r="51" spans="1:10" s="177" customFormat="1" ht="14.5" x14ac:dyDescent="0.4">
      <c r="A51" s="177" t="s">
        <v>1066</v>
      </c>
      <c r="B51" s="200">
        <v>85394069</v>
      </c>
      <c r="C51" s="200">
        <v>22491252</v>
      </c>
      <c r="D51" s="200">
        <v>897436</v>
      </c>
      <c r="E51" s="200">
        <f t="shared" si="9"/>
        <v>0</v>
      </c>
      <c r="F51" s="200">
        <v>24676800</v>
      </c>
      <c r="G51" s="200">
        <v>9300000</v>
      </c>
      <c r="H51" s="200"/>
      <c r="I51" s="210">
        <f t="shared" si="10"/>
        <v>142759557</v>
      </c>
      <c r="J51" s="210">
        <f t="shared" si="8"/>
        <v>0</v>
      </c>
    </row>
    <row r="52" spans="1:10" s="177" customFormat="1" ht="14.5" x14ac:dyDescent="0.4">
      <c r="A52" s="177" t="s">
        <v>1067</v>
      </c>
      <c r="B52" s="200">
        <v>85770686</v>
      </c>
      <c r="C52" s="200">
        <v>22547052</v>
      </c>
      <c r="D52" s="200"/>
      <c r="E52" s="200">
        <f t="shared" si="9"/>
        <v>0</v>
      </c>
      <c r="F52" s="200">
        <v>19335000</v>
      </c>
      <c r="G52" s="200"/>
      <c r="H52" s="200"/>
      <c r="I52" s="210">
        <f t="shared" si="10"/>
        <v>127652738</v>
      </c>
      <c r="J52" s="210">
        <f t="shared" si="8"/>
        <v>0</v>
      </c>
    </row>
    <row r="53" spans="1:10" s="177" customFormat="1" ht="14.5" x14ac:dyDescent="0.4">
      <c r="A53" s="177" t="s">
        <v>1068</v>
      </c>
      <c r="B53" s="200">
        <v>88008386</v>
      </c>
      <c r="C53" s="200">
        <v>22547052</v>
      </c>
      <c r="D53" s="200"/>
      <c r="E53" s="200">
        <f t="shared" si="9"/>
        <v>3871636</v>
      </c>
      <c r="F53" s="200">
        <v>-63464820</v>
      </c>
      <c r="G53" s="200">
        <v>32549998</v>
      </c>
      <c r="H53" s="200"/>
      <c r="I53" s="210">
        <f t="shared" si="10"/>
        <v>83512252</v>
      </c>
      <c r="J53" s="210">
        <f t="shared" si="8"/>
        <v>-2</v>
      </c>
    </row>
    <row r="54" spans="1:10" s="177" customFormat="1" ht="14.5" x14ac:dyDescent="0.4">
      <c r="A54" s="177" t="s">
        <v>1069</v>
      </c>
      <c r="B54" s="200"/>
      <c r="C54" s="200"/>
      <c r="D54" s="200"/>
      <c r="E54" s="200">
        <f t="shared" si="9"/>
        <v>0</v>
      </c>
      <c r="I54" s="210">
        <f t="shared" si="10"/>
        <v>0</v>
      </c>
    </row>
    <row r="55" spans="1:10" s="177" customFormat="1" ht="14.5" x14ac:dyDescent="0.4">
      <c r="A55" s="177" t="s">
        <v>1070</v>
      </c>
      <c r="B55" s="200"/>
      <c r="C55" s="200"/>
      <c r="D55" s="200"/>
      <c r="E55" s="200">
        <f t="shared" si="9"/>
        <v>0</v>
      </c>
      <c r="I55" s="210">
        <f t="shared" si="10"/>
        <v>0</v>
      </c>
    </row>
    <row r="56" spans="1:10" s="177" customFormat="1" ht="14.5" x14ac:dyDescent="0.4">
      <c r="A56" s="177" t="s">
        <v>1071</v>
      </c>
      <c r="B56" s="200"/>
      <c r="C56" s="200"/>
      <c r="D56" s="200"/>
      <c r="E56" s="200"/>
      <c r="I56" s="210">
        <f t="shared" si="10"/>
        <v>0</v>
      </c>
    </row>
    <row r="57" spans="1:10" x14ac:dyDescent="0.45">
      <c r="A57" s="177" t="s">
        <v>1072</v>
      </c>
      <c r="B57" s="200"/>
      <c r="C57" s="200"/>
      <c r="D57" s="200"/>
      <c r="E57" s="200"/>
      <c r="I57" s="210">
        <f t="shared" si="10"/>
        <v>0</v>
      </c>
    </row>
    <row r="58" spans="1:10" x14ac:dyDescent="0.45">
      <c r="A58" s="177" t="s">
        <v>1073</v>
      </c>
      <c r="B58" s="200"/>
      <c r="C58" s="200"/>
      <c r="D58" s="200"/>
      <c r="E58" s="200"/>
      <c r="G58" s="210">
        <f t="shared" ref="G58:G59" si="11">SUM(B58:F58)</f>
        <v>0</v>
      </c>
    </row>
    <row r="59" spans="1:10" x14ac:dyDescent="0.45">
      <c r="A59" s="177" t="s">
        <v>1074</v>
      </c>
      <c r="B59" s="200"/>
      <c r="C59" s="200"/>
      <c r="D59" s="200"/>
      <c r="E59" s="200"/>
      <c r="G59" s="210">
        <f t="shared" si="11"/>
        <v>0</v>
      </c>
    </row>
    <row r="60" spans="1:10" ht="17.5" thickBot="1" x14ac:dyDescent="0.5">
      <c r="B60" s="218">
        <f>SUM(B48:B59)</f>
        <v>502432389</v>
      </c>
      <c r="C60" s="218">
        <f t="shared" ref="C60:J60" si="12">SUM(C48:C59)</f>
        <v>135400022</v>
      </c>
      <c r="D60" s="218">
        <f t="shared" si="12"/>
        <v>5509976</v>
      </c>
      <c r="E60" s="218">
        <f t="shared" si="12"/>
        <v>6429092</v>
      </c>
      <c r="F60" s="218">
        <f t="shared" si="12"/>
        <v>-79583000</v>
      </c>
      <c r="G60" s="218">
        <f t="shared" si="12"/>
        <v>45849998</v>
      </c>
      <c r="H60" s="218">
        <f t="shared" si="12"/>
        <v>28782440</v>
      </c>
      <c r="I60" s="218">
        <f t="shared" si="12"/>
        <v>644820917</v>
      </c>
      <c r="J60" s="218">
        <f t="shared" si="12"/>
        <v>-2</v>
      </c>
    </row>
    <row r="62" spans="1:10" x14ac:dyDescent="0.45">
      <c r="B62" s="177" t="s">
        <v>1437</v>
      </c>
      <c r="C62" s="177"/>
      <c r="D62" s="177"/>
      <c r="F62" s="177" t="s">
        <v>1439</v>
      </c>
    </row>
    <row r="63" spans="1:10" x14ac:dyDescent="0.45">
      <c r="B63" s="276" t="s">
        <v>1432</v>
      </c>
      <c r="C63" s="276" t="s">
        <v>1443</v>
      </c>
      <c r="D63" s="276" t="s">
        <v>1433</v>
      </c>
      <c r="F63" s="277" t="s">
        <v>1440</v>
      </c>
    </row>
    <row r="64" spans="1:10" x14ac:dyDescent="0.45">
      <c r="B64" s="275">
        <f t="shared" ref="B64:B69" si="13">F48</f>
        <v>-52475180</v>
      </c>
      <c r="C64" s="274"/>
      <c r="D64" s="275">
        <f>B64+C64</f>
        <v>-52475180</v>
      </c>
      <c r="F64" s="177" t="s">
        <v>1441</v>
      </c>
    </row>
    <row r="65" spans="2:4" x14ac:dyDescent="0.45">
      <c r="B65" s="275">
        <f t="shared" si="13"/>
        <v>30012940</v>
      </c>
      <c r="C65" s="275">
        <f>-B64</f>
        <v>52475180</v>
      </c>
      <c r="D65" s="275">
        <f t="shared" ref="D65:D69" si="14">B65+C65</f>
        <v>82488120</v>
      </c>
    </row>
    <row r="66" spans="2:4" x14ac:dyDescent="0.45">
      <c r="B66" s="275">
        <f t="shared" si="13"/>
        <v>-37667740</v>
      </c>
      <c r="C66" s="275">
        <f t="shared" ref="C66:C69" si="15">-B65</f>
        <v>-30012940</v>
      </c>
      <c r="D66" s="275">
        <f t="shared" si="14"/>
        <v>-67680680</v>
      </c>
    </row>
    <row r="67" spans="2:4" x14ac:dyDescent="0.45">
      <c r="B67" s="275">
        <f t="shared" si="13"/>
        <v>24676800</v>
      </c>
      <c r="C67" s="275">
        <f t="shared" si="15"/>
        <v>37667740</v>
      </c>
      <c r="D67" s="275">
        <f t="shared" si="14"/>
        <v>62344540</v>
      </c>
    </row>
    <row r="68" spans="2:4" x14ac:dyDescent="0.45">
      <c r="B68" s="275">
        <f t="shared" si="13"/>
        <v>19335000</v>
      </c>
      <c r="C68" s="275">
        <f t="shared" si="15"/>
        <v>-24676800</v>
      </c>
      <c r="D68" s="275">
        <f t="shared" si="14"/>
        <v>-5341800</v>
      </c>
    </row>
    <row r="69" spans="2:4" x14ac:dyDescent="0.45">
      <c r="B69" s="275">
        <f t="shared" si="13"/>
        <v>-63464820</v>
      </c>
      <c r="C69" s="275">
        <f t="shared" si="15"/>
        <v>-19335000</v>
      </c>
      <c r="D69" s="275">
        <f t="shared" si="14"/>
        <v>-82799820</v>
      </c>
    </row>
    <row r="70" spans="2:4" x14ac:dyDescent="0.45">
      <c r="B70" s="177" t="s">
        <v>1434</v>
      </c>
    </row>
    <row r="72" spans="2:4" x14ac:dyDescent="0.45">
      <c r="B72" s="177" t="s">
        <v>1444</v>
      </c>
    </row>
  </sheetData>
  <mergeCells count="12">
    <mergeCell ref="I46:I47"/>
    <mergeCell ref="J46:J47"/>
    <mergeCell ref="B46:E46"/>
    <mergeCell ref="F46:F47"/>
    <mergeCell ref="G46:G47"/>
    <mergeCell ref="H46:H47"/>
    <mergeCell ref="B8:I8"/>
    <mergeCell ref="A2:F2"/>
    <mergeCell ref="A1:J1"/>
    <mergeCell ref="A3:J3"/>
    <mergeCell ref="A4:J4"/>
    <mergeCell ref="G2:J2"/>
  </mergeCells>
  <phoneticPr fontId="25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6597F-D866-4250-A847-5449373C2D80}">
  <dimension ref="A1:J56"/>
  <sheetViews>
    <sheetView topLeftCell="A35" workbookViewId="0">
      <selection activeCell="D56" sqref="D56"/>
    </sheetView>
  </sheetViews>
  <sheetFormatPr defaultRowHeight="17" x14ac:dyDescent="0.45"/>
  <cols>
    <col min="1" max="1" width="24.6640625" customWidth="1"/>
    <col min="2" max="2" width="13.83203125" bestFit="1" customWidth="1"/>
    <col min="3" max="3" width="16" customWidth="1"/>
    <col min="4" max="4" width="13.83203125" bestFit="1" customWidth="1"/>
    <col min="5" max="5" width="12.33203125" bestFit="1" customWidth="1"/>
  </cols>
  <sheetData>
    <row r="1" spans="1:10" x14ac:dyDescent="0.45">
      <c r="A1" s="579"/>
      <c r="B1" s="580"/>
      <c r="C1" s="580"/>
      <c r="D1" s="580"/>
      <c r="E1" s="580"/>
      <c r="F1" s="580"/>
      <c r="G1" s="580"/>
      <c r="H1" s="580"/>
      <c r="I1" s="580"/>
      <c r="J1" s="580"/>
    </row>
    <row r="2" spans="1:10" ht="17.5" customHeight="1" x14ac:dyDescent="0.45">
      <c r="A2" s="581" t="str">
        <f>기본사항!C8</f>
        <v>주식회사 경남제약</v>
      </c>
      <c r="B2" s="580"/>
      <c r="C2" s="580"/>
      <c r="D2" s="580"/>
      <c r="E2" s="580"/>
      <c r="F2" s="580"/>
      <c r="G2" s="582" t="s">
        <v>1017</v>
      </c>
      <c r="H2" s="580"/>
      <c r="I2" s="580"/>
      <c r="J2" s="580"/>
    </row>
    <row r="3" spans="1:10" ht="25.5" customHeight="1" x14ac:dyDescent="0.45">
      <c r="A3" s="583" t="s">
        <v>1018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10" x14ac:dyDescent="0.45">
      <c r="A4" s="584" t="s">
        <v>2312</v>
      </c>
      <c r="B4" s="580"/>
      <c r="C4" s="580"/>
      <c r="D4" s="580"/>
      <c r="E4" s="580"/>
      <c r="F4" s="580"/>
      <c r="G4" s="580"/>
      <c r="H4" s="580"/>
      <c r="I4" s="580"/>
      <c r="J4" s="580"/>
    </row>
    <row r="6" spans="1:10" s="137" customFormat="1" ht="14.5" x14ac:dyDescent="0.4"/>
    <row r="7" spans="1:10" s="137" customFormat="1" ht="14.5" x14ac:dyDescent="0.4">
      <c r="A7" s="541" t="s">
        <v>2313</v>
      </c>
      <c r="B7" s="541"/>
      <c r="C7" s="541"/>
    </row>
    <row r="8" spans="1:10" s="137" customFormat="1" ht="14.5" x14ac:dyDescent="0.4">
      <c r="A8" s="541"/>
      <c r="B8" s="541"/>
      <c r="C8" s="541"/>
    </row>
    <row r="9" spans="1:10" s="137" customFormat="1" ht="14.5" x14ac:dyDescent="0.4">
      <c r="A9" s="762" t="s">
        <v>2314</v>
      </c>
      <c r="B9" s="763"/>
      <c r="C9" s="764"/>
    </row>
    <row r="10" spans="1:10" s="137" customFormat="1" ht="14.5" x14ac:dyDescent="0.4">
      <c r="A10" s="765" t="s">
        <v>2315</v>
      </c>
      <c r="B10" s="766" t="s">
        <v>2316</v>
      </c>
      <c r="C10" s="767" t="s">
        <v>2317</v>
      </c>
    </row>
    <row r="11" spans="1:10" s="137" customFormat="1" ht="14.5" x14ac:dyDescent="0.4">
      <c r="A11" s="768" t="s">
        <v>2318</v>
      </c>
      <c r="B11" s="769">
        <v>7904765430</v>
      </c>
      <c r="C11" s="769">
        <v>8313925404</v>
      </c>
    </row>
    <row r="12" spans="1:10" s="137" customFormat="1" ht="14.5" x14ac:dyDescent="0.4">
      <c r="A12" s="768" t="s">
        <v>2319</v>
      </c>
      <c r="B12" s="770">
        <v>-7816091401</v>
      </c>
      <c r="C12" s="770">
        <v>-8069130596</v>
      </c>
    </row>
    <row r="13" spans="1:10" s="137" customFormat="1" ht="14.5" x14ac:dyDescent="0.4">
      <c r="A13" s="771" t="s">
        <v>2320</v>
      </c>
      <c r="B13" s="772">
        <f>SUM(B11:B12)</f>
        <v>88674029</v>
      </c>
      <c r="C13" s="772">
        <f>SUM(C11:C12)</f>
        <v>244794808</v>
      </c>
    </row>
    <row r="14" spans="1:10" s="137" customFormat="1" ht="14.5" x14ac:dyDescent="0.4">
      <c r="A14" s="541"/>
      <c r="B14" s="541" t="b">
        <f>B13='5400_퇴직급여부채'!H17</f>
        <v>1</v>
      </c>
      <c r="C14" s="541"/>
    </row>
    <row r="15" spans="1:10" s="137" customFormat="1" ht="14.5" x14ac:dyDescent="0.4"/>
    <row r="16" spans="1:10" s="137" customFormat="1" ht="14.5" x14ac:dyDescent="0.4">
      <c r="A16" s="541" t="s">
        <v>2321</v>
      </c>
      <c r="B16" s="541"/>
      <c r="C16" s="541"/>
      <c r="D16" s="541"/>
      <c r="E16" s="541"/>
    </row>
    <row r="17" spans="1:6" s="137" customFormat="1" ht="14.5" x14ac:dyDescent="0.4">
      <c r="A17" s="541" t="s">
        <v>2322</v>
      </c>
      <c r="B17" s="541"/>
      <c r="C17" s="541"/>
      <c r="D17" s="541"/>
      <c r="E17" s="541"/>
    </row>
    <row r="18" spans="1:6" s="137" customFormat="1" ht="14.5" x14ac:dyDescent="0.4">
      <c r="A18" s="773" t="s">
        <v>2314</v>
      </c>
      <c r="B18" s="774"/>
      <c r="C18" s="774"/>
      <c r="D18" s="774"/>
      <c r="E18" s="775"/>
    </row>
    <row r="19" spans="1:6" s="137" customFormat="1" ht="29" x14ac:dyDescent="0.4">
      <c r="A19" s="776" t="s">
        <v>2315</v>
      </c>
      <c r="B19" s="776"/>
      <c r="C19" s="777" t="s">
        <v>2323</v>
      </c>
      <c r="D19" s="778" t="s">
        <v>2324</v>
      </c>
      <c r="E19" s="778" t="s">
        <v>2325</v>
      </c>
    </row>
    <row r="20" spans="1:6" s="137" customFormat="1" ht="14.5" x14ac:dyDescent="0.4">
      <c r="A20" s="779" t="s">
        <v>2326</v>
      </c>
      <c r="B20" s="779"/>
      <c r="C20" s="780">
        <v>8313925404</v>
      </c>
      <c r="D20" s="780">
        <v>-8069130596</v>
      </c>
      <c r="E20" s="780">
        <f>C20+D20</f>
        <v>244794808</v>
      </c>
      <c r="F20" s="137" t="b">
        <f>C20+D20=E20</f>
        <v>1</v>
      </c>
    </row>
    <row r="21" spans="1:6" s="137" customFormat="1" ht="14.5" x14ac:dyDescent="0.4">
      <c r="A21" s="779" t="s">
        <v>2327</v>
      </c>
      <c r="B21" s="779"/>
      <c r="C21" s="780">
        <v>518755681</v>
      </c>
      <c r="D21" s="780">
        <v>0</v>
      </c>
      <c r="E21" s="780">
        <f>C21+D21</f>
        <v>518755681</v>
      </c>
      <c r="F21" s="137" t="b">
        <f t="shared" ref="F21:F33" si="0">C21+D21=E21</f>
        <v>1</v>
      </c>
    </row>
    <row r="22" spans="1:6" s="137" customFormat="1" ht="14.5" x14ac:dyDescent="0.4">
      <c r="A22" s="779" t="s">
        <v>2328</v>
      </c>
      <c r="B22" s="779"/>
      <c r="C22" s="780">
        <v>0</v>
      </c>
      <c r="D22" s="780">
        <v>0</v>
      </c>
      <c r="E22" s="780">
        <f>C22+D22</f>
        <v>0</v>
      </c>
      <c r="F22" s="137" t="b">
        <f t="shared" si="0"/>
        <v>1</v>
      </c>
    </row>
    <row r="23" spans="1:6" s="137" customFormat="1" ht="14.5" x14ac:dyDescent="0.4">
      <c r="A23" s="779" t="s">
        <v>2329</v>
      </c>
      <c r="B23" s="779"/>
      <c r="C23" s="780">
        <v>165372434</v>
      </c>
      <c r="D23" s="780">
        <v>-170137035</v>
      </c>
      <c r="E23" s="780">
        <f>C23+D23</f>
        <v>-4764601</v>
      </c>
      <c r="F23" s="137" t="b">
        <f t="shared" si="0"/>
        <v>1</v>
      </c>
    </row>
    <row r="24" spans="1:6" s="137" customFormat="1" ht="14.5" x14ac:dyDescent="0.4">
      <c r="A24" s="781" t="s">
        <v>2260</v>
      </c>
      <c r="B24" s="781"/>
      <c r="C24" s="780">
        <f>SUM(C20:C23)</f>
        <v>8998053519</v>
      </c>
      <c r="D24" s="780">
        <f>SUM(D20:D23)</f>
        <v>-8239267631</v>
      </c>
      <c r="E24" s="780">
        <f t="shared" ref="E24:E31" si="1">C24+D24</f>
        <v>758785888</v>
      </c>
      <c r="F24" s="137" t="b">
        <f t="shared" si="0"/>
        <v>1</v>
      </c>
    </row>
    <row r="25" spans="1:6" s="137" customFormat="1" ht="14.5" x14ac:dyDescent="0.4">
      <c r="A25" s="779" t="s">
        <v>2330</v>
      </c>
      <c r="B25" s="779"/>
      <c r="C25" s="780"/>
      <c r="D25" s="780">
        <v>0</v>
      </c>
      <c r="E25" s="780">
        <f t="shared" si="1"/>
        <v>0</v>
      </c>
      <c r="F25" s="137" t="b">
        <f t="shared" si="0"/>
        <v>1</v>
      </c>
    </row>
    <row r="26" spans="1:6" s="137" customFormat="1" ht="14.5" x14ac:dyDescent="0.4">
      <c r="A26" s="779" t="s">
        <v>2331</v>
      </c>
      <c r="B26" s="779"/>
      <c r="C26" s="780">
        <v>-707565318</v>
      </c>
      <c r="D26" s="780">
        <v>345696997</v>
      </c>
      <c r="E26" s="780">
        <f t="shared" si="1"/>
        <v>-361868321</v>
      </c>
      <c r="F26" s="137" t="b">
        <f t="shared" si="0"/>
        <v>1</v>
      </c>
    </row>
    <row r="27" spans="1:6" s="137" customFormat="1" ht="14.5" x14ac:dyDescent="0.4">
      <c r="A27" s="779" t="s">
        <v>2332</v>
      </c>
      <c r="B27" s="779"/>
      <c r="C27" s="780"/>
      <c r="D27" s="780"/>
      <c r="E27" s="780">
        <f t="shared" si="1"/>
        <v>0</v>
      </c>
      <c r="F27" s="137" t="b">
        <f t="shared" si="0"/>
        <v>1</v>
      </c>
    </row>
    <row r="28" spans="1:6" s="137" customFormat="1" ht="14.5" x14ac:dyDescent="0.4">
      <c r="A28" s="782" t="s">
        <v>2333</v>
      </c>
      <c r="B28" s="783" t="s">
        <v>2334</v>
      </c>
      <c r="C28" s="780">
        <v>0</v>
      </c>
      <c r="D28" s="780">
        <v>0</v>
      </c>
      <c r="E28" s="780">
        <f t="shared" si="1"/>
        <v>0</v>
      </c>
      <c r="F28" s="137" t="b">
        <f t="shared" si="0"/>
        <v>1</v>
      </c>
    </row>
    <row r="29" spans="1:6" s="137" customFormat="1" ht="14.5" x14ac:dyDescent="0.4">
      <c r="A29" s="782"/>
      <c r="B29" s="783" t="s">
        <v>2335</v>
      </c>
      <c r="C29" s="780">
        <v>-403752520</v>
      </c>
      <c r="D29" s="780">
        <v>0</v>
      </c>
      <c r="E29" s="780">
        <f t="shared" si="1"/>
        <v>-403752520</v>
      </c>
      <c r="F29" s="137" t="b">
        <f t="shared" si="0"/>
        <v>1</v>
      </c>
    </row>
    <row r="30" spans="1:6" s="137" customFormat="1" ht="14.5" x14ac:dyDescent="0.4">
      <c r="A30" s="782"/>
      <c r="B30" s="783" t="s">
        <v>2336</v>
      </c>
      <c r="C30" s="780">
        <v>18029749</v>
      </c>
      <c r="D30" s="780">
        <v>0</v>
      </c>
      <c r="E30" s="780">
        <f t="shared" si="1"/>
        <v>18029749</v>
      </c>
      <c r="F30" s="137" t="b">
        <f t="shared" si="0"/>
        <v>1</v>
      </c>
    </row>
    <row r="31" spans="1:6" s="137" customFormat="1" ht="29" x14ac:dyDescent="0.4">
      <c r="A31" s="782"/>
      <c r="B31" s="784" t="s">
        <v>2337</v>
      </c>
      <c r="C31" s="780">
        <v>0</v>
      </c>
      <c r="D31" s="780">
        <v>77479233</v>
      </c>
      <c r="E31" s="780">
        <f t="shared" si="1"/>
        <v>77479233</v>
      </c>
      <c r="F31" s="137" t="b">
        <f t="shared" si="0"/>
        <v>1</v>
      </c>
    </row>
    <row r="32" spans="1:6" s="137" customFormat="1" ht="14.5" x14ac:dyDescent="0.4">
      <c r="A32" s="782"/>
      <c r="B32" s="785" t="s">
        <v>2260</v>
      </c>
      <c r="C32" s="780">
        <f>SUM(C28:C31)</f>
        <v>-385722771</v>
      </c>
      <c r="D32" s="780">
        <f>SUM(D28:D31)</f>
        <v>77479233</v>
      </c>
      <c r="E32" s="780">
        <f>SUM(E28:E31)</f>
        <v>-308243538</v>
      </c>
      <c r="F32" s="137" t="b">
        <f t="shared" si="0"/>
        <v>1</v>
      </c>
    </row>
    <row r="33" spans="1:6" s="137" customFormat="1" ht="14.5" x14ac:dyDescent="0.4">
      <c r="A33" s="781" t="s">
        <v>2316</v>
      </c>
      <c r="B33" s="781"/>
      <c r="C33" s="780">
        <f>C24+C25+C26+C27+C32</f>
        <v>7904765430</v>
      </c>
      <c r="D33" s="780">
        <f>D24+D25+D26+D27+D32</f>
        <v>-7816091401</v>
      </c>
      <c r="E33" s="780">
        <f>E24+E25+E26+E27+E32</f>
        <v>88674029</v>
      </c>
      <c r="F33" s="137" t="b">
        <f t="shared" si="0"/>
        <v>1</v>
      </c>
    </row>
    <row r="34" spans="1:6" s="137" customFormat="1" ht="14.5" x14ac:dyDescent="0.4">
      <c r="A34" s="541"/>
      <c r="B34" s="541"/>
      <c r="C34" s="786" t="b">
        <f>C33='5400_퇴직급여_분석적검토'!I32</f>
        <v>1</v>
      </c>
      <c r="D34" s="787" t="b">
        <f>-D33='5400_퇴직급여_분석적검토'!J32</f>
        <v>1</v>
      </c>
      <c r="E34" s="541"/>
    </row>
    <row r="35" spans="1:6" s="137" customFormat="1" ht="14.5" x14ac:dyDescent="0.4"/>
    <row r="36" spans="1:6" s="137" customFormat="1" ht="14.5" x14ac:dyDescent="0.4">
      <c r="A36" s="541" t="s">
        <v>2338</v>
      </c>
      <c r="B36" s="541"/>
      <c r="C36" s="541"/>
    </row>
    <row r="37" spans="1:6" s="137" customFormat="1" ht="14.5" x14ac:dyDescent="0.4">
      <c r="A37" s="541"/>
      <c r="B37" s="541"/>
      <c r="C37" s="541"/>
    </row>
    <row r="38" spans="1:6" s="137" customFormat="1" ht="14.5" x14ac:dyDescent="0.4">
      <c r="A38" s="762" t="s">
        <v>2314</v>
      </c>
      <c r="B38" s="763"/>
      <c r="C38" s="764"/>
    </row>
    <row r="39" spans="1:6" s="137" customFormat="1" ht="14.5" x14ac:dyDescent="0.4">
      <c r="A39" s="765" t="s">
        <v>2315</v>
      </c>
      <c r="B39" s="766" t="s">
        <v>2316</v>
      </c>
      <c r="C39" s="767" t="s">
        <v>2339</v>
      </c>
    </row>
    <row r="40" spans="1:6" s="137" customFormat="1" ht="14.5" x14ac:dyDescent="0.4">
      <c r="A40" s="768" t="s">
        <v>2340</v>
      </c>
      <c r="B40" s="788">
        <v>7816091401</v>
      </c>
      <c r="C40" s="788">
        <v>8069130596</v>
      </c>
    </row>
    <row r="41" spans="1:6" s="137" customFormat="1" ht="14.5" x14ac:dyDescent="0.4">
      <c r="E41" s="137" t="s">
        <v>2121</v>
      </c>
    </row>
    <row r="42" spans="1:6" s="137" customFormat="1" ht="14.5" x14ac:dyDescent="0.4">
      <c r="A42" s="541" t="s">
        <v>2341</v>
      </c>
      <c r="B42" s="541"/>
      <c r="C42" s="541"/>
    </row>
    <row r="43" spans="1:6" s="137" customFormat="1" ht="14.5" x14ac:dyDescent="0.4">
      <c r="A43" s="541"/>
      <c r="B43" s="541"/>
      <c r="C43" s="541"/>
    </row>
    <row r="44" spans="1:6" s="137" customFormat="1" ht="14.5" x14ac:dyDescent="0.4">
      <c r="A44" s="762" t="s">
        <v>2314</v>
      </c>
      <c r="B44" s="763"/>
      <c r="C44" s="764"/>
    </row>
    <row r="45" spans="1:6" s="137" customFormat="1" ht="14.5" x14ac:dyDescent="0.4">
      <c r="A45" s="765" t="s">
        <v>2315</v>
      </c>
      <c r="B45" s="766" t="s">
        <v>2239</v>
      </c>
      <c r="C45" s="767" t="s">
        <v>2240</v>
      </c>
    </row>
    <row r="46" spans="1:6" s="137" customFormat="1" ht="14.5" x14ac:dyDescent="0.4">
      <c r="A46" s="768" t="s">
        <v>2342</v>
      </c>
      <c r="B46" s="788">
        <v>110691427</v>
      </c>
      <c r="C46" s="788">
        <v>247114203</v>
      </c>
    </row>
    <row r="47" spans="1:6" s="137" customFormat="1" ht="14.5" x14ac:dyDescent="0.4">
      <c r="A47" s="768" t="s">
        <v>2343</v>
      </c>
      <c r="B47" s="780">
        <v>-6429092</v>
      </c>
      <c r="C47" s="788">
        <v>23527403</v>
      </c>
    </row>
    <row r="48" spans="1:6" s="137" customFormat="1" ht="14.5" x14ac:dyDescent="0.4">
      <c r="A48" s="768" t="s">
        <v>2344</v>
      </c>
      <c r="B48" s="788">
        <v>0</v>
      </c>
      <c r="C48" s="788">
        <v>0</v>
      </c>
    </row>
    <row r="49" spans="1:3" s="137" customFormat="1" ht="14.5" x14ac:dyDescent="0.4">
      <c r="A49" s="789" t="s">
        <v>2278</v>
      </c>
      <c r="B49" s="788">
        <f>SUM(B46:B48)</f>
        <v>104262335</v>
      </c>
      <c r="C49" s="788">
        <v>270641606</v>
      </c>
    </row>
    <row r="50" spans="1:3" s="137" customFormat="1" ht="14.5" x14ac:dyDescent="0.4"/>
    <row r="51" spans="1:3" s="137" customFormat="1" ht="14.5" x14ac:dyDescent="0.4"/>
    <row r="52" spans="1:3" s="137" customFormat="1" ht="14.5" x14ac:dyDescent="0.4">
      <c r="B52" s="143">
        <v>-2557456</v>
      </c>
      <c r="C52" s="137" t="s">
        <v>2345</v>
      </c>
    </row>
    <row r="53" spans="1:3" s="137" customFormat="1" ht="14.5" x14ac:dyDescent="0.4">
      <c r="B53" s="143">
        <v>-3871636</v>
      </c>
      <c r="C53" s="137" t="s">
        <v>2346</v>
      </c>
    </row>
    <row r="54" spans="1:3" s="137" customFormat="1" ht="15" thickBot="1" x14ac:dyDescent="0.45">
      <c r="B54" s="144">
        <f>SUM(B52:B53)</f>
        <v>-6429092</v>
      </c>
    </row>
    <row r="55" spans="1:3" s="137" customFormat="1" ht="15" thickTop="1" x14ac:dyDescent="0.4">
      <c r="B55" s="143" t="b">
        <f>B54=B47</f>
        <v>1</v>
      </c>
    </row>
    <row r="56" spans="1:3" s="137" customFormat="1" ht="14.5" x14ac:dyDescent="0.4"/>
  </sheetData>
  <mergeCells count="20">
    <mergeCell ref="A23:B23"/>
    <mergeCell ref="A1:J1"/>
    <mergeCell ref="A2:F2"/>
    <mergeCell ref="G2:J2"/>
    <mergeCell ref="A3:J3"/>
    <mergeCell ref="A4:J4"/>
    <mergeCell ref="A9:C9"/>
    <mergeCell ref="A18:E18"/>
    <mergeCell ref="A19:B19"/>
    <mergeCell ref="A20:B20"/>
    <mergeCell ref="A21:B21"/>
    <mergeCell ref="A22:B22"/>
    <mergeCell ref="A38:C38"/>
    <mergeCell ref="A44:C44"/>
    <mergeCell ref="A24:B24"/>
    <mergeCell ref="A25:B25"/>
    <mergeCell ref="A26:B26"/>
    <mergeCell ref="A27:B27"/>
    <mergeCell ref="A28:A32"/>
    <mergeCell ref="A33:B33"/>
  </mergeCells>
  <phoneticPr fontId="25" type="noConversion"/>
  <conditionalFormatting sqref="A7:C14">
    <cfRule type="containsText" dxfId="11" priority="7" operator="containsText" text="FALSE">
      <formula>NOT(ISERROR(SEARCH("FALSE",A7)))</formula>
    </cfRule>
    <cfRule type="containsText" dxfId="10" priority="8" operator="containsText" text="TRUE">
      <formula>NOT(ISERROR(SEARCH("TRUE",A7)))</formula>
    </cfRule>
  </conditionalFormatting>
  <conditionalFormatting sqref="A36:C40">
    <cfRule type="containsText" dxfId="9" priority="3" operator="containsText" text="FALSE">
      <formula>NOT(ISERROR(SEARCH("FALSE",A36)))</formula>
    </cfRule>
    <cfRule type="containsText" dxfId="8" priority="4" operator="containsText" text="TRUE">
      <formula>NOT(ISERROR(SEARCH("TRUE",A36)))</formula>
    </cfRule>
  </conditionalFormatting>
  <conditionalFormatting sqref="A42:C49">
    <cfRule type="containsText" dxfId="7" priority="1" operator="containsText" text="FALSE">
      <formula>NOT(ISERROR(SEARCH("FALSE",A42)))</formula>
    </cfRule>
    <cfRule type="containsText" dxfId="6" priority="2" operator="containsText" text="TRUE">
      <formula>NOT(ISERROR(SEARCH("TRUE",A42)))</formula>
    </cfRule>
  </conditionalFormatting>
  <conditionalFormatting sqref="A16:E34">
    <cfRule type="containsText" dxfId="5" priority="5" operator="containsText" text="FALSE">
      <formula>NOT(ISERROR(SEARCH("FALSE",A16)))</formula>
    </cfRule>
    <cfRule type="containsText" dxfId="4" priority="6" operator="containsText" text="TRUE">
      <formula>NOT(ISERROR(SEARCH("TRUE",A16)))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79"/>
  <sheetViews>
    <sheetView workbookViewId="0">
      <selection sqref="A1:J1"/>
    </sheetView>
  </sheetViews>
  <sheetFormatPr defaultRowHeight="17" x14ac:dyDescent="0.45"/>
  <cols>
    <col min="1" max="1" width="24" style="28" customWidth="1"/>
    <col min="2" max="5" width="14" style="28" customWidth="1"/>
    <col min="6" max="7" width="10" style="28" customWidth="1"/>
    <col min="8" max="8" width="14" style="28" customWidth="1"/>
    <col min="9" max="9" width="10" style="28" customWidth="1"/>
    <col min="10" max="10" width="30" style="28" customWidth="1"/>
  </cols>
  <sheetData>
    <row r="1" spans="1:10" ht="8" customHeight="1" x14ac:dyDescent="0.45">
      <c r="A1" s="579"/>
      <c r="B1" s="580"/>
      <c r="C1" s="580"/>
      <c r="D1" s="580"/>
      <c r="E1" s="580"/>
      <c r="F1" s="580"/>
      <c r="G1" s="580"/>
      <c r="H1" s="580"/>
      <c r="I1" s="580"/>
      <c r="J1" s="580"/>
    </row>
    <row r="2" spans="1:10" ht="18" customHeight="1" x14ac:dyDescent="0.45">
      <c r="A2" s="581" t="str">
        <f>기본사항!C8</f>
        <v>주식회사 경남제약</v>
      </c>
      <c r="B2" s="580"/>
      <c r="C2" s="580"/>
      <c r="D2" s="580"/>
      <c r="E2" s="580"/>
      <c r="F2" s="580"/>
      <c r="G2" s="582" t="s">
        <v>1075</v>
      </c>
      <c r="H2" s="580"/>
      <c r="I2" s="580"/>
      <c r="J2" s="580"/>
    </row>
    <row r="3" spans="1:10" ht="30" customHeight="1" x14ac:dyDescent="0.45">
      <c r="A3" s="583" t="s">
        <v>1076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10" ht="18" customHeight="1" x14ac:dyDescent="0.45">
      <c r="A4" s="634" t="s">
        <v>516</v>
      </c>
      <c r="B4" s="580"/>
      <c r="C4" s="580"/>
      <c r="D4" s="580"/>
      <c r="E4" s="580"/>
      <c r="F4" s="580"/>
      <c r="G4" s="580"/>
      <c r="H4" s="580"/>
      <c r="I4" s="580"/>
      <c r="J4" s="580"/>
    </row>
    <row r="5" spans="1:10" ht="20" customHeight="1" x14ac:dyDescent="0.45">
      <c r="A5" s="618" t="s">
        <v>13</v>
      </c>
      <c r="B5" s="587"/>
      <c r="C5" s="691" t="str">
        <f>기본사항!C11</f>
        <v>이병하</v>
      </c>
      <c r="D5" s="587"/>
      <c r="E5" s="618" t="s">
        <v>517</v>
      </c>
      <c r="F5" s="587"/>
      <c r="G5" s="691" t="str">
        <f>기본사항!C13</f>
        <v>이광우</v>
      </c>
      <c r="H5" s="589"/>
      <c r="I5" s="589"/>
      <c r="J5" s="587"/>
    </row>
    <row r="6" spans="1:10" ht="20" customHeight="1" x14ac:dyDescent="0.45">
      <c r="A6" s="618" t="s">
        <v>16</v>
      </c>
      <c r="B6" s="587"/>
      <c r="C6" s="702">
        <f>기본사항!C12</f>
        <v>46227</v>
      </c>
      <c r="D6" s="587"/>
      <c r="E6" s="618" t="s">
        <v>18</v>
      </c>
      <c r="F6" s="587"/>
      <c r="G6" s="691">
        <f>기본사항!C14</f>
        <v>46227</v>
      </c>
      <c r="H6" s="589"/>
      <c r="I6" s="589"/>
      <c r="J6" s="587"/>
    </row>
    <row r="7" spans="1:10" ht="20" customHeight="1" x14ac:dyDescent="0.45">
      <c r="A7" s="618" t="s">
        <v>518</v>
      </c>
      <c r="B7" s="587"/>
      <c r="C7" s="702">
        <f>기본사항!C10</f>
        <v>46203</v>
      </c>
      <c r="D7" s="587"/>
      <c r="E7" s="621"/>
      <c r="F7" s="587"/>
      <c r="G7" s="621"/>
      <c r="H7" s="589"/>
      <c r="I7" s="589"/>
      <c r="J7" s="587"/>
    </row>
    <row r="8" spans="1:10" ht="18" customHeight="1" x14ac:dyDescent="0.45"/>
    <row r="9" spans="1:10" ht="6" customHeight="1" x14ac:dyDescent="0.45">
      <c r="A9" s="579"/>
      <c r="B9" s="580"/>
      <c r="C9" s="580"/>
      <c r="D9" s="580"/>
      <c r="E9" s="580"/>
      <c r="F9" s="580"/>
      <c r="G9" s="580"/>
      <c r="H9" s="580"/>
      <c r="I9" s="580"/>
      <c r="J9" s="580"/>
    </row>
    <row r="10" spans="1:10" ht="22" customHeight="1" x14ac:dyDescent="0.45">
      <c r="A10" s="31"/>
      <c r="B10" s="720" t="s">
        <v>872</v>
      </c>
      <c r="C10" s="589"/>
      <c r="D10" s="587"/>
      <c r="E10" s="724">
        <f>기본사항!C10</f>
        <v>46203</v>
      </c>
      <c r="F10" s="589"/>
      <c r="G10" s="589"/>
      <c r="H10" s="587"/>
      <c r="I10" s="720" t="s">
        <v>5</v>
      </c>
      <c r="J10" s="587"/>
    </row>
    <row r="11" spans="1:10" ht="22" customHeight="1" x14ac:dyDescent="0.45">
      <c r="A11" s="32" t="s">
        <v>520</v>
      </c>
      <c r="B11" s="32" t="s">
        <v>521</v>
      </c>
      <c r="C11" s="32" t="s">
        <v>522</v>
      </c>
      <c r="D11" s="32" t="s">
        <v>523</v>
      </c>
      <c r="E11" s="32" t="s">
        <v>524</v>
      </c>
      <c r="F11" s="32" t="s">
        <v>525</v>
      </c>
      <c r="G11" s="32" t="s">
        <v>526</v>
      </c>
      <c r="H11" s="32" t="s">
        <v>527</v>
      </c>
      <c r="I11" s="32" t="s">
        <v>528</v>
      </c>
      <c r="J11" s="32" t="s">
        <v>529</v>
      </c>
    </row>
    <row r="12" spans="1:10" ht="20" customHeight="1" x14ac:dyDescent="0.45">
      <c r="A12" s="33" t="s">
        <v>98</v>
      </c>
      <c r="B12" s="116">
        <v>110691427</v>
      </c>
      <c r="C12" s="116">
        <f>IFERROR(_xlfn.XLOOKUP(A12,데이터개요_계정별!$A$2:$A$400,데이터개요_계정별!$G$2:$G$400,,0,),0)</f>
        <v>-6429092</v>
      </c>
      <c r="D12" s="116">
        <f>IFERROR(_xlfn.XLOOKUP(A12,데이터개요_계정별!$A$2:$A$400,데이터개요_계정별!$C$2:$C$400,,0,),0)</f>
        <v>0</v>
      </c>
      <c r="E12" s="116">
        <f>B12+C12-D12</f>
        <v>104262335</v>
      </c>
      <c r="F12" s="116"/>
      <c r="G12" s="34"/>
      <c r="H12" s="34">
        <f>E12+F12+G12</f>
        <v>104262335</v>
      </c>
      <c r="I12" s="35" t="s">
        <v>1077</v>
      </c>
      <c r="J12" s="36"/>
    </row>
    <row r="13" spans="1:10" ht="20" customHeight="1" x14ac:dyDescent="0.45">
      <c r="A13" s="59" t="s">
        <v>99</v>
      </c>
      <c r="B13" s="116">
        <v>1000000</v>
      </c>
      <c r="C13" s="116">
        <f>IFERROR(_xlfn.XLOOKUP(A13,데이터개요_계정별!$A$2:$A$400,데이터개요_계정별!$G$2:$G$400,,0,),0)</f>
        <v>0</v>
      </c>
      <c r="D13" s="116">
        <f>IFERROR(_xlfn.XLOOKUP(A13,데이터개요_계정별!$A$2:$A$400,데이터개요_계정별!$C$2:$C$400,,0,),0)</f>
        <v>0</v>
      </c>
      <c r="E13" s="116">
        <f>B13+C13-D13</f>
        <v>1000000</v>
      </c>
      <c r="F13" s="116"/>
      <c r="G13" s="34"/>
      <c r="H13" s="34">
        <f>E13+F13+G13</f>
        <v>1000000</v>
      </c>
      <c r="I13" s="35" t="s">
        <v>1078</v>
      </c>
      <c r="J13" s="36"/>
    </row>
    <row r="14" spans="1:10" ht="20" customHeight="1" x14ac:dyDescent="0.45">
      <c r="A14" s="33" t="s">
        <v>481</v>
      </c>
      <c r="B14" s="116">
        <v>0</v>
      </c>
      <c r="C14" s="116">
        <f>IFERROR(_xlfn.XLOOKUP(A14,데이터개요_계정별!$A$2:$A$400,데이터개요_계정별!$G$2:$G$400,,0,),0)</f>
        <v>160000000</v>
      </c>
      <c r="D14" s="116">
        <f>IFERROR(_xlfn.XLOOKUP(A14,데이터개요_계정별!$A$2:$A$400,데이터개요_계정별!$C$2:$C$400,,0,),0)</f>
        <v>0</v>
      </c>
      <c r="E14" s="116">
        <f>B14+C14-D14</f>
        <v>160000000</v>
      </c>
      <c r="F14" s="116"/>
      <c r="G14" s="34"/>
      <c r="H14" s="34">
        <f>E14+F14+G14</f>
        <v>160000000</v>
      </c>
      <c r="I14" s="35" t="s">
        <v>1079</v>
      </c>
      <c r="J14" s="36"/>
    </row>
    <row r="15" spans="1:10" ht="20" customHeight="1" x14ac:dyDescent="0.45">
      <c r="A15" s="33"/>
      <c r="B15" s="116"/>
      <c r="C15" s="116"/>
      <c r="D15" s="116"/>
      <c r="E15" s="116"/>
      <c r="F15" s="116"/>
      <c r="G15" s="34"/>
      <c r="H15" s="34"/>
      <c r="I15" s="35" t="s">
        <v>1080</v>
      </c>
      <c r="J15" s="36"/>
    </row>
    <row r="16" spans="1:10" ht="20" customHeight="1" x14ac:dyDescent="0.45">
      <c r="A16" s="33"/>
      <c r="B16" s="116"/>
      <c r="C16" s="116"/>
      <c r="D16" s="116"/>
      <c r="E16" s="116"/>
      <c r="F16" s="116"/>
      <c r="G16" s="34"/>
      <c r="H16" s="34"/>
      <c r="I16" s="35" t="s">
        <v>1081</v>
      </c>
      <c r="J16" s="36"/>
    </row>
    <row r="17" spans="1:10" ht="6" customHeight="1" x14ac:dyDescent="0.45"/>
    <row r="18" spans="1:10" ht="22" customHeight="1" x14ac:dyDescent="0.45">
      <c r="A18" s="37" t="s">
        <v>531</v>
      </c>
      <c r="B18" s="38">
        <f t="shared" ref="B18:H18" si="0">SUM(B12:B16)</f>
        <v>111691427</v>
      </c>
      <c r="C18" s="38">
        <f t="shared" si="0"/>
        <v>153570908</v>
      </c>
      <c r="D18" s="38">
        <f t="shared" si="0"/>
        <v>0</v>
      </c>
      <c r="E18" s="38">
        <f t="shared" si="0"/>
        <v>265262335</v>
      </c>
      <c r="F18" s="38">
        <f t="shared" si="0"/>
        <v>0</v>
      </c>
      <c r="G18" s="38">
        <f t="shared" si="0"/>
        <v>0</v>
      </c>
      <c r="H18" s="38">
        <f t="shared" si="0"/>
        <v>265262335</v>
      </c>
    </row>
    <row r="19" spans="1:10" ht="18" customHeight="1" x14ac:dyDescent="0.45"/>
    <row r="20" spans="1:10" ht="22" customHeight="1" x14ac:dyDescent="0.45">
      <c r="A20" s="716" t="s">
        <v>541</v>
      </c>
      <c r="B20" s="700"/>
      <c r="C20" s="700"/>
      <c r="D20" s="700"/>
      <c r="E20" s="700"/>
      <c r="F20" s="700"/>
      <c r="G20" s="700"/>
      <c r="H20" s="700"/>
      <c r="I20" s="700"/>
      <c r="J20" s="701"/>
    </row>
    <row r="21" spans="1:10" ht="20" customHeight="1" x14ac:dyDescent="0.45">
      <c r="A21" s="32" t="s">
        <v>520</v>
      </c>
      <c r="B21" s="32" t="s">
        <v>542</v>
      </c>
      <c r="C21" s="32" t="s">
        <v>543</v>
      </c>
      <c r="D21" s="32" t="s">
        <v>5</v>
      </c>
      <c r="E21" s="717"/>
      <c r="F21" s="589"/>
      <c r="G21" s="589"/>
      <c r="H21" s="589"/>
      <c r="I21" s="589"/>
      <c r="J21" s="587"/>
    </row>
    <row r="22" spans="1:10" ht="20" customHeight="1" x14ac:dyDescent="0.45">
      <c r="A22" s="118" t="s">
        <v>98</v>
      </c>
      <c r="B22" s="119">
        <f>E12-B12</f>
        <v>-6429092</v>
      </c>
      <c r="C22" s="120">
        <f>B22/B12</f>
        <v>-5.8081209848347151E-2</v>
      </c>
      <c r="D22" s="121"/>
      <c r="E22" s="617"/>
      <c r="F22" s="589"/>
      <c r="G22" s="589"/>
      <c r="H22" s="589"/>
      <c r="I22" s="589"/>
      <c r="J22" s="587"/>
    </row>
    <row r="23" spans="1:10" ht="20" customHeight="1" x14ac:dyDescent="0.45">
      <c r="A23" s="118" t="s">
        <v>99</v>
      </c>
      <c r="B23" s="119">
        <f t="shared" ref="B23:B24" si="1">E13-B13</f>
        <v>0</v>
      </c>
      <c r="C23" s="120">
        <f t="shared" ref="C23:C24" si="2">B23/B13</f>
        <v>0</v>
      </c>
      <c r="D23" s="121"/>
      <c r="E23" s="617"/>
      <c r="F23" s="589"/>
      <c r="G23" s="589"/>
      <c r="H23" s="589"/>
      <c r="I23" s="589"/>
      <c r="J23" s="587"/>
    </row>
    <row r="24" spans="1:10" ht="20" customHeight="1" x14ac:dyDescent="0.45">
      <c r="A24" s="118" t="s">
        <v>481</v>
      </c>
      <c r="B24" s="119">
        <f t="shared" si="1"/>
        <v>160000000</v>
      </c>
      <c r="C24" s="120" t="e">
        <f t="shared" si="2"/>
        <v>#DIV/0!</v>
      </c>
      <c r="D24" s="121"/>
      <c r="E24" s="617"/>
      <c r="F24" s="589"/>
      <c r="G24" s="589"/>
      <c r="H24" s="589"/>
      <c r="I24" s="589"/>
      <c r="J24" s="587"/>
    </row>
    <row r="25" spans="1:10" ht="20" customHeight="1" x14ac:dyDescent="0.45">
      <c r="A25" s="118"/>
      <c r="B25" s="119"/>
      <c r="C25" s="120"/>
      <c r="D25" s="121"/>
      <c r="E25" s="617"/>
      <c r="F25" s="589"/>
      <c r="G25" s="589"/>
      <c r="H25" s="589"/>
      <c r="I25" s="589"/>
      <c r="J25" s="587"/>
    </row>
    <row r="26" spans="1:10" ht="20" customHeight="1" x14ac:dyDescent="0.45">
      <c r="A26" s="118"/>
      <c r="B26" s="119"/>
      <c r="C26" s="120"/>
      <c r="D26" s="121"/>
      <c r="E26" s="617"/>
      <c r="F26" s="589"/>
      <c r="G26" s="589"/>
      <c r="H26" s="589"/>
      <c r="I26" s="589"/>
      <c r="J26" s="587"/>
    </row>
    <row r="27" spans="1:10" ht="18" customHeight="1" x14ac:dyDescent="0.45"/>
    <row r="28" spans="1:10" ht="18" customHeight="1" x14ac:dyDescent="0.45"/>
    <row r="29" spans="1:10" ht="24" customHeight="1" x14ac:dyDescent="0.45">
      <c r="A29" s="723" t="s">
        <v>544</v>
      </c>
      <c r="B29" s="700"/>
      <c r="C29" s="700"/>
      <c r="D29" s="700"/>
      <c r="E29" s="700"/>
      <c r="F29" s="700"/>
      <c r="G29" s="700"/>
      <c r="H29" s="700"/>
      <c r="I29" s="700"/>
      <c r="J29" s="701"/>
    </row>
    <row r="30" spans="1:10" ht="20" customHeight="1" x14ac:dyDescent="0.45">
      <c r="A30" s="29" t="s">
        <v>545</v>
      </c>
      <c r="B30" s="618" t="s">
        <v>546</v>
      </c>
      <c r="C30" s="589"/>
      <c r="D30" s="587"/>
      <c r="E30" s="618" t="s">
        <v>547</v>
      </c>
      <c r="F30" s="587"/>
      <c r="G30" s="29" t="s">
        <v>548</v>
      </c>
      <c r="H30" s="29" t="s">
        <v>36</v>
      </c>
      <c r="I30" s="618" t="s">
        <v>5</v>
      </c>
      <c r="J30" s="587"/>
    </row>
    <row r="31" spans="1:10" ht="48" customHeight="1" x14ac:dyDescent="0.45">
      <c r="A31" s="40">
        <v>1</v>
      </c>
      <c r="B31" s="715" t="s">
        <v>1082</v>
      </c>
      <c r="C31" s="589"/>
      <c r="D31" s="587"/>
      <c r="E31" s="714" t="s">
        <v>550</v>
      </c>
      <c r="F31" s="587"/>
      <c r="G31" s="41"/>
      <c r="H31" s="41"/>
      <c r="I31" s="718"/>
      <c r="J31" s="587"/>
    </row>
    <row r="32" spans="1:10" ht="48" customHeight="1" x14ac:dyDescent="0.45">
      <c r="A32" s="40">
        <v>2</v>
      </c>
      <c r="B32" s="712" t="s">
        <v>1083</v>
      </c>
      <c r="C32" s="589"/>
      <c r="D32" s="587"/>
      <c r="E32" s="714" t="s">
        <v>1084</v>
      </c>
      <c r="F32" s="587"/>
      <c r="G32" s="42"/>
      <c r="H32" s="42"/>
      <c r="I32" s="721"/>
      <c r="J32" s="587"/>
    </row>
    <row r="33" spans="1:10" ht="48" customHeight="1" x14ac:dyDescent="0.45">
      <c r="A33" s="40">
        <v>3</v>
      </c>
      <c r="B33" s="715" t="s">
        <v>1085</v>
      </c>
      <c r="C33" s="589"/>
      <c r="D33" s="587"/>
      <c r="E33" s="714" t="s">
        <v>1086</v>
      </c>
      <c r="F33" s="587"/>
      <c r="G33" s="41"/>
      <c r="H33" s="41"/>
      <c r="I33" s="718"/>
      <c r="J33" s="587"/>
    </row>
    <row r="34" spans="1:10" ht="48" customHeight="1" x14ac:dyDescent="0.45">
      <c r="A34" s="40">
        <v>4</v>
      </c>
      <c r="B34" s="712" t="s">
        <v>990</v>
      </c>
      <c r="C34" s="589"/>
      <c r="D34" s="587"/>
      <c r="E34" s="714" t="s">
        <v>991</v>
      </c>
      <c r="F34" s="587"/>
      <c r="G34" s="42"/>
      <c r="H34" s="42"/>
      <c r="I34" s="721"/>
      <c r="J34" s="587"/>
    </row>
    <row r="35" spans="1:10" ht="48" customHeight="1" x14ac:dyDescent="0.45">
      <c r="A35" s="40">
        <v>5</v>
      </c>
      <c r="B35" s="715" t="s">
        <v>1087</v>
      </c>
      <c r="C35" s="589"/>
      <c r="D35" s="587"/>
      <c r="E35" s="714" t="s">
        <v>988</v>
      </c>
      <c r="F35" s="587"/>
      <c r="G35" s="41"/>
      <c r="H35" s="41"/>
      <c r="I35" s="718"/>
      <c r="J35" s="587"/>
    </row>
    <row r="36" spans="1:10" ht="48" customHeight="1" x14ac:dyDescent="0.45">
      <c r="A36" s="40">
        <v>6</v>
      </c>
      <c r="B36" s="712" t="s">
        <v>1088</v>
      </c>
      <c r="C36" s="589"/>
      <c r="D36" s="587"/>
      <c r="E36" s="714" t="s">
        <v>556</v>
      </c>
      <c r="F36" s="587"/>
      <c r="G36" s="42"/>
      <c r="H36" s="42"/>
      <c r="I36" s="721"/>
      <c r="J36" s="587"/>
    </row>
    <row r="37" spans="1:10" ht="48" customHeight="1" x14ac:dyDescent="0.45">
      <c r="A37" s="40">
        <v>7</v>
      </c>
      <c r="B37" s="715" t="s">
        <v>1089</v>
      </c>
      <c r="C37" s="589"/>
      <c r="D37" s="587"/>
      <c r="E37" s="714" t="s">
        <v>889</v>
      </c>
      <c r="F37" s="587"/>
      <c r="G37" s="41"/>
      <c r="H37" s="41"/>
      <c r="I37" s="718"/>
      <c r="J37" s="587"/>
    </row>
    <row r="38" spans="1:10" ht="48" customHeight="1" x14ac:dyDescent="0.45">
      <c r="A38" s="40">
        <v>8</v>
      </c>
      <c r="B38" s="712" t="s">
        <v>933</v>
      </c>
      <c r="C38" s="589"/>
      <c r="D38" s="587"/>
      <c r="E38" s="714" t="s">
        <v>562</v>
      </c>
      <c r="F38" s="587"/>
      <c r="G38" s="42"/>
      <c r="H38" s="42"/>
      <c r="I38" s="721"/>
      <c r="J38" s="587"/>
    </row>
    <row r="39" spans="1:10" ht="48" customHeight="1" x14ac:dyDescent="0.45">
      <c r="A39" s="40">
        <v>9</v>
      </c>
      <c r="B39" s="715" t="s">
        <v>934</v>
      </c>
      <c r="C39" s="589"/>
      <c r="D39" s="587"/>
      <c r="E39" s="714" t="s">
        <v>566</v>
      </c>
      <c r="F39" s="587"/>
      <c r="G39" s="41"/>
      <c r="H39" s="41"/>
      <c r="I39" s="718"/>
      <c r="J39" s="587"/>
    </row>
    <row r="40" spans="1:10" ht="18" customHeight="1" x14ac:dyDescent="0.45"/>
    <row r="41" spans="1:10" ht="22" customHeight="1" x14ac:dyDescent="0.45">
      <c r="A41" s="716" t="s">
        <v>567</v>
      </c>
      <c r="B41" s="700"/>
      <c r="C41" s="700"/>
      <c r="D41" s="700"/>
      <c r="E41" s="700"/>
      <c r="F41" s="700"/>
      <c r="G41" s="700"/>
      <c r="H41" s="700"/>
      <c r="I41" s="700"/>
      <c r="J41" s="701"/>
    </row>
    <row r="42" spans="1:10" ht="24" customHeight="1" x14ac:dyDescent="0.45">
      <c r="A42" s="719"/>
      <c r="B42" s="589"/>
      <c r="C42" s="589"/>
      <c r="D42" s="589"/>
      <c r="E42" s="589"/>
      <c r="F42" s="589"/>
      <c r="G42" s="589"/>
      <c r="H42" s="589"/>
      <c r="I42" s="589"/>
      <c r="J42" s="587"/>
    </row>
    <row r="43" spans="1:10" ht="24" customHeight="1" x14ac:dyDescent="0.45">
      <c r="A43" s="719"/>
      <c r="B43" s="589"/>
      <c r="C43" s="589"/>
      <c r="D43" s="589"/>
      <c r="E43" s="589"/>
      <c r="F43" s="589"/>
      <c r="G43" s="589"/>
      <c r="H43" s="589"/>
      <c r="I43" s="589"/>
      <c r="J43" s="587"/>
    </row>
    <row r="44" spans="1:10" ht="24" customHeight="1" x14ac:dyDescent="0.45">
      <c r="A44" s="719"/>
      <c r="B44" s="589"/>
      <c r="C44" s="589"/>
      <c r="D44" s="589"/>
      <c r="E44" s="589"/>
      <c r="F44" s="589"/>
      <c r="G44" s="589"/>
      <c r="H44" s="589"/>
      <c r="I44" s="589"/>
      <c r="J44" s="587"/>
    </row>
    <row r="45" spans="1:10" ht="18" customHeight="1" x14ac:dyDescent="0.45"/>
    <row r="46" spans="1:10" ht="18" customHeight="1" x14ac:dyDescent="0.45">
      <c r="A46" s="722" t="s">
        <v>568</v>
      </c>
      <c r="B46" s="580"/>
      <c r="C46" s="580"/>
      <c r="D46" s="580"/>
      <c r="E46" s="580"/>
      <c r="F46" s="580"/>
      <c r="G46" s="580"/>
      <c r="H46" s="580"/>
      <c r="I46" s="580"/>
      <c r="J46" s="580"/>
    </row>
    <row r="47" spans="1:10" ht="18" customHeight="1" x14ac:dyDescent="0.45"/>
    <row r="48" spans="1:10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</sheetData>
  <mergeCells count="64">
    <mergeCell ref="A3:J3"/>
    <mergeCell ref="E23:J23"/>
    <mergeCell ref="E37:F37"/>
    <mergeCell ref="I31:J31"/>
    <mergeCell ref="B39:D39"/>
    <mergeCell ref="G5:J5"/>
    <mergeCell ref="A4:J4"/>
    <mergeCell ref="A6:B6"/>
    <mergeCell ref="B34:D34"/>
    <mergeCell ref="I39:J39"/>
    <mergeCell ref="C5:D5"/>
    <mergeCell ref="A46:J46"/>
    <mergeCell ref="C7:D7"/>
    <mergeCell ref="E24:J24"/>
    <mergeCell ref="B31:D31"/>
    <mergeCell ref="E7:F7"/>
    <mergeCell ref="E32:F32"/>
    <mergeCell ref="I10:J10"/>
    <mergeCell ref="I38:J38"/>
    <mergeCell ref="A44:J44"/>
    <mergeCell ref="I32:J32"/>
    <mergeCell ref="A42:J42"/>
    <mergeCell ref="A43:J43"/>
    <mergeCell ref="A20:J20"/>
    <mergeCell ref="I36:J36"/>
    <mergeCell ref="E39:F39"/>
    <mergeCell ref="B38:D38"/>
    <mergeCell ref="A1:J1"/>
    <mergeCell ref="E34:F34"/>
    <mergeCell ref="E6:F6"/>
    <mergeCell ref="E30:F30"/>
    <mergeCell ref="B36:D36"/>
    <mergeCell ref="E22:J22"/>
    <mergeCell ref="B32:D32"/>
    <mergeCell ref="B35:D35"/>
    <mergeCell ref="A5:B5"/>
    <mergeCell ref="I33:J33"/>
    <mergeCell ref="G7:J7"/>
    <mergeCell ref="E36:F36"/>
    <mergeCell ref="E10:H10"/>
    <mergeCell ref="E21:J21"/>
    <mergeCell ref="G6:J6"/>
    <mergeCell ref="I35:J35"/>
    <mergeCell ref="A2:F2"/>
    <mergeCell ref="E35:F35"/>
    <mergeCell ref="B10:D10"/>
    <mergeCell ref="B37:D37"/>
    <mergeCell ref="E38:F38"/>
    <mergeCell ref="A7:B7"/>
    <mergeCell ref="A9:J9"/>
    <mergeCell ref="G2:J2"/>
    <mergeCell ref="B30:D30"/>
    <mergeCell ref="E26:J26"/>
    <mergeCell ref="I37:J37"/>
    <mergeCell ref="E31:F31"/>
    <mergeCell ref="E25:J25"/>
    <mergeCell ref="B33:D33"/>
    <mergeCell ref="E5:F5"/>
    <mergeCell ref="A29:J29"/>
    <mergeCell ref="A41:J41"/>
    <mergeCell ref="I30:J30"/>
    <mergeCell ref="I34:J34"/>
    <mergeCell ref="C6:D6"/>
    <mergeCell ref="E33:F33"/>
  </mergeCells>
  <phoneticPr fontId="25" type="noConversion"/>
  <dataValidations count="1">
    <dataValidation type="list" allowBlank="1" sqref="G31:G39" xr:uid="{00000000-0002-0000-1A00-000000000000}">
      <formula1>"완료,해당없음,미수행,진행중"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75"/>
  <sheetViews>
    <sheetView topLeftCell="A6" workbookViewId="0">
      <selection activeCell="I25" sqref="I25:J25"/>
    </sheetView>
  </sheetViews>
  <sheetFormatPr defaultRowHeight="17" x14ac:dyDescent="0.45"/>
  <cols>
    <col min="1" max="1" width="24" style="28" customWidth="1"/>
    <col min="2" max="2" width="15.33203125" style="28" customWidth="1"/>
    <col min="3" max="5" width="14" style="28" customWidth="1"/>
    <col min="6" max="7" width="10" style="28" customWidth="1"/>
    <col min="8" max="8" width="14" style="28" customWidth="1"/>
    <col min="9" max="9" width="10" style="28" customWidth="1"/>
    <col min="10" max="10" width="30" style="28" customWidth="1"/>
  </cols>
  <sheetData>
    <row r="1" spans="1:10" ht="8" customHeight="1" x14ac:dyDescent="0.45">
      <c r="A1" s="579"/>
      <c r="B1" s="580"/>
      <c r="C1" s="580"/>
      <c r="D1" s="580"/>
      <c r="E1" s="580"/>
      <c r="F1" s="580"/>
      <c r="G1" s="580"/>
      <c r="H1" s="580"/>
      <c r="I1" s="580"/>
      <c r="J1" s="580"/>
    </row>
    <row r="2" spans="1:10" ht="18" customHeight="1" x14ac:dyDescent="0.45">
      <c r="A2" s="581" t="str">
        <f>기본사항!C8</f>
        <v>주식회사 경남제약</v>
      </c>
      <c r="B2" s="580"/>
      <c r="C2" s="580"/>
      <c r="D2" s="580"/>
      <c r="E2" s="580"/>
      <c r="F2" s="580"/>
      <c r="G2" s="582" t="s">
        <v>1090</v>
      </c>
      <c r="H2" s="580"/>
      <c r="I2" s="580"/>
      <c r="J2" s="580"/>
    </row>
    <row r="3" spans="1:10" ht="30" customHeight="1" x14ac:dyDescent="0.45">
      <c r="A3" s="583" t="s">
        <v>1091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10" ht="18" customHeight="1" x14ac:dyDescent="0.45">
      <c r="A4" s="634" t="s">
        <v>516</v>
      </c>
      <c r="B4" s="580"/>
      <c r="C4" s="580"/>
      <c r="D4" s="580"/>
      <c r="E4" s="580"/>
      <c r="F4" s="580"/>
      <c r="G4" s="580"/>
      <c r="H4" s="580"/>
      <c r="I4" s="580"/>
      <c r="J4" s="580"/>
    </row>
    <row r="5" spans="1:10" ht="20" customHeight="1" x14ac:dyDescent="0.45">
      <c r="A5" s="618" t="s">
        <v>13</v>
      </c>
      <c r="B5" s="587"/>
      <c r="C5" s="691" t="str">
        <f>기본사항!C11</f>
        <v>이병하</v>
      </c>
      <c r="D5" s="587"/>
      <c r="E5" s="618" t="s">
        <v>517</v>
      </c>
      <c r="F5" s="587"/>
      <c r="G5" s="691" t="str">
        <f>기본사항!C13</f>
        <v>이광우</v>
      </c>
      <c r="H5" s="589"/>
      <c r="I5" s="589"/>
      <c r="J5" s="587"/>
    </row>
    <row r="6" spans="1:10" ht="20" customHeight="1" x14ac:dyDescent="0.45">
      <c r="A6" s="618" t="s">
        <v>16</v>
      </c>
      <c r="B6" s="587"/>
      <c r="C6" s="702">
        <f>기본사항!C12</f>
        <v>46227</v>
      </c>
      <c r="D6" s="587"/>
      <c r="E6" s="618" t="s">
        <v>18</v>
      </c>
      <c r="F6" s="587"/>
      <c r="G6" s="691">
        <f>기본사항!C14</f>
        <v>46227</v>
      </c>
      <c r="H6" s="589"/>
      <c r="I6" s="589"/>
      <c r="J6" s="587"/>
    </row>
    <row r="7" spans="1:10" ht="20" customHeight="1" x14ac:dyDescent="0.45">
      <c r="A7" s="618" t="s">
        <v>518</v>
      </c>
      <c r="B7" s="587"/>
      <c r="C7" s="702">
        <f>기본사항!C10</f>
        <v>46203</v>
      </c>
      <c r="D7" s="587"/>
      <c r="E7" s="621"/>
      <c r="F7" s="587"/>
      <c r="G7" s="621"/>
      <c r="H7" s="589"/>
      <c r="I7" s="589"/>
      <c r="J7" s="587"/>
    </row>
    <row r="8" spans="1:10" ht="18" customHeight="1" x14ac:dyDescent="0.45"/>
    <row r="9" spans="1:10" ht="6" customHeight="1" x14ac:dyDescent="0.45">
      <c r="A9" s="579"/>
      <c r="B9" s="580"/>
      <c r="C9" s="580"/>
      <c r="D9" s="580"/>
      <c r="E9" s="580"/>
      <c r="F9" s="580"/>
      <c r="G9" s="580"/>
      <c r="H9" s="580"/>
      <c r="I9" s="580"/>
      <c r="J9" s="580"/>
    </row>
    <row r="10" spans="1:10" ht="22" customHeight="1" x14ac:dyDescent="0.45">
      <c r="A10" s="31"/>
      <c r="B10" s="720"/>
      <c r="C10" s="589"/>
      <c r="D10" s="587"/>
      <c r="E10" s="724">
        <f>기본사항!C10</f>
        <v>46203</v>
      </c>
      <c r="F10" s="589"/>
      <c r="G10" s="589"/>
      <c r="H10" s="587"/>
      <c r="I10" s="720" t="s">
        <v>5</v>
      </c>
      <c r="J10" s="587"/>
    </row>
    <row r="11" spans="1:10" ht="22" customHeight="1" x14ac:dyDescent="0.45">
      <c r="A11" s="32" t="s">
        <v>520</v>
      </c>
      <c r="B11" s="32" t="s">
        <v>521</v>
      </c>
      <c r="C11" s="32" t="s">
        <v>522</v>
      </c>
      <c r="D11" s="32" t="s">
        <v>523</v>
      </c>
      <c r="E11" s="32" t="s">
        <v>524</v>
      </c>
      <c r="F11" s="32" t="s">
        <v>525</v>
      </c>
      <c r="G11" s="32" t="s">
        <v>526</v>
      </c>
      <c r="H11" s="32" t="s">
        <v>527</v>
      </c>
      <c r="I11" s="32" t="s">
        <v>528</v>
      </c>
      <c r="J11" s="32" t="s">
        <v>529</v>
      </c>
    </row>
    <row r="12" spans="1:10" ht="20" customHeight="1" x14ac:dyDescent="0.45">
      <c r="A12" s="33" t="s">
        <v>93</v>
      </c>
      <c r="B12" s="60">
        <v>228627129</v>
      </c>
      <c r="C12" s="116">
        <f>IFERROR(_xlfn.XLOOKUP(A12,데이터개요_계정별!$A$2:$A$300,데이터개요_계정별!$G$2:$G$300,,0,),0)</f>
        <v>176989122</v>
      </c>
      <c r="D12" s="116">
        <f>IFERROR(_xlfn.XLOOKUP(A12,데이터개요_계정별!$A$2:$A$300,데이터개요_계정별!$C$2:$C$300,,0,),0)</f>
        <v>140445699</v>
      </c>
      <c r="E12" s="116">
        <f>B12+C12-D12</f>
        <v>265170552</v>
      </c>
      <c r="F12" s="60"/>
      <c r="G12" s="60"/>
      <c r="H12" s="116">
        <f>E12+F12+G12</f>
        <v>265170552</v>
      </c>
      <c r="I12" s="35" t="s">
        <v>1092</v>
      </c>
      <c r="J12" s="36"/>
    </row>
    <row r="13" spans="1:10" ht="20" customHeight="1" x14ac:dyDescent="0.45">
      <c r="A13" s="33" t="s">
        <v>100</v>
      </c>
      <c r="B13" s="60">
        <v>382698597</v>
      </c>
      <c r="C13" s="116">
        <f>IFERROR(_xlfn.XLOOKUP(A13,데이터개요_계정별!$A$2:$A$300,데이터개요_계정별!$G$2:$G$300,,0,),0)</f>
        <v>92350868</v>
      </c>
      <c r="D13" s="116">
        <f>IFERROR(_xlfn.XLOOKUP(A13,데이터개요_계정별!$A$2:$A$300,데이터개요_계정별!$C$2:$C$300,,0,),0)</f>
        <v>0</v>
      </c>
      <c r="E13" s="116">
        <f>B13+C13-D13</f>
        <v>475049465</v>
      </c>
      <c r="F13" s="60"/>
      <c r="G13" s="60"/>
      <c r="H13" s="116">
        <f>E13+F13+G13</f>
        <v>475049465</v>
      </c>
      <c r="I13" s="35" t="s">
        <v>1093</v>
      </c>
      <c r="J13" s="36"/>
    </row>
    <row r="14" spans="1:10" ht="6" customHeight="1" x14ac:dyDescent="0.45"/>
    <row r="15" spans="1:10" ht="22" customHeight="1" x14ac:dyDescent="0.45">
      <c r="A15" s="37" t="s">
        <v>531</v>
      </c>
      <c r="B15" s="38">
        <f t="shared" ref="B15:H15" si="0">SUM(B12:B13)</f>
        <v>611325726</v>
      </c>
      <c r="C15" s="38">
        <f t="shared" si="0"/>
        <v>269339990</v>
      </c>
      <c r="D15" s="38">
        <f t="shared" si="0"/>
        <v>140445699</v>
      </c>
      <c r="E15" s="38">
        <f t="shared" si="0"/>
        <v>740220017</v>
      </c>
      <c r="F15" s="38">
        <f t="shared" si="0"/>
        <v>0</v>
      </c>
      <c r="G15" s="38">
        <f t="shared" si="0"/>
        <v>0</v>
      </c>
      <c r="H15" s="38">
        <f t="shared" si="0"/>
        <v>740220017</v>
      </c>
    </row>
    <row r="16" spans="1:10" ht="18" customHeight="1" x14ac:dyDescent="0.45"/>
    <row r="17" spans="1:10" ht="22" customHeight="1" x14ac:dyDescent="0.45">
      <c r="A17" s="716" t="s">
        <v>541</v>
      </c>
      <c r="B17" s="700"/>
      <c r="C17" s="700"/>
      <c r="D17" s="700"/>
      <c r="E17" s="700"/>
      <c r="F17" s="700"/>
      <c r="G17" s="700"/>
      <c r="H17" s="700"/>
      <c r="I17" s="700"/>
      <c r="J17" s="701"/>
    </row>
    <row r="18" spans="1:10" ht="20" customHeight="1" x14ac:dyDescent="0.45">
      <c r="A18" s="32" t="s">
        <v>520</v>
      </c>
      <c r="B18" s="32" t="s">
        <v>542</v>
      </c>
      <c r="C18" s="32" t="s">
        <v>543</v>
      </c>
      <c r="D18" s="32" t="s">
        <v>5</v>
      </c>
      <c r="E18" s="717"/>
      <c r="F18" s="589"/>
      <c r="G18" s="589"/>
      <c r="H18" s="589"/>
      <c r="I18" s="589"/>
      <c r="J18" s="587"/>
    </row>
    <row r="19" spans="1:10" ht="20" customHeight="1" x14ac:dyDescent="0.45">
      <c r="A19" s="39" t="s">
        <v>93</v>
      </c>
      <c r="B19" s="123">
        <f>E12-B12</f>
        <v>36543423</v>
      </c>
      <c r="C19" s="124">
        <f>IFERROR(B19/B12,0)</f>
        <v>0.15983852467482107</v>
      </c>
      <c r="D19" s="113"/>
      <c r="E19" s="713"/>
      <c r="F19" s="589"/>
      <c r="G19" s="589"/>
      <c r="H19" s="589"/>
      <c r="I19" s="589"/>
      <c r="J19" s="587"/>
    </row>
    <row r="20" spans="1:10" ht="20" customHeight="1" x14ac:dyDescent="0.45">
      <c r="A20" s="39" t="s">
        <v>100</v>
      </c>
      <c r="B20" s="123">
        <f>E13-B13</f>
        <v>92350868</v>
      </c>
      <c r="C20" s="124">
        <f>IFERROR(B20/B13,0)</f>
        <v>0.24131488519671787</v>
      </c>
      <c r="D20" s="113"/>
      <c r="E20" s="713"/>
      <c r="F20" s="589"/>
      <c r="G20" s="589"/>
      <c r="H20" s="589"/>
      <c r="I20" s="589"/>
      <c r="J20" s="587"/>
    </row>
    <row r="21" spans="1:10" ht="18" customHeight="1" x14ac:dyDescent="0.45"/>
    <row r="22" spans="1:10" ht="18" customHeight="1" x14ac:dyDescent="0.45"/>
    <row r="23" spans="1:10" ht="24" customHeight="1" x14ac:dyDescent="0.45">
      <c r="A23" s="723" t="s">
        <v>544</v>
      </c>
      <c r="B23" s="700"/>
      <c r="C23" s="700"/>
      <c r="D23" s="700"/>
      <c r="E23" s="700"/>
      <c r="F23" s="700"/>
      <c r="G23" s="700"/>
      <c r="H23" s="700"/>
      <c r="I23" s="700"/>
      <c r="J23" s="701"/>
    </row>
    <row r="24" spans="1:10" ht="20" customHeight="1" x14ac:dyDescent="0.45">
      <c r="A24" s="29" t="s">
        <v>545</v>
      </c>
      <c r="B24" s="618" t="s">
        <v>546</v>
      </c>
      <c r="C24" s="589"/>
      <c r="D24" s="587"/>
      <c r="E24" s="618" t="s">
        <v>547</v>
      </c>
      <c r="F24" s="587"/>
      <c r="G24" s="29" t="s">
        <v>548</v>
      </c>
      <c r="H24" s="29" t="s">
        <v>36</v>
      </c>
      <c r="I24" s="618" t="s">
        <v>5</v>
      </c>
      <c r="J24" s="587"/>
    </row>
    <row r="25" spans="1:10" ht="76.5" customHeight="1" x14ac:dyDescent="0.45">
      <c r="A25" s="40">
        <v>1</v>
      </c>
      <c r="B25" s="715" t="s">
        <v>1094</v>
      </c>
      <c r="C25" s="589"/>
      <c r="D25" s="587"/>
      <c r="E25" s="714" t="s">
        <v>1095</v>
      </c>
      <c r="F25" s="587"/>
      <c r="G25" s="41"/>
      <c r="H25" s="41"/>
      <c r="I25" s="718"/>
      <c r="J25" s="587"/>
    </row>
    <row r="26" spans="1:10" ht="112" customHeight="1" x14ac:dyDescent="0.45">
      <c r="A26" s="40">
        <v>2</v>
      </c>
      <c r="B26" s="712" t="s">
        <v>1096</v>
      </c>
      <c r="C26" s="589"/>
      <c r="D26" s="587"/>
      <c r="E26" s="714" t="s">
        <v>929</v>
      </c>
      <c r="F26" s="587"/>
      <c r="G26" s="42"/>
      <c r="H26" s="42"/>
      <c r="I26" s="721"/>
      <c r="J26" s="587"/>
    </row>
    <row r="27" spans="1:10" ht="86" customHeight="1" x14ac:dyDescent="0.45">
      <c r="A27" s="40">
        <v>3</v>
      </c>
      <c r="B27" s="715" t="s">
        <v>1097</v>
      </c>
      <c r="C27" s="589"/>
      <c r="D27" s="587"/>
      <c r="E27" s="714" t="s">
        <v>789</v>
      </c>
      <c r="F27" s="587"/>
      <c r="G27" s="41"/>
      <c r="H27" s="41"/>
      <c r="I27" s="718"/>
      <c r="J27" s="587"/>
    </row>
    <row r="28" spans="1:10" ht="84" customHeight="1" x14ac:dyDescent="0.45">
      <c r="A28" s="40">
        <v>4</v>
      </c>
      <c r="B28" s="712" t="s">
        <v>1098</v>
      </c>
      <c r="C28" s="589"/>
      <c r="D28" s="587"/>
      <c r="E28" s="714" t="s">
        <v>556</v>
      </c>
      <c r="F28" s="587"/>
      <c r="G28" s="42"/>
      <c r="H28" s="42"/>
      <c r="I28" s="721"/>
      <c r="J28" s="587"/>
    </row>
    <row r="29" spans="1:10" ht="74" customHeight="1" x14ac:dyDescent="0.45">
      <c r="A29" s="40">
        <v>5</v>
      </c>
      <c r="B29" s="715" t="s">
        <v>1099</v>
      </c>
      <c r="C29" s="589"/>
      <c r="D29" s="587"/>
      <c r="E29" s="714" t="s">
        <v>566</v>
      </c>
      <c r="F29" s="587"/>
      <c r="G29" s="41"/>
      <c r="H29" s="41"/>
      <c r="I29" s="718"/>
      <c r="J29" s="587"/>
    </row>
    <row r="30" spans="1:10" ht="18" customHeight="1" x14ac:dyDescent="0.45"/>
    <row r="31" spans="1:10" ht="22" customHeight="1" x14ac:dyDescent="0.45">
      <c r="A31" s="716" t="s">
        <v>567</v>
      </c>
      <c r="B31" s="700"/>
      <c r="C31" s="700"/>
      <c r="D31" s="700"/>
      <c r="E31" s="700"/>
      <c r="F31" s="700"/>
      <c r="G31" s="700"/>
      <c r="H31" s="700"/>
      <c r="I31" s="700"/>
      <c r="J31" s="701"/>
    </row>
    <row r="32" spans="1:10" ht="24" customHeight="1" x14ac:dyDescent="0.45">
      <c r="A32" s="719"/>
      <c r="B32" s="589"/>
      <c r="C32" s="589"/>
      <c r="D32" s="589"/>
      <c r="E32" s="589"/>
      <c r="F32" s="589"/>
      <c r="G32" s="589"/>
      <c r="H32" s="589"/>
      <c r="I32" s="589"/>
      <c r="J32" s="587"/>
    </row>
    <row r="33" spans="1:10" ht="24" customHeight="1" x14ac:dyDescent="0.45">
      <c r="A33" s="719"/>
      <c r="B33" s="589"/>
      <c r="C33" s="589"/>
      <c r="D33" s="589"/>
      <c r="E33" s="589"/>
      <c r="F33" s="589"/>
      <c r="G33" s="589"/>
      <c r="H33" s="589"/>
      <c r="I33" s="589"/>
      <c r="J33" s="587"/>
    </row>
    <row r="34" spans="1:10" ht="24" customHeight="1" x14ac:dyDescent="0.45">
      <c r="A34" s="719"/>
      <c r="B34" s="589"/>
      <c r="C34" s="589"/>
      <c r="D34" s="589"/>
      <c r="E34" s="589"/>
      <c r="F34" s="589"/>
      <c r="G34" s="589"/>
      <c r="H34" s="589"/>
      <c r="I34" s="589"/>
      <c r="J34" s="587"/>
    </row>
    <row r="35" spans="1:10" ht="18" customHeight="1" x14ac:dyDescent="0.45"/>
    <row r="36" spans="1:10" ht="18" customHeight="1" x14ac:dyDescent="0.45">
      <c r="A36" s="722" t="s">
        <v>568</v>
      </c>
      <c r="B36" s="580"/>
      <c r="C36" s="580"/>
      <c r="D36" s="580"/>
      <c r="E36" s="580"/>
      <c r="F36" s="580"/>
      <c r="G36" s="580"/>
      <c r="H36" s="580"/>
      <c r="I36" s="580"/>
      <c r="J36" s="580"/>
    </row>
    <row r="37" spans="1:10" ht="18" customHeight="1" x14ac:dyDescent="0.45"/>
    <row r="38" spans="1:10" ht="18" customHeight="1" x14ac:dyDescent="0.45"/>
    <row r="39" spans="1:10" ht="18" customHeight="1" x14ac:dyDescent="0.45"/>
    <row r="40" spans="1:10" ht="18" customHeight="1" x14ac:dyDescent="0.45"/>
    <row r="41" spans="1:10" ht="18" customHeight="1" x14ac:dyDescent="0.45"/>
    <row r="42" spans="1:10" ht="18" customHeight="1" x14ac:dyDescent="0.45"/>
    <row r="43" spans="1:10" ht="18" customHeight="1" x14ac:dyDescent="0.45"/>
    <row r="44" spans="1:10" ht="18" customHeight="1" x14ac:dyDescent="0.45"/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</sheetData>
  <mergeCells count="49">
    <mergeCell ref="A1:J1"/>
    <mergeCell ref="E6:F6"/>
    <mergeCell ref="E26:F26"/>
    <mergeCell ref="A2:F2"/>
    <mergeCell ref="A4:J4"/>
    <mergeCell ref="A5:B5"/>
    <mergeCell ref="C7:D7"/>
    <mergeCell ref="G5:J5"/>
    <mergeCell ref="C5:D5"/>
    <mergeCell ref="E5:F5"/>
    <mergeCell ref="B24:D24"/>
    <mergeCell ref="E10:H10"/>
    <mergeCell ref="G6:J6"/>
    <mergeCell ref="I25:J25"/>
    <mergeCell ref="E20:J20"/>
    <mergeCell ref="E28:F28"/>
    <mergeCell ref="E18:J18"/>
    <mergeCell ref="A36:J36"/>
    <mergeCell ref="E24:F24"/>
    <mergeCell ref="G2:J2"/>
    <mergeCell ref="B26:D26"/>
    <mergeCell ref="I24:J24"/>
    <mergeCell ref="E27:F27"/>
    <mergeCell ref="B29:D29"/>
    <mergeCell ref="A33:J33"/>
    <mergeCell ref="E7:F7"/>
    <mergeCell ref="B27:D27"/>
    <mergeCell ref="I10:J10"/>
    <mergeCell ref="A23:J23"/>
    <mergeCell ref="A3:J3"/>
    <mergeCell ref="E19:J19"/>
    <mergeCell ref="I27:J27"/>
    <mergeCell ref="A31:J31"/>
    <mergeCell ref="A34:J34"/>
    <mergeCell ref="B25:D25"/>
    <mergeCell ref="A6:B6"/>
    <mergeCell ref="A17:J17"/>
    <mergeCell ref="B10:D10"/>
    <mergeCell ref="I26:J26"/>
    <mergeCell ref="C6:D6"/>
    <mergeCell ref="E29:F29"/>
    <mergeCell ref="A7:B7"/>
    <mergeCell ref="E25:F25"/>
    <mergeCell ref="I28:J28"/>
    <mergeCell ref="A9:J9"/>
    <mergeCell ref="A32:J32"/>
    <mergeCell ref="B28:D28"/>
    <mergeCell ref="I29:J29"/>
    <mergeCell ref="G7:J7"/>
  </mergeCells>
  <phoneticPr fontId="25" type="noConversion"/>
  <dataValidations count="1">
    <dataValidation type="list" allowBlank="1" sqref="G25:G29" xr:uid="{00000000-0002-0000-1B00-000000000000}">
      <formula1>"완료,해당없음,미수행,진행중"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3:E24"/>
  <sheetViews>
    <sheetView topLeftCell="A10" workbookViewId="0">
      <selection activeCell="D15" sqref="D15:E15"/>
    </sheetView>
  </sheetViews>
  <sheetFormatPr defaultRowHeight="17" x14ac:dyDescent="0.45"/>
  <cols>
    <col min="1" max="1" width="23" customWidth="1"/>
    <col min="2" max="3" width="12.33203125" bestFit="1" customWidth="1"/>
    <col min="4" max="4" width="11" bestFit="1" customWidth="1"/>
  </cols>
  <sheetData>
    <row r="3" spans="1:4" x14ac:dyDescent="0.45">
      <c r="A3" s="546" t="s">
        <v>2347</v>
      </c>
      <c r="B3" s="546"/>
      <c r="C3" s="546"/>
    </row>
    <row r="4" spans="1:4" x14ac:dyDescent="0.45">
      <c r="A4" s="546"/>
      <c r="B4" s="546"/>
      <c r="C4" s="546"/>
    </row>
    <row r="5" spans="1:4" x14ac:dyDescent="0.45">
      <c r="A5" s="693" t="s">
        <v>2238</v>
      </c>
      <c r="B5" s="694"/>
      <c r="C5" s="695"/>
    </row>
    <row r="6" spans="1:4" x14ac:dyDescent="0.45">
      <c r="A6" s="547" t="s">
        <v>279</v>
      </c>
      <c r="B6" s="548" t="s">
        <v>2239</v>
      </c>
      <c r="C6" s="549" t="s">
        <v>2240</v>
      </c>
    </row>
    <row r="7" spans="1:4" x14ac:dyDescent="0.45">
      <c r="A7" s="550" t="s">
        <v>982</v>
      </c>
      <c r="B7" s="569">
        <v>596905976</v>
      </c>
      <c r="C7" s="570">
        <v>190680381</v>
      </c>
      <c r="D7" s="562">
        <f>'4700_유형자산'!B20+'4700_유형자산'!B32+'4700_유형자산'!B41-B7</f>
        <v>-3</v>
      </c>
    </row>
    <row r="8" spans="1:4" x14ac:dyDescent="0.45">
      <c r="A8" s="550" t="s">
        <v>538</v>
      </c>
      <c r="B8" s="569">
        <v>305056685</v>
      </c>
      <c r="C8" s="570">
        <v>589533236</v>
      </c>
      <c r="D8" t="b">
        <f>'4700_유형자산'!C20=B8</f>
        <v>1</v>
      </c>
    </row>
    <row r="9" spans="1:4" x14ac:dyDescent="0.45">
      <c r="A9" s="550" t="s">
        <v>2241</v>
      </c>
      <c r="B9" s="571">
        <v>-2158014</v>
      </c>
      <c r="C9" s="570">
        <v>0</v>
      </c>
    </row>
    <row r="10" spans="1:4" x14ac:dyDescent="0.45">
      <c r="A10" s="550" t="s">
        <v>183</v>
      </c>
      <c r="B10" s="569">
        <v>-146939848</v>
      </c>
      <c r="C10" s="570">
        <v>-125624466</v>
      </c>
      <c r="D10" s="562">
        <f>'4700_유형자산'!C32-B10</f>
        <v>2</v>
      </c>
    </row>
    <row r="11" spans="1:4" x14ac:dyDescent="0.45">
      <c r="A11" s="572" t="s">
        <v>2348</v>
      </c>
      <c r="B11" s="573">
        <f>B36+B43</f>
        <v>0</v>
      </c>
      <c r="C11" s="574">
        <v>0</v>
      </c>
    </row>
    <row r="12" spans="1:4" x14ac:dyDescent="0.45">
      <c r="A12" s="552" t="s">
        <v>2278</v>
      </c>
      <c r="B12" s="575">
        <f>SUM(B7:B11)</f>
        <v>752864799</v>
      </c>
      <c r="C12" s="575">
        <v>654589151</v>
      </c>
    </row>
    <row r="13" spans="1:4" x14ac:dyDescent="0.45">
      <c r="A13" s="546"/>
      <c r="B13" s="546" t="b">
        <f>B12='4700_유형자산'!H20+'4700_유형자산'!H32+'4700_유형자산'!H41</f>
        <v>1</v>
      </c>
      <c r="C13" s="546"/>
    </row>
    <row r="14" spans="1:4" x14ac:dyDescent="0.45">
      <c r="A14" s="576" t="s">
        <v>2349</v>
      </c>
      <c r="B14" s="546"/>
      <c r="C14" s="546"/>
    </row>
    <row r="17" spans="1:5" x14ac:dyDescent="0.45">
      <c r="A17" s="546" t="s">
        <v>2350</v>
      </c>
      <c r="B17" s="546"/>
      <c r="C17" s="546"/>
    </row>
    <row r="18" spans="1:5" x14ac:dyDescent="0.45">
      <c r="A18" s="546"/>
      <c r="B18" s="546"/>
      <c r="C18" s="546"/>
    </row>
    <row r="19" spans="1:5" x14ac:dyDescent="0.45">
      <c r="A19" s="708" t="s">
        <v>2238</v>
      </c>
      <c r="B19" s="709"/>
      <c r="C19" s="710"/>
    </row>
    <row r="20" spans="1:5" x14ac:dyDescent="0.45">
      <c r="A20" s="566" t="s">
        <v>279</v>
      </c>
      <c r="B20" s="548" t="s">
        <v>2316</v>
      </c>
      <c r="C20" s="567" t="s">
        <v>2339</v>
      </c>
    </row>
    <row r="21" spans="1:5" x14ac:dyDescent="0.45">
      <c r="A21" s="568" t="s">
        <v>2351</v>
      </c>
      <c r="B21" s="551">
        <v>806427020</v>
      </c>
      <c r="C21" s="551">
        <v>666943000</v>
      </c>
    </row>
    <row r="22" spans="1:5" x14ac:dyDescent="0.45">
      <c r="A22" s="568" t="s">
        <v>2352</v>
      </c>
      <c r="B22" s="551">
        <v>740220017</v>
      </c>
      <c r="C22" s="551">
        <v>611325726</v>
      </c>
      <c r="D22" t="b">
        <f>B23+B24=B22</f>
        <v>1</v>
      </c>
      <c r="E22" t="b">
        <f>C23+C24=C22</f>
        <v>1</v>
      </c>
    </row>
    <row r="23" spans="1:5" x14ac:dyDescent="0.45">
      <c r="A23" s="568" t="s">
        <v>2353</v>
      </c>
      <c r="B23" s="551">
        <v>265170552</v>
      </c>
      <c r="C23" s="577">
        <v>228627129</v>
      </c>
      <c r="D23" t="b">
        <f>B23='4750_리스'!H12</f>
        <v>1</v>
      </c>
      <c r="E23" t="b">
        <f>C23='4750_리스'!B12</f>
        <v>1</v>
      </c>
    </row>
    <row r="24" spans="1:5" x14ac:dyDescent="0.45">
      <c r="A24" s="568" t="s">
        <v>2354</v>
      </c>
      <c r="B24" s="551">
        <v>475049465</v>
      </c>
      <c r="C24" s="577">
        <v>382698597</v>
      </c>
      <c r="D24" t="b">
        <f>B24='4750_리스'!H13</f>
        <v>1</v>
      </c>
      <c r="E24" t="b">
        <f>C24='4750_리스'!B13</f>
        <v>1</v>
      </c>
    </row>
  </sheetData>
  <mergeCells count="2">
    <mergeCell ref="A5:C5"/>
    <mergeCell ref="A19:C19"/>
  </mergeCells>
  <phoneticPr fontId="25" type="noConversion"/>
  <conditionalFormatting sqref="A3:C14">
    <cfRule type="containsText" dxfId="3" priority="3" operator="containsText" text="FALSE">
      <formula>NOT(ISERROR(SEARCH("FALSE",A3)))</formula>
    </cfRule>
    <cfRule type="containsText" dxfId="2" priority="4" operator="containsText" text="TRUE">
      <formula>NOT(ISERROR(SEARCH("TRUE",A3)))</formula>
    </cfRule>
  </conditionalFormatting>
  <conditionalFormatting sqref="A17:C24">
    <cfRule type="containsText" dxfId="1" priority="1" operator="containsText" text="FALSE">
      <formula>NOT(ISERROR(SEARCH("FALSE",A17)))</formula>
    </cfRule>
    <cfRule type="containsText" dxfId="0" priority="2" operator="containsText" text="TRUE">
      <formula>NOT(ISERROR(SEARCH("TRUE",A17)))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40</vt:i4>
      </vt:variant>
      <vt:variant>
        <vt:lpstr>이름 지정된 범위</vt:lpstr>
      </vt:variant>
      <vt:variant>
        <vt:i4>1</vt:i4>
      </vt:variant>
    </vt:vector>
  </HeadingPairs>
  <TitlesOfParts>
    <vt:vector size="41" baseType="lpstr">
      <vt:lpstr>기본사항</vt:lpstr>
      <vt:lpstr>목차</vt:lpstr>
      <vt:lpstr>회사담당자</vt:lpstr>
      <vt:lpstr>세부assign</vt:lpstr>
      <vt:lpstr>데이터개요_계정별</vt:lpstr>
      <vt:lpstr>4600_투자부동산</vt:lpstr>
      <vt:lpstr>4600_투자부동산_회계처리</vt:lpstr>
      <vt:lpstr>4600_투자부동산_매각예정자산대체</vt:lpstr>
      <vt:lpstr>4600_투자부동산_증가</vt:lpstr>
      <vt:lpstr>4600_투자부동산_감소</vt:lpstr>
      <vt:lpstr>4600_투자부동산명세</vt:lpstr>
      <vt:lpstr>4600_투자부동산_감가상각비</vt:lpstr>
      <vt:lpstr>4600_투자부동산_적격지출</vt:lpstr>
      <vt:lpstr>4600_투자부동산_대상이자비용</vt:lpstr>
      <vt:lpstr>4600_투자부동산_차입원가자본화</vt:lpstr>
      <vt:lpstr>4600_투자부동산_주석</vt:lpstr>
      <vt:lpstr>4700_유형자산</vt:lpstr>
      <vt:lpstr>4700_유형자산_회계처리</vt:lpstr>
      <vt:lpstr>4700_유형자산_분석적검토</vt:lpstr>
      <vt:lpstr>4700_유형자산_증가</vt:lpstr>
      <vt:lpstr>4700_유형자산_감소</vt:lpstr>
      <vt:lpstr>4700_유형자산_주석</vt:lpstr>
      <vt:lpstr>4800_무형자산</vt:lpstr>
      <vt:lpstr>4800_무형자산_증감</vt:lpstr>
      <vt:lpstr>4800_무형자산_주석</vt:lpstr>
      <vt:lpstr>4970_보증금</vt:lpstr>
      <vt:lpstr>4970_보증금_증감</vt:lpstr>
      <vt:lpstr>5300_기타유동부채</vt:lpstr>
      <vt:lpstr>5300_기타유동부채_총계정원장</vt:lpstr>
      <vt:lpstr>5400_퇴직급여부채</vt:lpstr>
      <vt:lpstr>5400_퇴직금규정</vt:lpstr>
      <vt:lpstr>5400_퇴직급여_분석적검토</vt:lpstr>
      <vt:lpstr>5400_퇴직급여충당부채_증감</vt:lpstr>
      <vt:lpstr>5400_퇴직연금예치금_증감</vt:lpstr>
      <vt:lpstr>5400_퇴사자</vt:lpstr>
      <vt:lpstr>5400_급여</vt:lpstr>
      <vt:lpstr>5400_퇴충주석</vt:lpstr>
      <vt:lpstr>5600_기타비유동부채</vt:lpstr>
      <vt:lpstr>4750_리스</vt:lpstr>
      <vt:lpstr>4750_리스_주석</vt:lpstr>
      <vt:lpstr>'4600_투자부동산_감가상각비'!Print_Area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2026-05-07T03:56:03Z</dcterms:created>
  <dcterms:modified xsi:type="dcterms:W3CDTF">2026-07-30T01:33:42Z</dcterms:modified>
</cp:coreProperties>
</file>