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45" windowWidth="17235" windowHeight="10800" activeTab="3"/>
  </bookViews>
  <sheets>
    <sheet name="data" sheetId="1" r:id="rId1"/>
    <sheet name="chart" sheetId="2" r:id="rId2"/>
    <sheet name="predictingM" sheetId="3" r:id="rId3"/>
    <sheet name="R scripts" sheetId="4" r:id="rId4"/>
  </sheets>
  <definedNames>
    <definedName name="_xlnm._FilterDatabase" localSheetId="0" hidden="1">data!$R$5:$S$12</definedName>
  </definedNames>
  <calcPr calcId="145621"/>
</workbook>
</file>

<file path=xl/calcChain.xml><?xml version="1.0" encoding="utf-8"?>
<calcChain xmlns="http://schemas.openxmlformats.org/spreadsheetml/2006/main">
  <c r="S29" i="1" l="1"/>
  <c r="S28" i="1"/>
  <c r="P50" i="1" l="1"/>
  <c r="P33" i="1"/>
  <c r="P10" i="1"/>
  <c r="P25" i="1"/>
  <c r="P17" i="1"/>
  <c r="P26" i="1"/>
  <c r="P49" i="1"/>
  <c r="P47" i="1"/>
  <c r="P16" i="1"/>
  <c r="P39" i="1"/>
  <c r="P6" i="1"/>
  <c r="P45" i="1"/>
  <c r="P19" i="1"/>
  <c r="P23" i="1"/>
  <c r="P41" i="1"/>
  <c r="P36" i="1"/>
  <c r="P18" i="1"/>
  <c r="P42" i="1"/>
  <c r="P28" i="1"/>
  <c r="P12" i="1"/>
  <c r="P53" i="1"/>
  <c r="P32" i="1"/>
  <c r="P30" i="1"/>
  <c r="P35" i="1"/>
  <c r="P34" i="1"/>
  <c r="P31" i="1"/>
  <c r="P51" i="1"/>
  <c r="P29" i="1"/>
  <c r="P55" i="1"/>
  <c r="P43" i="1"/>
  <c r="P9" i="1"/>
  <c r="P24" i="1"/>
  <c r="P8" i="1"/>
  <c r="P20" i="1"/>
  <c r="P5" i="1"/>
  <c r="P48" i="1"/>
  <c r="P22" i="1"/>
  <c r="P54" i="1"/>
  <c r="P27" i="1"/>
  <c r="P40" i="1"/>
  <c r="P44" i="1"/>
  <c r="P52" i="1"/>
  <c r="P38" i="1"/>
  <c r="P15" i="1"/>
  <c r="P46" i="1"/>
  <c r="P37" i="1"/>
  <c r="P14" i="1"/>
  <c r="P13" i="1"/>
  <c r="P21" i="1"/>
  <c r="P11" i="1"/>
  <c r="P7" i="1"/>
  <c r="T6" i="1"/>
  <c r="T5" i="1"/>
  <c r="T7" i="1"/>
  <c r="T8" i="1"/>
  <c r="T10" i="1"/>
  <c r="T11" i="1"/>
  <c r="T12" i="1"/>
  <c r="T9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" i="1"/>
</calcChain>
</file>

<file path=xl/sharedStrings.xml><?xml version="1.0" encoding="utf-8"?>
<sst xmlns="http://schemas.openxmlformats.org/spreadsheetml/2006/main" count="300" uniqueCount="144">
  <si>
    <t>Migration to:</t>
  </si>
  <si>
    <t>k Coefficient:</t>
  </si>
  <si>
    <t>Ohio</t>
  </si>
  <si>
    <t>State i</t>
  </si>
  <si>
    <t>Pi</t>
  </si>
  <si>
    <t>Dij</t>
  </si>
  <si>
    <t>Pi/Dij</t>
  </si>
  <si>
    <t>Predicted</t>
  </si>
  <si>
    <t>Actual</t>
  </si>
  <si>
    <t>Residual (%)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</si>
  <si>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</si>
  <si>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</si>
  <si>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</si>
  <si>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</si>
  <si>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</si>
  <si>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</si>
  <si>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</si>
  <si>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</si>
  <si>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</si>
  <si>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</si>
  <si>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</si>
  <si>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</si>
  <si>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</si>
  <si>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</si>
  <si>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</si>
  <si>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</si>
  <si>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</si>
  <si>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</si>
  <si>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</si>
  <si>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</si>
  <si>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</si>
  <si>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</si>
  <si>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</si>
  <si>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</si>
  <si>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</si>
  <si>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</si>
  <si>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</si>
  <si>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</si>
  <si>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</si>
  <si>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</si>
  <si>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</si>
  <si>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</si>
  <si>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</si>
  <si>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</si>
  <si>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</si>
  <si>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</si>
  <si>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</si>
  <si>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</si>
  <si>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</si>
  <si>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</si>
  <si>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</si>
  <si>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</si>
  <si>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</si>
  <si>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</si>
  <si>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</si>
  <si>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</si>
  <si>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</si>
  <si>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</si>
  <si>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</si>
  <si>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</si>
  <si>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</si>
  <si>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abs. val.</t>
  </si>
  <si>
    <t>https://support.microsoft.com/en-us/kb/213750</t>
  </si>
  <si>
    <t>•</t>
  </si>
  <si>
    <t>predicting Migration with the Gravity Model</t>
  </si>
  <si>
    <t>where:</t>
  </si>
  <si>
    <t>k</t>
  </si>
  <si>
    <t>: gravity model prediction of migration b/w origin i and destination j</t>
  </si>
  <si>
    <t>: pop. of origin state i</t>
  </si>
  <si>
    <t>: distance from origin i to destination j</t>
  </si>
  <si>
    <t>: a constant that adjusts the gravity model estimates so that the total number of actual and estimated migrants are approxmiately equal</t>
  </si>
  <si>
    <r>
      <t>M</t>
    </r>
    <r>
      <rPr>
        <b/>
        <i/>
        <vertAlign val="subscript"/>
        <sz val="11"/>
        <color rgb="FF0000FF"/>
        <rFont val="Calibri"/>
        <family val="2"/>
        <scheme val="minor"/>
      </rPr>
      <t xml:space="preserve">ij </t>
    </r>
  </si>
  <si>
    <r>
      <t>P</t>
    </r>
    <r>
      <rPr>
        <b/>
        <i/>
        <vertAlign val="subscript"/>
        <sz val="11"/>
        <color rgb="FF0000FF"/>
        <rFont val="Calibri"/>
        <family val="2"/>
        <scheme val="minor"/>
      </rPr>
      <t>i</t>
    </r>
  </si>
  <si>
    <r>
      <t>d</t>
    </r>
    <r>
      <rPr>
        <b/>
        <i/>
        <vertAlign val="subscript"/>
        <sz val="11"/>
        <color rgb="FF0000FF"/>
        <rFont val="Calibri"/>
        <family val="2"/>
        <scheme val="minor"/>
      </rPr>
      <t>ij</t>
    </r>
  </si>
  <si>
    <r>
      <t xml:space="preserve">: The destination population term, </t>
    </r>
    <r>
      <rPr>
        <i/>
        <sz val="11"/>
        <color rgb="FF0000FF"/>
        <rFont val="Calibri"/>
        <family val="2"/>
        <scheme val="minor"/>
      </rPr>
      <t>P</t>
    </r>
    <r>
      <rPr>
        <i/>
        <vertAlign val="subscript"/>
        <sz val="11"/>
        <color rgb="FF0000FF"/>
        <rFont val="Calibri"/>
        <family val="2"/>
        <scheme val="minor"/>
      </rPr>
      <t>j</t>
    </r>
    <r>
      <rPr>
        <sz val="11"/>
        <color theme="1"/>
        <rFont val="Calibri"/>
        <family val="2"/>
        <scheme val="minor"/>
      </rPr>
      <t>, has been left out because you will be looking at a single destination</t>
    </r>
    <r>
      <rPr>
        <i/>
        <sz val="11"/>
        <color theme="1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j</t>
    </r>
    <r>
      <rPr>
        <i/>
        <sz val="11"/>
        <color theme="1"/>
        <rFont val="Calibri"/>
        <family val="2"/>
        <scheme val="minor"/>
      </rPr>
      <t xml:space="preserve"> - </t>
    </r>
    <r>
      <rPr>
        <sz val="11"/>
        <color theme="1"/>
        <rFont val="Calibri"/>
        <family val="2"/>
        <scheme val="minor"/>
      </rPr>
      <t>our state, Ohio - that is the same for all origins.</t>
    </r>
  </si>
  <si>
    <r>
      <t xml:space="preserve">: in this project, </t>
    </r>
    <r>
      <rPr>
        <i/>
        <sz val="11"/>
        <color rgb="FF0000FF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 xml:space="preserve"> coefficient value for Ohio is 0.19</t>
    </r>
  </si>
  <si>
    <t>charting the data with Excel</t>
  </si>
  <si>
    <t>In a scatter plot, each observation in a data set is represented by a point.</t>
  </si>
  <si>
    <t>Often, a scatter plot will also have a line showing the predicted values based on some statistical model.</t>
  </si>
  <si>
    <t xml:space="preserve">it’s only possible to show the value of the X or Y point. </t>
  </si>
  <si>
    <t>Scatter plots are used to display the relationship between two continuous variables, predicted vs. actual in this case.</t>
  </si>
  <si>
    <t>With XY scatter (and bubble) charts in Excel, however, you can’t automatically label data points with text from a third column (here, the state names);</t>
  </si>
  <si>
    <t>Until recently (earliear version than Excel 2013), custom labels required either a lot of manual work to change the default text ,</t>
  </si>
  <si>
    <t>which was not sustainable for large amounts of data, or the use of macros or third-party add-ons.</t>
  </si>
  <si>
    <t>scatter plots in R</t>
  </si>
  <si>
    <t>loading data from an Excel file</t>
  </si>
  <si>
    <t>https://www.r-statistics.com/2012/08/how-to-load-the-rjava-package-after-the-error-java_home-cannot-be-determined-from-the-registry/</t>
  </si>
  <si>
    <t>data</t>
  </si>
  <si>
    <t>library(gcookbook)</t>
  </si>
  <si>
    <t>ggplot(data, aes(x=Actual, y=Predicted)) + geom_point()</t>
  </si>
  <si>
    <t>»</t>
  </si>
  <si>
    <t># default value of size is 2</t>
  </si>
  <si>
    <t># Residual = (A - P)/A</t>
  </si>
  <si>
    <t>data &lt;- read.xlsx("02.data.xlsx", 1)</t>
  </si>
  <si>
    <t>library(xlsx)</t>
  </si>
  <si>
    <t>library(ggplot2)</t>
  </si>
  <si>
    <t>getting information on a data</t>
  </si>
  <si>
    <t>ls(), names(data), str(data), dim(data), class(data), head(data, n=10), tail(data, n=5)</t>
  </si>
  <si>
    <t>ggplot(data, aes(x=Actual, y=Predicted)) + geom_point(shape=21)</t>
  </si>
  <si>
    <t>ggplot(data, aes(x=Actual, y=Predicted)) + geom_point(size=1.5)</t>
  </si>
  <si>
    <t>grouping a variable</t>
  </si>
  <si>
    <t># make a copy of the data</t>
  </si>
  <si>
    <t>data2 &lt;- data</t>
  </si>
  <si>
    <t># categorize 'Residual' into &lt; 0 and &gt;= 0 groups</t>
  </si>
  <si>
    <t>data2$Residual….</t>
  </si>
  <si>
    <t>names(data2)</t>
  </si>
  <si>
    <t>data2$ResGroup &lt;- cut(data2$Residual.…, breaks=c(-Inf, 0, Inf), labels=c("&lt; 0", "&gt;= 0"))</t>
  </si>
  <si>
    <t>data2</t>
  </si>
  <si>
    <t>max(data2$Residual...., na.rm=TRUE)</t>
  </si>
  <si>
    <t># try min, median, mean, sd, …</t>
  </si>
  <si>
    <t># use the category</t>
  </si>
  <si>
    <t># default solid circles: shape = 16, hollow circles: shape = 21</t>
  </si>
  <si>
    <t>ggplot(data2, aes(x=Actual, y=Predicted, colour=ResGroup)) + geom_point() + scale_colour_manual(values = c("&lt; 0" = "red", "&gt;= 0" = "blue"))</t>
  </si>
  <si>
    <t>http://docs.ggplot2.org/0.9.3/scale_manual.html</t>
  </si>
  <si>
    <t>ggplot(data2, aes(x=Actual, y=Predicted, colour=Residual....)) + geom_point()</t>
  </si>
  <si>
    <t>ggplot(data2, aes(x=Actual, y=Predicted, size=Residual....)) + geom_point()</t>
  </si>
  <si>
    <t>ggplot(data2, aes(x=Actual, y=Predicted, size=Residual...., colour=Residual....)) + geom_point(alpha=.5) + scale_size_area() + scale_colour_gradient(limits=c(-90, 100), low="red")</t>
  </si>
  <si>
    <t>min Residual (%):</t>
  </si>
  <si>
    <t>max Residual (%):</t>
  </si>
  <si>
    <t>ggplot(data2, aes(x=Actual, y=Predicted, colour=Residual....)) + geom_point() + scale_colour_gradient(low="red", high="blue")</t>
  </si>
  <si>
    <t>ggplot(data2, aes(x=Actual, y=Predicted, colour=Residual....)) + geom_point() + scale_colour_gradientn(colours=rainbow(5))</t>
  </si>
  <si>
    <t>ggplot(data2, aes(x=Actual, y=Predicted, colour=Residual....)) + geom_point() + scale_colour_gradientn(limits=c(-90, 90),colours=rainbow(5))</t>
  </si>
  <si>
    <t>ggplot(data2, aes(x=Actual, y=Predicted, size=Residual...., colour=ResGroup)) + geom_point(alpha=.5)</t>
  </si>
  <si>
    <t>ggplot(data2, aes(x=Actual, y=Predicted, size=Residual...., colour=ResGroup)) + geom_point() + scale_colour_manual(values = c("&lt; 0" = "red", "&gt;= 0" = "blue"))</t>
  </si>
  <si>
    <t xml:space="preserve"> + geom_point(aes(size=posResidual....)) + geom_point(aes(size=absResidual....)) + labs(size="Residual(%)")</t>
  </si>
  <si>
    <t>ggplot(data2, aes(x=Actual, y=Predicted, colour=ResGroup)) + scale_colour_manual(values = c("&lt; 0" = "red", "&gt;= 0" = "blue"))</t>
  </si>
  <si>
    <t xml:space="preserve"> + geom_point(aes(size=posResidual....), alpha=.5) + geom_point(aes(size=absResidual....), alpha=.5) + labs(size="Residual(%)")</t>
  </si>
  <si>
    <t>adding fitted regression model line</t>
  </si>
  <si>
    <t>pp &lt;- ggplot(data2, aes(x=Actual, y=Predicted, colour=ResGroup)) + geom_point() + scale_colour_manual(values = c("&lt; 0" = "red", "&gt;= 0" = "blue"))</t>
  </si>
  <si>
    <t>pp + stat_smooth(method=lm)</t>
  </si>
  <si>
    <t>pp + stat_smooth(method=lm, level=0.99)</t>
  </si>
  <si>
    <t>po &lt;- ggplot(data, aes(x=Actual, y=Predicted)) + geom_point()</t>
  </si>
  <si>
    <t>po + stat_smooth(method=lm)</t>
  </si>
  <si>
    <t>po + stat_smooth(method=lm, level=.99)</t>
  </si>
  <si>
    <t>po + geom_point(colour="grey60") + stat_smooth(method=lm, se=FALSE, colour="black")</t>
  </si>
  <si>
    <t>po + stat_smooth(method=loess)</t>
  </si>
  <si>
    <t># lm: linear model, 95% confidence default</t>
  </si>
  <si>
    <t># lm: linear model, 99% confidence</t>
  </si>
  <si>
    <t># loess: locally weighted polynomial</t>
  </si>
  <si>
    <t>pp + stat_smooth(method=loess)</t>
  </si>
  <si>
    <t>pp + stat_smooth(method=lm, se=FALSE, fullrange=TRUE)</t>
  </si>
  <si>
    <t>pp2 &lt;- ggplot(data2, aes(x=Actual, y=Predicted, colour=ResGroup, label=State.i)) + geom_point() + scale_colour_manual(values = c("&lt; 0" = "red", "&gt;= 0" = "blue"))</t>
  </si>
  <si>
    <t>pp2 + geom_text(aes(label=State.i), colour="grey60", size=3, hjust=-.2, vjust=-.2)</t>
  </si>
  <si>
    <t>pp2 + geom_text(aes(label=State.i), colour="grey60", size=3, hjust=-.2, vjust=-.2) + stat_smooth(method=lm)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</si>
</sst>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b/>
      <sz val="10"/>
      <color rgb="FFFFFF00"/>
      <name val="Calibri"/>
      <family val="2"/>
      <scheme val="minor"/>
    </font>
    <font>
      <sz val="10"/>
      <color theme="8"/>
      <name val="Calibri"/>
      <family val="2"/>
      <scheme val="minor"/>
    </font>
    <font>
      <b/>
      <i/>
      <sz val="10"/>
      <color rgb="FF0000FF"/>
      <name val="Calibri"/>
      <family val="2"/>
      <scheme val="minor"/>
    </font>
    <font>
      <sz val="11"/>
      <color rgb="FF00B050"/>
      <name val="Calibri"/>
      <family val="2"/>
    </font>
    <font>
      <i/>
      <sz val="11"/>
      <color theme="1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i/>
      <vertAlign val="subscript"/>
      <sz val="11"/>
      <color rgb="FF0000FF"/>
      <name val="Calibri"/>
      <family val="2"/>
      <scheme val="minor"/>
    </font>
    <font>
      <i/>
      <sz val="11"/>
      <color rgb="FF0000FF"/>
      <name val="Calibri"/>
      <family val="2"/>
      <scheme val="minor"/>
    </font>
    <font>
      <i/>
      <vertAlign val="subscript"/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9"/>
      <color theme="9"/>
      <name val="Calibri"/>
      <family val="2"/>
    </font>
    <font>
      <sz val="9"/>
      <color theme="1"/>
      <name val="Calibri"/>
      <family val="2"/>
      <scheme val="minor"/>
    </font>
    <font>
      <sz val="9"/>
      <color rgb="FF7030A0"/>
      <name val="Calibri"/>
      <family val="2"/>
      <scheme val="minor"/>
    </font>
    <font>
      <sz val="11"/>
      <color rgb="FFFF0000"/>
      <name val="Calibri"/>
      <family val="2"/>
    </font>
    <font>
      <sz val="10"/>
      <color rgb="FF7030A0"/>
      <name val="Calibri"/>
      <family val="2"/>
      <scheme val="minor"/>
    </font>
    <font>
      <i/>
      <sz val="9"/>
      <color rgb="FF7030A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rgb="FF0000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164" fontId="4" fillId="0" borderId="0" xfId="0" applyNumberFormat="1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3" fillId="4" borderId="0" xfId="0" applyFont="1" applyFill="1" applyAlignment="1">
      <alignment vertical="center"/>
    </xf>
    <xf numFmtId="0" fontId="3" fillId="5" borderId="0" xfId="0" applyFont="1" applyFill="1" applyAlignment="1">
      <alignment vertical="center"/>
    </xf>
    <xf numFmtId="2" fontId="3" fillId="5" borderId="0" xfId="0" applyNumberFormat="1" applyFont="1" applyFill="1" applyAlignment="1">
      <alignment vertical="center"/>
    </xf>
    <xf numFmtId="2" fontId="3" fillId="0" borderId="0" xfId="0" applyNumberFormat="1" applyFont="1" applyAlignment="1">
      <alignment vertical="center"/>
    </xf>
    <xf numFmtId="2" fontId="3" fillId="4" borderId="0" xfId="0" applyNumberFormat="1" applyFont="1" applyFill="1" applyAlignment="1">
      <alignment vertical="center"/>
    </xf>
    <xf numFmtId="2" fontId="4" fillId="5" borderId="0" xfId="0" applyNumberFormat="1" applyFont="1" applyFill="1" applyAlignment="1">
      <alignment vertical="center"/>
    </xf>
    <xf numFmtId="2" fontId="6" fillId="0" borderId="0" xfId="0" applyNumberFormat="1" applyFont="1" applyAlignment="1">
      <alignment vertical="center"/>
    </xf>
    <xf numFmtId="2" fontId="4" fillId="0" borderId="0" xfId="0" applyNumberFormat="1" applyFont="1" applyAlignment="1">
      <alignment vertical="center"/>
    </xf>
    <xf numFmtId="2" fontId="4" fillId="4" borderId="0" xfId="0" applyNumberFormat="1" applyFont="1" applyFill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10" fillId="0" borderId="0" xfId="0" applyFont="1" applyFill="1" applyAlignment="1">
      <alignment horizontal="right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right" vertical="center"/>
    </xf>
    <xf numFmtId="0" fontId="16" fillId="0" borderId="0" xfId="0" applyFont="1"/>
    <xf numFmtId="0" fontId="16" fillId="3" borderId="0" xfId="0" applyFont="1" applyFill="1"/>
    <xf numFmtId="0" fontId="0" fillId="3" borderId="0" xfId="0" applyFill="1"/>
    <xf numFmtId="0" fontId="18" fillId="0" borderId="0" xfId="0" applyFont="1" applyAlignment="1">
      <alignment horizontal="right"/>
    </xf>
    <xf numFmtId="0" fontId="17" fillId="0" borderId="0" xfId="0" applyFont="1"/>
    <xf numFmtId="0" fontId="3" fillId="0" borderId="0" xfId="0" applyFont="1" applyAlignment="1">
      <alignment horizontal="center" vertical="center"/>
    </xf>
    <xf numFmtId="164" fontId="19" fillId="0" borderId="0" xfId="0" applyNumberFormat="1" applyFont="1" applyAlignment="1">
      <alignment vertical="center"/>
    </xf>
    <xf numFmtId="0" fontId="20" fillId="3" borderId="0" xfId="0" applyFont="1" applyFill="1"/>
    <xf numFmtId="0" fontId="21" fillId="0" borderId="0" xfId="0" applyFont="1" applyAlignment="1">
      <alignment horizontal="right" vertical="center"/>
    </xf>
    <xf numFmtId="164" fontId="22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Law of Migration</c:v>
          </c:tx>
          <c:spPr>
            <a:ln w="28575">
              <a:noFill/>
            </a:ln>
          </c:spPr>
          <c:marker>
            <c:symbol val="circle"/>
            <c:size val="5"/>
          </c:marker>
          <c:trendline>
            <c:spPr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Ref>
              <c:f>chart!$C$3:$C$52</c:f>
              <c:numCache>
                <c:formatCode>General</c:formatCode>
                <c:ptCount val="50"/>
                <c:pt idx="0">
                  <c:v>559</c:v>
                </c:pt>
                <c:pt idx="1">
                  <c:v>407</c:v>
                </c:pt>
                <c:pt idx="2">
                  <c:v>1323</c:v>
                </c:pt>
                <c:pt idx="3">
                  <c:v>2146</c:v>
                </c:pt>
                <c:pt idx="4">
                  <c:v>2551</c:v>
                </c:pt>
                <c:pt idx="5">
                  <c:v>298</c:v>
                </c:pt>
                <c:pt idx="6">
                  <c:v>1881</c:v>
                </c:pt>
                <c:pt idx="7">
                  <c:v>1684</c:v>
                </c:pt>
                <c:pt idx="8">
                  <c:v>1797</c:v>
                </c:pt>
                <c:pt idx="9">
                  <c:v>897</c:v>
                </c:pt>
                <c:pt idx="10">
                  <c:v>11763</c:v>
                </c:pt>
                <c:pt idx="11">
                  <c:v>1886</c:v>
                </c:pt>
                <c:pt idx="12">
                  <c:v>8824</c:v>
                </c:pt>
                <c:pt idx="13">
                  <c:v>442</c:v>
                </c:pt>
                <c:pt idx="14">
                  <c:v>5177</c:v>
                </c:pt>
                <c:pt idx="15">
                  <c:v>4656</c:v>
                </c:pt>
                <c:pt idx="16">
                  <c:v>692</c:v>
                </c:pt>
                <c:pt idx="17">
                  <c:v>5219</c:v>
                </c:pt>
                <c:pt idx="18">
                  <c:v>525</c:v>
                </c:pt>
                <c:pt idx="19">
                  <c:v>6215</c:v>
                </c:pt>
                <c:pt idx="20">
                  <c:v>878</c:v>
                </c:pt>
                <c:pt idx="21">
                  <c:v>227</c:v>
                </c:pt>
                <c:pt idx="22">
                  <c:v>1448</c:v>
                </c:pt>
                <c:pt idx="23">
                  <c:v>217</c:v>
                </c:pt>
                <c:pt idx="24">
                  <c:v>1190</c:v>
                </c:pt>
                <c:pt idx="25">
                  <c:v>193</c:v>
                </c:pt>
                <c:pt idx="26">
                  <c:v>8962</c:v>
                </c:pt>
                <c:pt idx="27">
                  <c:v>688</c:v>
                </c:pt>
                <c:pt idx="28">
                  <c:v>699</c:v>
                </c:pt>
                <c:pt idx="29">
                  <c:v>1831</c:v>
                </c:pt>
                <c:pt idx="30">
                  <c:v>909</c:v>
                </c:pt>
                <c:pt idx="31">
                  <c:v>173</c:v>
                </c:pt>
                <c:pt idx="32">
                  <c:v>5871</c:v>
                </c:pt>
                <c:pt idx="33">
                  <c:v>4596</c:v>
                </c:pt>
                <c:pt idx="34">
                  <c:v>2425</c:v>
                </c:pt>
                <c:pt idx="35">
                  <c:v>7942</c:v>
                </c:pt>
                <c:pt idx="36">
                  <c:v>900</c:v>
                </c:pt>
                <c:pt idx="37">
                  <c:v>350</c:v>
                </c:pt>
                <c:pt idx="38">
                  <c:v>210</c:v>
                </c:pt>
                <c:pt idx="39">
                  <c:v>916</c:v>
                </c:pt>
                <c:pt idx="40">
                  <c:v>4526</c:v>
                </c:pt>
                <c:pt idx="41">
                  <c:v>404</c:v>
                </c:pt>
                <c:pt idx="42">
                  <c:v>945</c:v>
                </c:pt>
                <c:pt idx="43">
                  <c:v>315</c:v>
                </c:pt>
                <c:pt idx="44">
                  <c:v>1531</c:v>
                </c:pt>
                <c:pt idx="45">
                  <c:v>5254</c:v>
                </c:pt>
                <c:pt idx="46">
                  <c:v>3770</c:v>
                </c:pt>
                <c:pt idx="47">
                  <c:v>346</c:v>
                </c:pt>
                <c:pt idx="48">
                  <c:v>7232</c:v>
                </c:pt>
                <c:pt idx="49">
                  <c:v>466</c:v>
                </c:pt>
              </c:numCache>
            </c:numRef>
          </c:xVal>
          <c:yVal>
            <c:numRef>
              <c:f>chart!$B$3:$B$52</c:f>
              <c:numCache>
                <c:formatCode>0.00</c:formatCode>
                <c:ptCount val="50"/>
                <c:pt idx="0">
                  <c:v>282.27143156570952</c:v>
                </c:pt>
                <c:pt idx="1">
                  <c:v>233.74414715719064</c:v>
                </c:pt>
                <c:pt idx="2">
                  <c:v>1502.3307218802463</c:v>
                </c:pt>
                <c:pt idx="3">
                  <c:v>19899.095454545455</c:v>
                </c:pt>
                <c:pt idx="4">
                  <c:v>4087.0837628865979</c:v>
                </c:pt>
                <c:pt idx="5">
                  <c:v>480.14665523156089</c:v>
                </c:pt>
                <c:pt idx="6">
                  <c:v>16804.656891495601</c:v>
                </c:pt>
                <c:pt idx="7">
                  <c:v>14841.005235602095</c:v>
                </c:pt>
                <c:pt idx="8">
                  <c:v>3357.2134944612285</c:v>
                </c:pt>
                <c:pt idx="9">
                  <c:v>1808.3804780876494</c:v>
                </c:pt>
                <c:pt idx="10">
                  <c:v>24936.689839572191</c:v>
                </c:pt>
                <c:pt idx="11">
                  <c:v>4267.9785407725321</c:v>
                </c:pt>
                <c:pt idx="12">
                  <c:v>20079.413953488372</c:v>
                </c:pt>
                <c:pt idx="13">
                  <c:v>1015.973202614379</c:v>
                </c:pt>
                <c:pt idx="14">
                  <c:v>41520.572043010754</c:v>
                </c:pt>
                <c:pt idx="15">
                  <c:v>12076.960784313726</c:v>
                </c:pt>
                <c:pt idx="16">
                  <c:v>1896.7131474103585</c:v>
                </c:pt>
                <c:pt idx="17">
                  <c:v>40368.384858044163</c:v>
                </c:pt>
                <c:pt idx="18">
                  <c:v>1525.6943820224719</c:v>
                </c:pt>
                <c:pt idx="19">
                  <c:v>18554.833835341364</c:v>
                </c:pt>
                <c:pt idx="20">
                  <c:v>6559.4972375690604</c:v>
                </c:pt>
                <c:pt idx="21">
                  <c:v>1693.9646302250803</c:v>
                </c:pt>
                <c:pt idx="22">
                  <c:v>10790.75</c:v>
                </c:pt>
                <c:pt idx="23">
                  <c:v>716.56034482758616</c:v>
                </c:pt>
                <c:pt idx="24">
                  <c:v>8463.4663461538457</c:v>
                </c:pt>
                <c:pt idx="25">
                  <c:v>689.54590049053957</c:v>
                </c:pt>
                <c:pt idx="26">
                  <c:v>60745.957055214727</c:v>
                </c:pt>
                <c:pt idx="27">
                  <c:v>4382.5158850226926</c:v>
                </c:pt>
                <c:pt idx="28">
                  <c:v>4442.6036036036039</c:v>
                </c:pt>
                <c:pt idx="29">
                  <c:v>11597.44747081712</c:v>
                </c:pt>
                <c:pt idx="30">
                  <c:v>3923.4127423822715</c:v>
                </c:pt>
                <c:pt idx="31">
                  <c:v>1073.5687285223369</c:v>
                </c:pt>
                <c:pt idx="32">
                  <c:v>25489.990750256937</c:v>
                </c:pt>
                <c:pt idx="33">
                  <c:v>20001.758835758836</c:v>
                </c:pt>
                <c:pt idx="34">
                  <c:v>10799.698823529412</c:v>
                </c:pt>
                <c:pt idx="35">
                  <c:v>35686.878453038677</c:v>
                </c:pt>
                <c:pt idx="36">
                  <c:v>5444.4218181818178</c:v>
                </c:pt>
                <c:pt idx="37">
                  <c:v>2095.7038216560509</c:v>
                </c:pt>
                <c:pt idx="38">
                  <c:v>967.70623501199043</c:v>
                </c:pt>
                <c:pt idx="39">
                  <c:v>5377.4290780141846</c:v>
                </c:pt>
                <c:pt idx="40">
                  <c:v>26244.824503311258</c:v>
                </c:pt>
                <c:pt idx="41">
                  <c:v>2340.4986876640419</c:v>
                </c:pt>
                <c:pt idx="42">
                  <c:v>4528.1023142509139</c:v>
                </c:pt>
                <c:pt idx="43">
                  <c:v>1800.0851063829787</c:v>
                </c:pt>
                <c:pt idx="44">
                  <c:v>8557.4424460431655</c:v>
                </c:pt>
                <c:pt idx="45">
                  <c:v>26693.689265536723</c:v>
                </c:pt>
                <c:pt idx="46">
                  <c:v>19523.278637770898</c:v>
                </c:pt>
                <c:pt idx="47">
                  <c:v>1808.9659863945578</c:v>
                </c:pt>
                <c:pt idx="48">
                  <c:v>38384.418181818182</c:v>
                </c:pt>
                <c:pt idx="49">
                  <c:v>2466.2353741496599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74592"/>
        <c:axId val="38976128"/>
      </c:scatterChart>
      <c:valAx>
        <c:axId val="3897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976128"/>
        <c:crosses val="autoZero"/>
        <c:crossBetween val="midCat"/>
      </c:valAx>
      <c:valAx>
        <c:axId val="38976128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crossAx val="38974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Law of Migration</c:v>
          </c:tx>
          <c:spPr>
            <a:ln w="28575">
              <a:noFill/>
            </a:ln>
          </c:spPr>
          <c:marker>
            <c:symbol val="circle"/>
            <c:size val="5"/>
          </c:marker>
          <c:trendline>
            <c:spPr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Ref>
              <c:f>chart!$C$3:$C$52</c:f>
              <c:numCache>
                <c:formatCode>General</c:formatCode>
                <c:ptCount val="50"/>
                <c:pt idx="0">
                  <c:v>559</c:v>
                </c:pt>
                <c:pt idx="1">
                  <c:v>407</c:v>
                </c:pt>
                <c:pt idx="2">
                  <c:v>1323</c:v>
                </c:pt>
                <c:pt idx="3">
                  <c:v>2146</c:v>
                </c:pt>
                <c:pt idx="4">
                  <c:v>2551</c:v>
                </c:pt>
                <c:pt idx="5">
                  <c:v>298</c:v>
                </c:pt>
                <c:pt idx="6">
                  <c:v>1881</c:v>
                </c:pt>
                <c:pt idx="7">
                  <c:v>1684</c:v>
                </c:pt>
                <c:pt idx="8">
                  <c:v>1797</c:v>
                </c:pt>
                <c:pt idx="9">
                  <c:v>897</c:v>
                </c:pt>
                <c:pt idx="10">
                  <c:v>11763</c:v>
                </c:pt>
                <c:pt idx="11">
                  <c:v>1886</c:v>
                </c:pt>
                <c:pt idx="12">
                  <c:v>8824</c:v>
                </c:pt>
                <c:pt idx="13">
                  <c:v>442</c:v>
                </c:pt>
                <c:pt idx="14">
                  <c:v>5177</c:v>
                </c:pt>
                <c:pt idx="15">
                  <c:v>4656</c:v>
                </c:pt>
                <c:pt idx="16">
                  <c:v>692</c:v>
                </c:pt>
                <c:pt idx="17">
                  <c:v>5219</c:v>
                </c:pt>
                <c:pt idx="18">
                  <c:v>525</c:v>
                </c:pt>
                <c:pt idx="19">
                  <c:v>6215</c:v>
                </c:pt>
                <c:pt idx="20">
                  <c:v>878</c:v>
                </c:pt>
                <c:pt idx="21">
                  <c:v>227</c:v>
                </c:pt>
                <c:pt idx="22">
                  <c:v>1448</c:v>
                </c:pt>
                <c:pt idx="23">
                  <c:v>217</c:v>
                </c:pt>
                <c:pt idx="24">
                  <c:v>1190</c:v>
                </c:pt>
                <c:pt idx="25">
                  <c:v>193</c:v>
                </c:pt>
                <c:pt idx="26">
                  <c:v>8962</c:v>
                </c:pt>
                <c:pt idx="27">
                  <c:v>688</c:v>
                </c:pt>
                <c:pt idx="28">
                  <c:v>699</c:v>
                </c:pt>
                <c:pt idx="29">
                  <c:v>1831</c:v>
                </c:pt>
                <c:pt idx="30">
                  <c:v>909</c:v>
                </c:pt>
                <c:pt idx="31">
                  <c:v>173</c:v>
                </c:pt>
                <c:pt idx="32">
                  <c:v>5871</c:v>
                </c:pt>
                <c:pt idx="33">
                  <c:v>4596</c:v>
                </c:pt>
                <c:pt idx="34">
                  <c:v>2425</c:v>
                </c:pt>
                <c:pt idx="35">
                  <c:v>7942</c:v>
                </c:pt>
                <c:pt idx="36">
                  <c:v>900</c:v>
                </c:pt>
                <c:pt idx="37">
                  <c:v>350</c:v>
                </c:pt>
                <c:pt idx="38">
                  <c:v>210</c:v>
                </c:pt>
                <c:pt idx="39">
                  <c:v>916</c:v>
                </c:pt>
                <c:pt idx="40">
                  <c:v>4526</c:v>
                </c:pt>
                <c:pt idx="41">
                  <c:v>404</c:v>
                </c:pt>
                <c:pt idx="42">
                  <c:v>945</c:v>
                </c:pt>
                <c:pt idx="43">
                  <c:v>315</c:v>
                </c:pt>
                <c:pt idx="44">
                  <c:v>1531</c:v>
                </c:pt>
                <c:pt idx="45">
                  <c:v>5254</c:v>
                </c:pt>
                <c:pt idx="46">
                  <c:v>3770</c:v>
                </c:pt>
                <c:pt idx="47">
                  <c:v>346</c:v>
                </c:pt>
                <c:pt idx="48">
                  <c:v>7232</c:v>
                </c:pt>
                <c:pt idx="49">
                  <c:v>466</c:v>
                </c:pt>
              </c:numCache>
            </c:numRef>
          </c:xVal>
          <c:yVal>
            <c:numRef>
              <c:f>chart!$B$3:$B$52</c:f>
              <c:numCache>
                <c:formatCode>0.00</c:formatCode>
                <c:ptCount val="50"/>
                <c:pt idx="0">
                  <c:v>282.27143156570952</c:v>
                </c:pt>
                <c:pt idx="1">
                  <c:v>233.74414715719064</c:v>
                </c:pt>
                <c:pt idx="2">
                  <c:v>1502.3307218802463</c:v>
                </c:pt>
                <c:pt idx="3">
                  <c:v>19899.095454545455</c:v>
                </c:pt>
                <c:pt idx="4">
                  <c:v>4087.0837628865979</c:v>
                </c:pt>
                <c:pt idx="5">
                  <c:v>480.14665523156089</c:v>
                </c:pt>
                <c:pt idx="6">
                  <c:v>16804.656891495601</c:v>
                </c:pt>
                <c:pt idx="7">
                  <c:v>14841.005235602095</c:v>
                </c:pt>
                <c:pt idx="8">
                  <c:v>3357.2134944612285</c:v>
                </c:pt>
                <c:pt idx="9">
                  <c:v>1808.3804780876494</c:v>
                </c:pt>
                <c:pt idx="10">
                  <c:v>24936.689839572191</c:v>
                </c:pt>
                <c:pt idx="11">
                  <c:v>4267.9785407725321</c:v>
                </c:pt>
                <c:pt idx="12">
                  <c:v>20079.413953488372</c:v>
                </c:pt>
                <c:pt idx="13">
                  <c:v>1015.973202614379</c:v>
                </c:pt>
                <c:pt idx="14">
                  <c:v>41520.572043010754</c:v>
                </c:pt>
                <c:pt idx="15">
                  <c:v>12076.960784313726</c:v>
                </c:pt>
                <c:pt idx="16">
                  <c:v>1896.7131474103585</c:v>
                </c:pt>
                <c:pt idx="17">
                  <c:v>40368.384858044163</c:v>
                </c:pt>
                <c:pt idx="18">
                  <c:v>1525.6943820224719</c:v>
                </c:pt>
                <c:pt idx="19">
                  <c:v>18554.833835341364</c:v>
                </c:pt>
                <c:pt idx="20">
                  <c:v>6559.4972375690604</c:v>
                </c:pt>
                <c:pt idx="21">
                  <c:v>1693.9646302250803</c:v>
                </c:pt>
                <c:pt idx="22">
                  <c:v>10790.75</c:v>
                </c:pt>
                <c:pt idx="23">
                  <c:v>716.56034482758616</c:v>
                </c:pt>
                <c:pt idx="24">
                  <c:v>8463.4663461538457</c:v>
                </c:pt>
                <c:pt idx="25">
                  <c:v>689.54590049053957</c:v>
                </c:pt>
                <c:pt idx="26">
                  <c:v>60745.957055214727</c:v>
                </c:pt>
                <c:pt idx="27">
                  <c:v>4382.5158850226926</c:v>
                </c:pt>
                <c:pt idx="28">
                  <c:v>4442.6036036036039</c:v>
                </c:pt>
                <c:pt idx="29">
                  <c:v>11597.44747081712</c:v>
                </c:pt>
                <c:pt idx="30">
                  <c:v>3923.4127423822715</c:v>
                </c:pt>
                <c:pt idx="31">
                  <c:v>1073.5687285223369</c:v>
                </c:pt>
                <c:pt idx="32">
                  <c:v>25489.990750256937</c:v>
                </c:pt>
                <c:pt idx="33">
                  <c:v>20001.758835758836</c:v>
                </c:pt>
                <c:pt idx="34">
                  <c:v>10799.698823529412</c:v>
                </c:pt>
                <c:pt idx="35">
                  <c:v>35686.878453038677</c:v>
                </c:pt>
                <c:pt idx="36">
                  <c:v>5444.4218181818178</c:v>
                </c:pt>
                <c:pt idx="37">
                  <c:v>2095.7038216560509</c:v>
                </c:pt>
                <c:pt idx="38">
                  <c:v>967.70623501199043</c:v>
                </c:pt>
                <c:pt idx="39">
                  <c:v>5377.4290780141846</c:v>
                </c:pt>
                <c:pt idx="40">
                  <c:v>26244.824503311258</c:v>
                </c:pt>
                <c:pt idx="41">
                  <c:v>2340.4986876640419</c:v>
                </c:pt>
                <c:pt idx="42">
                  <c:v>4528.1023142509139</c:v>
                </c:pt>
                <c:pt idx="43">
                  <c:v>1800.0851063829787</c:v>
                </c:pt>
                <c:pt idx="44">
                  <c:v>8557.4424460431655</c:v>
                </c:pt>
                <c:pt idx="45">
                  <c:v>26693.689265536723</c:v>
                </c:pt>
                <c:pt idx="46">
                  <c:v>19523.278637770898</c:v>
                </c:pt>
                <c:pt idx="47">
                  <c:v>1808.9659863945578</c:v>
                </c:pt>
                <c:pt idx="48">
                  <c:v>38384.418181818182</c:v>
                </c:pt>
                <c:pt idx="49">
                  <c:v>2466.2353741496599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80448"/>
        <c:axId val="40282368"/>
      </c:scatterChart>
      <c:valAx>
        <c:axId val="4028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Actual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282368"/>
        <c:crosses val="autoZero"/>
        <c:crossBetween val="midCat"/>
      </c:valAx>
      <c:valAx>
        <c:axId val="402823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Predicted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40280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18" Type="http://schemas.openxmlformats.org/officeDocument/2006/relationships/image" Target="../media/image19.png"/><Relationship Id="rId3" Type="http://schemas.openxmlformats.org/officeDocument/2006/relationships/image" Target="../media/image4.png"/><Relationship Id="rId21" Type="http://schemas.openxmlformats.org/officeDocument/2006/relationships/image" Target="../media/image22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17" Type="http://schemas.openxmlformats.org/officeDocument/2006/relationships/image" Target="../media/image18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20" Type="http://schemas.openxmlformats.org/officeDocument/2006/relationships/image" Target="../media/image21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24" Type="http://schemas.openxmlformats.org/officeDocument/2006/relationships/image" Target="../media/image25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23" Type="http://schemas.openxmlformats.org/officeDocument/2006/relationships/image" Target="../media/image24.png"/><Relationship Id="rId10" Type="http://schemas.openxmlformats.org/officeDocument/2006/relationships/image" Target="../media/image11.png"/><Relationship Id="rId19" Type="http://schemas.openxmlformats.org/officeDocument/2006/relationships/image" Target="../media/image20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Relationship Id="rId22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0</xdr:row>
      <xdr:rowOff>38100</xdr:rowOff>
    </xdr:from>
    <xdr:to>
      <xdr:col>5</xdr:col>
      <xdr:colOff>125038</xdr:colOff>
      <xdr:row>2</xdr:row>
      <xdr:rowOff>144822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0775" y="38100"/>
          <a:ext cx="810838" cy="487722"/>
        </a:xfrm>
        <a:prstGeom prst="rect">
          <a:avLst/>
        </a:prstGeom>
        <a:noFill/>
        <a:ln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2</xdr:row>
      <xdr:rowOff>9525</xdr:rowOff>
    </xdr:from>
    <xdr:to>
      <xdr:col>11</xdr:col>
      <xdr:colOff>352424</xdr:colOff>
      <xdr:row>22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11336</xdr:colOff>
      <xdr:row>1</xdr:row>
      <xdr:rowOff>116342</xdr:rowOff>
    </xdr:from>
    <xdr:ext cx="1196529" cy="5197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868586" y="306842"/>
              <a:ext cx="1196529" cy="519790"/>
            </a:xfrm>
            <a:prstGeom prst="rect">
              <a:avLst/>
            </a:prstGeom>
            <a:solidFill>
              <a:schemeClr val="tx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1" i="1">
                        <a:solidFill>
                          <a:srgbClr val="FFFF00"/>
                        </a:solidFill>
                        <a:latin typeface="Cambria Math"/>
                      </a:rPr>
                      <m:t>𝑴𝒊𝒋</m:t>
                    </m:r>
                    <m:r>
                      <a:rPr lang="en-US" sz="1200" b="1" i="1">
                        <a:solidFill>
                          <a:srgbClr val="FFFF00"/>
                        </a:solidFill>
                        <a:latin typeface="Cambria Math"/>
                      </a:rPr>
                      <m:t>=</m:t>
                    </m:r>
                    <m:r>
                      <a:rPr lang="en-US" sz="1200" b="1" i="1">
                        <a:solidFill>
                          <a:srgbClr val="FFFF00"/>
                        </a:solidFill>
                        <a:latin typeface="Cambria Math"/>
                      </a:rPr>
                      <m:t>𝒌</m:t>
                    </m:r>
                    <m:f>
                      <m:fPr>
                        <m:ctrlPr>
                          <a:rPr lang="en-US" sz="1200" b="1" i="1">
                            <a:solidFill>
                              <a:srgbClr val="FFFF00"/>
                            </a:solidFill>
                            <a:latin typeface="Cambria Math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200" b="1" i="1">
                                <a:solidFill>
                                  <a:srgbClr val="FFFF00"/>
                                </a:solidFill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en-US" sz="1200" b="1" i="1">
                                <a:solidFill>
                                  <a:srgbClr val="FFFF00"/>
                                </a:solidFill>
                                <a:latin typeface="Cambria Math"/>
                              </a:rPr>
                              <m:t>𝑷</m:t>
                            </m:r>
                          </m:e>
                          <m:sub>
                            <m:r>
                              <a:rPr lang="en-US" sz="1200" b="1" i="1">
                                <a:solidFill>
                                  <a:srgbClr val="FFFF00"/>
                                </a:solidFill>
                                <a:latin typeface="Cambria Math"/>
                              </a:rPr>
                              <m:t>𝒊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200" b="1" i="1">
                                <a:solidFill>
                                  <a:srgbClr val="FFFF00"/>
                                </a:solidFill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en-US" sz="1200" b="1" i="1">
                                <a:solidFill>
                                  <a:srgbClr val="FFFF00"/>
                                </a:solidFill>
                                <a:latin typeface="Cambria Math"/>
                              </a:rPr>
                              <m:t>𝒅</m:t>
                            </m:r>
                          </m:e>
                          <m:sub>
                            <m:r>
                              <a:rPr lang="en-US" sz="1200" b="1" i="1">
                                <a:solidFill>
                                  <a:srgbClr val="FFFF00"/>
                                </a:solidFill>
                                <a:latin typeface="Cambria Math"/>
                              </a:rPr>
                              <m:t>𝒊𝒋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200" b="1">
                <a:solidFill>
                  <a:srgbClr val="FFFF00"/>
                </a:solidFill>
              </a:endParaRP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868586" y="306842"/>
              <a:ext cx="1196529" cy="519790"/>
            </a:xfrm>
            <a:prstGeom prst="rect">
              <a:avLst/>
            </a:prstGeom>
            <a:solidFill>
              <a:schemeClr val="tx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200" b="1" i="0">
                  <a:solidFill>
                    <a:srgbClr val="FFFF00"/>
                  </a:solidFill>
                  <a:latin typeface="Cambria Math"/>
                </a:rPr>
                <a:t>𝑴𝒊𝒋=𝒌 𝑷_𝒊/𝒅_𝒊𝒋 </a:t>
              </a:r>
              <a:endParaRPr lang="en-US" sz="1200" b="1">
                <a:solidFill>
                  <a:srgbClr val="FFFF00"/>
                </a:solidFill>
              </a:endParaRPr>
            </a:p>
          </xdr:txBody>
        </xdr:sp>
      </mc:Fallback>
    </mc:AlternateContent>
    <xdr:clientData/>
  </xdr:oneCellAnchor>
  <xdr:twoCellAnchor>
    <xdr:from>
      <xdr:col>2</xdr:col>
      <xdr:colOff>1</xdr:colOff>
      <xdr:row>20</xdr:row>
      <xdr:rowOff>9526</xdr:rowOff>
    </xdr:from>
    <xdr:to>
      <xdr:col>11</xdr:col>
      <xdr:colOff>1</xdr:colOff>
      <xdr:row>34</xdr:row>
      <xdr:rowOff>9525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13</xdr:row>
      <xdr:rowOff>0</xdr:rowOff>
    </xdr:from>
    <xdr:to>
      <xdr:col>10</xdr:col>
      <xdr:colOff>169328</xdr:colOff>
      <xdr:row>35</xdr:row>
      <xdr:rowOff>19050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104900" y="2476500"/>
          <a:ext cx="4074578" cy="4210050"/>
        </a:xfrm>
        <a:prstGeom prst="rect">
          <a:avLst/>
        </a:prstGeom>
      </xdr:spPr>
    </xdr:pic>
    <xdr:clientData/>
  </xdr:twoCellAnchor>
  <xdr:twoCellAnchor editAs="oneCell">
    <xdr:from>
      <xdr:col>2</xdr:col>
      <xdr:colOff>609599</xdr:colOff>
      <xdr:row>49</xdr:row>
      <xdr:rowOff>190499</xdr:rowOff>
    </xdr:from>
    <xdr:to>
      <xdr:col>10</xdr:col>
      <xdr:colOff>161316</xdr:colOff>
      <xdr:row>72</xdr:row>
      <xdr:rowOff>9524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104899" y="9524999"/>
          <a:ext cx="4066567" cy="4200525"/>
        </a:xfrm>
        <a:prstGeom prst="rect">
          <a:avLst/>
        </a:prstGeom>
      </xdr:spPr>
    </xdr:pic>
    <xdr:clientData/>
  </xdr:twoCellAnchor>
  <xdr:twoCellAnchor editAs="oneCell">
    <xdr:from>
      <xdr:col>3</xdr:col>
      <xdr:colOff>9524</xdr:colOff>
      <xdr:row>80</xdr:row>
      <xdr:rowOff>9526</xdr:rowOff>
    </xdr:from>
    <xdr:to>
      <xdr:col>10</xdr:col>
      <xdr:colOff>171449</xdr:colOff>
      <xdr:row>102</xdr:row>
      <xdr:rowOff>9526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114424" y="14678026"/>
          <a:ext cx="4067175" cy="4191000"/>
        </a:xfrm>
        <a:prstGeom prst="rect">
          <a:avLst/>
        </a:prstGeom>
      </xdr:spPr>
    </xdr:pic>
    <xdr:clientData/>
  </xdr:twoCellAnchor>
  <xdr:twoCellAnchor editAs="oneCell">
    <xdr:from>
      <xdr:col>3</xdr:col>
      <xdr:colOff>9524</xdr:colOff>
      <xdr:row>129</xdr:row>
      <xdr:rowOff>9524</xdr:rowOff>
    </xdr:from>
    <xdr:to>
      <xdr:col>10</xdr:col>
      <xdr:colOff>171450</xdr:colOff>
      <xdr:row>151</xdr:row>
      <xdr:rowOff>9525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114424" y="19821524"/>
          <a:ext cx="4067176" cy="4191001"/>
        </a:xfrm>
        <a:prstGeom prst="rect">
          <a:avLst/>
        </a:prstGeom>
      </xdr:spPr>
    </xdr:pic>
    <xdr:clientData/>
  </xdr:twoCellAnchor>
  <xdr:twoCellAnchor editAs="oneCell">
    <xdr:from>
      <xdr:col>2</xdr:col>
      <xdr:colOff>600075</xdr:colOff>
      <xdr:row>156</xdr:row>
      <xdr:rowOff>180976</xdr:rowOff>
    </xdr:from>
    <xdr:to>
      <xdr:col>10</xdr:col>
      <xdr:colOff>155836</xdr:colOff>
      <xdr:row>179</xdr:row>
      <xdr:rowOff>0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095375" y="24945976"/>
          <a:ext cx="4070611" cy="4200524"/>
        </a:xfrm>
        <a:prstGeom prst="rect">
          <a:avLst/>
        </a:prstGeom>
      </xdr:spPr>
    </xdr:pic>
    <xdr:clientData/>
  </xdr:twoCellAnchor>
  <xdr:twoCellAnchor editAs="oneCell">
    <xdr:from>
      <xdr:col>3</xdr:col>
      <xdr:colOff>9524</xdr:colOff>
      <xdr:row>188</xdr:row>
      <xdr:rowOff>0</xdr:rowOff>
    </xdr:from>
    <xdr:to>
      <xdr:col>10</xdr:col>
      <xdr:colOff>171449</xdr:colOff>
      <xdr:row>210</xdr:row>
      <xdr:rowOff>4954</xdr:rowOff>
    </xdr:to>
    <xdr:pic>
      <xdr:nvPicPr>
        <xdr:cNvPr id="9" name="Picture 8"/>
        <xdr:cNvPicPr>
          <a:picLocks noChangeAspect="1"/>
        </xdr:cNvPicPr>
      </xdr:nvPicPr>
      <xdr:blipFill rotWithShape="1"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114424" y="29908500"/>
          <a:ext cx="4067175" cy="4195954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80</xdr:row>
      <xdr:rowOff>0</xdr:rowOff>
    </xdr:from>
    <xdr:to>
      <xdr:col>17</xdr:col>
      <xdr:colOff>409576</xdr:colOff>
      <xdr:row>102</xdr:row>
      <xdr:rowOff>9525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5619750" y="14859000"/>
          <a:ext cx="4067176" cy="4200525"/>
        </a:xfrm>
        <a:prstGeom prst="rect">
          <a:avLst/>
        </a:prstGeom>
      </xdr:spPr>
    </xdr:pic>
    <xdr:clientData/>
  </xdr:twoCellAnchor>
  <xdr:twoCellAnchor editAs="oneCell">
    <xdr:from>
      <xdr:col>2</xdr:col>
      <xdr:colOff>600075</xdr:colOff>
      <xdr:row>103</xdr:row>
      <xdr:rowOff>0</xdr:rowOff>
    </xdr:from>
    <xdr:to>
      <xdr:col>10</xdr:col>
      <xdr:colOff>180975</xdr:colOff>
      <xdr:row>125</xdr:row>
      <xdr:rowOff>26871</xdr:rowOff>
    </xdr:to>
    <xdr:pic>
      <xdr:nvPicPr>
        <xdr:cNvPr id="10" name="Picture 9"/>
        <xdr:cNvPicPr>
          <a:picLocks noChangeAspect="1"/>
        </xdr:cNvPicPr>
      </xdr:nvPicPr>
      <xdr:blipFill rotWithShape="1"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095375" y="19431000"/>
          <a:ext cx="4095750" cy="4217871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</xdr:colOff>
      <xdr:row>102</xdr:row>
      <xdr:rowOff>190499</xdr:rowOff>
    </xdr:from>
    <xdr:to>
      <xdr:col>17</xdr:col>
      <xdr:colOff>438150</xdr:colOff>
      <xdr:row>125</xdr:row>
      <xdr:rowOff>22654</xdr:rowOff>
    </xdr:to>
    <xdr:pic>
      <xdr:nvPicPr>
        <xdr:cNvPr id="11" name="Picture 10"/>
        <xdr:cNvPicPr>
          <a:picLocks noChangeAspect="1"/>
        </xdr:cNvPicPr>
      </xdr:nvPicPr>
      <xdr:blipFill rotWithShape="1"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5629275" y="19621499"/>
          <a:ext cx="4086225" cy="421365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188</xdr:row>
      <xdr:rowOff>9525</xdr:rowOff>
    </xdr:from>
    <xdr:to>
      <xdr:col>17</xdr:col>
      <xdr:colOff>419099</xdr:colOff>
      <xdr:row>210</xdr:row>
      <xdr:rowOff>10061</xdr:rowOff>
    </xdr:to>
    <xdr:pic>
      <xdr:nvPicPr>
        <xdr:cNvPr id="13" name="Picture 12"/>
        <xdr:cNvPicPr>
          <a:picLocks noChangeAspect="1"/>
        </xdr:cNvPicPr>
      </xdr:nvPicPr>
      <xdr:blipFill rotWithShape="1"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5619750" y="35061525"/>
          <a:ext cx="4076699" cy="419153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211</xdr:row>
      <xdr:rowOff>9525</xdr:rowOff>
    </xdr:from>
    <xdr:to>
      <xdr:col>10</xdr:col>
      <xdr:colOff>170400</xdr:colOff>
      <xdr:row>233</xdr:row>
      <xdr:rowOff>9524</xdr:rowOff>
    </xdr:to>
    <xdr:pic>
      <xdr:nvPicPr>
        <xdr:cNvPr id="15" name="Picture 14"/>
        <xdr:cNvPicPr>
          <a:picLocks noChangeAspect="1"/>
        </xdr:cNvPicPr>
      </xdr:nvPicPr>
      <xdr:blipFill rotWithShape="1"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104900" y="39824025"/>
          <a:ext cx="4075650" cy="4190999"/>
        </a:xfrm>
        <a:prstGeom prst="rect">
          <a:avLst/>
        </a:prstGeom>
      </xdr:spPr>
    </xdr:pic>
    <xdr:clientData/>
  </xdr:twoCellAnchor>
  <xdr:twoCellAnchor editAs="oneCell">
    <xdr:from>
      <xdr:col>10</xdr:col>
      <xdr:colOff>600075</xdr:colOff>
      <xdr:row>211</xdr:row>
      <xdr:rowOff>9525</xdr:rowOff>
    </xdr:from>
    <xdr:to>
      <xdr:col>17</xdr:col>
      <xdr:colOff>406200</xdr:colOff>
      <xdr:row>233</xdr:row>
      <xdr:rowOff>9525</xdr:rowOff>
    </xdr:to>
    <xdr:pic>
      <xdr:nvPicPr>
        <xdr:cNvPr id="16" name="Picture 15"/>
        <xdr:cNvPicPr>
          <a:picLocks noChangeAspect="1"/>
        </xdr:cNvPicPr>
      </xdr:nvPicPr>
      <xdr:blipFill rotWithShape="1">
        <a:blip xmlns:r="http://schemas.openxmlformats.org/officeDocument/2006/relationships" r:embed="rId12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5610225" y="40205025"/>
          <a:ext cx="4073325" cy="4191000"/>
        </a:xfrm>
        <a:prstGeom prst="rect">
          <a:avLst/>
        </a:prstGeom>
      </xdr:spPr>
    </xdr:pic>
    <xdr:clientData/>
  </xdr:twoCellAnchor>
  <xdr:twoCellAnchor editAs="oneCell">
    <xdr:from>
      <xdr:col>2</xdr:col>
      <xdr:colOff>609599</xdr:colOff>
      <xdr:row>247</xdr:row>
      <xdr:rowOff>9525</xdr:rowOff>
    </xdr:from>
    <xdr:to>
      <xdr:col>10</xdr:col>
      <xdr:colOff>161924</xdr:colOff>
      <xdr:row>269</xdr:row>
      <xdr:rowOff>9573</xdr:rowOff>
    </xdr:to>
    <xdr:pic>
      <xdr:nvPicPr>
        <xdr:cNvPr id="17" name="Picture 16"/>
        <xdr:cNvPicPr>
          <a:picLocks noChangeAspect="1"/>
        </xdr:cNvPicPr>
      </xdr:nvPicPr>
      <xdr:blipFill rotWithShape="1">
        <a:blip xmlns:r="http://schemas.openxmlformats.org/officeDocument/2006/relationships" r:embed="rId13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104899" y="45729525"/>
          <a:ext cx="4067175" cy="4191048"/>
        </a:xfrm>
        <a:prstGeom prst="rect">
          <a:avLst/>
        </a:prstGeom>
      </xdr:spPr>
    </xdr:pic>
    <xdr:clientData/>
  </xdr:twoCellAnchor>
  <xdr:twoCellAnchor editAs="oneCell">
    <xdr:from>
      <xdr:col>10</xdr:col>
      <xdr:colOff>600075</xdr:colOff>
      <xdr:row>246</xdr:row>
      <xdr:rowOff>180975</xdr:rowOff>
    </xdr:from>
    <xdr:to>
      <xdr:col>17</xdr:col>
      <xdr:colOff>409575</xdr:colOff>
      <xdr:row>269</xdr:row>
      <xdr:rowOff>10869</xdr:rowOff>
    </xdr:to>
    <xdr:pic>
      <xdr:nvPicPr>
        <xdr:cNvPr id="18" name="Picture 17"/>
        <xdr:cNvPicPr>
          <a:picLocks noChangeAspect="1"/>
        </xdr:cNvPicPr>
      </xdr:nvPicPr>
      <xdr:blipFill rotWithShape="1">
        <a:blip xmlns:r="http://schemas.openxmlformats.org/officeDocument/2006/relationships" r:embed="rId14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5610225" y="45900975"/>
          <a:ext cx="4076700" cy="421139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323</xdr:row>
      <xdr:rowOff>0</xdr:rowOff>
    </xdr:from>
    <xdr:to>
      <xdr:col>10</xdr:col>
      <xdr:colOff>171450</xdr:colOff>
      <xdr:row>345</xdr:row>
      <xdr:rowOff>8308</xdr:rowOff>
    </xdr:to>
    <xdr:pic>
      <xdr:nvPicPr>
        <xdr:cNvPr id="19" name="Picture 18"/>
        <xdr:cNvPicPr>
          <a:picLocks noChangeAspect="1"/>
        </xdr:cNvPicPr>
      </xdr:nvPicPr>
      <xdr:blipFill rotWithShape="1">
        <a:blip xmlns:r="http://schemas.openxmlformats.org/officeDocument/2006/relationships" r:embed="rId15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104900" y="51244500"/>
          <a:ext cx="4076700" cy="4199308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</xdr:colOff>
      <xdr:row>323</xdr:row>
      <xdr:rowOff>9524</xdr:rowOff>
    </xdr:from>
    <xdr:to>
      <xdr:col>17</xdr:col>
      <xdr:colOff>419660</xdr:colOff>
      <xdr:row>345</xdr:row>
      <xdr:rowOff>9525</xdr:rowOff>
    </xdr:to>
    <xdr:pic>
      <xdr:nvPicPr>
        <xdr:cNvPr id="20" name="Picture 19"/>
        <xdr:cNvPicPr>
          <a:picLocks noChangeAspect="1"/>
        </xdr:cNvPicPr>
      </xdr:nvPicPr>
      <xdr:blipFill rotWithShape="1">
        <a:blip xmlns:r="http://schemas.openxmlformats.org/officeDocument/2006/relationships" r:embed="rId16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5629275" y="51254024"/>
          <a:ext cx="4067735" cy="4191001"/>
        </a:xfrm>
        <a:prstGeom prst="rect">
          <a:avLst/>
        </a:prstGeom>
      </xdr:spPr>
    </xdr:pic>
    <xdr:clientData/>
  </xdr:twoCellAnchor>
  <xdr:twoCellAnchor editAs="oneCell">
    <xdr:from>
      <xdr:col>2</xdr:col>
      <xdr:colOff>609599</xdr:colOff>
      <xdr:row>346</xdr:row>
      <xdr:rowOff>9524</xdr:rowOff>
    </xdr:from>
    <xdr:to>
      <xdr:col>10</xdr:col>
      <xdr:colOff>171450</xdr:colOff>
      <xdr:row>368</xdr:row>
      <xdr:rowOff>7335</xdr:rowOff>
    </xdr:to>
    <xdr:pic>
      <xdr:nvPicPr>
        <xdr:cNvPr id="21" name="Picture 20"/>
        <xdr:cNvPicPr>
          <a:picLocks noChangeAspect="1"/>
        </xdr:cNvPicPr>
      </xdr:nvPicPr>
      <xdr:blipFill rotWithShape="1">
        <a:blip xmlns:r="http://schemas.openxmlformats.org/officeDocument/2006/relationships" r:embed="rId1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104899" y="55826024"/>
          <a:ext cx="4076701" cy="4188811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</xdr:colOff>
      <xdr:row>346</xdr:row>
      <xdr:rowOff>9526</xdr:rowOff>
    </xdr:from>
    <xdr:to>
      <xdr:col>17</xdr:col>
      <xdr:colOff>438150</xdr:colOff>
      <xdr:row>368</xdr:row>
      <xdr:rowOff>22798</xdr:rowOff>
    </xdr:to>
    <xdr:pic>
      <xdr:nvPicPr>
        <xdr:cNvPr id="22" name="Picture 21"/>
        <xdr:cNvPicPr>
          <a:picLocks noChangeAspect="1"/>
        </xdr:cNvPicPr>
      </xdr:nvPicPr>
      <xdr:blipFill rotWithShape="1">
        <a:blip xmlns:r="http://schemas.openxmlformats.org/officeDocument/2006/relationships" r:embed="rId18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5629275" y="56016526"/>
          <a:ext cx="4086225" cy="420427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270</xdr:row>
      <xdr:rowOff>0</xdr:rowOff>
    </xdr:from>
    <xdr:to>
      <xdr:col>10</xdr:col>
      <xdr:colOff>171450</xdr:colOff>
      <xdr:row>292</xdr:row>
      <xdr:rowOff>20897</xdr:rowOff>
    </xdr:to>
    <xdr:pic>
      <xdr:nvPicPr>
        <xdr:cNvPr id="23" name="Picture 22"/>
        <xdr:cNvPicPr>
          <a:picLocks noChangeAspect="1"/>
        </xdr:cNvPicPr>
      </xdr:nvPicPr>
      <xdr:blipFill rotWithShape="1">
        <a:blip xmlns:r="http://schemas.openxmlformats.org/officeDocument/2006/relationships" r:embed="rId19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104900" y="50673000"/>
          <a:ext cx="4076700" cy="4211897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</xdr:colOff>
      <xdr:row>270</xdr:row>
      <xdr:rowOff>0</xdr:rowOff>
    </xdr:from>
    <xdr:to>
      <xdr:col>17</xdr:col>
      <xdr:colOff>423467</xdr:colOff>
      <xdr:row>292</xdr:row>
      <xdr:rowOff>0</xdr:rowOff>
    </xdr:to>
    <xdr:pic>
      <xdr:nvPicPr>
        <xdr:cNvPr id="24" name="Picture 23"/>
        <xdr:cNvPicPr>
          <a:picLocks noChangeAspect="1"/>
        </xdr:cNvPicPr>
      </xdr:nvPicPr>
      <xdr:blipFill rotWithShape="1">
        <a:blip xmlns:r="http://schemas.openxmlformats.org/officeDocument/2006/relationships" r:embed="rId20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5629275" y="50673000"/>
          <a:ext cx="4071542" cy="4191000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293</xdr:row>
      <xdr:rowOff>9525</xdr:rowOff>
    </xdr:from>
    <xdr:to>
      <xdr:col>10</xdr:col>
      <xdr:colOff>166876</xdr:colOff>
      <xdr:row>315</xdr:row>
      <xdr:rowOff>19050</xdr:rowOff>
    </xdr:to>
    <xdr:pic>
      <xdr:nvPicPr>
        <xdr:cNvPr id="27" name="Picture 26"/>
        <xdr:cNvPicPr>
          <a:picLocks noChangeAspect="1"/>
        </xdr:cNvPicPr>
      </xdr:nvPicPr>
      <xdr:blipFill rotWithShape="1">
        <a:blip xmlns:r="http://schemas.openxmlformats.org/officeDocument/2006/relationships" r:embed="rId2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104901" y="55635525"/>
          <a:ext cx="4072125" cy="420052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293</xdr:row>
      <xdr:rowOff>0</xdr:rowOff>
    </xdr:from>
    <xdr:to>
      <xdr:col>17</xdr:col>
      <xdr:colOff>423306</xdr:colOff>
      <xdr:row>315</xdr:row>
      <xdr:rowOff>19050</xdr:rowOff>
    </xdr:to>
    <xdr:pic>
      <xdr:nvPicPr>
        <xdr:cNvPr id="28" name="Picture 27"/>
        <xdr:cNvPicPr>
          <a:picLocks noChangeAspect="1"/>
        </xdr:cNvPicPr>
      </xdr:nvPicPr>
      <xdr:blipFill rotWithShape="1">
        <a:blip xmlns:r="http://schemas.openxmlformats.org/officeDocument/2006/relationships" r:embed="rId22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5619750" y="55816500"/>
          <a:ext cx="4080906" cy="4210050"/>
        </a:xfrm>
        <a:prstGeom prst="rect">
          <a:avLst/>
        </a:prstGeom>
      </xdr:spPr>
    </xdr:pic>
    <xdr:clientData/>
  </xdr:twoCellAnchor>
  <xdr:twoCellAnchor>
    <xdr:from>
      <xdr:col>2</xdr:col>
      <xdr:colOff>600075</xdr:colOff>
      <xdr:row>369</xdr:row>
      <xdr:rowOff>180975</xdr:rowOff>
    </xdr:from>
    <xdr:to>
      <xdr:col>11</xdr:col>
      <xdr:colOff>438151</xdr:colOff>
      <xdr:row>398</xdr:row>
      <xdr:rowOff>1</xdr:rowOff>
    </xdr:to>
    <xdr:grpSp>
      <xdr:nvGrpSpPr>
        <xdr:cNvPr id="31" name="Group 30"/>
        <xdr:cNvGrpSpPr/>
      </xdr:nvGrpSpPr>
      <xdr:grpSpPr>
        <a:xfrm>
          <a:off x="1095375" y="70475475"/>
          <a:ext cx="4962526" cy="5343526"/>
          <a:chOff x="1695450" y="70485000"/>
          <a:chExt cx="4962526" cy="5343526"/>
        </a:xfrm>
      </xdr:grpSpPr>
      <xdr:pic>
        <xdr:nvPicPr>
          <xdr:cNvPr id="29" name="Picture 28"/>
          <xdr:cNvPicPr>
            <a:picLocks noChangeAspect="1"/>
          </xdr:cNvPicPr>
        </xdr:nvPicPr>
        <xdr:blipFill rotWithShape="1">
          <a:blip xmlns:r="http://schemas.openxmlformats.org/officeDocument/2006/relationships" r:embed="rId23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/>
          <a:stretch/>
        </xdr:blipFill>
        <xdr:spPr>
          <a:xfrm>
            <a:off x="1695450" y="70485000"/>
            <a:ext cx="4962526" cy="5343526"/>
          </a:xfrm>
          <a:prstGeom prst="rect">
            <a:avLst/>
          </a:prstGeom>
        </xdr:spPr>
      </xdr:pic>
      <xdr:pic>
        <xdr:nvPicPr>
          <xdr:cNvPr id="30" name="Picture 29"/>
          <xdr:cNvPicPr>
            <a:picLocks noChangeAspect="1"/>
          </xdr:cNvPicPr>
        </xdr:nvPicPr>
        <xdr:blipFill rotWithShape="1">
          <a:blip xmlns:r="http://schemas.openxmlformats.org/officeDocument/2006/relationships" r:embed="rId24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/>
          <a:stretch/>
        </xdr:blipFill>
        <xdr:spPr>
          <a:xfrm>
            <a:off x="1803401" y="73828275"/>
            <a:ext cx="920750" cy="161925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55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J53" sqref="J53"/>
    </sheetView>
  </sheetViews>
  <sheetFormatPr defaultRowHeight="15" x14ac:dyDescent="0.25"/>
  <cols>
    <col min="1" max="1" width="12.85546875" style="3" bestFit="1" customWidth="1"/>
    <col min="2" max="3" width="9.140625" style="3"/>
    <col min="4" max="4" width="6" style="3" bestFit="1" customWidth="1"/>
    <col min="5" max="5" width="9" style="3" bestFit="1" customWidth="1"/>
    <col min="6" max="6" width="5" style="3" bestFit="1" customWidth="1"/>
    <col min="7" max="8" width="9.42578125" style="3" bestFit="1" customWidth="1"/>
    <col min="9" max="9" width="6" style="3" bestFit="1" customWidth="1"/>
    <col min="10" max="10" width="10.28515625" style="3" bestFit="1" customWidth="1"/>
    <col min="11" max="11" width="9.140625" style="3"/>
    <col min="12" max="12" width="6" style="3" bestFit="1" customWidth="1"/>
    <col min="13" max="13" width="8.5703125" style="3" bestFit="1" customWidth="1"/>
    <col min="14" max="14" width="6" style="3" customWidth="1"/>
    <col min="15" max="15" width="10.28515625" style="3" bestFit="1" customWidth="1"/>
    <col min="16" max="16" width="7" style="3" bestFit="1" customWidth="1"/>
    <col min="17" max="16384" width="9.140625" style="3"/>
  </cols>
  <sheetData>
    <row r="1" spans="1:20" x14ac:dyDescent="0.25">
      <c r="A1" s="1" t="s">
        <v>0</v>
      </c>
      <c r="B1" s="2" t="s">
        <v>2</v>
      </c>
      <c r="C1" s="2"/>
    </row>
    <row r="2" spans="1:20" x14ac:dyDescent="0.25">
      <c r="A2" s="1" t="s">
        <v>1</v>
      </c>
      <c r="B2" s="2">
        <v>0.18962999999999999</v>
      </c>
      <c r="C2" s="2"/>
    </row>
    <row r="4" spans="1:20" x14ac:dyDescent="0.25">
      <c r="C4" s="5">
        <v>1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  <c r="I4" s="7" t="s">
        <v>8</v>
      </c>
      <c r="J4" s="7" t="s">
        <v>9</v>
      </c>
      <c r="L4" s="7" t="s">
        <v>3</v>
      </c>
      <c r="M4" s="7" t="s">
        <v>7</v>
      </c>
      <c r="N4" s="7" t="s">
        <v>8</v>
      </c>
      <c r="O4" s="7" t="s">
        <v>9</v>
      </c>
      <c r="P4" s="7" t="s">
        <v>61</v>
      </c>
      <c r="R4" s="7" t="s">
        <v>3</v>
      </c>
      <c r="S4" s="7" t="s">
        <v>9</v>
      </c>
      <c r="T4" s="7" t="s">
        <v>61</v>
      </c>
    </row>
    <row r="5" spans="1:20" x14ac:dyDescent="0.25">
      <c r="C5" s="5">
        <v>2</v>
      </c>
      <c r="D5" s="4" t="s">
        <v>10</v>
      </c>
      <c r="E5" s="4">
        <v>698895</v>
      </c>
      <c r="F5" s="4">
        <v>2990</v>
      </c>
      <c r="G5" s="6">
        <f>E5/F5</f>
        <v>233.74414715719064</v>
      </c>
      <c r="H5" s="6">
        <f>G5*$B$2</f>
        <v>44.324902625418062</v>
      </c>
      <c r="I5" s="4">
        <v>407</v>
      </c>
      <c r="J5" s="6">
        <f>100*(I5-H5)/I5</f>
        <v>89.109360534295305</v>
      </c>
      <c r="L5" s="4" t="s">
        <v>45</v>
      </c>
      <c r="M5" s="11" t="e">
        <v>#DIV/0!</v>
      </c>
      <c r="N5" s="4">
        <v>0</v>
      </c>
      <c r="O5" s="15" t="e">
        <v>#DIV/0!</v>
      </c>
      <c r="P5" s="14" t="e">
        <f t="shared" ref="P5:P36" si="0">ABS(O5)</f>
        <v>#DIV/0!</v>
      </c>
      <c r="R5" s="3" t="s">
        <v>58</v>
      </c>
      <c r="S5" s="3">
        <v>-67.119941973113143</v>
      </c>
      <c r="T5" s="3">
        <f t="shared" ref="T5:T12" si="1">ABS(S5)</f>
        <v>67.119941973113143</v>
      </c>
    </row>
    <row r="6" spans="1:20" x14ac:dyDescent="0.25">
      <c r="C6" s="5">
        <v>3</v>
      </c>
      <c r="D6" s="4" t="s">
        <v>11</v>
      </c>
      <c r="E6" s="4">
        <v>4757938</v>
      </c>
      <c r="F6" s="4">
        <v>556</v>
      </c>
      <c r="G6" s="6">
        <f t="shared" ref="G6:G55" si="2">E6/F6</f>
        <v>8557.4424460431655</v>
      </c>
      <c r="H6" s="6">
        <f t="shared" ref="H6:H55" si="3">G6*$B$2</f>
        <v>1622.7478110431655</v>
      </c>
      <c r="I6" s="4">
        <v>1531</v>
      </c>
      <c r="J6" s="6">
        <f t="shared" ref="J6:J55" si="4">100*(I6-H6)/I6</f>
        <v>-5.9926721778684193</v>
      </c>
      <c r="L6" s="9" t="s">
        <v>21</v>
      </c>
      <c r="M6" s="10">
        <v>282.27143156570952</v>
      </c>
      <c r="N6" s="9">
        <v>559</v>
      </c>
      <c r="O6" s="13">
        <v>90.424484513809389</v>
      </c>
      <c r="P6" s="14">
        <f t="shared" si="0"/>
        <v>90.424484513809389</v>
      </c>
      <c r="R6" s="3" t="s">
        <v>30</v>
      </c>
      <c r="S6" s="3">
        <v>-69.413454882206835</v>
      </c>
      <c r="T6" s="3">
        <f t="shared" si="1"/>
        <v>69.413454882206835</v>
      </c>
    </row>
    <row r="7" spans="1:20" x14ac:dyDescent="0.25">
      <c r="C7" s="5">
        <v>4</v>
      </c>
      <c r="D7" s="4" t="s">
        <v>12</v>
      </c>
      <c r="E7" s="4">
        <v>2896843</v>
      </c>
      <c r="F7" s="4">
        <v>661</v>
      </c>
      <c r="G7" s="6">
        <f t="shared" si="2"/>
        <v>4382.5158850226926</v>
      </c>
      <c r="H7" s="6">
        <f t="shared" si="3"/>
        <v>831.0564872768532</v>
      </c>
      <c r="I7" s="4">
        <v>688</v>
      </c>
      <c r="J7" s="6">
        <f t="shared" si="4"/>
        <v>-20.793094080937966</v>
      </c>
      <c r="L7" s="9" t="s">
        <v>10</v>
      </c>
      <c r="M7" s="10">
        <v>233.74414715719064</v>
      </c>
      <c r="N7" s="9">
        <v>407</v>
      </c>
      <c r="O7" s="13">
        <v>89.109360534295305</v>
      </c>
      <c r="P7" s="14">
        <f t="shared" si="0"/>
        <v>89.109360534295305</v>
      </c>
      <c r="R7" s="3" t="s">
        <v>60</v>
      </c>
      <c r="S7" s="3">
        <v>69.446238177328567</v>
      </c>
      <c r="T7" s="3">
        <f t="shared" si="1"/>
        <v>69.446238177328567</v>
      </c>
    </row>
    <row r="8" spans="1:20" x14ac:dyDescent="0.25">
      <c r="C8" s="5">
        <v>5</v>
      </c>
      <c r="D8" s="4" t="s">
        <v>13</v>
      </c>
      <c r="E8" s="4">
        <v>6343154</v>
      </c>
      <c r="F8" s="4">
        <v>1552</v>
      </c>
      <c r="G8" s="6">
        <f t="shared" si="2"/>
        <v>4087.0837628865979</v>
      </c>
      <c r="H8" s="6">
        <f t="shared" si="3"/>
        <v>775.03369395618552</v>
      </c>
      <c r="I8" s="4">
        <v>2551</v>
      </c>
      <c r="J8" s="6">
        <f t="shared" si="4"/>
        <v>69.618436144406687</v>
      </c>
      <c r="L8" s="9" t="s">
        <v>43</v>
      </c>
      <c r="M8" s="10">
        <v>1502.3307218802463</v>
      </c>
      <c r="N8" s="9">
        <v>1323</v>
      </c>
      <c r="O8" s="13">
        <v>78.466592986383148</v>
      </c>
      <c r="P8" s="14">
        <f t="shared" si="0"/>
        <v>78.466592986383148</v>
      </c>
      <c r="R8" s="3" t="s">
        <v>13</v>
      </c>
      <c r="S8" s="3">
        <v>69.618436144406687</v>
      </c>
      <c r="T8" s="3">
        <f t="shared" si="1"/>
        <v>69.618436144406687</v>
      </c>
    </row>
    <row r="9" spans="1:20" x14ac:dyDescent="0.25">
      <c r="C9" s="5">
        <v>6</v>
      </c>
      <c r="D9" s="4" t="s">
        <v>14</v>
      </c>
      <c r="E9" s="4">
        <v>36961229</v>
      </c>
      <c r="F9" s="4">
        <v>1992</v>
      </c>
      <c r="G9" s="6">
        <f t="shared" si="2"/>
        <v>18554.833835341364</v>
      </c>
      <c r="H9" s="6">
        <f t="shared" si="3"/>
        <v>3518.5531401957828</v>
      </c>
      <c r="I9" s="4">
        <v>6215</v>
      </c>
      <c r="J9" s="6">
        <f t="shared" si="4"/>
        <v>43.386111983977749</v>
      </c>
      <c r="L9" s="9" t="s">
        <v>41</v>
      </c>
      <c r="M9" s="10">
        <v>19899.095454545455</v>
      </c>
      <c r="N9" s="9">
        <v>2146</v>
      </c>
      <c r="O9" s="13">
        <v>-75.837160812928914</v>
      </c>
      <c r="P9" s="14">
        <f t="shared" si="0"/>
        <v>75.837160812928914</v>
      </c>
      <c r="R9" s="3" t="s">
        <v>41</v>
      </c>
      <c r="S9" s="3">
        <v>-75.837160812928914</v>
      </c>
      <c r="T9" s="3">
        <f t="shared" si="1"/>
        <v>75.837160812928914</v>
      </c>
    </row>
    <row r="10" spans="1:20" x14ac:dyDescent="0.25">
      <c r="C10" s="5">
        <v>7</v>
      </c>
      <c r="D10" s="4" t="s">
        <v>15</v>
      </c>
      <c r="E10" s="4">
        <v>4972195</v>
      </c>
      <c r="F10" s="4">
        <v>1165</v>
      </c>
      <c r="G10" s="6">
        <f t="shared" si="2"/>
        <v>4267.9785407725321</v>
      </c>
      <c r="H10" s="6">
        <f t="shared" si="3"/>
        <v>809.33677068669522</v>
      </c>
      <c r="I10" s="4">
        <v>1886</v>
      </c>
      <c r="J10" s="6">
        <f t="shared" si="4"/>
        <v>57.087127747259004</v>
      </c>
      <c r="L10" s="9" t="s">
        <v>13</v>
      </c>
      <c r="M10" s="10">
        <v>4087.0837628865979</v>
      </c>
      <c r="N10" s="9">
        <v>2551</v>
      </c>
      <c r="O10" s="13">
        <v>69.618436144406687</v>
      </c>
      <c r="P10" s="14">
        <f t="shared" si="0"/>
        <v>69.618436144406687</v>
      </c>
      <c r="R10" s="3" t="s">
        <v>43</v>
      </c>
      <c r="S10" s="3">
        <v>78.466592986383148</v>
      </c>
      <c r="T10" s="3">
        <f t="shared" si="1"/>
        <v>78.466592986383148</v>
      </c>
    </row>
    <row r="11" spans="1:20" x14ac:dyDescent="0.25">
      <c r="C11" s="5">
        <v>8</v>
      </c>
      <c r="D11" s="4" t="s">
        <v>16</v>
      </c>
      <c r="E11" s="4">
        <v>3561807</v>
      </c>
      <c r="F11" s="4">
        <v>543</v>
      </c>
      <c r="G11" s="6">
        <f t="shared" si="2"/>
        <v>6559.4972375690604</v>
      </c>
      <c r="H11" s="6">
        <f t="shared" si="3"/>
        <v>1243.8774611602209</v>
      </c>
      <c r="I11" s="4">
        <v>878</v>
      </c>
      <c r="J11" s="6">
        <f t="shared" si="4"/>
        <v>-41.671692615059328</v>
      </c>
      <c r="L11" s="9" t="s">
        <v>60</v>
      </c>
      <c r="M11" s="10">
        <v>480.14665523156089</v>
      </c>
      <c r="N11" s="9">
        <v>298</v>
      </c>
      <c r="O11" s="13">
        <v>69.446238177328567</v>
      </c>
      <c r="P11" s="14">
        <f t="shared" si="0"/>
        <v>69.446238177328567</v>
      </c>
      <c r="R11" s="3" t="s">
        <v>10</v>
      </c>
      <c r="S11" s="3">
        <v>89.109360534295305</v>
      </c>
      <c r="T11" s="3">
        <f t="shared" si="1"/>
        <v>89.109360534295305</v>
      </c>
    </row>
    <row r="12" spans="1:20" x14ac:dyDescent="0.25">
      <c r="C12" s="5">
        <v>9</v>
      </c>
      <c r="D12" s="4" t="s">
        <v>17</v>
      </c>
      <c r="E12" s="4">
        <v>592228</v>
      </c>
      <c r="F12" s="4">
        <v>329</v>
      </c>
      <c r="G12" s="6">
        <f t="shared" si="2"/>
        <v>1800.0851063829787</v>
      </c>
      <c r="H12" s="6">
        <f t="shared" si="3"/>
        <v>341.35013872340426</v>
      </c>
      <c r="I12" s="4">
        <v>315</v>
      </c>
      <c r="J12" s="6">
        <f t="shared" si="4"/>
        <v>-8.3651234042553195</v>
      </c>
      <c r="L12" s="9" t="s">
        <v>30</v>
      </c>
      <c r="M12" s="10">
        <v>16804.656891495601</v>
      </c>
      <c r="N12" s="9">
        <v>1881</v>
      </c>
      <c r="O12" s="13">
        <v>-69.413454882206835</v>
      </c>
      <c r="P12" s="14">
        <f t="shared" si="0"/>
        <v>69.413454882206835</v>
      </c>
      <c r="R12" s="3" t="s">
        <v>21</v>
      </c>
      <c r="S12" s="3">
        <v>90.424484513809389</v>
      </c>
      <c r="T12" s="3">
        <f t="shared" si="1"/>
        <v>90.424484513809389</v>
      </c>
    </row>
    <row r="13" spans="1:20" x14ac:dyDescent="0.25">
      <c r="C13" s="5">
        <v>10</v>
      </c>
      <c r="D13" s="4" t="s">
        <v>18</v>
      </c>
      <c r="E13" s="4">
        <v>891730</v>
      </c>
      <c r="F13" s="4">
        <v>381</v>
      </c>
      <c r="G13" s="6">
        <f t="shared" si="2"/>
        <v>2340.4986876640419</v>
      </c>
      <c r="H13" s="6">
        <f t="shared" si="3"/>
        <v>443.82876614173227</v>
      </c>
      <c r="I13" s="4">
        <v>404</v>
      </c>
      <c r="J13" s="6">
        <f t="shared" si="4"/>
        <v>-9.8586054806268013</v>
      </c>
      <c r="L13" s="9" t="s">
        <v>58</v>
      </c>
      <c r="M13" s="10">
        <v>14841.005235602095</v>
      </c>
      <c r="N13" s="9">
        <v>1684</v>
      </c>
      <c r="O13" s="13">
        <v>-67.119941973113143</v>
      </c>
      <c r="P13" s="14">
        <f t="shared" si="0"/>
        <v>67.119941973113143</v>
      </c>
    </row>
    <row r="14" spans="1:20" x14ac:dyDescent="0.25">
      <c r="C14" s="5">
        <v>11</v>
      </c>
      <c r="D14" s="4" t="s">
        <v>19</v>
      </c>
      <c r="E14" s="4">
        <v>18652644</v>
      </c>
      <c r="F14" s="4">
        <v>748</v>
      </c>
      <c r="G14" s="6">
        <f t="shared" si="2"/>
        <v>24936.689839572191</v>
      </c>
      <c r="H14" s="6">
        <f t="shared" si="3"/>
        <v>4728.7444942780749</v>
      </c>
      <c r="I14" s="4">
        <v>11763</v>
      </c>
      <c r="J14" s="6">
        <f t="shared" si="4"/>
        <v>59.799842775838862</v>
      </c>
      <c r="L14" s="4" t="s">
        <v>57</v>
      </c>
      <c r="M14" s="11">
        <v>3357.2134944612285</v>
      </c>
      <c r="N14" s="4">
        <v>1797</v>
      </c>
      <c r="O14" s="15">
        <v>64.572710353106132</v>
      </c>
      <c r="P14" s="14">
        <f t="shared" si="0"/>
        <v>64.572710353106132</v>
      </c>
    </row>
    <row r="15" spans="1:20" x14ac:dyDescent="0.25">
      <c r="C15" s="5">
        <v>12</v>
      </c>
      <c r="D15" s="4" t="s">
        <v>20</v>
      </c>
      <c r="E15" s="4">
        <v>9620846</v>
      </c>
      <c r="F15" s="4">
        <v>481</v>
      </c>
      <c r="G15" s="6">
        <f t="shared" si="2"/>
        <v>20001.758835758836</v>
      </c>
      <c r="H15" s="6">
        <f t="shared" si="3"/>
        <v>3792.9335280249479</v>
      </c>
      <c r="I15" s="4">
        <v>4596</v>
      </c>
      <c r="J15" s="6">
        <f t="shared" si="4"/>
        <v>17.473160834966322</v>
      </c>
      <c r="L15" s="4" t="s">
        <v>54</v>
      </c>
      <c r="M15" s="11">
        <v>1808.3804780876494</v>
      </c>
      <c r="N15" s="4">
        <v>897</v>
      </c>
      <c r="O15" s="15">
        <v>61.769989959892868</v>
      </c>
      <c r="P15" s="14">
        <f t="shared" si="0"/>
        <v>61.769989959892868</v>
      </c>
      <c r="R15" s="3" t="s">
        <v>19</v>
      </c>
      <c r="S15" s="3">
        <v>59.799842775838862</v>
      </c>
    </row>
    <row r="16" spans="1:20" x14ac:dyDescent="0.25">
      <c r="C16" s="5">
        <v>13</v>
      </c>
      <c r="D16" s="4" t="s">
        <v>21</v>
      </c>
      <c r="E16" s="4">
        <v>1346717</v>
      </c>
      <c r="F16" s="4">
        <v>4771</v>
      </c>
      <c r="G16" s="6">
        <f t="shared" si="2"/>
        <v>282.27143156570952</v>
      </c>
      <c r="H16" s="6">
        <f t="shared" si="3"/>
        <v>53.527131567805498</v>
      </c>
      <c r="I16" s="4">
        <v>559</v>
      </c>
      <c r="J16" s="6">
        <f t="shared" si="4"/>
        <v>90.424484513809389</v>
      </c>
      <c r="L16" s="8" t="s">
        <v>19</v>
      </c>
      <c r="M16" s="12">
        <v>24936.689839572191</v>
      </c>
      <c r="N16" s="8">
        <v>11763</v>
      </c>
      <c r="O16" s="16">
        <v>59.799842775838862</v>
      </c>
      <c r="P16" s="14">
        <f t="shared" si="0"/>
        <v>59.799842775838862</v>
      </c>
      <c r="R16" s="3" t="s">
        <v>27</v>
      </c>
    </row>
    <row r="17" spans="3:19" x14ac:dyDescent="0.25">
      <c r="C17" s="5">
        <v>14</v>
      </c>
      <c r="D17" s="4" t="s">
        <v>22</v>
      </c>
      <c r="E17" s="4">
        <v>3032870</v>
      </c>
      <c r="F17" s="4">
        <v>564</v>
      </c>
      <c r="G17" s="6">
        <f t="shared" si="2"/>
        <v>5377.4290780141846</v>
      </c>
      <c r="H17" s="6">
        <f t="shared" si="3"/>
        <v>1019.7218760638298</v>
      </c>
      <c r="I17" s="4">
        <v>916</v>
      </c>
      <c r="J17" s="6">
        <f t="shared" si="4"/>
        <v>-11.323348915265258</v>
      </c>
      <c r="L17" s="4" t="s">
        <v>15</v>
      </c>
      <c r="M17" s="11">
        <v>4267.9785407725321</v>
      </c>
      <c r="N17" s="4">
        <v>1886</v>
      </c>
      <c r="O17" s="15">
        <v>57.087127747259004</v>
      </c>
      <c r="P17" s="14">
        <f t="shared" si="0"/>
        <v>57.087127747259004</v>
      </c>
      <c r="R17" s="3" t="s">
        <v>32</v>
      </c>
    </row>
    <row r="18" spans="3:19" x14ac:dyDescent="0.25">
      <c r="C18" s="5">
        <v>15</v>
      </c>
      <c r="D18" s="4" t="s">
        <v>23</v>
      </c>
      <c r="E18" s="4">
        <v>1554439</v>
      </c>
      <c r="F18" s="4">
        <v>1530</v>
      </c>
      <c r="G18" s="6">
        <f t="shared" si="2"/>
        <v>1015.973202614379</v>
      </c>
      <c r="H18" s="6">
        <f t="shared" si="3"/>
        <v>192.65899841176468</v>
      </c>
      <c r="I18" s="4">
        <v>442</v>
      </c>
      <c r="J18" s="6">
        <f t="shared" si="4"/>
        <v>56.411991309555496</v>
      </c>
      <c r="L18" s="8" t="s">
        <v>27</v>
      </c>
      <c r="M18" s="12">
        <v>20079.413953488372</v>
      </c>
      <c r="N18" s="8">
        <v>8824</v>
      </c>
      <c r="O18" s="16">
        <v>56.848829691749778</v>
      </c>
      <c r="P18" s="14">
        <f t="shared" si="0"/>
        <v>56.848829691749778</v>
      </c>
    </row>
    <row r="19" spans="3:19" x14ac:dyDescent="0.25">
      <c r="C19" s="5">
        <v>16</v>
      </c>
      <c r="D19" s="4" t="s">
        <v>24</v>
      </c>
      <c r="E19" s="4">
        <v>12796778</v>
      </c>
      <c r="F19" s="4">
        <v>317</v>
      </c>
      <c r="G19" s="6">
        <f t="shared" si="2"/>
        <v>40368.384858044163</v>
      </c>
      <c r="H19" s="6">
        <f t="shared" si="3"/>
        <v>7655.0568206309144</v>
      </c>
      <c r="I19" s="4">
        <v>5219</v>
      </c>
      <c r="J19" s="6">
        <f t="shared" si="4"/>
        <v>-46.676697080492708</v>
      </c>
      <c r="L19" s="4" t="s">
        <v>23</v>
      </c>
      <c r="M19" s="11">
        <v>1015.973202614379</v>
      </c>
      <c r="N19" s="4">
        <v>442</v>
      </c>
      <c r="O19" s="15">
        <v>56.411991309555496</v>
      </c>
      <c r="P19" s="14">
        <f t="shared" si="0"/>
        <v>56.411991309555496</v>
      </c>
      <c r="R19" s="3" t="s">
        <v>14</v>
      </c>
      <c r="S19" s="3">
        <v>43.386111983977749</v>
      </c>
    </row>
    <row r="20" spans="3:19" x14ac:dyDescent="0.25">
      <c r="C20" s="5">
        <v>17</v>
      </c>
      <c r="D20" s="4" t="s">
        <v>25</v>
      </c>
      <c r="E20" s="4">
        <v>6459325</v>
      </c>
      <c r="F20" s="4">
        <v>181</v>
      </c>
      <c r="G20" s="6">
        <f t="shared" si="2"/>
        <v>35686.878453038677</v>
      </c>
      <c r="H20" s="6">
        <f t="shared" si="3"/>
        <v>6767.3027610497238</v>
      </c>
      <c r="I20" s="4">
        <v>7942</v>
      </c>
      <c r="J20" s="6">
        <f t="shared" si="4"/>
        <v>14.790949873461045</v>
      </c>
      <c r="L20" s="8" t="s">
        <v>44</v>
      </c>
      <c r="M20" s="12">
        <v>41520.572043010754</v>
      </c>
      <c r="N20" s="8">
        <v>5177</v>
      </c>
      <c r="O20" s="16">
        <v>-52.087040303575989</v>
      </c>
      <c r="P20" s="14">
        <f t="shared" si="0"/>
        <v>52.087040303575989</v>
      </c>
      <c r="R20" s="3" t="s">
        <v>59</v>
      </c>
      <c r="S20" s="3">
        <v>50.81284206337174</v>
      </c>
    </row>
    <row r="21" spans="3:19" x14ac:dyDescent="0.25">
      <c r="C21" s="5">
        <v>18</v>
      </c>
      <c r="D21" s="4" t="s">
        <v>26</v>
      </c>
      <c r="E21" s="4">
        <v>2832704</v>
      </c>
      <c r="F21" s="4">
        <v>722</v>
      </c>
      <c r="G21" s="6">
        <f t="shared" si="2"/>
        <v>3923.4127423822715</v>
      </c>
      <c r="H21" s="6">
        <f t="shared" si="3"/>
        <v>743.99675833795015</v>
      </c>
      <c r="I21" s="4">
        <v>909</v>
      </c>
      <c r="J21" s="6">
        <f t="shared" si="4"/>
        <v>18.152171800005483</v>
      </c>
      <c r="L21" s="4" t="s">
        <v>59</v>
      </c>
      <c r="M21" s="11">
        <v>12076.960784313726</v>
      </c>
      <c r="N21" s="4">
        <v>4656</v>
      </c>
      <c r="O21" s="15">
        <v>50.81284206337174</v>
      </c>
      <c r="P21" s="14">
        <f t="shared" si="0"/>
        <v>50.81284206337174</v>
      </c>
      <c r="R21" s="3" t="s">
        <v>41</v>
      </c>
      <c r="S21" s="3">
        <v>-75.837160812928914</v>
      </c>
    </row>
    <row r="22" spans="3:19" x14ac:dyDescent="0.25">
      <c r="C22" s="5">
        <v>19</v>
      </c>
      <c r="D22" s="4" t="s">
        <v>27</v>
      </c>
      <c r="E22" s="4">
        <v>4317074</v>
      </c>
      <c r="F22" s="4">
        <v>215</v>
      </c>
      <c r="G22" s="6">
        <f t="shared" si="2"/>
        <v>20079.413953488372</v>
      </c>
      <c r="H22" s="6">
        <f t="shared" si="3"/>
        <v>3807.6592679999999</v>
      </c>
      <c r="I22" s="4">
        <v>8824</v>
      </c>
      <c r="J22" s="6">
        <f t="shared" si="4"/>
        <v>56.848829691749778</v>
      </c>
      <c r="L22" s="4" t="s">
        <v>47</v>
      </c>
      <c r="M22" s="11">
        <v>1896.7131474103585</v>
      </c>
      <c r="N22" s="4">
        <v>692</v>
      </c>
      <c r="O22" s="15">
        <v>48.024029748059789</v>
      </c>
      <c r="P22" s="14">
        <f t="shared" si="0"/>
        <v>48.024029748059789</v>
      </c>
      <c r="R22" s="3" t="s">
        <v>13</v>
      </c>
      <c r="S22" s="3">
        <v>69.618436144406687</v>
      </c>
    </row>
    <row r="23" spans="3:19" x14ac:dyDescent="0.25">
      <c r="C23" s="5">
        <v>20</v>
      </c>
      <c r="D23" s="4" t="s">
        <v>28</v>
      </c>
      <c r="E23" s="4">
        <v>4491648</v>
      </c>
      <c r="F23" s="4">
        <v>825</v>
      </c>
      <c r="G23" s="6">
        <f t="shared" si="2"/>
        <v>5444.4218181818178</v>
      </c>
      <c r="H23" s="6">
        <f t="shared" si="3"/>
        <v>1032.425709381818</v>
      </c>
      <c r="I23" s="4">
        <v>900</v>
      </c>
      <c r="J23" s="6">
        <f t="shared" si="4"/>
        <v>-14.713967709090891</v>
      </c>
      <c r="L23" s="8" t="s">
        <v>24</v>
      </c>
      <c r="M23" s="12">
        <v>40368.384858044163</v>
      </c>
      <c r="N23" s="8">
        <v>5219</v>
      </c>
      <c r="O23" s="16">
        <v>-46.676697080492708</v>
      </c>
      <c r="P23" s="14">
        <f t="shared" si="0"/>
        <v>46.676697080492708</v>
      </c>
      <c r="R23" s="3" t="s">
        <v>43</v>
      </c>
      <c r="S23" s="3">
        <v>78.466592986383148</v>
      </c>
    </row>
    <row r="24" spans="3:19" x14ac:dyDescent="0.25">
      <c r="C24" s="5">
        <v>21</v>
      </c>
      <c r="D24" s="4" t="s">
        <v>29</v>
      </c>
      <c r="E24" s="4">
        <v>6517613</v>
      </c>
      <c r="F24" s="4">
        <v>604</v>
      </c>
      <c r="G24" s="6">
        <f t="shared" si="2"/>
        <v>10790.75</v>
      </c>
      <c r="H24" s="6">
        <f t="shared" si="3"/>
        <v>2046.2499224999999</v>
      </c>
      <c r="I24" s="4">
        <v>1448</v>
      </c>
      <c r="J24" s="6">
        <f t="shared" si="4"/>
        <v>-41.31560238259668</v>
      </c>
      <c r="L24" s="4" t="s">
        <v>42</v>
      </c>
      <c r="M24" s="11">
        <v>1525.6943820224719</v>
      </c>
      <c r="N24" s="4">
        <v>525</v>
      </c>
      <c r="O24" s="15">
        <v>44.891918921348321</v>
      </c>
      <c r="P24" s="14">
        <f t="shared" si="0"/>
        <v>44.891918921348321</v>
      </c>
      <c r="R24" s="3" t="s">
        <v>53</v>
      </c>
      <c r="S24" s="3">
        <v>17.668762630365816</v>
      </c>
    </row>
    <row r="25" spans="3:19" x14ac:dyDescent="0.25">
      <c r="C25" s="5">
        <v>22</v>
      </c>
      <c r="D25" s="4" t="s">
        <v>30</v>
      </c>
      <c r="E25" s="4">
        <v>5730388</v>
      </c>
      <c r="F25" s="4">
        <v>341</v>
      </c>
      <c r="G25" s="6">
        <f t="shared" si="2"/>
        <v>16804.656891495601</v>
      </c>
      <c r="H25" s="6">
        <f t="shared" si="3"/>
        <v>3186.6670863343106</v>
      </c>
      <c r="I25" s="4">
        <v>1881</v>
      </c>
      <c r="J25" s="6">
        <f t="shared" si="4"/>
        <v>-69.413454882206835</v>
      </c>
      <c r="L25" s="4" t="s">
        <v>14</v>
      </c>
      <c r="M25" s="11">
        <v>18554.833835341364</v>
      </c>
      <c r="N25" s="4">
        <v>6215</v>
      </c>
      <c r="O25" s="15">
        <v>43.386111983977749</v>
      </c>
      <c r="P25" s="14">
        <f t="shared" si="0"/>
        <v>43.386111983977749</v>
      </c>
    </row>
    <row r="26" spans="3:19" x14ac:dyDescent="0.25">
      <c r="C26" s="5">
        <v>23</v>
      </c>
      <c r="D26" s="4" t="s">
        <v>31</v>
      </c>
      <c r="E26" s="4">
        <v>1329590</v>
      </c>
      <c r="F26" s="4">
        <v>735</v>
      </c>
      <c r="G26" s="6">
        <f t="shared" si="2"/>
        <v>1808.9659863945578</v>
      </c>
      <c r="H26" s="6">
        <f t="shared" si="3"/>
        <v>343.03422</v>
      </c>
      <c r="I26" s="4">
        <v>346</v>
      </c>
      <c r="J26" s="6">
        <f t="shared" si="4"/>
        <v>0.85716184971098131</v>
      </c>
      <c r="L26" s="4" t="s">
        <v>16</v>
      </c>
      <c r="M26" s="11">
        <v>6559.4972375690604</v>
      </c>
      <c r="N26" s="4">
        <v>878</v>
      </c>
      <c r="O26" s="15">
        <v>-41.671692615059328</v>
      </c>
      <c r="P26" s="14">
        <f t="shared" si="0"/>
        <v>41.671692615059328</v>
      </c>
    </row>
    <row r="27" spans="3:19" x14ac:dyDescent="0.25">
      <c r="C27" s="5">
        <v>24</v>
      </c>
      <c r="D27" s="4" t="s">
        <v>32</v>
      </c>
      <c r="E27" s="4">
        <v>9901591</v>
      </c>
      <c r="F27" s="4">
        <v>163</v>
      </c>
      <c r="G27" s="6">
        <f t="shared" si="2"/>
        <v>60745.957055214727</v>
      </c>
      <c r="H27" s="6">
        <f t="shared" si="3"/>
        <v>11519.255836380369</v>
      </c>
      <c r="I27" s="4">
        <v>8962</v>
      </c>
      <c r="J27" s="6">
        <f t="shared" si="4"/>
        <v>-28.534432452358505</v>
      </c>
      <c r="L27" s="4" t="s">
        <v>49</v>
      </c>
      <c r="M27" s="11">
        <v>1693.9646302250803</v>
      </c>
      <c r="N27" s="4">
        <v>227</v>
      </c>
      <c r="O27" s="15">
        <v>-41.509477017436993</v>
      </c>
      <c r="P27" s="14">
        <f t="shared" si="0"/>
        <v>41.509477017436993</v>
      </c>
    </row>
    <row r="28" spans="3:19" x14ac:dyDescent="0.25">
      <c r="C28" s="5">
        <v>25</v>
      </c>
      <c r="D28" s="4" t="s">
        <v>33</v>
      </c>
      <c r="E28" s="4">
        <v>5281203</v>
      </c>
      <c r="F28" s="4">
        <v>624</v>
      </c>
      <c r="G28" s="6">
        <f t="shared" si="2"/>
        <v>8463.4663461538457</v>
      </c>
      <c r="H28" s="6">
        <f t="shared" si="3"/>
        <v>1604.9271232211538</v>
      </c>
      <c r="I28" s="4">
        <v>1190</v>
      </c>
      <c r="J28" s="6">
        <f t="shared" si="4"/>
        <v>-34.867825480769227</v>
      </c>
      <c r="L28" s="4" t="s">
        <v>29</v>
      </c>
      <c r="M28" s="11">
        <v>10790.75</v>
      </c>
      <c r="N28" s="4">
        <v>1448</v>
      </c>
      <c r="O28" s="15">
        <v>-41.31560238259668</v>
      </c>
      <c r="P28" s="14">
        <f t="shared" si="0"/>
        <v>41.31560238259668</v>
      </c>
      <c r="R28" s="30" t="s">
        <v>117</v>
      </c>
      <c r="S28" s="31">
        <f>MIN(J5:J39,J41:J55)</f>
        <v>-75.837160812928914</v>
      </c>
    </row>
    <row r="29" spans="3:19" x14ac:dyDescent="0.25">
      <c r="C29" s="5">
        <v>26</v>
      </c>
      <c r="D29" s="4" t="s">
        <v>34</v>
      </c>
      <c r="E29" s="4">
        <v>5961088</v>
      </c>
      <c r="F29" s="4">
        <v>514</v>
      </c>
      <c r="G29" s="6">
        <f t="shared" si="2"/>
        <v>11597.44747081712</v>
      </c>
      <c r="H29" s="6">
        <f t="shared" si="3"/>
        <v>2199.2239638910505</v>
      </c>
      <c r="I29" s="4">
        <v>1831</v>
      </c>
      <c r="J29" s="6">
        <f t="shared" si="4"/>
        <v>-20.110538716059558</v>
      </c>
      <c r="L29" s="4" t="s">
        <v>38</v>
      </c>
      <c r="M29" s="11">
        <v>716.56034482758616</v>
      </c>
      <c r="N29" s="4">
        <v>217</v>
      </c>
      <c r="O29" s="15">
        <v>37.381871802002223</v>
      </c>
      <c r="P29" s="14">
        <f t="shared" si="0"/>
        <v>37.381871802002223</v>
      </c>
      <c r="R29" s="30" t="s">
        <v>118</v>
      </c>
      <c r="S29" s="31">
        <f>MAX(J5:J39,J41:J55)</f>
        <v>90.424484513809389</v>
      </c>
    </row>
    <row r="30" spans="3:19" x14ac:dyDescent="0.25">
      <c r="C30" s="5">
        <v>27</v>
      </c>
      <c r="D30" s="4" t="s">
        <v>35</v>
      </c>
      <c r="E30" s="4">
        <v>2958774</v>
      </c>
      <c r="F30" s="4">
        <v>666</v>
      </c>
      <c r="G30" s="6">
        <f t="shared" si="2"/>
        <v>4442.6036036036039</v>
      </c>
      <c r="H30" s="6">
        <f t="shared" si="3"/>
        <v>842.45092135135133</v>
      </c>
      <c r="I30" s="4">
        <v>699</v>
      </c>
      <c r="J30" s="6">
        <f t="shared" si="4"/>
        <v>-20.522306344971575</v>
      </c>
      <c r="L30" s="4" t="s">
        <v>33</v>
      </c>
      <c r="M30" s="11">
        <v>8463.4663461538457</v>
      </c>
      <c r="N30" s="4">
        <v>1190</v>
      </c>
      <c r="O30" s="15">
        <v>-34.867825480769227</v>
      </c>
      <c r="P30" s="14">
        <f t="shared" si="0"/>
        <v>34.867825480769227</v>
      </c>
    </row>
    <row r="31" spans="3:19" x14ac:dyDescent="0.25">
      <c r="C31" s="5">
        <v>28</v>
      </c>
      <c r="D31" s="4" t="s">
        <v>36</v>
      </c>
      <c r="E31" s="4">
        <v>983982</v>
      </c>
      <c r="F31" s="4">
        <v>1427</v>
      </c>
      <c r="G31" s="6">
        <f t="shared" si="2"/>
        <v>689.54590049053957</v>
      </c>
      <c r="H31" s="6">
        <f t="shared" si="3"/>
        <v>130.75858911002101</v>
      </c>
      <c r="I31" s="4">
        <v>193</v>
      </c>
      <c r="J31" s="6">
        <f t="shared" si="4"/>
        <v>32.249435694289637</v>
      </c>
      <c r="L31" s="4" t="s">
        <v>36</v>
      </c>
      <c r="M31" s="11">
        <v>689.54590049053957</v>
      </c>
      <c r="N31" s="4">
        <v>193</v>
      </c>
      <c r="O31" s="15">
        <v>32.249435694289637</v>
      </c>
      <c r="P31" s="14">
        <f t="shared" si="0"/>
        <v>32.249435694289637</v>
      </c>
    </row>
    <row r="32" spans="3:19" x14ac:dyDescent="0.25">
      <c r="C32" s="5">
        <v>29</v>
      </c>
      <c r="D32" s="4" t="s">
        <v>37</v>
      </c>
      <c r="E32" s="4">
        <v>9449566</v>
      </c>
      <c r="F32" s="4">
        <v>354</v>
      </c>
      <c r="G32" s="6">
        <f t="shared" si="2"/>
        <v>26693.689265536723</v>
      </c>
      <c r="H32" s="6">
        <f t="shared" si="3"/>
        <v>5061.9242954237288</v>
      </c>
      <c r="I32" s="4">
        <v>5254</v>
      </c>
      <c r="J32" s="6">
        <f t="shared" si="4"/>
        <v>3.6557994780409433</v>
      </c>
      <c r="L32" s="8" t="s">
        <v>32</v>
      </c>
      <c r="M32" s="12">
        <v>60745.957055214727</v>
      </c>
      <c r="N32" s="8">
        <v>8962</v>
      </c>
      <c r="O32" s="16">
        <v>-28.534432452358505</v>
      </c>
      <c r="P32" s="14">
        <f t="shared" si="0"/>
        <v>28.534432452358505</v>
      </c>
    </row>
    <row r="33" spans="3:16" x14ac:dyDescent="0.25">
      <c r="C33" s="5">
        <v>30</v>
      </c>
      <c r="D33" s="4" t="s">
        <v>38</v>
      </c>
      <c r="E33" s="4">
        <v>664968</v>
      </c>
      <c r="F33" s="4">
        <v>928</v>
      </c>
      <c r="G33" s="6">
        <f t="shared" si="2"/>
        <v>716.56034482758616</v>
      </c>
      <c r="H33" s="6">
        <f t="shared" si="3"/>
        <v>135.88133818965517</v>
      </c>
      <c r="I33" s="4">
        <v>217</v>
      </c>
      <c r="J33" s="6">
        <f t="shared" si="4"/>
        <v>37.381871802002223</v>
      </c>
      <c r="L33" s="4" t="s">
        <v>12</v>
      </c>
      <c r="M33" s="11">
        <v>4382.5158850226926</v>
      </c>
      <c r="N33" s="4">
        <v>688</v>
      </c>
      <c r="O33" s="15">
        <v>-20.793094080937966</v>
      </c>
      <c r="P33" s="14">
        <f t="shared" si="0"/>
        <v>20.793094080937966</v>
      </c>
    </row>
    <row r="34" spans="3:16" x14ac:dyDescent="0.25">
      <c r="C34" s="5">
        <v>31</v>
      </c>
      <c r="D34" s="4" t="s">
        <v>39</v>
      </c>
      <c r="E34" s="4">
        <v>1812683</v>
      </c>
      <c r="F34" s="4">
        <v>735</v>
      </c>
      <c r="G34" s="6">
        <f t="shared" si="2"/>
        <v>2466.2353741496599</v>
      </c>
      <c r="H34" s="6">
        <f t="shared" si="3"/>
        <v>467.672214</v>
      </c>
      <c r="I34" s="4">
        <v>466</v>
      </c>
      <c r="J34" s="6">
        <f t="shared" si="4"/>
        <v>-0.35884420600858302</v>
      </c>
      <c r="L34" s="4" t="s">
        <v>35</v>
      </c>
      <c r="M34" s="11">
        <v>4442.6036036036039</v>
      </c>
      <c r="N34" s="4">
        <v>699</v>
      </c>
      <c r="O34" s="15">
        <v>-20.522306344971575</v>
      </c>
      <c r="P34" s="14">
        <f t="shared" si="0"/>
        <v>20.522306344971575</v>
      </c>
    </row>
    <row r="35" spans="3:16" x14ac:dyDescent="0.25">
      <c r="C35" s="5">
        <v>32</v>
      </c>
      <c r="D35" s="4" t="s">
        <v>40</v>
      </c>
      <c r="E35" s="4">
        <v>1316102</v>
      </c>
      <c r="F35" s="4">
        <v>628</v>
      </c>
      <c r="G35" s="6">
        <f t="shared" si="2"/>
        <v>2095.7038216560509</v>
      </c>
      <c r="H35" s="6">
        <f t="shared" si="3"/>
        <v>397.40831570063693</v>
      </c>
      <c r="I35" s="4">
        <v>350</v>
      </c>
      <c r="J35" s="6">
        <f t="shared" si="4"/>
        <v>-13.545233057324838</v>
      </c>
      <c r="L35" s="4" t="s">
        <v>34</v>
      </c>
      <c r="M35" s="11">
        <v>11597.44747081712</v>
      </c>
      <c r="N35" s="4">
        <v>1831</v>
      </c>
      <c r="O35" s="15">
        <v>-20.110538716059558</v>
      </c>
      <c r="P35" s="14">
        <f t="shared" si="0"/>
        <v>20.110538716059558</v>
      </c>
    </row>
    <row r="36" spans="3:16" x14ac:dyDescent="0.25">
      <c r="C36" s="5">
        <v>33</v>
      </c>
      <c r="D36" s="4" t="s">
        <v>41</v>
      </c>
      <c r="E36" s="4">
        <v>8755602</v>
      </c>
      <c r="F36" s="4">
        <v>440</v>
      </c>
      <c r="G36" s="6">
        <f t="shared" si="2"/>
        <v>19899.095454545455</v>
      </c>
      <c r="H36" s="6">
        <f t="shared" si="3"/>
        <v>3773.4654710454547</v>
      </c>
      <c r="I36" s="4">
        <v>2146</v>
      </c>
      <c r="J36" s="6">
        <f t="shared" si="4"/>
        <v>-75.837160812928914</v>
      </c>
      <c r="L36" s="4" t="s">
        <v>26</v>
      </c>
      <c r="M36" s="11">
        <v>3923.4127423822715</v>
      </c>
      <c r="N36" s="4">
        <v>909</v>
      </c>
      <c r="O36" s="15">
        <v>18.152171800005483</v>
      </c>
      <c r="P36" s="14">
        <f t="shared" si="0"/>
        <v>18.152171800005483</v>
      </c>
    </row>
    <row r="37" spans="3:16" x14ac:dyDescent="0.25">
      <c r="C37" s="5">
        <v>34</v>
      </c>
      <c r="D37" s="4" t="s">
        <v>42</v>
      </c>
      <c r="E37" s="4">
        <v>2036802</v>
      </c>
      <c r="F37" s="4">
        <v>1335</v>
      </c>
      <c r="G37" s="6">
        <f t="shared" si="2"/>
        <v>1525.6943820224719</v>
      </c>
      <c r="H37" s="6">
        <f t="shared" si="3"/>
        <v>289.31742566292132</v>
      </c>
      <c r="I37" s="4">
        <v>525</v>
      </c>
      <c r="J37" s="6">
        <f t="shared" si="4"/>
        <v>44.891918921348321</v>
      </c>
      <c r="L37" s="4" t="s">
        <v>56</v>
      </c>
      <c r="M37" s="11">
        <v>1073.5687285223369</v>
      </c>
      <c r="N37" s="4">
        <v>173</v>
      </c>
      <c r="O37" s="15">
        <v>-17.676784965139152</v>
      </c>
      <c r="P37" s="14">
        <f t="shared" ref="P37:P55" si="5">ABS(O37)</f>
        <v>17.676784965139152</v>
      </c>
    </row>
    <row r="38" spans="3:16" x14ac:dyDescent="0.25">
      <c r="C38" s="5">
        <v>35</v>
      </c>
      <c r="D38" s="4" t="s">
        <v>43</v>
      </c>
      <c r="E38" s="4">
        <v>2684665</v>
      </c>
      <c r="F38" s="4">
        <v>1787</v>
      </c>
      <c r="G38" s="6">
        <f t="shared" si="2"/>
        <v>1502.3307218802463</v>
      </c>
      <c r="H38" s="6">
        <f t="shared" si="3"/>
        <v>284.8869747901511</v>
      </c>
      <c r="I38" s="4">
        <v>1323</v>
      </c>
      <c r="J38" s="6">
        <f t="shared" si="4"/>
        <v>78.466592986383148</v>
      </c>
      <c r="L38" s="4" t="s">
        <v>53</v>
      </c>
      <c r="M38" s="11">
        <v>25489.990750256937</v>
      </c>
      <c r="N38" s="4">
        <v>5871</v>
      </c>
      <c r="O38" s="15">
        <v>17.668762630365816</v>
      </c>
      <c r="P38" s="14">
        <f t="shared" si="5"/>
        <v>17.668762630365816</v>
      </c>
    </row>
    <row r="39" spans="3:16" x14ac:dyDescent="0.25">
      <c r="C39" s="5">
        <v>36</v>
      </c>
      <c r="D39" s="4" t="s">
        <v>44</v>
      </c>
      <c r="E39" s="4">
        <v>19307066</v>
      </c>
      <c r="F39" s="4">
        <v>465</v>
      </c>
      <c r="G39" s="6">
        <f t="shared" si="2"/>
        <v>41520.572043010754</v>
      </c>
      <c r="H39" s="6">
        <f t="shared" si="3"/>
        <v>7873.5460765161288</v>
      </c>
      <c r="I39" s="4">
        <v>5177</v>
      </c>
      <c r="J39" s="6">
        <f t="shared" si="4"/>
        <v>-52.087040303575989</v>
      </c>
      <c r="L39" s="4" t="s">
        <v>20</v>
      </c>
      <c r="M39" s="11">
        <v>20001.758835758836</v>
      </c>
      <c r="N39" s="4">
        <v>4596</v>
      </c>
      <c r="O39" s="15">
        <v>17.473160834966322</v>
      </c>
      <c r="P39" s="14">
        <f t="shared" si="5"/>
        <v>17.473160834966322</v>
      </c>
    </row>
    <row r="40" spans="3:16" x14ac:dyDescent="0.25">
      <c r="C40" s="5">
        <v>37</v>
      </c>
      <c r="D40" s="4" t="s">
        <v>45</v>
      </c>
      <c r="E40" s="4">
        <v>11528896</v>
      </c>
      <c r="F40" s="4">
        <v>0</v>
      </c>
      <c r="G40" s="6" t="e">
        <f t="shared" si="2"/>
        <v>#DIV/0!</v>
      </c>
      <c r="H40" s="6" t="e">
        <f t="shared" si="3"/>
        <v>#DIV/0!</v>
      </c>
      <c r="I40" s="4">
        <v>0</v>
      </c>
      <c r="J40" s="6" t="e">
        <f t="shared" si="4"/>
        <v>#DIV/0!</v>
      </c>
      <c r="L40" s="4" t="s">
        <v>50</v>
      </c>
      <c r="M40" s="11">
        <v>10799.698823529412</v>
      </c>
      <c r="N40" s="4">
        <v>2425</v>
      </c>
      <c r="O40" s="15">
        <v>15.548581942025475</v>
      </c>
      <c r="P40" s="14">
        <f t="shared" si="5"/>
        <v>15.548581942025475</v>
      </c>
    </row>
    <row r="41" spans="3:16" x14ac:dyDescent="0.25">
      <c r="C41" s="5">
        <v>38</v>
      </c>
      <c r="D41" s="4" t="s">
        <v>46</v>
      </c>
      <c r="E41" s="4">
        <v>3717572</v>
      </c>
      <c r="F41" s="4">
        <v>821</v>
      </c>
      <c r="G41" s="6">
        <f t="shared" si="2"/>
        <v>4528.1023142509139</v>
      </c>
      <c r="H41" s="6">
        <f t="shared" si="3"/>
        <v>858.66404185140073</v>
      </c>
      <c r="I41" s="4">
        <v>945</v>
      </c>
      <c r="J41" s="6">
        <f t="shared" si="4"/>
        <v>9.136080227365003</v>
      </c>
      <c r="L41" s="8" t="s">
        <v>25</v>
      </c>
      <c r="M41" s="12">
        <v>35686.878453038677</v>
      </c>
      <c r="N41" s="8">
        <v>7942</v>
      </c>
      <c r="O41" s="16">
        <v>14.790949873461045</v>
      </c>
      <c r="P41" s="14">
        <f t="shared" si="5"/>
        <v>14.790949873461045</v>
      </c>
    </row>
    <row r="42" spans="3:16" x14ac:dyDescent="0.25">
      <c r="C42" s="5">
        <v>39</v>
      </c>
      <c r="D42" s="4" t="s">
        <v>47</v>
      </c>
      <c r="E42" s="4">
        <v>3808600</v>
      </c>
      <c r="F42" s="4">
        <v>2008</v>
      </c>
      <c r="G42" s="6">
        <f t="shared" si="2"/>
        <v>1896.7131474103585</v>
      </c>
      <c r="H42" s="6">
        <f t="shared" si="3"/>
        <v>359.67371414342625</v>
      </c>
      <c r="I42" s="4">
        <v>692</v>
      </c>
      <c r="J42" s="6">
        <f t="shared" si="4"/>
        <v>48.024029748059789</v>
      </c>
      <c r="L42" s="4" t="s">
        <v>28</v>
      </c>
      <c r="M42" s="11">
        <v>5444.4218181818178</v>
      </c>
      <c r="N42" s="4">
        <v>900</v>
      </c>
      <c r="O42" s="15">
        <v>-14.713967709090891</v>
      </c>
      <c r="P42" s="14">
        <f t="shared" si="5"/>
        <v>14.713967709090891</v>
      </c>
    </row>
    <row r="43" spans="3:16" x14ac:dyDescent="0.25">
      <c r="C43" s="5">
        <v>40</v>
      </c>
      <c r="D43" s="4" t="s">
        <v>48</v>
      </c>
      <c r="E43" s="4">
        <v>12666858</v>
      </c>
      <c r="F43" s="4">
        <v>330</v>
      </c>
      <c r="G43" s="6">
        <f t="shared" si="2"/>
        <v>38384.418181818182</v>
      </c>
      <c r="H43" s="6">
        <f t="shared" si="3"/>
        <v>7278.8372198181814</v>
      </c>
      <c r="I43" s="4">
        <v>7232</v>
      </c>
      <c r="J43" s="6">
        <f t="shared" si="4"/>
        <v>-0.64763854837087165</v>
      </c>
      <c r="L43" s="4" t="s">
        <v>40</v>
      </c>
      <c r="M43" s="11">
        <v>2095.7038216560509</v>
      </c>
      <c r="N43" s="4">
        <v>350</v>
      </c>
      <c r="O43" s="15">
        <v>-13.545233057324838</v>
      </c>
      <c r="P43" s="14">
        <f t="shared" si="5"/>
        <v>13.545233057324838</v>
      </c>
    </row>
    <row r="44" spans="3:16" x14ac:dyDescent="0.25">
      <c r="C44" s="5">
        <v>41</v>
      </c>
      <c r="D44" s="4" t="s">
        <v>49</v>
      </c>
      <c r="E44" s="4">
        <v>1053646</v>
      </c>
      <c r="F44" s="4">
        <v>622</v>
      </c>
      <c r="G44" s="6">
        <f t="shared" si="2"/>
        <v>1693.9646302250803</v>
      </c>
      <c r="H44" s="6">
        <f t="shared" si="3"/>
        <v>321.22651282958196</v>
      </c>
      <c r="I44" s="4">
        <v>227</v>
      </c>
      <c r="J44" s="6">
        <f t="shared" si="4"/>
        <v>-41.509477017436993</v>
      </c>
      <c r="L44" s="4" t="s">
        <v>51</v>
      </c>
      <c r="M44" s="11">
        <v>967.70623501199043</v>
      </c>
      <c r="N44" s="4">
        <v>210</v>
      </c>
      <c r="O44" s="15">
        <v>12.616126978417263</v>
      </c>
      <c r="P44" s="14">
        <f t="shared" si="5"/>
        <v>12.616126978417263</v>
      </c>
    </row>
    <row r="45" spans="3:16" x14ac:dyDescent="0.25">
      <c r="C45" s="5">
        <v>42</v>
      </c>
      <c r="D45" s="4" t="s">
        <v>50</v>
      </c>
      <c r="E45" s="4">
        <v>4589872</v>
      </c>
      <c r="F45" s="4">
        <v>425</v>
      </c>
      <c r="G45" s="6">
        <f t="shared" si="2"/>
        <v>10799.698823529412</v>
      </c>
      <c r="H45" s="6">
        <f t="shared" si="3"/>
        <v>2047.9468879058822</v>
      </c>
      <c r="I45" s="4">
        <v>2425</v>
      </c>
      <c r="J45" s="6">
        <f t="shared" si="4"/>
        <v>15.548581942025475</v>
      </c>
      <c r="L45" s="4" t="s">
        <v>22</v>
      </c>
      <c r="M45" s="11">
        <v>5377.4290780141846</v>
      </c>
      <c r="N45" s="4">
        <v>916</v>
      </c>
      <c r="O45" s="15">
        <v>-11.323348915265258</v>
      </c>
      <c r="P45" s="14">
        <f t="shared" si="5"/>
        <v>11.323348915265258</v>
      </c>
    </row>
    <row r="46" spans="3:16" x14ac:dyDescent="0.25">
      <c r="C46" s="5">
        <v>43</v>
      </c>
      <c r="D46" s="4" t="s">
        <v>51</v>
      </c>
      <c r="E46" s="4">
        <v>807067</v>
      </c>
      <c r="F46" s="4">
        <v>834</v>
      </c>
      <c r="G46" s="6">
        <f t="shared" si="2"/>
        <v>967.70623501199043</v>
      </c>
      <c r="H46" s="6">
        <f t="shared" si="3"/>
        <v>183.50613334532375</v>
      </c>
      <c r="I46" s="4">
        <v>210</v>
      </c>
      <c r="J46" s="6">
        <f t="shared" si="4"/>
        <v>12.616126978417263</v>
      </c>
      <c r="L46" s="4" t="s">
        <v>55</v>
      </c>
      <c r="M46" s="11">
        <v>26244.824503311258</v>
      </c>
      <c r="N46" s="4">
        <v>4526</v>
      </c>
      <c r="O46" s="15">
        <v>-9.960363909918561</v>
      </c>
      <c r="P46" s="14">
        <f t="shared" si="5"/>
        <v>9.960363909918561</v>
      </c>
    </row>
    <row r="47" spans="3:16" x14ac:dyDescent="0.25">
      <c r="C47" s="5">
        <v>44</v>
      </c>
      <c r="D47" s="4" t="s">
        <v>52</v>
      </c>
      <c r="E47" s="4">
        <v>6306019</v>
      </c>
      <c r="F47" s="4">
        <v>323</v>
      </c>
      <c r="G47" s="6">
        <f t="shared" si="2"/>
        <v>19523.278637770898</v>
      </c>
      <c r="H47" s="6">
        <f t="shared" si="3"/>
        <v>3702.1993280804954</v>
      </c>
      <c r="I47" s="4">
        <v>3770</v>
      </c>
      <c r="J47" s="6">
        <f t="shared" si="4"/>
        <v>1.7984263108621901</v>
      </c>
      <c r="L47" s="4" t="s">
        <v>18</v>
      </c>
      <c r="M47" s="11">
        <v>2340.4986876640419</v>
      </c>
      <c r="N47" s="4">
        <v>404</v>
      </c>
      <c r="O47" s="15">
        <v>-9.8586054806268013</v>
      </c>
      <c r="P47" s="14">
        <f t="shared" si="5"/>
        <v>9.8586054806268013</v>
      </c>
    </row>
    <row r="48" spans="3:16" x14ac:dyDescent="0.25">
      <c r="C48" s="5">
        <v>45</v>
      </c>
      <c r="D48" s="4" t="s">
        <v>53</v>
      </c>
      <c r="E48" s="4">
        <v>24801761</v>
      </c>
      <c r="F48" s="4">
        <v>973</v>
      </c>
      <c r="G48" s="6">
        <f t="shared" si="2"/>
        <v>25489.990750256937</v>
      </c>
      <c r="H48" s="6">
        <f t="shared" si="3"/>
        <v>4833.666945971223</v>
      </c>
      <c r="I48" s="4">
        <v>5871</v>
      </c>
      <c r="J48" s="6">
        <f t="shared" si="4"/>
        <v>17.668762630365816</v>
      </c>
      <c r="L48" s="4" t="s">
        <v>46</v>
      </c>
      <c r="M48" s="11">
        <v>4528.1023142509139</v>
      </c>
      <c r="N48" s="4">
        <v>945</v>
      </c>
      <c r="O48" s="15">
        <v>9.136080227365003</v>
      </c>
      <c r="P48" s="14">
        <f t="shared" si="5"/>
        <v>9.136080227365003</v>
      </c>
    </row>
    <row r="49" spans="3:16" x14ac:dyDescent="0.25">
      <c r="C49" s="5">
        <v>46</v>
      </c>
      <c r="D49" s="4" t="s">
        <v>54</v>
      </c>
      <c r="E49" s="4">
        <v>2723421</v>
      </c>
      <c r="F49" s="4">
        <v>1506</v>
      </c>
      <c r="G49" s="6">
        <f t="shared" si="2"/>
        <v>1808.3804780876494</v>
      </c>
      <c r="H49" s="6">
        <f t="shared" si="3"/>
        <v>342.92319005976094</v>
      </c>
      <c r="I49" s="4">
        <v>897</v>
      </c>
      <c r="J49" s="6">
        <f t="shared" si="4"/>
        <v>61.769989959892868</v>
      </c>
      <c r="L49" s="4" t="s">
        <v>17</v>
      </c>
      <c r="M49" s="11">
        <v>1800.0851063829787</v>
      </c>
      <c r="N49" s="4">
        <v>315</v>
      </c>
      <c r="O49" s="15">
        <v>-8.3651234042553195</v>
      </c>
      <c r="P49" s="14">
        <f t="shared" si="5"/>
        <v>8.3651234042553195</v>
      </c>
    </row>
    <row r="50" spans="3:16" x14ac:dyDescent="0.25">
      <c r="C50" s="5">
        <v>47</v>
      </c>
      <c r="D50" s="4" t="s">
        <v>55</v>
      </c>
      <c r="E50" s="4">
        <v>7925937</v>
      </c>
      <c r="F50" s="4">
        <v>302</v>
      </c>
      <c r="G50" s="6">
        <f t="shared" si="2"/>
        <v>26244.824503311258</v>
      </c>
      <c r="H50" s="6">
        <f t="shared" si="3"/>
        <v>4976.8060705629141</v>
      </c>
      <c r="I50" s="4">
        <v>4526</v>
      </c>
      <c r="J50" s="6">
        <f t="shared" si="4"/>
        <v>-9.960363909918561</v>
      </c>
      <c r="L50" s="4" t="s">
        <v>11</v>
      </c>
      <c r="M50" s="11">
        <v>8557.4424460431655</v>
      </c>
      <c r="N50" s="4">
        <v>1531</v>
      </c>
      <c r="O50" s="15">
        <v>-5.9926721778684193</v>
      </c>
      <c r="P50" s="14">
        <f t="shared" si="5"/>
        <v>5.9926721778684193</v>
      </c>
    </row>
    <row r="51" spans="3:16" x14ac:dyDescent="0.25">
      <c r="C51" s="5">
        <v>48</v>
      </c>
      <c r="D51" s="4" t="s">
        <v>56</v>
      </c>
      <c r="E51" s="4">
        <v>624817</v>
      </c>
      <c r="F51" s="4">
        <v>582</v>
      </c>
      <c r="G51" s="6">
        <f t="shared" si="2"/>
        <v>1073.5687285223369</v>
      </c>
      <c r="H51" s="6">
        <f t="shared" si="3"/>
        <v>203.58083798969074</v>
      </c>
      <c r="I51" s="4">
        <v>173</v>
      </c>
      <c r="J51" s="6">
        <f t="shared" si="4"/>
        <v>-17.676784965139152</v>
      </c>
      <c r="L51" s="4" t="s">
        <v>37</v>
      </c>
      <c r="M51" s="11">
        <v>26693.689265536723</v>
      </c>
      <c r="N51" s="4">
        <v>5254</v>
      </c>
      <c r="O51" s="15">
        <v>3.6557994780409433</v>
      </c>
      <c r="P51" s="14">
        <f t="shared" si="5"/>
        <v>3.6557994780409433</v>
      </c>
    </row>
    <row r="52" spans="3:16" x14ac:dyDescent="0.25">
      <c r="C52" s="5">
        <v>49</v>
      </c>
      <c r="D52" s="4" t="s">
        <v>57</v>
      </c>
      <c r="E52" s="4">
        <v>6667426</v>
      </c>
      <c r="F52" s="4">
        <v>1986</v>
      </c>
      <c r="G52" s="6">
        <f t="shared" si="2"/>
        <v>3357.2134944612285</v>
      </c>
      <c r="H52" s="6">
        <f t="shared" si="3"/>
        <v>636.62839495468279</v>
      </c>
      <c r="I52" s="4">
        <v>1797</v>
      </c>
      <c r="J52" s="6">
        <f t="shared" si="4"/>
        <v>64.572710353106132</v>
      </c>
      <c r="L52" s="4" t="s">
        <v>52</v>
      </c>
      <c r="M52" s="11">
        <v>19523.278637770898</v>
      </c>
      <c r="N52" s="4">
        <v>3770</v>
      </c>
      <c r="O52" s="15">
        <v>1.7984263108621901</v>
      </c>
      <c r="P52" s="14">
        <f t="shared" si="5"/>
        <v>1.7984263108621901</v>
      </c>
    </row>
    <row r="53" spans="3:16" x14ac:dyDescent="0.25">
      <c r="C53" s="5">
        <v>50</v>
      </c>
      <c r="D53" s="4" t="s">
        <v>58</v>
      </c>
      <c r="E53" s="4">
        <v>5669264</v>
      </c>
      <c r="F53" s="4">
        <v>382</v>
      </c>
      <c r="G53" s="6">
        <f t="shared" si="2"/>
        <v>14841.005235602095</v>
      </c>
      <c r="H53" s="6">
        <f t="shared" si="3"/>
        <v>2814.2998228272254</v>
      </c>
      <c r="I53" s="4">
        <v>1684</v>
      </c>
      <c r="J53" s="6">
        <f t="shared" si="4"/>
        <v>-67.119941973113143</v>
      </c>
      <c r="L53" s="4" t="s">
        <v>31</v>
      </c>
      <c r="M53" s="11">
        <v>1808.9659863945578</v>
      </c>
      <c r="N53" s="4">
        <v>346</v>
      </c>
      <c r="O53" s="15">
        <v>0.85716184971098131</v>
      </c>
      <c r="P53" s="14">
        <f t="shared" si="5"/>
        <v>0.85716184971098131</v>
      </c>
    </row>
    <row r="54" spans="3:16" x14ac:dyDescent="0.25">
      <c r="C54" s="5">
        <v>51</v>
      </c>
      <c r="D54" s="4" t="s">
        <v>59</v>
      </c>
      <c r="E54" s="4">
        <v>1847775</v>
      </c>
      <c r="F54" s="4">
        <v>153</v>
      </c>
      <c r="G54" s="6">
        <f t="shared" si="2"/>
        <v>12076.960784313726</v>
      </c>
      <c r="H54" s="6">
        <f t="shared" si="3"/>
        <v>2290.1540735294116</v>
      </c>
      <c r="I54" s="4">
        <v>4656</v>
      </c>
      <c r="J54" s="6">
        <f t="shared" si="4"/>
        <v>50.81284206337174</v>
      </c>
      <c r="L54" s="8" t="s">
        <v>48</v>
      </c>
      <c r="M54" s="12">
        <v>38384.418181818182</v>
      </c>
      <c r="N54" s="8">
        <v>7232</v>
      </c>
      <c r="O54" s="16">
        <v>-0.64763854837087165</v>
      </c>
      <c r="P54" s="14">
        <f t="shared" si="5"/>
        <v>0.64763854837087165</v>
      </c>
    </row>
    <row r="55" spans="3:16" x14ac:dyDescent="0.25">
      <c r="C55" s="5">
        <v>52</v>
      </c>
      <c r="D55" s="4" t="s">
        <v>60</v>
      </c>
      <c r="E55" s="4">
        <v>559851</v>
      </c>
      <c r="F55" s="4">
        <v>1166</v>
      </c>
      <c r="G55" s="6">
        <f t="shared" si="2"/>
        <v>480.14665523156089</v>
      </c>
      <c r="H55" s="6">
        <f t="shared" si="3"/>
        <v>91.050210231560882</v>
      </c>
      <c r="I55" s="4">
        <v>298</v>
      </c>
      <c r="J55" s="6">
        <f t="shared" si="4"/>
        <v>69.446238177328567</v>
      </c>
      <c r="L55" s="4" t="s">
        <v>39</v>
      </c>
      <c r="M55" s="11">
        <v>2466.2353741496599</v>
      </c>
      <c r="N55" s="4">
        <v>466</v>
      </c>
      <c r="O55" s="15">
        <v>-0.35884420600858302</v>
      </c>
      <c r="P55" s="14">
        <f t="shared" si="5"/>
        <v>0.35884420600858302</v>
      </c>
    </row>
  </sheetData>
  <sortState ref="L5:P55">
    <sortCondition descending="1" ref="P5:P55"/>
  </sortState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52"/>
  <sheetViews>
    <sheetView workbookViewId="0">
      <selection activeCell="P24" sqref="P24"/>
    </sheetView>
  </sheetViews>
  <sheetFormatPr defaultRowHeight="12.75" x14ac:dyDescent="0.25"/>
  <cols>
    <col min="1" max="1" width="6" style="4" bestFit="1" customWidth="1"/>
    <col min="2" max="2" width="8.5703125" style="4" customWidth="1"/>
    <col min="3" max="3" width="6" style="4" bestFit="1" customWidth="1"/>
    <col min="4" max="4" width="4.140625" style="4" customWidth="1"/>
    <col min="5" max="16384" width="9.140625" style="4"/>
  </cols>
  <sheetData>
    <row r="1" spans="1:5" x14ac:dyDescent="0.25">
      <c r="A1" s="7" t="s">
        <v>3</v>
      </c>
      <c r="B1" s="7" t="s">
        <v>7</v>
      </c>
      <c r="C1" s="7" t="s">
        <v>8</v>
      </c>
      <c r="E1" s="17" t="s">
        <v>62</v>
      </c>
    </row>
    <row r="2" spans="1:5" x14ac:dyDescent="0.25">
      <c r="A2" s="4" t="s">
        <v>45</v>
      </c>
      <c r="B2" s="11" t="e">
        <v>#DIV/0!</v>
      </c>
      <c r="C2" s="4">
        <v>0</v>
      </c>
    </row>
    <row r="3" spans="1:5" x14ac:dyDescent="0.25">
      <c r="A3" s="9" t="s">
        <v>21</v>
      </c>
      <c r="B3" s="10">
        <v>282.27143156570952</v>
      </c>
      <c r="C3" s="9">
        <v>559</v>
      </c>
    </row>
    <row r="4" spans="1:5" x14ac:dyDescent="0.25">
      <c r="A4" s="9" t="s">
        <v>10</v>
      </c>
      <c r="B4" s="10">
        <v>233.74414715719064</v>
      </c>
      <c r="C4" s="9">
        <v>407</v>
      </c>
    </row>
    <row r="5" spans="1:5" x14ac:dyDescent="0.25">
      <c r="A5" s="9" t="s">
        <v>43</v>
      </c>
      <c r="B5" s="10">
        <v>1502.3307218802463</v>
      </c>
      <c r="C5" s="9">
        <v>1323</v>
      </c>
    </row>
    <row r="6" spans="1:5" x14ac:dyDescent="0.25">
      <c r="A6" s="9" t="s">
        <v>41</v>
      </c>
      <c r="B6" s="10">
        <v>19899.095454545455</v>
      </c>
      <c r="C6" s="9">
        <v>2146</v>
      </c>
    </row>
    <row r="7" spans="1:5" x14ac:dyDescent="0.25">
      <c r="A7" s="9" t="s">
        <v>13</v>
      </c>
      <c r="B7" s="10">
        <v>4087.0837628865979</v>
      </c>
      <c r="C7" s="9">
        <v>2551</v>
      </c>
    </row>
    <row r="8" spans="1:5" x14ac:dyDescent="0.25">
      <c r="A8" s="9" t="s">
        <v>60</v>
      </c>
      <c r="B8" s="10">
        <v>480.14665523156089</v>
      </c>
      <c r="C8" s="9">
        <v>298</v>
      </c>
    </row>
    <row r="9" spans="1:5" x14ac:dyDescent="0.25">
      <c r="A9" s="9" t="s">
        <v>30</v>
      </c>
      <c r="B9" s="10">
        <v>16804.656891495601</v>
      </c>
      <c r="C9" s="9">
        <v>1881</v>
      </c>
    </row>
    <row r="10" spans="1:5" x14ac:dyDescent="0.25">
      <c r="A10" s="9" t="s">
        <v>58</v>
      </c>
      <c r="B10" s="10">
        <v>14841.005235602095</v>
      </c>
      <c r="C10" s="9">
        <v>1684</v>
      </c>
    </row>
    <row r="11" spans="1:5" x14ac:dyDescent="0.25">
      <c r="A11" s="4" t="s">
        <v>57</v>
      </c>
      <c r="B11" s="11">
        <v>3357.2134944612285</v>
      </c>
      <c r="C11" s="4">
        <v>1797</v>
      </c>
    </row>
    <row r="12" spans="1:5" x14ac:dyDescent="0.25">
      <c r="A12" s="4" t="s">
        <v>54</v>
      </c>
      <c r="B12" s="11">
        <v>1808.3804780876494</v>
      </c>
      <c r="C12" s="4">
        <v>897</v>
      </c>
    </row>
    <row r="13" spans="1:5" x14ac:dyDescent="0.25">
      <c r="A13" s="8" t="s">
        <v>19</v>
      </c>
      <c r="B13" s="12">
        <v>24936.689839572191</v>
      </c>
      <c r="C13" s="8">
        <v>11763</v>
      </c>
    </row>
    <row r="14" spans="1:5" x14ac:dyDescent="0.25">
      <c r="A14" s="4" t="s">
        <v>15</v>
      </c>
      <c r="B14" s="11">
        <v>4267.9785407725321</v>
      </c>
      <c r="C14" s="4">
        <v>1886</v>
      </c>
    </row>
    <row r="15" spans="1:5" x14ac:dyDescent="0.25">
      <c r="A15" s="8" t="s">
        <v>27</v>
      </c>
      <c r="B15" s="12">
        <v>20079.413953488372</v>
      </c>
      <c r="C15" s="8">
        <v>8824</v>
      </c>
    </row>
    <row r="16" spans="1:5" x14ac:dyDescent="0.25">
      <c r="A16" s="4" t="s">
        <v>23</v>
      </c>
      <c r="B16" s="11">
        <v>1015.973202614379</v>
      </c>
      <c r="C16" s="4">
        <v>442</v>
      </c>
    </row>
    <row r="17" spans="1:3" x14ac:dyDescent="0.25">
      <c r="A17" s="8" t="s">
        <v>44</v>
      </c>
      <c r="B17" s="12">
        <v>41520.572043010754</v>
      </c>
      <c r="C17" s="8">
        <v>5177</v>
      </c>
    </row>
    <row r="18" spans="1:3" x14ac:dyDescent="0.25">
      <c r="A18" s="4" t="s">
        <v>59</v>
      </c>
      <c r="B18" s="11">
        <v>12076.960784313726</v>
      </c>
      <c r="C18" s="4">
        <v>4656</v>
      </c>
    </row>
    <row r="19" spans="1:3" x14ac:dyDescent="0.25">
      <c r="A19" s="4" t="s">
        <v>47</v>
      </c>
      <c r="B19" s="11">
        <v>1896.7131474103585</v>
      </c>
      <c r="C19" s="4">
        <v>692</v>
      </c>
    </row>
    <row r="20" spans="1:3" x14ac:dyDescent="0.25">
      <c r="A20" s="8" t="s">
        <v>24</v>
      </c>
      <c r="B20" s="12">
        <v>40368.384858044163</v>
      </c>
      <c r="C20" s="8">
        <v>5219</v>
      </c>
    </row>
    <row r="21" spans="1:3" x14ac:dyDescent="0.25">
      <c r="A21" s="4" t="s">
        <v>42</v>
      </c>
      <c r="B21" s="11">
        <v>1525.6943820224719</v>
      </c>
      <c r="C21" s="4">
        <v>525</v>
      </c>
    </row>
    <row r="22" spans="1:3" x14ac:dyDescent="0.25">
      <c r="A22" s="4" t="s">
        <v>14</v>
      </c>
      <c r="B22" s="11">
        <v>18554.833835341364</v>
      </c>
      <c r="C22" s="4">
        <v>6215</v>
      </c>
    </row>
    <row r="23" spans="1:3" x14ac:dyDescent="0.25">
      <c r="A23" s="4" t="s">
        <v>16</v>
      </c>
      <c r="B23" s="11">
        <v>6559.4972375690604</v>
      </c>
      <c r="C23" s="4">
        <v>878</v>
      </c>
    </row>
    <row r="24" spans="1:3" x14ac:dyDescent="0.25">
      <c r="A24" s="4" t="s">
        <v>49</v>
      </c>
      <c r="B24" s="11">
        <v>1693.9646302250803</v>
      </c>
      <c r="C24" s="4">
        <v>227</v>
      </c>
    </row>
    <row r="25" spans="1:3" x14ac:dyDescent="0.25">
      <c r="A25" s="4" t="s">
        <v>29</v>
      </c>
      <c r="B25" s="11">
        <v>10790.75</v>
      </c>
      <c r="C25" s="4">
        <v>1448</v>
      </c>
    </row>
    <row r="26" spans="1:3" x14ac:dyDescent="0.25">
      <c r="A26" s="4" t="s">
        <v>38</v>
      </c>
      <c r="B26" s="11">
        <v>716.56034482758616</v>
      </c>
      <c r="C26" s="4">
        <v>217</v>
      </c>
    </row>
    <row r="27" spans="1:3" x14ac:dyDescent="0.25">
      <c r="A27" s="4" t="s">
        <v>33</v>
      </c>
      <c r="B27" s="11">
        <v>8463.4663461538457</v>
      </c>
      <c r="C27" s="4">
        <v>1190</v>
      </c>
    </row>
    <row r="28" spans="1:3" x14ac:dyDescent="0.25">
      <c r="A28" s="4" t="s">
        <v>36</v>
      </c>
      <c r="B28" s="11">
        <v>689.54590049053957</v>
      </c>
      <c r="C28" s="4">
        <v>193</v>
      </c>
    </row>
    <row r="29" spans="1:3" x14ac:dyDescent="0.25">
      <c r="A29" s="8" t="s">
        <v>32</v>
      </c>
      <c r="B29" s="12">
        <v>60745.957055214727</v>
      </c>
      <c r="C29" s="8">
        <v>8962</v>
      </c>
    </row>
    <row r="30" spans="1:3" x14ac:dyDescent="0.25">
      <c r="A30" s="4" t="s">
        <v>12</v>
      </c>
      <c r="B30" s="11">
        <v>4382.5158850226926</v>
      </c>
      <c r="C30" s="4">
        <v>688</v>
      </c>
    </row>
    <row r="31" spans="1:3" x14ac:dyDescent="0.25">
      <c r="A31" s="4" t="s">
        <v>35</v>
      </c>
      <c r="B31" s="11">
        <v>4442.6036036036039</v>
      </c>
      <c r="C31" s="4">
        <v>699</v>
      </c>
    </row>
    <row r="32" spans="1:3" x14ac:dyDescent="0.25">
      <c r="A32" s="4" t="s">
        <v>34</v>
      </c>
      <c r="B32" s="11">
        <v>11597.44747081712</v>
      </c>
      <c r="C32" s="4">
        <v>1831</v>
      </c>
    </row>
    <row r="33" spans="1:3" x14ac:dyDescent="0.25">
      <c r="A33" s="4" t="s">
        <v>26</v>
      </c>
      <c r="B33" s="11">
        <v>3923.4127423822715</v>
      </c>
      <c r="C33" s="4">
        <v>909</v>
      </c>
    </row>
    <row r="34" spans="1:3" x14ac:dyDescent="0.25">
      <c r="A34" s="4" t="s">
        <v>56</v>
      </c>
      <c r="B34" s="11">
        <v>1073.5687285223369</v>
      </c>
      <c r="C34" s="4">
        <v>173</v>
      </c>
    </row>
    <row r="35" spans="1:3" x14ac:dyDescent="0.25">
      <c r="A35" s="4" t="s">
        <v>53</v>
      </c>
      <c r="B35" s="11">
        <v>25489.990750256937</v>
      </c>
      <c r="C35" s="4">
        <v>5871</v>
      </c>
    </row>
    <row r="36" spans="1:3" x14ac:dyDescent="0.25">
      <c r="A36" s="4" t="s">
        <v>20</v>
      </c>
      <c r="B36" s="11">
        <v>20001.758835758836</v>
      </c>
      <c r="C36" s="4">
        <v>4596</v>
      </c>
    </row>
    <row r="37" spans="1:3" x14ac:dyDescent="0.25">
      <c r="A37" s="4" t="s">
        <v>50</v>
      </c>
      <c r="B37" s="11">
        <v>10799.698823529412</v>
      </c>
      <c r="C37" s="4">
        <v>2425</v>
      </c>
    </row>
    <row r="38" spans="1:3" x14ac:dyDescent="0.25">
      <c r="A38" s="8" t="s">
        <v>25</v>
      </c>
      <c r="B38" s="12">
        <v>35686.878453038677</v>
      </c>
      <c r="C38" s="8">
        <v>7942</v>
      </c>
    </row>
    <row r="39" spans="1:3" x14ac:dyDescent="0.25">
      <c r="A39" s="4" t="s">
        <v>28</v>
      </c>
      <c r="B39" s="11">
        <v>5444.4218181818178</v>
      </c>
      <c r="C39" s="4">
        <v>900</v>
      </c>
    </row>
    <row r="40" spans="1:3" x14ac:dyDescent="0.25">
      <c r="A40" s="4" t="s">
        <v>40</v>
      </c>
      <c r="B40" s="11">
        <v>2095.7038216560509</v>
      </c>
      <c r="C40" s="4">
        <v>350</v>
      </c>
    </row>
    <row r="41" spans="1:3" x14ac:dyDescent="0.25">
      <c r="A41" s="4" t="s">
        <v>51</v>
      </c>
      <c r="B41" s="11">
        <v>967.70623501199043</v>
      </c>
      <c r="C41" s="4">
        <v>210</v>
      </c>
    </row>
    <row r="42" spans="1:3" x14ac:dyDescent="0.25">
      <c r="A42" s="4" t="s">
        <v>22</v>
      </c>
      <c r="B42" s="11">
        <v>5377.4290780141846</v>
      </c>
      <c r="C42" s="4">
        <v>916</v>
      </c>
    </row>
    <row r="43" spans="1:3" x14ac:dyDescent="0.25">
      <c r="A43" s="4" t="s">
        <v>55</v>
      </c>
      <c r="B43" s="11">
        <v>26244.824503311258</v>
      </c>
      <c r="C43" s="4">
        <v>4526</v>
      </c>
    </row>
    <row r="44" spans="1:3" x14ac:dyDescent="0.25">
      <c r="A44" s="4" t="s">
        <v>18</v>
      </c>
      <c r="B44" s="11">
        <v>2340.4986876640419</v>
      </c>
      <c r="C44" s="4">
        <v>404</v>
      </c>
    </row>
    <row r="45" spans="1:3" x14ac:dyDescent="0.25">
      <c r="A45" s="4" t="s">
        <v>46</v>
      </c>
      <c r="B45" s="11">
        <v>4528.1023142509139</v>
      </c>
      <c r="C45" s="4">
        <v>945</v>
      </c>
    </row>
    <row r="46" spans="1:3" x14ac:dyDescent="0.25">
      <c r="A46" s="4" t="s">
        <v>17</v>
      </c>
      <c r="B46" s="11">
        <v>1800.0851063829787</v>
      </c>
      <c r="C46" s="4">
        <v>315</v>
      </c>
    </row>
    <row r="47" spans="1:3" x14ac:dyDescent="0.25">
      <c r="A47" s="4" t="s">
        <v>11</v>
      </c>
      <c r="B47" s="11">
        <v>8557.4424460431655</v>
      </c>
      <c r="C47" s="4">
        <v>1531</v>
      </c>
    </row>
    <row r="48" spans="1:3" x14ac:dyDescent="0.25">
      <c r="A48" s="4" t="s">
        <v>37</v>
      </c>
      <c r="B48" s="11">
        <v>26693.689265536723</v>
      </c>
      <c r="C48" s="4">
        <v>5254</v>
      </c>
    </row>
    <row r="49" spans="1:3" x14ac:dyDescent="0.25">
      <c r="A49" s="4" t="s">
        <v>52</v>
      </c>
      <c r="B49" s="11">
        <v>19523.278637770898</v>
      </c>
      <c r="C49" s="4">
        <v>3770</v>
      </c>
    </row>
    <row r="50" spans="1:3" x14ac:dyDescent="0.25">
      <c r="A50" s="4" t="s">
        <v>31</v>
      </c>
      <c r="B50" s="11">
        <v>1808.9659863945578</v>
      </c>
      <c r="C50" s="4">
        <v>346</v>
      </c>
    </row>
    <row r="51" spans="1:3" x14ac:dyDescent="0.25">
      <c r="A51" s="8" t="s">
        <v>48</v>
      </c>
      <c r="B51" s="12">
        <v>38384.418181818182</v>
      </c>
      <c r="C51" s="8">
        <v>7232</v>
      </c>
    </row>
    <row r="52" spans="1:3" x14ac:dyDescent="0.25">
      <c r="A52" s="4" t="s">
        <v>39</v>
      </c>
      <c r="B52" s="11">
        <v>2466.2353741496599</v>
      </c>
      <c r="C52" s="4">
        <v>466</v>
      </c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42"/>
  <sheetViews>
    <sheetView topLeftCell="A10" workbookViewId="0">
      <selection activeCell="A42" sqref="A42:B42"/>
    </sheetView>
  </sheetViews>
  <sheetFormatPr defaultColWidth="7.140625" defaultRowHeight="15" x14ac:dyDescent="0.25"/>
  <cols>
    <col min="1" max="1" width="5.7109375" style="3" customWidth="1"/>
    <col min="2" max="16384" width="7.140625" style="3"/>
  </cols>
  <sheetData>
    <row r="1" spans="1:4" x14ac:dyDescent="0.25">
      <c r="A1" s="18" t="s">
        <v>63</v>
      </c>
      <c r="B1" s="20" t="s">
        <v>64</v>
      </c>
    </row>
    <row r="6" spans="1:4" x14ac:dyDescent="0.25">
      <c r="B6" s="3" t="s">
        <v>65</v>
      </c>
    </row>
    <row r="7" spans="1:4" ht="18" x14ac:dyDescent="0.25">
      <c r="C7" s="19" t="s">
        <v>71</v>
      </c>
      <c r="D7" s="3" t="s">
        <v>67</v>
      </c>
    </row>
    <row r="8" spans="1:4" ht="18" x14ac:dyDescent="0.25">
      <c r="C8" s="19" t="s">
        <v>72</v>
      </c>
      <c r="D8" s="3" t="s">
        <v>68</v>
      </c>
    </row>
    <row r="9" spans="1:4" ht="18" x14ac:dyDescent="0.25">
      <c r="C9" s="19" t="s">
        <v>73</v>
      </c>
      <c r="D9" s="3" t="s">
        <v>69</v>
      </c>
    </row>
    <row r="10" spans="1:4" x14ac:dyDescent="0.25">
      <c r="C10" s="19" t="s">
        <v>66</v>
      </c>
      <c r="D10" s="3" t="s">
        <v>70</v>
      </c>
    </row>
    <row r="11" spans="1:4" x14ac:dyDescent="0.25">
      <c r="D11" s="3" t="s">
        <v>75</v>
      </c>
    </row>
    <row r="13" spans="1:4" ht="18" x14ac:dyDescent="0.25">
      <c r="D13" s="3" t="s">
        <v>74</v>
      </c>
    </row>
    <row r="16" spans="1:4" x14ac:dyDescent="0.25">
      <c r="A16" s="18" t="s">
        <v>63</v>
      </c>
      <c r="B16" s="20" t="s">
        <v>76</v>
      </c>
    </row>
    <row r="17" spans="2:2" x14ac:dyDescent="0.25">
      <c r="B17" s="4" t="s">
        <v>80</v>
      </c>
    </row>
    <row r="18" spans="2:2" x14ac:dyDescent="0.25">
      <c r="B18" s="4" t="s">
        <v>77</v>
      </c>
    </row>
    <row r="19" spans="2:2" x14ac:dyDescent="0.25">
      <c r="B19" s="4" t="s">
        <v>78</v>
      </c>
    </row>
    <row r="36" spans="1:2" x14ac:dyDescent="0.25">
      <c r="B36" s="4" t="s">
        <v>81</v>
      </c>
    </row>
    <row r="37" spans="1:2" x14ac:dyDescent="0.25">
      <c r="B37" s="4" t="s">
        <v>79</v>
      </c>
    </row>
    <row r="38" spans="1:2" x14ac:dyDescent="0.25">
      <c r="B38" s="4" t="s">
        <v>82</v>
      </c>
    </row>
    <row r="39" spans="1:2" x14ac:dyDescent="0.25">
      <c r="B39" s="4" t="s">
        <v>83</v>
      </c>
    </row>
    <row r="42" spans="1:2" x14ac:dyDescent="0.25">
      <c r="A42" s="18" t="s">
        <v>63</v>
      </c>
      <c r="B42" s="20" t="s">
        <v>84</v>
      </c>
    </row>
  </sheetData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2"/>
  <sheetViews>
    <sheetView tabSelected="1" workbookViewId="0">
      <pane xSplit="1" ySplit="1" topLeftCell="B303" activePane="bottomRight" state="frozen"/>
      <selection pane="topRight" activeCell="B1" sqref="B1"/>
      <selection pane="bottomLeft" activeCell="A2" sqref="A2"/>
      <selection pane="bottomRight" activeCell="Q383" sqref="Q383"/>
    </sheetView>
  </sheetViews>
  <sheetFormatPr defaultRowHeight="15" x14ac:dyDescent="0.25"/>
  <cols>
    <col min="1" max="2" width="3.7109375" customWidth="1"/>
    <col min="9" max="9" width="3.7109375" customWidth="1"/>
  </cols>
  <sheetData>
    <row r="1" spans="1:15" x14ac:dyDescent="0.25">
      <c r="A1" s="18" t="s">
        <v>63</v>
      </c>
      <c r="B1" s="20" t="s">
        <v>85</v>
      </c>
    </row>
    <row r="2" spans="1:15" x14ac:dyDescent="0.25">
      <c r="B2" s="21" t="s">
        <v>63</v>
      </c>
      <c r="C2" s="23" t="s">
        <v>94</v>
      </c>
      <c r="D2" s="24"/>
      <c r="E2" s="24"/>
      <c r="F2" s="24"/>
      <c r="G2" s="24"/>
      <c r="I2" s="25" t="s">
        <v>90</v>
      </c>
      <c r="J2" s="22" t="s">
        <v>86</v>
      </c>
    </row>
    <row r="3" spans="1:15" x14ac:dyDescent="0.25">
      <c r="C3" s="23" t="s">
        <v>93</v>
      </c>
      <c r="D3" s="24"/>
      <c r="E3" s="24"/>
      <c r="F3" s="24"/>
      <c r="G3" s="24"/>
    </row>
    <row r="4" spans="1:15" x14ac:dyDescent="0.25">
      <c r="C4" s="23" t="s">
        <v>87</v>
      </c>
      <c r="D4" s="23"/>
      <c r="E4" s="23"/>
      <c r="F4" s="23"/>
      <c r="G4" s="23"/>
      <c r="I4" s="25" t="s">
        <v>90</v>
      </c>
      <c r="J4" s="7" t="s">
        <v>3</v>
      </c>
      <c r="K4" s="7" t="s">
        <v>7</v>
      </c>
      <c r="L4" s="7" t="s">
        <v>8</v>
      </c>
      <c r="M4" s="7" t="s">
        <v>9</v>
      </c>
    </row>
    <row r="5" spans="1:15" x14ac:dyDescent="0.25">
      <c r="C5" s="23"/>
      <c r="D5" s="23"/>
      <c r="E5" s="23"/>
      <c r="F5" s="23"/>
      <c r="G5" s="23"/>
      <c r="J5" s="27" t="s">
        <v>10</v>
      </c>
      <c r="K5" s="6">
        <v>44.324902625418062</v>
      </c>
      <c r="L5" s="4">
        <v>407</v>
      </c>
      <c r="M5" s="28">
        <v>89.109360534295305</v>
      </c>
      <c r="O5" s="26" t="s">
        <v>92</v>
      </c>
    </row>
    <row r="6" spans="1:15" x14ac:dyDescent="0.25">
      <c r="C6" s="23" t="s">
        <v>88</v>
      </c>
      <c r="D6" s="23"/>
      <c r="E6" s="23"/>
      <c r="F6" s="23"/>
      <c r="G6" s="23"/>
      <c r="J6" s="27" t="s">
        <v>11</v>
      </c>
      <c r="K6" s="6">
        <v>1622.7478110431655</v>
      </c>
      <c r="L6" s="4">
        <v>1531</v>
      </c>
      <c r="M6" s="28">
        <v>-5.9926721778684193</v>
      </c>
    </row>
    <row r="7" spans="1:15" x14ac:dyDescent="0.25">
      <c r="C7" s="23" t="s">
        <v>95</v>
      </c>
      <c r="D7" s="23"/>
      <c r="E7" s="23"/>
      <c r="F7" s="23"/>
      <c r="G7" s="23"/>
      <c r="J7" s="27" t="s">
        <v>12</v>
      </c>
      <c r="K7" s="6">
        <v>831.0564872768532</v>
      </c>
      <c r="L7" s="4">
        <v>688</v>
      </c>
      <c r="M7" s="28">
        <v>-20.793094080937966</v>
      </c>
    </row>
    <row r="8" spans="1:15" x14ac:dyDescent="0.25">
      <c r="C8" s="23" t="s">
        <v>89</v>
      </c>
      <c r="D8" s="23"/>
      <c r="E8" s="23"/>
      <c r="F8" s="23"/>
      <c r="G8" s="23"/>
      <c r="L8" s="27"/>
      <c r="M8" s="6"/>
      <c r="N8" s="4"/>
      <c r="O8" s="28"/>
    </row>
    <row r="9" spans="1:15" x14ac:dyDescent="0.25">
      <c r="I9" s="25" t="s">
        <v>90</v>
      </c>
      <c r="J9" s="22" t="s">
        <v>96</v>
      </c>
      <c r="L9" s="27"/>
      <c r="M9" s="6"/>
      <c r="N9" s="4"/>
      <c r="O9" s="28"/>
    </row>
    <row r="10" spans="1:15" x14ac:dyDescent="0.25">
      <c r="J10" s="26" t="s">
        <v>97</v>
      </c>
      <c r="L10" s="27"/>
      <c r="M10" s="6"/>
      <c r="N10" s="4"/>
      <c r="O10" s="28"/>
    </row>
    <row r="11" spans="1:15" x14ac:dyDescent="0.25">
      <c r="L11" s="27"/>
      <c r="M11" s="6"/>
      <c r="N11" s="4"/>
      <c r="O11" s="28"/>
    </row>
    <row r="14" spans="1:15" x14ac:dyDescent="0.25">
      <c r="K14" s="25" t="s">
        <v>90</v>
      </c>
      <c r="L14" s="22" t="s">
        <v>98</v>
      </c>
    </row>
    <row r="15" spans="1:15" x14ac:dyDescent="0.25">
      <c r="L15" s="26" t="s">
        <v>111</v>
      </c>
    </row>
    <row r="16" spans="1:15" x14ac:dyDescent="0.25">
      <c r="K16" s="25" t="s">
        <v>90</v>
      </c>
      <c r="L16" s="22" t="s">
        <v>99</v>
      </c>
    </row>
    <row r="17" spans="12:12" x14ac:dyDescent="0.25">
      <c r="L17" s="26" t="s">
        <v>91</v>
      </c>
    </row>
    <row r="38" spans="1:12" x14ac:dyDescent="0.25">
      <c r="A38" s="18" t="s">
        <v>63</v>
      </c>
      <c r="B38" s="20" t="s">
        <v>100</v>
      </c>
    </row>
    <row r="39" spans="1:12" x14ac:dyDescent="0.25">
      <c r="B39" s="21" t="s">
        <v>63</v>
      </c>
      <c r="C39" s="29" t="s">
        <v>101</v>
      </c>
      <c r="D39" s="24"/>
      <c r="E39" s="24"/>
      <c r="F39" s="24"/>
      <c r="G39" s="24"/>
      <c r="H39" s="24"/>
      <c r="I39" s="23"/>
      <c r="J39" s="23"/>
    </row>
    <row r="40" spans="1:12" x14ac:dyDescent="0.25">
      <c r="C40" s="23" t="s">
        <v>102</v>
      </c>
      <c r="D40" s="24"/>
      <c r="E40" s="24"/>
      <c r="F40" s="24"/>
      <c r="G40" s="24"/>
      <c r="H40" s="24"/>
      <c r="I40" s="23"/>
      <c r="J40" s="23"/>
    </row>
    <row r="41" spans="1:12" x14ac:dyDescent="0.25">
      <c r="C41" s="23"/>
      <c r="D41" s="23"/>
      <c r="E41" s="23"/>
      <c r="F41" s="23"/>
      <c r="G41" s="23"/>
      <c r="H41" s="23"/>
      <c r="I41" s="23"/>
      <c r="J41" s="23"/>
    </row>
    <row r="42" spans="1:12" x14ac:dyDescent="0.25">
      <c r="C42" s="29" t="s">
        <v>103</v>
      </c>
      <c r="D42" s="23"/>
      <c r="E42" s="23"/>
      <c r="F42" s="23"/>
      <c r="G42" s="23"/>
      <c r="H42" s="23"/>
      <c r="I42" s="23"/>
      <c r="J42" s="23"/>
    </row>
    <row r="43" spans="1:12" x14ac:dyDescent="0.25">
      <c r="C43" s="23" t="s">
        <v>105</v>
      </c>
      <c r="D43" s="23"/>
      <c r="E43" s="23"/>
      <c r="F43" s="23"/>
      <c r="G43" s="23"/>
      <c r="H43" s="23"/>
      <c r="I43" s="23"/>
      <c r="J43" s="23"/>
    </row>
    <row r="44" spans="1:12" x14ac:dyDescent="0.25">
      <c r="C44" s="23" t="s">
        <v>104</v>
      </c>
      <c r="D44" s="23"/>
      <c r="E44" s="23"/>
      <c r="F44" s="23"/>
      <c r="G44" s="23"/>
      <c r="H44" s="23"/>
      <c r="I44" s="23"/>
      <c r="J44" s="23"/>
    </row>
    <row r="45" spans="1:12" x14ac:dyDescent="0.25">
      <c r="C45" s="23" t="s">
        <v>106</v>
      </c>
      <c r="D45" s="23"/>
      <c r="E45" s="23"/>
      <c r="F45" s="23"/>
      <c r="G45" s="23"/>
      <c r="H45" s="23"/>
      <c r="I45" s="23"/>
      <c r="J45" s="23"/>
      <c r="K45" s="25" t="s">
        <v>90</v>
      </c>
      <c r="L45" s="22" t="s">
        <v>108</v>
      </c>
    </row>
    <row r="46" spans="1:12" x14ac:dyDescent="0.25">
      <c r="C46" s="23" t="s">
        <v>107</v>
      </c>
      <c r="D46" s="23"/>
      <c r="E46" s="23"/>
      <c r="F46" s="23"/>
      <c r="G46" s="23"/>
      <c r="H46" s="23"/>
      <c r="I46" s="23"/>
      <c r="J46" s="23"/>
      <c r="L46" s="26" t="s">
        <v>109</v>
      </c>
    </row>
    <row r="47" spans="1:12" x14ac:dyDescent="0.25">
      <c r="C47" s="23"/>
      <c r="D47" s="23"/>
      <c r="E47" s="23"/>
      <c r="F47" s="23"/>
      <c r="G47" s="23"/>
      <c r="H47" s="23"/>
      <c r="I47" s="23"/>
      <c r="J47" s="23"/>
    </row>
    <row r="48" spans="1:12" x14ac:dyDescent="0.25">
      <c r="C48" s="29" t="s">
        <v>110</v>
      </c>
      <c r="D48" s="23"/>
      <c r="E48" s="23"/>
      <c r="F48" s="23"/>
      <c r="G48" s="23"/>
      <c r="H48" s="23"/>
      <c r="I48" s="23"/>
      <c r="J48" s="23"/>
    </row>
    <row r="49" spans="3:15" x14ac:dyDescent="0.25">
      <c r="C49" s="23" t="s">
        <v>112</v>
      </c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</row>
    <row r="51" spans="3:15" x14ac:dyDescent="0.25">
      <c r="K51" s="25" t="s">
        <v>90</v>
      </c>
      <c r="L51" s="22" t="s">
        <v>113</v>
      </c>
    </row>
    <row r="75" spans="3:15" x14ac:dyDescent="0.25">
      <c r="C75" s="29" t="s">
        <v>110</v>
      </c>
      <c r="D75" s="23"/>
      <c r="E75" s="23"/>
      <c r="F75" s="23"/>
      <c r="G75" s="23"/>
      <c r="H75" s="23"/>
      <c r="I75" s="23"/>
      <c r="J75" s="23"/>
    </row>
    <row r="76" spans="3:15" x14ac:dyDescent="0.25">
      <c r="C76" s="23" t="s">
        <v>114</v>
      </c>
      <c r="D76" s="23"/>
      <c r="E76" s="23"/>
      <c r="F76" s="23"/>
      <c r="G76" s="23"/>
      <c r="H76" s="23"/>
      <c r="I76" s="23"/>
      <c r="J76" s="23"/>
    </row>
    <row r="77" spans="3:15" x14ac:dyDescent="0.25">
      <c r="C77" s="23" t="s">
        <v>119</v>
      </c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</row>
    <row r="78" spans="3:15" x14ac:dyDescent="0.25">
      <c r="C78" s="23" t="s">
        <v>120</v>
      </c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</row>
    <row r="79" spans="3:15" x14ac:dyDescent="0.25">
      <c r="C79" s="23" t="s">
        <v>121</v>
      </c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</row>
    <row r="127" spans="3:10" x14ac:dyDescent="0.25">
      <c r="C127" s="29" t="s">
        <v>110</v>
      </c>
      <c r="D127" s="29"/>
      <c r="E127" s="29"/>
      <c r="F127" s="29"/>
      <c r="G127" s="29"/>
      <c r="H127" s="29"/>
      <c r="I127" s="29"/>
      <c r="J127" s="29"/>
    </row>
    <row r="128" spans="3:10" x14ac:dyDescent="0.25">
      <c r="C128" s="23" t="s">
        <v>115</v>
      </c>
      <c r="D128" s="23"/>
      <c r="E128" s="23"/>
      <c r="F128" s="23"/>
      <c r="G128" s="23"/>
      <c r="H128" s="23"/>
      <c r="I128" s="23"/>
      <c r="J128" s="23"/>
    </row>
    <row r="154" spans="3:18" x14ac:dyDescent="0.25">
      <c r="C154" s="29" t="s">
        <v>110</v>
      </c>
      <c r="D154" s="29"/>
      <c r="E154" s="29"/>
      <c r="F154" s="29"/>
      <c r="G154" s="29"/>
      <c r="H154" s="29"/>
      <c r="I154" s="29"/>
      <c r="J154" s="29"/>
    </row>
    <row r="155" spans="3:18" x14ac:dyDescent="0.25">
      <c r="C155" s="23" t="s">
        <v>116</v>
      </c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</row>
    <row r="156" spans="3:18" x14ac:dyDescent="0.25"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</row>
    <row r="181" spans="3:18" x14ac:dyDescent="0.25">
      <c r="C181" s="29" t="s">
        <v>110</v>
      </c>
      <c r="D181" s="29"/>
      <c r="E181" s="29"/>
      <c r="F181" s="29"/>
      <c r="G181" s="29"/>
      <c r="H181" s="29"/>
      <c r="I181" s="29"/>
      <c r="J181" s="29"/>
    </row>
    <row r="182" spans="3:18" x14ac:dyDescent="0.25">
      <c r="C182" s="23" t="s">
        <v>123</v>
      </c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</row>
    <row r="183" spans="3:18" x14ac:dyDescent="0.25">
      <c r="C183" s="23" t="s">
        <v>122</v>
      </c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</row>
    <row r="184" spans="3:18" x14ac:dyDescent="0.25">
      <c r="C184" s="23" t="s">
        <v>125</v>
      </c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</row>
    <row r="185" spans="3:18" x14ac:dyDescent="0.25">
      <c r="C185" s="23" t="s">
        <v>124</v>
      </c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</row>
    <row r="186" spans="3:18" x14ac:dyDescent="0.25">
      <c r="C186" s="23" t="s">
        <v>125</v>
      </c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</row>
    <row r="187" spans="3:18" x14ac:dyDescent="0.25">
      <c r="C187" s="23" t="s">
        <v>126</v>
      </c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</row>
    <row r="236" spans="1:15" x14ac:dyDescent="0.25">
      <c r="A236" s="18" t="s">
        <v>63</v>
      </c>
      <c r="B236" s="20" t="s">
        <v>127</v>
      </c>
    </row>
    <row r="237" spans="1:15" x14ac:dyDescent="0.25">
      <c r="B237" s="21" t="s">
        <v>63</v>
      </c>
      <c r="C237" s="23" t="s">
        <v>88</v>
      </c>
      <c r="D237" s="24"/>
      <c r="E237" s="24"/>
      <c r="F237" s="24"/>
      <c r="G237" s="23"/>
      <c r="H237" s="23"/>
      <c r="I237" s="23"/>
      <c r="J237" s="23"/>
      <c r="K237" s="23"/>
      <c r="L237" s="23"/>
      <c r="M237" s="23"/>
      <c r="N237" s="23"/>
      <c r="O237" s="23"/>
    </row>
    <row r="238" spans="1:15" x14ac:dyDescent="0.25">
      <c r="C238" s="23" t="s">
        <v>128</v>
      </c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</row>
    <row r="239" spans="1:15" x14ac:dyDescent="0.25">
      <c r="C239" s="23" t="s">
        <v>129</v>
      </c>
      <c r="D239" s="23"/>
      <c r="E239" s="23"/>
      <c r="F239" s="23"/>
      <c r="G239" s="23"/>
      <c r="H239" s="29" t="s">
        <v>136</v>
      </c>
      <c r="I239" s="23"/>
      <c r="J239" s="23"/>
      <c r="K239" s="23"/>
      <c r="L239" s="23"/>
      <c r="M239" s="23"/>
      <c r="N239" s="23"/>
      <c r="O239" s="23"/>
    </row>
    <row r="240" spans="1:15" x14ac:dyDescent="0.25">
      <c r="C240" s="23" t="s">
        <v>130</v>
      </c>
      <c r="D240" s="23"/>
      <c r="E240" s="23"/>
      <c r="F240" s="23"/>
      <c r="G240" s="23"/>
      <c r="H240" s="29" t="s">
        <v>137</v>
      </c>
      <c r="I240" s="23"/>
      <c r="J240" s="23"/>
      <c r="K240" s="23"/>
      <c r="L240" s="23"/>
      <c r="M240" s="23"/>
      <c r="N240" s="23"/>
      <c r="O240" s="23"/>
    </row>
    <row r="241" spans="3:18" x14ac:dyDescent="0.25">
      <c r="C241" s="23" t="s">
        <v>139</v>
      </c>
      <c r="D241" s="23"/>
      <c r="E241" s="23"/>
      <c r="F241" s="23"/>
      <c r="G241" s="23"/>
      <c r="H241" s="29"/>
      <c r="I241" s="23"/>
      <c r="J241" s="23"/>
      <c r="K241" s="23"/>
      <c r="L241" s="23"/>
      <c r="M241" s="23"/>
      <c r="N241" s="23"/>
      <c r="O241" s="23"/>
    </row>
    <row r="242" spans="3:18" x14ac:dyDescent="0.25">
      <c r="C242" s="23" t="s">
        <v>140</v>
      </c>
      <c r="D242" s="23"/>
      <c r="E242" s="23"/>
      <c r="F242" s="23"/>
      <c r="G242" s="23"/>
      <c r="H242" s="29"/>
      <c r="I242" s="23"/>
      <c r="J242" s="23"/>
      <c r="K242" s="23"/>
      <c r="L242" s="23"/>
      <c r="M242" s="23"/>
      <c r="N242" s="23"/>
      <c r="O242" s="23"/>
    </row>
    <row r="243" spans="3:18" x14ac:dyDescent="0.25">
      <c r="C243" s="23"/>
      <c r="D243" s="23"/>
      <c r="E243" s="23"/>
      <c r="F243" s="23"/>
      <c r="G243" s="23"/>
      <c r="H243" s="29"/>
      <c r="I243" s="23"/>
      <c r="J243" s="23"/>
      <c r="K243" s="23"/>
      <c r="L243" s="23"/>
      <c r="M243" s="23"/>
      <c r="N243" s="23"/>
      <c r="O243" s="23"/>
    </row>
    <row r="244" spans="3:18" x14ac:dyDescent="0.25">
      <c r="C244" s="23" t="s">
        <v>141</v>
      </c>
      <c r="D244" s="23"/>
      <c r="E244" s="23"/>
      <c r="F244" s="23"/>
      <c r="G244" s="23"/>
      <c r="H244" s="29"/>
      <c r="I244" s="23"/>
      <c r="J244" s="23"/>
      <c r="K244" s="23"/>
      <c r="L244" s="23"/>
      <c r="M244" s="23"/>
      <c r="N244" s="23"/>
      <c r="O244" s="23"/>
      <c r="P244" s="23"/>
      <c r="Q244" s="23"/>
      <c r="R244" s="23"/>
    </row>
    <row r="245" spans="3:18" x14ac:dyDescent="0.25">
      <c r="C245" s="23" t="s">
        <v>142</v>
      </c>
      <c r="D245" s="23"/>
      <c r="E245" s="23"/>
      <c r="F245" s="23"/>
      <c r="G245" s="23"/>
      <c r="H245" s="29"/>
      <c r="I245" s="23"/>
      <c r="J245" s="23"/>
      <c r="K245" s="23"/>
      <c r="L245" s="23"/>
      <c r="M245" s="23"/>
      <c r="N245" s="23"/>
      <c r="O245" s="23"/>
    </row>
    <row r="246" spans="3:18" x14ac:dyDescent="0.25">
      <c r="C246" s="23" t="s">
        <v>143</v>
      </c>
      <c r="D246" s="23"/>
      <c r="E246" s="23"/>
      <c r="F246" s="23"/>
      <c r="G246" s="23"/>
      <c r="H246" s="29"/>
      <c r="I246" s="23"/>
      <c r="J246" s="23"/>
      <c r="K246" s="23"/>
      <c r="L246" s="23"/>
      <c r="M246" s="23"/>
      <c r="N246" s="23"/>
      <c r="O246" s="23"/>
    </row>
    <row r="318" spans="3:15" x14ac:dyDescent="0.25">
      <c r="C318" s="23" t="s">
        <v>131</v>
      </c>
      <c r="D318" s="23"/>
      <c r="E318" s="23"/>
      <c r="F318" s="23"/>
      <c r="G318" s="23"/>
      <c r="H318" s="29"/>
      <c r="I318" s="23"/>
      <c r="J318" s="23"/>
      <c r="K318" s="23"/>
      <c r="L318" s="23"/>
      <c r="M318" s="23"/>
      <c r="N318" s="23"/>
      <c r="O318" s="23"/>
    </row>
    <row r="319" spans="3:15" x14ac:dyDescent="0.25">
      <c r="C319" s="23" t="s">
        <v>132</v>
      </c>
      <c r="D319" s="23"/>
      <c r="E319" s="23"/>
      <c r="F319" s="23"/>
      <c r="G319" s="23"/>
      <c r="H319" s="29"/>
      <c r="I319" s="23"/>
      <c r="J319" s="23"/>
      <c r="K319" s="23"/>
      <c r="L319" s="23"/>
      <c r="M319" s="23"/>
      <c r="N319" s="23"/>
      <c r="O319" s="23"/>
    </row>
    <row r="320" spans="3:15" x14ac:dyDescent="0.25">
      <c r="C320" s="23" t="s">
        <v>133</v>
      </c>
      <c r="D320" s="23"/>
      <c r="E320" s="23"/>
      <c r="F320" s="23"/>
      <c r="G320" s="23"/>
      <c r="H320" s="29"/>
      <c r="I320" s="23"/>
      <c r="J320" s="23"/>
      <c r="K320" s="23"/>
      <c r="L320" s="23"/>
      <c r="M320" s="23"/>
      <c r="N320" s="23"/>
      <c r="O320" s="23"/>
    </row>
    <row r="321" spans="3:15" x14ac:dyDescent="0.25">
      <c r="C321" s="23" t="s">
        <v>134</v>
      </c>
      <c r="D321" s="23"/>
      <c r="E321" s="23"/>
      <c r="F321" s="23"/>
      <c r="G321" s="23"/>
      <c r="H321" s="29"/>
      <c r="I321" s="23"/>
      <c r="J321" s="23"/>
      <c r="K321" s="23"/>
      <c r="L321" s="23"/>
      <c r="M321" s="23"/>
      <c r="N321" s="23"/>
      <c r="O321" s="23"/>
    </row>
    <row r="322" spans="3:15" x14ac:dyDescent="0.25">
      <c r="C322" s="23" t="s">
        <v>135</v>
      </c>
      <c r="D322" s="23"/>
      <c r="E322" s="23"/>
      <c r="F322" s="23"/>
      <c r="G322" s="23"/>
      <c r="H322" s="29" t="s">
        <v>138</v>
      </c>
      <c r="I322" s="23"/>
      <c r="J322" s="23"/>
      <c r="K322" s="23"/>
      <c r="L322" s="23"/>
      <c r="M322" s="23"/>
      <c r="N322" s="23"/>
      <c r="O322" s="23"/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chart</vt:lpstr>
      <vt:lpstr>predictingM</vt:lpstr>
      <vt:lpstr>R scripts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Eunmok Dr.</dc:creator>
  <cp:lastModifiedBy>Lee, Eunmok Dr.</cp:lastModifiedBy>
  <dcterms:created xsi:type="dcterms:W3CDTF">2016-09-29T04:00:57Z</dcterms:created>
  <dcterms:modified xsi:type="dcterms:W3CDTF">2016-10-18T01:32:39Z</dcterms:modified>
</cp:coreProperties>
</file>