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N\Desktop\교회 월말보고서\"/>
    </mc:Choice>
  </mc:AlternateContent>
  <bookViews>
    <workbookView xWindow="-105" yWindow="-105" windowWidth="23250" windowHeight="12570" tabRatio="983" activeTab="10"/>
  </bookViews>
  <sheets>
    <sheet name="1" sheetId="14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" r:id="rId12"/>
    <sheet name="2022년 회계 보고" sheetId="13" r:id="rId13"/>
  </sheets>
  <definedNames>
    <definedName name="_xlnm.Print_Area" localSheetId="4">'5'!$A$1:$P$21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1" l="1"/>
  <c r="N20" i="11"/>
  <c r="O21" i="11" s="1"/>
  <c r="P20" i="10" l="1"/>
  <c r="N20" i="10"/>
  <c r="O21" i="10" s="1"/>
  <c r="P20" i="9" l="1"/>
  <c r="O21" i="9" s="1"/>
  <c r="N20" i="9"/>
  <c r="P20" i="8" l="1"/>
  <c r="N20" i="8"/>
  <c r="O21" i="8" s="1"/>
  <c r="P20" i="7" l="1"/>
  <c r="N20" i="7"/>
  <c r="O21" i="7" s="1"/>
  <c r="P20" i="6" l="1"/>
  <c r="O21" i="6" s="1"/>
  <c r="N20" i="6"/>
  <c r="P20" i="5" l="1"/>
  <c r="O21" i="5" s="1"/>
  <c r="N20" i="5"/>
  <c r="P20" i="14" l="1"/>
  <c r="N20" i="14"/>
  <c r="H8" i="14"/>
  <c r="O21" i="14" l="1"/>
  <c r="G44" i="13"/>
  <c r="D41" i="13"/>
  <c r="G38" i="13"/>
  <c r="D38" i="13"/>
  <c r="G35" i="13"/>
  <c r="D35" i="13"/>
  <c r="D32" i="13"/>
  <c r="G32" i="13"/>
  <c r="D29" i="13"/>
  <c r="D25" i="13"/>
  <c r="D22" i="13"/>
  <c r="D19" i="13"/>
  <c r="G16" i="13"/>
  <c r="D16" i="13"/>
  <c r="G41" i="13"/>
  <c r="G25" i="13"/>
  <c r="G29" i="13"/>
  <c r="G22" i="13"/>
  <c r="G19" i="13"/>
  <c r="P20" i="4"/>
  <c r="D44" i="13"/>
  <c r="G13" i="13"/>
  <c r="G9" i="13"/>
  <c r="D13" i="13"/>
  <c r="D9" i="13"/>
  <c r="P20" i="12"/>
  <c r="N20" i="12"/>
  <c r="H8" i="12"/>
  <c r="H8" i="11"/>
  <c r="H8" i="10"/>
  <c r="H8" i="9"/>
  <c r="H8" i="8"/>
  <c r="H8" i="7"/>
  <c r="H8" i="6"/>
  <c r="H8" i="5"/>
  <c r="N20" i="4"/>
  <c r="H8" i="4"/>
  <c r="P20" i="3"/>
  <c r="N20" i="3"/>
  <c r="H8" i="3"/>
  <c r="P20" i="1"/>
  <c r="N20" i="1"/>
  <c r="H8" i="1"/>
  <c r="O21" i="4" l="1"/>
  <c r="O21" i="1"/>
  <c r="O21" i="12"/>
  <c r="H46" i="13"/>
  <c r="O21" i="3"/>
  <c r="H47" i="13"/>
  <c r="H48" i="13" l="1"/>
</calcChain>
</file>

<file path=xl/sharedStrings.xml><?xml version="1.0" encoding="utf-8"?>
<sst xmlns="http://schemas.openxmlformats.org/spreadsheetml/2006/main" count="669" uniqueCount="179">
  <si>
    <t>(   5   )월 월말보고서</t>
  </si>
  <si>
    <t>(   8   )월 월말보고서</t>
  </si>
  <si>
    <t>(   2   )월 월말보고서</t>
  </si>
  <si>
    <t>(   10   )월 월말보고서</t>
  </si>
  <si>
    <t>(   11   )월 월말보고서</t>
  </si>
  <si>
    <t>(   7   )월 월말보고서</t>
  </si>
  <si>
    <t>(   9   )월 월말보고서</t>
  </si>
  <si>
    <t>(   6   )월 월말보고서</t>
  </si>
  <si>
    <t>(   4   )월 월말보고서</t>
  </si>
  <si>
    <t>(   3   )월 월말보고서</t>
  </si>
  <si>
    <t>이번달 행사 내용</t>
  </si>
  <si>
    <t>다음달 행사 내용</t>
  </si>
  <si>
    <t>잔액</t>
  </si>
  <si>
    <t>12월</t>
  </si>
  <si>
    <t>10월</t>
  </si>
  <si>
    <t>월</t>
  </si>
  <si>
    <t>5주</t>
  </si>
  <si>
    <t>3월</t>
  </si>
  <si>
    <t>수입</t>
  </si>
  <si>
    <t>연락처</t>
  </si>
  <si>
    <t>6월</t>
  </si>
  <si>
    <t>이름</t>
  </si>
  <si>
    <t>새친구</t>
  </si>
  <si>
    <t>1주</t>
  </si>
  <si>
    <t>9월</t>
  </si>
  <si>
    <t xml:space="preserve"> </t>
  </si>
  <si>
    <t>재적</t>
  </si>
  <si>
    <t>5월</t>
  </si>
  <si>
    <t>행사일</t>
  </si>
  <si>
    <t>비고</t>
  </si>
  <si>
    <t>4주</t>
  </si>
  <si>
    <t>지출</t>
  </si>
  <si>
    <t>평균</t>
  </si>
  <si>
    <t xml:space="preserve">비고 </t>
  </si>
  <si>
    <t>7월</t>
  </si>
  <si>
    <t>3주</t>
  </si>
  <si>
    <t>총합계</t>
  </si>
  <si>
    <t>인도자</t>
  </si>
  <si>
    <t>헌금</t>
  </si>
  <si>
    <t>합계</t>
  </si>
  <si>
    <t>2월</t>
  </si>
  <si>
    <t>생일</t>
  </si>
  <si>
    <t>2주</t>
  </si>
  <si>
    <t>4월</t>
  </si>
  <si>
    <t>1월</t>
  </si>
  <si>
    <t>11월</t>
  </si>
  <si>
    <t>8월</t>
  </si>
  <si>
    <t>부장 : _______________ (인)</t>
  </si>
  <si>
    <t xml:space="preserve">남은금액(총 수입-총 지출+전년도 이월금) : </t>
  </si>
  <si>
    <t>4주차 헌금</t>
  </si>
  <si>
    <t xml:space="preserve">총 수입 : </t>
  </si>
  <si>
    <t>부서: 청년부</t>
  </si>
  <si>
    <t>생일축하비</t>
  </si>
  <si>
    <t>지출내역</t>
  </si>
  <si>
    <t xml:space="preserve">총 지출 : </t>
  </si>
  <si>
    <t>수입금액</t>
  </si>
  <si>
    <t>수입내역</t>
  </si>
  <si>
    <t>3주차 헌금</t>
  </si>
  <si>
    <t>회계보고</t>
  </si>
  <si>
    <t>지출금액</t>
  </si>
  <si>
    <t>출결 상황</t>
  </si>
  <si>
    <t>행사내용</t>
  </si>
  <si>
    <t>2주차 헌금</t>
  </si>
  <si>
    <t>1주차 헌금</t>
  </si>
  <si>
    <t>전월 이월금</t>
  </si>
  <si>
    <t>출석인원</t>
  </si>
  <si>
    <t>5주차 헌금</t>
    <phoneticPr fontId="5" type="noConversion"/>
  </si>
  <si>
    <t>생일축하비</t>
    <phoneticPr fontId="5" type="noConversion"/>
  </si>
  <si>
    <t>헌금</t>
    <phoneticPr fontId="5" type="noConversion"/>
  </si>
  <si>
    <t>수입금액</t>
    <phoneticPr fontId="5" type="noConversion"/>
  </si>
  <si>
    <t>구임원선물</t>
    <phoneticPr fontId="5" type="noConversion"/>
  </si>
  <si>
    <t>이자</t>
    <phoneticPr fontId="5" type="noConversion"/>
  </si>
  <si>
    <t>5주</t>
    <phoneticPr fontId="5" type="noConversion"/>
  </si>
  <si>
    <t>생일축하비</t>
    <phoneticPr fontId="5" type="noConversion"/>
  </si>
  <si>
    <t>명절선물</t>
    <phoneticPr fontId="5" type="noConversion"/>
  </si>
  <si>
    <t>임원문구비</t>
    <phoneticPr fontId="5" type="noConversion"/>
  </si>
  <si>
    <t>&lt;2022년 회계 보고&gt;</t>
    <phoneticPr fontId="5" type="noConversion"/>
  </si>
  <si>
    <r>
      <t>202</t>
    </r>
    <r>
      <rPr>
        <sz val="11"/>
        <color rgb="FF000000"/>
        <rFont val="맑은 고딕"/>
        <family val="3"/>
        <charset val="129"/>
      </rPr>
      <t>1</t>
    </r>
    <r>
      <rPr>
        <sz val="11"/>
        <color rgb="FF000000"/>
        <rFont val="맑은 고딕"/>
        <family val="3"/>
        <charset val="129"/>
      </rPr>
      <t xml:space="preserve">년 이월금 : </t>
    </r>
    <phoneticPr fontId="5" type="noConversion"/>
  </si>
  <si>
    <t>(   1   )월 월말보고서</t>
    <phoneticPr fontId="5" type="noConversion"/>
  </si>
  <si>
    <t>이아미</t>
    <phoneticPr fontId="5" type="noConversion"/>
  </si>
  <si>
    <t>1997.08.29</t>
    <phoneticPr fontId="5" type="noConversion"/>
  </si>
  <si>
    <t>010-5135-8108</t>
    <phoneticPr fontId="5" type="noConversion"/>
  </si>
  <si>
    <t>이회은</t>
    <phoneticPr fontId="5" type="noConversion"/>
  </si>
  <si>
    <t>신입생 환영&amp;1월 생월자</t>
    <phoneticPr fontId="5" type="noConversion"/>
  </si>
  <si>
    <t>팥모임</t>
    <phoneticPr fontId="5" type="noConversion"/>
  </si>
  <si>
    <t>팥모임</t>
    <phoneticPr fontId="5" type="noConversion"/>
  </si>
  <si>
    <t>윷놀이</t>
    <phoneticPr fontId="5" type="noConversion"/>
  </si>
  <si>
    <t>레크리에이션</t>
    <phoneticPr fontId="5" type="noConversion"/>
  </si>
  <si>
    <t>팥모임</t>
    <phoneticPr fontId="5" type="noConversion"/>
  </si>
  <si>
    <t>2월 생월자</t>
    <phoneticPr fontId="5" type="noConversion"/>
  </si>
  <si>
    <t>종이컵</t>
    <phoneticPr fontId="5" type="noConversion"/>
  </si>
  <si>
    <t>목사님 생신선물</t>
    <phoneticPr fontId="5" type="noConversion"/>
  </si>
  <si>
    <t>율놀이 시상</t>
    <phoneticPr fontId="5" type="noConversion"/>
  </si>
  <si>
    <t>성경통독 시상</t>
    <phoneticPr fontId="5" type="noConversion"/>
  </si>
  <si>
    <t>구임원 선물</t>
    <phoneticPr fontId="5" type="noConversion"/>
  </si>
  <si>
    <t>스케치북</t>
    <phoneticPr fontId="5" type="noConversion"/>
  </si>
  <si>
    <t>신입생 환영회 식사</t>
    <phoneticPr fontId="5" type="noConversion"/>
  </si>
  <si>
    <t>X(설연휴)</t>
    <phoneticPr fontId="5" type="noConversion"/>
  </si>
  <si>
    <t>1월표 참고</t>
    <phoneticPr fontId="5" type="noConversion"/>
  </si>
  <si>
    <t>(   12   )월 월말보고서</t>
    <phoneticPr fontId="5" type="noConversion"/>
  </si>
  <si>
    <t>3월 생월자</t>
    <phoneticPr fontId="5" type="noConversion"/>
  </si>
  <si>
    <t>팥모임</t>
    <phoneticPr fontId="5" type="noConversion"/>
  </si>
  <si>
    <t>미션 행사</t>
    <phoneticPr fontId="5" type="noConversion"/>
  </si>
  <si>
    <t>팥모임</t>
    <phoneticPr fontId="5" type="noConversion"/>
  </si>
  <si>
    <t>생일 축하비</t>
    <phoneticPr fontId="5" type="noConversion"/>
  </si>
  <si>
    <t>레크레이션 상금</t>
    <phoneticPr fontId="5" type="noConversion"/>
  </si>
  <si>
    <t>외장하드</t>
    <phoneticPr fontId="5" type="noConversion"/>
  </si>
  <si>
    <t>임원회의 간식비</t>
    <phoneticPr fontId="5" type="noConversion"/>
  </si>
  <si>
    <t>코로나 위로금</t>
    <phoneticPr fontId="5" type="noConversion"/>
  </si>
  <si>
    <t>팥모임</t>
    <phoneticPr fontId="5" type="noConversion"/>
  </si>
  <si>
    <t>4월 생월자 및 고난주간 필사</t>
    <phoneticPr fontId="5" type="noConversion"/>
  </si>
  <si>
    <t>미션 행사</t>
    <phoneticPr fontId="5" type="noConversion"/>
  </si>
  <si>
    <t>핕팥모임</t>
    <phoneticPr fontId="5" type="noConversion"/>
  </si>
  <si>
    <t>팥모임</t>
    <phoneticPr fontId="5" type="noConversion"/>
  </si>
  <si>
    <t>생일 현수막 제작</t>
    <phoneticPr fontId="5" type="noConversion"/>
  </si>
  <si>
    <t>폐기물봉투</t>
    <phoneticPr fontId="5" type="noConversion"/>
  </si>
  <si>
    <t>여전도회 후원</t>
    <phoneticPr fontId="5" type="noConversion"/>
  </si>
  <si>
    <t>팥모임</t>
    <phoneticPr fontId="5" type="noConversion"/>
  </si>
  <si>
    <t>X(선물전달)</t>
    <phoneticPr fontId="5" type="noConversion"/>
  </si>
  <si>
    <t>팥모임</t>
    <phoneticPr fontId="5" type="noConversion"/>
  </si>
  <si>
    <t>5월 생월자 및 어버이날 선물 포장</t>
    <phoneticPr fontId="5" type="noConversion"/>
  </si>
  <si>
    <t>X(교사회식)</t>
    <phoneticPr fontId="5" type="noConversion"/>
  </si>
  <si>
    <t>6월 생월자 행사</t>
    <phoneticPr fontId="5" type="noConversion"/>
  </si>
  <si>
    <t>김범준</t>
    <phoneticPr fontId="5" type="noConversion"/>
  </si>
  <si>
    <t>01032852293</t>
    <phoneticPr fontId="5" type="noConversion"/>
  </si>
  <si>
    <t>가족</t>
    <phoneticPr fontId="5" type="noConversion"/>
  </si>
  <si>
    <t>2001.09.08</t>
    <phoneticPr fontId="5" type="noConversion"/>
  </si>
  <si>
    <t>팥인사 &amp; 생일</t>
    <phoneticPr fontId="5" type="noConversion"/>
  </si>
  <si>
    <t>청년부 회식</t>
    <phoneticPr fontId="5" type="noConversion"/>
  </si>
  <si>
    <t>여름수련회</t>
    <phoneticPr fontId="5" type="noConversion"/>
  </si>
  <si>
    <t>생일자축하</t>
    <phoneticPr fontId="5" type="noConversion"/>
  </si>
  <si>
    <t>팥모임</t>
    <phoneticPr fontId="5" type="noConversion"/>
  </si>
  <si>
    <t>생일자축하</t>
    <phoneticPr fontId="5" type="noConversion"/>
  </si>
  <si>
    <t>팥모임</t>
    <phoneticPr fontId="5" type="noConversion"/>
  </si>
  <si>
    <t>생일자축하</t>
    <phoneticPr fontId="5" type="noConversion"/>
  </si>
  <si>
    <t>축가연습</t>
    <phoneticPr fontId="5" type="noConversion"/>
  </si>
  <si>
    <t>임원 간식비</t>
    <phoneticPr fontId="9" type="noConversion"/>
  </si>
  <si>
    <t>찬양팀 간식비</t>
    <phoneticPr fontId="9" type="noConversion"/>
  </si>
  <si>
    <t>팥 지원금</t>
    <phoneticPr fontId="9" type="noConversion"/>
  </si>
  <si>
    <t>생일 축하비</t>
    <phoneticPr fontId="5" type="noConversion"/>
  </si>
  <si>
    <t>청년 심방비</t>
    <phoneticPr fontId="9" type="noConversion"/>
  </si>
  <si>
    <t>어버이날 준비</t>
    <phoneticPr fontId="9" type="noConversion"/>
  </si>
  <si>
    <t>스승의 날 선물(담임목사님)</t>
    <phoneticPr fontId="9" type="noConversion"/>
  </si>
  <si>
    <t>스승의 날 선물(강목사님)</t>
    <phoneticPr fontId="9" type="noConversion"/>
  </si>
  <si>
    <t>5주차 헌금</t>
    <phoneticPr fontId="9" type="noConversion"/>
  </si>
  <si>
    <t>스승의 날 선물(부장집사님)</t>
    <phoneticPr fontId="9" type="noConversion"/>
  </si>
  <si>
    <t>생일 축하비</t>
    <phoneticPr fontId="5" type="noConversion"/>
  </si>
  <si>
    <t>임원/팥장 간식비</t>
    <phoneticPr fontId="9" type="noConversion"/>
  </si>
  <si>
    <t>청년 심방비</t>
    <phoneticPr fontId="9" type="noConversion"/>
  </si>
  <si>
    <t>생일 축하비</t>
    <phoneticPr fontId="5" type="noConversion"/>
  </si>
  <si>
    <t>1주차 헌금</t>
    <phoneticPr fontId="9" type="noConversion"/>
  </si>
  <si>
    <t>임원 간식비</t>
    <phoneticPr fontId="9" type="noConversion"/>
  </si>
  <si>
    <t>2주차 헌금</t>
    <phoneticPr fontId="9" type="noConversion"/>
  </si>
  <si>
    <t>3주차 헌금</t>
    <phoneticPr fontId="9" type="noConversion"/>
  </si>
  <si>
    <t>4주차 헌금</t>
    <phoneticPr fontId="9" type="noConversion"/>
  </si>
  <si>
    <t>5주차 헌금</t>
    <phoneticPr fontId="9" type="noConversion"/>
  </si>
  <si>
    <t>수박헌금</t>
    <phoneticPr fontId="9" type="noConversion"/>
  </si>
  <si>
    <t>명절선물</t>
    <phoneticPr fontId="9" type="noConversion"/>
  </si>
  <si>
    <t>군입대선물</t>
    <phoneticPr fontId="9" type="noConversion"/>
  </si>
  <si>
    <r>
      <t>2월표</t>
    </r>
    <r>
      <rPr>
        <sz val="11"/>
        <color rgb="FF000000"/>
        <rFont val="맑은 고딕"/>
        <family val="3"/>
        <charset val="129"/>
      </rPr>
      <t xml:space="preserve"> 참고</t>
    </r>
    <phoneticPr fontId="5" type="noConversion"/>
  </si>
  <si>
    <t>3월표 참고</t>
    <phoneticPr fontId="5" type="noConversion"/>
  </si>
  <si>
    <t>여전도회 후원</t>
    <phoneticPr fontId="5" type="noConversion"/>
  </si>
  <si>
    <t>4월표 참고</t>
    <phoneticPr fontId="5" type="noConversion"/>
  </si>
  <si>
    <t>5월표 참고</t>
    <phoneticPr fontId="5" type="noConversion"/>
  </si>
  <si>
    <t>6월표 참고</t>
    <phoneticPr fontId="5" type="noConversion"/>
  </si>
  <si>
    <t>임원회의 간식비</t>
    <phoneticPr fontId="5" type="noConversion"/>
  </si>
  <si>
    <t>생일 축하비</t>
    <phoneticPr fontId="5" type="noConversion"/>
  </si>
  <si>
    <t>1주차 헌금</t>
    <phoneticPr fontId="9" type="noConversion"/>
  </si>
  <si>
    <t>수련회</t>
    <phoneticPr fontId="9" type="noConversion"/>
  </si>
  <si>
    <t>찬조</t>
    <phoneticPr fontId="9" type="noConversion"/>
  </si>
  <si>
    <t>회비</t>
    <phoneticPr fontId="9" type="noConversion"/>
  </si>
  <si>
    <t>임원간식비</t>
    <phoneticPr fontId="9" type="noConversion"/>
  </si>
  <si>
    <r>
      <t>8월</t>
    </r>
    <r>
      <rPr>
        <sz val="11"/>
        <color rgb="FF000000"/>
        <rFont val="맑은 고딕"/>
        <family val="3"/>
        <charset val="129"/>
      </rPr>
      <t xml:space="preserve"> 표 참조</t>
    </r>
    <phoneticPr fontId="5" type="noConversion"/>
  </si>
  <si>
    <t>생일자축하</t>
    <phoneticPr fontId="5" type="noConversion"/>
  </si>
  <si>
    <t>팥모임</t>
    <phoneticPr fontId="5" type="noConversion"/>
  </si>
  <si>
    <t>청년부회식</t>
    <phoneticPr fontId="5" type="noConversion"/>
  </si>
  <si>
    <t>임원투표</t>
    <phoneticPr fontId="5" type="noConversion"/>
  </si>
  <si>
    <t>5주차 헌금</t>
    <phoneticPr fontId="5" type="noConversion"/>
  </si>
  <si>
    <t>생일 축하비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</si>
</sst>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\/dd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휴먼모음T"/>
      <family val="1"/>
      <charset val="129"/>
    </font>
    <font>
      <sz val="16"/>
      <color rgb="FF000000"/>
      <name val="휴먼모음T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휴먼모음T"/>
      <family val="1"/>
      <charset val="129"/>
    </font>
    <font>
      <b/>
      <sz val="7.5"/>
      <color rgb="FF000000"/>
      <name val="휴먼모음T"/>
      <family val="1"/>
      <charset val="129"/>
    </font>
    <font>
      <sz val="7.5"/>
      <color rgb="FF000000"/>
      <name val="휴먼모음T"/>
      <family val="1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C090"/>
        <bgColor indexed="64"/>
      </patternFill>
    </fill>
    <fill>
      <patternFill patternType="solid">
        <fgColor rgb="FFF79646"/>
        <bgColor indexed="64"/>
      </patternFill>
    </fill>
    <fill>
      <gradientFill degree="90">
        <stop position="0">
          <color rgb="FFFFFFFF"/>
        </stop>
        <stop position="0.5">
          <color rgb="FFE46C0A"/>
        </stop>
        <stop position="1">
          <color rgb="FFFFFFFF"/>
        </stop>
      </gradientFill>
    </fill>
  </fills>
  <borders count="44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4" fillId="0" borderId="0">
      <alignment vertical="center"/>
    </xf>
  </cellStyleXfs>
  <cellXfs count="16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41" fontId="2" fillId="0" borderId="6" xfId="1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41" fontId="2" fillId="0" borderId="1" xfId="1" applyNumberFormat="1" applyFont="1" applyBorder="1" applyAlignment="1">
      <alignment horizontal="center" vertical="center"/>
    </xf>
    <xf numFmtId="41" fontId="2" fillId="0" borderId="14" xfId="1" applyNumberFormat="1" applyFont="1" applyBorder="1" applyAlignment="1">
      <alignment horizontal="center" vertical="center"/>
    </xf>
    <xf numFmtId="41" fontId="2" fillId="0" borderId="14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41" fontId="0" fillId="0" borderId="0" xfId="1" applyNumberFormat="1" applyFont="1">
      <alignment vertical="center"/>
    </xf>
    <xf numFmtId="41" fontId="0" fillId="0" borderId="0" xfId="0" applyNumberFormat="1">
      <alignment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41" fontId="0" fillId="0" borderId="0" xfId="1" applyNumberFormat="1" applyFont="1" applyAlignment="1">
      <alignment vertical="center"/>
    </xf>
    <xf numFmtId="0" fontId="0" fillId="0" borderId="17" xfId="0" applyNumberFormat="1" applyBorder="1">
      <alignment vertical="center"/>
    </xf>
    <xf numFmtId="41" fontId="0" fillId="0" borderId="17" xfId="1" applyNumberFormat="1" applyFont="1" applyBorder="1">
      <alignment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3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20" xfId="0" applyNumberFormat="1" applyBorder="1">
      <alignment vertical="center"/>
    </xf>
    <xf numFmtId="41" fontId="0" fillId="0" borderId="20" xfId="1" applyNumberFormat="1" applyFont="1" applyBorder="1">
      <alignment vertical="center"/>
    </xf>
    <xf numFmtId="0" fontId="0" fillId="0" borderId="11" xfId="0" applyNumberFormat="1" applyBorder="1">
      <alignment vertical="center"/>
    </xf>
    <xf numFmtId="0" fontId="0" fillId="3" borderId="15" xfId="0" applyNumberFormat="1" applyFill="1" applyBorder="1">
      <alignment vertical="center"/>
    </xf>
    <xf numFmtId="0" fontId="0" fillId="3" borderId="21" xfId="0" applyNumberFormat="1" applyFill="1" applyBorder="1">
      <alignment vertical="center"/>
    </xf>
    <xf numFmtId="41" fontId="0" fillId="3" borderId="21" xfId="1" applyNumberFormat="1" applyFont="1" applyFill="1" applyBorder="1">
      <alignment vertical="center"/>
    </xf>
    <xf numFmtId="0" fontId="0" fillId="3" borderId="14" xfId="0" applyNumberFormat="1" applyFill="1" applyBorder="1">
      <alignment vertical="center"/>
    </xf>
    <xf numFmtId="0" fontId="0" fillId="0" borderId="23" xfId="0" applyNumberFormat="1" applyBorder="1">
      <alignment vertical="center"/>
    </xf>
    <xf numFmtId="0" fontId="0" fillId="0" borderId="24" xfId="0" applyNumberFormat="1" applyBorder="1">
      <alignment vertical="center"/>
    </xf>
    <xf numFmtId="41" fontId="0" fillId="0" borderId="24" xfId="1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1" fillId="0" borderId="17" xfId="0" applyNumberFormat="1" applyFont="1" applyBorder="1">
      <alignment vertical="center"/>
    </xf>
    <xf numFmtId="0" fontId="1" fillId="0" borderId="24" xfId="0" applyNumberFormat="1" applyFont="1" applyBorder="1">
      <alignment vertical="center"/>
    </xf>
    <xf numFmtId="0" fontId="1" fillId="0" borderId="20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1" fontId="2" fillId="0" borderId="22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1" fillId="0" borderId="24" xfId="1" applyNumberFormat="1" applyFont="1" applyBorder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30" xfId="0" applyNumberFormat="1" applyFont="1" applyBorder="1" applyAlignment="1">
      <alignment horizontal="center" vertical="center"/>
    </xf>
    <xf numFmtId="0" fontId="2" fillId="0" borderId="4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21" xfId="0" applyNumberFormat="1" applyFont="1" applyFill="1" applyBorder="1" applyAlignment="1">
      <alignment horizontal="center" vertical="center"/>
    </xf>
    <xf numFmtId="0" fontId="2" fillId="4" borderId="14" xfId="0" applyNumberFormat="1" applyFont="1" applyFill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0" fontId="2" fillId="0" borderId="39" xfId="0" applyNumberFormat="1" applyFont="1" applyBorder="1" applyAlignment="1">
      <alignment horizontal="center" vertical="center"/>
    </xf>
    <xf numFmtId="0" fontId="2" fillId="0" borderId="41" xfId="0" applyNumberFormat="1" applyFont="1" applyBorder="1" applyAlignment="1">
      <alignment horizontal="center" vertical="center"/>
    </xf>
    <xf numFmtId="0" fontId="2" fillId="0" borderId="28" xfId="0" applyNumberFormat="1" applyFont="1" applyBorder="1" applyAlignment="1">
      <alignment horizontal="center" vertical="center"/>
    </xf>
    <xf numFmtId="0" fontId="2" fillId="0" borderId="29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31" xfId="0" applyNumberFormat="1" applyFont="1" applyBorder="1" applyAlignment="1">
      <alignment horizontal="center" vertical="center"/>
    </xf>
    <xf numFmtId="0" fontId="2" fillId="0" borderId="3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4" borderId="13" xfId="0" applyNumberFormat="1" applyFont="1" applyFill="1" applyBorder="1" applyAlignment="1">
      <alignment horizontal="center" vertical="center"/>
    </xf>
    <xf numFmtId="0" fontId="2" fillId="0" borderId="40" xfId="0" applyNumberFormat="1" applyFont="1" applyBorder="1" applyAlignment="1">
      <alignment horizontal="center" vertical="center"/>
    </xf>
    <xf numFmtId="0" fontId="2" fillId="0" borderId="4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31" xfId="0" applyNumberFormat="1" applyFont="1" applyBorder="1" applyAlignment="1">
      <alignment horizontal="center" vertical="center" wrapText="1"/>
    </xf>
    <xf numFmtId="0" fontId="2" fillId="0" borderId="32" xfId="0" applyNumberFormat="1" applyFont="1" applyBorder="1" applyAlignment="1">
      <alignment horizontal="center" vertical="center" wrapText="1"/>
    </xf>
    <xf numFmtId="0" fontId="2" fillId="0" borderId="37" xfId="0" applyNumberFormat="1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0" fontId="2" fillId="4" borderId="35" xfId="0" applyNumberFormat="1" applyFont="1" applyFill="1" applyBorder="1" applyAlignment="1">
      <alignment horizontal="center" vertical="center"/>
    </xf>
    <xf numFmtId="0" fontId="2" fillId="4" borderId="38" xfId="0" applyNumberFormat="1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41" fontId="2" fillId="0" borderId="26" xfId="0" applyNumberFormat="1" applyFont="1" applyBorder="1" applyAlignment="1">
      <alignment horizontal="center" vertical="center"/>
    </xf>
    <xf numFmtId="41" fontId="2" fillId="0" borderId="27" xfId="0" applyNumberFormat="1" applyFont="1" applyBorder="1" applyAlignment="1">
      <alignment horizontal="center" vertical="center"/>
    </xf>
    <xf numFmtId="0" fontId="2" fillId="0" borderId="32" xfId="0" applyNumberFormat="1" applyFont="1" applyBorder="1" applyAlignment="1">
      <alignment horizontal="center" vertical="center"/>
    </xf>
    <xf numFmtId="41" fontId="2" fillId="0" borderId="34" xfId="0" applyNumberFormat="1" applyFont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0" fontId="2" fillId="0" borderId="37" xfId="0" applyNumberFormat="1" applyFont="1" applyBorder="1" applyAlignment="1">
      <alignment horizontal="center" vertical="center"/>
    </xf>
    <xf numFmtId="0" fontId="6" fillId="0" borderId="28" xfId="0" applyNumberFormat="1" applyFont="1" applyBorder="1" applyAlignment="1">
      <alignment horizontal="center" vertical="center"/>
    </xf>
    <xf numFmtId="0" fontId="7" fillId="0" borderId="28" xfId="0" applyNumberFormat="1" applyFont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0" fontId="8" fillId="0" borderId="22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" fillId="0" borderId="28" xfId="0" applyNumberFormat="1" applyFont="1" applyBorder="1" applyAlignment="1">
      <alignment horizontal="center" vertical="center" wrapText="1"/>
    </xf>
    <xf numFmtId="0" fontId="2" fillId="0" borderId="29" xfId="0" applyNumberFormat="1" applyFont="1" applyBorder="1" applyAlignment="1">
      <alignment horizontal="center" vertical="center" wrapText="1"/>
    </xf>
    <xf numFmtId="0" fontId="2" fillId="0" borderId="22" xfId="0" applyNumberFormat="1" applyFont="1" applyBorder="1" applyAlignment="1">
      <alignment horizontal="center" vertical="center" wrapText="1"/>
    </xf>
    <xf numFmtId="0" fontId="0" fillId="2" borderId="18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view="pageBreakPreview" topLeftCell="A4" zoomScaleNormal="100" zoomScaleSheetLayoutView="100" workbookViewId="0">
      <selection activeCell="O21" sqref="O21:P21"/>
    </sheetView>
  </sheetViews>
  <sheetFormatPr defaultColWidth="8.75" defaultRowHeight="16.5" x14ac:dyDescent="0.3"/>
  <cols>
    <col min="1" max="1" width="1.625" style="56" customWidth="1"/>
    <col min="3" max="12" width="4.875" style="56" customWidth="1"/>
    <col min="13" max="13" width="16.5" style="56" customWidth="1"/>
    <col min="14" max="14" width="14.625" style="56" customWidth="1"/>
    <col min="15" max="15" width="16.625" style="56" bestFit="1" customWidth="1"/>
    <col min="16" max="16" width="14.625" style="56" customWidth="1"/>
  </cols>
  <sheetData>
    <row r="2" spans="2:16" ht="20.25" x14ac:dyDescent="0.3">
      <c r="B2" s="108" t="s">
        <v>51</v>
      </c>
      <c r="C2" s="108"/>
      <c r="D2" s="89"/>
      <c r="E2" s="109" t="s">
        <v>78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6" ht="17.25" thickBot="1" x14ac:dyDescent="0.35"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</row>
    <row r="4" spans="2:16" ht="17.25" thickBot="1" x14ac:dyDescent="0.35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6" x14ac:dyDescent="0.3">
      <c r="B5" s="84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16</v>
      </c>
      <c r="L5" s="113"/>
      <c r="M5" s="87" t="s">
        <v>56</v>
      </c>
      <c r="N5" s="88" t="s">
        <v>55</v>
      </c>
      <c r="O5" s="16" t="s">
        <v>53</v>
      </c>
      <c r="P5" s="85" t="s">
        <v>59</v>
      </c>
    </row>
    <row r="6" spans="2:16" ht="17.25" thickBot="1" x14ac:dyDescent="0.35">
      <c r="B6" s="14" t="s">
        <v>65</v>
      </c>
      <c r="C6" s="121">
        <v>14</v>
      </c>
      <c r="D6" s="121"/>
      <c r="E6" s="122">
        <v>19</v>
      </c>
      <c r="F6" s="123"/>
      <c r="G6" s="121">
        <v>18</v>
      </c>
      <c r="H6" s="121"/>
      <c r="I6" s="121">
        <v>24</v>
      </c>
      <c r="J6" s="121"/>
      <c r="K6" s="121">
        <v>16</v>
      </c>
      <c r="L6" s="124"/>
      <c r="M6" s="82" t="s">
        <v>64</v>
      </c>
      <c r="N6" s="91">
        <v>1407923</v>
      </c>
      <c r="O6" s="92" t="s">
        <v>67</v>
      </c>
      <c r="P6" s="91">
        <v>20000</v>
      </c>
    </row>
    <row r="7" spans="2:16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82" t="s">
        <v>63</v>
      </c>
      <c r="N7" s="91">
        <v>25000</v>
      </c>
      <c r="O7" s="93" t="s">
        <v>96</v>
      </c>
      <c r="P7" s="91">
        <v>109000</v>
      </c>
    </row>
    <row r="8" spans="2:16" ht="17.25" thickBot="1" x14ac:dyDescent="0.35">
      <c r="B8" s="130"/>
      <c r="C8" s="106">
        <v>45</v>
      </c>
      <c r="D8" s="106"/>
      <c r="E8" s="106"/>
      <c r="F8" s="106"/>
      <c r="G8" s="106"/>
      <c r="H8" s="106">
        <f>AVERAGE(C6:L6)</f>
        <v>18.2</v>
      </c>
      <c r="I8" s="106"/>
      <c r="J8" s="106"/>
      <c r="K8" s="106"/>
      <c r="L8" s="107"/>
      <c r="M8" s="82" t="s">
        <v>62</v>
      </c>
      <c r="N8" s="91">
        <v>31000</v>
      </c>
      <c r="O8" s="92" t="s">
        <v>90</v>
      </c>
      <c r="P8" s="91">
        <v>4400</v>
      </c>
    </row>
    <row r="9" spans="2:16" ht="17.25" thickBot="1" x14ac:dyDescent="0.35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82" t="s">
        <v>57</v>
      </c>
      <c r="N9" s="91">
        <v>31000</v>
      </c>
      <c r="O9" s="92" t="s">
        <v>91</v>
      </c>
      <c r="P9" s="91">
        <v>50000</v>
      </c>
    </row>
    <row r="10" spans="2:16" x14ac:dyDescent="0.3">
      <c r="B10" s="84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82" t="s">
        <v>49</v>
      </c>
      <c r="N10" s="91">
        <v>56000</v>
      </c>
      <c r="O10" s="94" t="s">
        <v>74</v>
      </c>
      <c r="P10" s="91">
        <v>50000</v>
      </c>
    </row>
    <row r="11" spans="2:16" x14ac:dyDescent="0.3">
      <c r="B11" s="90">
        <v>44563</v>
      </c>
      <c r="C11" s="116" t="s">
        <v>83</v>
      </c>
      <c r="D11" s="117"/>
      <c r="E11" s="117"/>
      <c r="F11" s="118"/>
      <c r="G11" s="119">
        <v>44598</v>
      </c>
      <c r="H11" s="120"/>
      <c r="I11" s="116" t="s">
        <v>89</v>
      </c>
      <c r="J11" s="117"/>
      <c r="K11" s="117"/>
      <c r="L11" s="118"/>
      <c r="M11" s="82" t="s">
        <v>66</v>
      </c>
      <c r="N11" s="91">
        <v>21000</v>
      </c>
      <c r="O11" s="97" t="s">
        <v>86</v>
      </c>
      <c r="P11" s="96">
        <v>6900</v>
      </c>
    </row>
    <row r="12" spans="2:16" x14ac:dyDescent="0.3">
      <c r="B12" s="90">
        <v>44570</v>
      </c>
      <c r="C12" s="116" t="s">
        <v>84</v>
      </c>
      <c r="D12" s="117"/>
      <c r="E12" s="117"/>
      <c r="F12" s="118"/>
      <c r="G12" s="119">
        <v>44605</v>
      </c>
      <c r="H12" s="120"/>
      <c r="I12" s="116" t="s">
        <v>88</v>
      </c>
      <c r="J12" s="117"/>
      <c r="K12" s="117"/>
      <c r="L12" s="118"/>
      <c r="M12" s="83"/>
      <c r="N12" s="8"/>
      <c r="O12" s="95" t="s">
        <v>92</v>
      </c>
      <c r="P12" s="91">
        <v>180000</v>
      </c>
    </row>
    <row r="13" spans="2:16" x14ac:dyDescent="0.3">
      <c r="B13" s="90">
        <v>44577</v>
      </c>
      <c r="C13" s="116" t="s">
        <v>85</v>
      </c>
      <c r="D13" s="117"/>
      <c r="E13" s="117"/>
      <c r="F13" s="118"/>
      <c r="G13" s="119">
        <v>44612</v>
      </c>
      <c r="H13" s="120"/>
      <c r="I13" s="116" t="s">
        <v>87</v>
      </c>
      <c r="J13" s="117"/>
      <c r="K13" s="117"/>
      <c r="L13" s="118"/>
      <c r="M13" s="83"/>
      <c r="N13" s="8"/>
      <c r="O13" s="92" t="s">
        <v>93</v>
      </c>
      <c r="P13" s="91">
        <v>80000</v>
      </c>
    </row>
    <row r="14" spans="2:16" ht="16.5" customHeight="1" x14ac:dyDescent="0.3">
      <c r="B14" s="90">
        <v>44584</v>
      </c>
      <c r="C14" s="116" t="s">
        <v>86</v>
      </c>
      <c r="D14" s="117"/>
      <c r="E14" s="117"/>
      <c r="F14" s="118"/>
      <c r="G14" s="119">
        <v>44619</v>
      </c>
      <c r="H14" s="120"/>
      <c r="I14" s="116" t="s">
        <v>88</v>
      </c>
      <c r="J14" s="117"/>
      <c r="K14" s="117"/>
      <c r="L14" s="118"/>
      <c r="M14" s="83"/>
      <c r="N14" s="8"/>
      <c r="O14" s="92" t="s">
        <v>94</v>
      </c>
      <c r="P14" s="91">
        <v>30000</v>
      </c>
    </row>
    <row r="15" spans="2:16" ht="17.25" thickBot="1" x14ac:dyDescent="0.35">
      <c r="B15" s="90">
        <v>44591</v>
      </c>
      <c r="C15" s="136" t="s">
        <v>97</v>
      </c>
      <c r="D15" s="137"/>
      <c r="E15" s="137"/>
      <c r="F15" s="138"/>
      <c r="G15" s="139"/>
      <c r="H15" s="140"/>
      <c r="I15" s="136"/>
      <c r="J15" s="137"/>
      <c r="K15" s="137"/>
      <c r="L15" s="138"/>
      <c r="M15" s="83"/>
      <c r="N15" s="8"/>
      <c r="O15" s="92" t="s">
        <v>95</v>
      </c>
      <c r="P15" s="91">
        <v>5000</v>
      </c>
    </row>
    <row r="16" spans="2:16" ht="17.25" thickBot="1" x14ac:dyDescent="0.35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82"/>
      <c r="N16" s="8"/>
      <c r="O16" s="83"/>
      <c r="P16" s="8"/>
    </row>
    <row r="17" spans="2:16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82"/>
      <c r="N17" s="8"/>
      <c r="O17" s="83"/>
      <c r="P17" s="8"/>
    </row>
    <row r="18" spans="2:16" x14ac:dyDescent="0.3">
      <c r="B18" s="132" t="s">
        <v>79</v>
      </c>
      <c r="C18" s="133"/>
      <c r="D18" s="116" t="s">
        <v>80</v>
      </c>
      <c r="E18" s="117"/>
      <c r="F18" s="134"/>
      <c r="G18" s="133" t="s">
        <v>81</v>
      </c>
      <c r="H18" s="133"/>
      <c r="I18" s="133"/>
      <c r="J18" s="133"/>
      <c r="K18" s="133" t="s">
        <v>82</v>
      </c>
      <c r="L18" s="135"/>
      <c r="M18" s="82"/>
      <c r="N18" s="8"/>
      <c r="O18" s="83"/>
      <c r="P18" s="8"/>
    </row>
    <row r="19" spans="2:16" ht="17.25" thickBot="1" x14ac:dyDescent="0.35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14"/>
      <c r="N19" s="18"/>
      <c r="O19" s="25"/>
      <c r="P19" s="86"/>
    </row>
    <row r="20" spans="2:16" ht="17.25" thickBot="1" x14ac:dyDescent="0.35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24" t="s">
        <v>39</v>
      </c>
      <c r="N20" s="19">
        <f>SUM(N6:N19)</f>
        <v>1571923</v>
      </c>
      <c r="O20" s="17" t="s">
        <v>39</v>
      </c>
      <c r="P20" s="20">
        <f>SUM(P6:P19)</f>
        <v>535300</v>
      </c>
    </row>
    <row r="21" spans="2:16" ht="17.25" thickBot="1" x14ac:dyDescent="0.35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1036623</v>
      </c>
      <c r="P21" s="146"/>
    </row>
  </sheetData>
  <mergeCells count="63"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C12:F12"/>
    <mergeCell ref="G12:H12"/>
    <mergeCell ref="I12:L12"/>
    <mergeCell ref="C13:F13"/>
    <mergeCell ref="G13:H13"/>
    <mergeCell ref="I13:L13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</mergeCells>
  <phoneticPr fontId="5" type="noConversion"/>
  <pageMargins left="0.7086111307144165" right="0.7086111307144165" top="0.74750000238418579" bottom="0.74750000238418579" header="0.31486111879348755" footer="0.31486111879348755"/>
  <pageSetup paperSize="9" scale="9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R21"/>
  <sheetViews>
    <sheetView topLeftCell="N7" zoomScaleNormal="100" zoomScaleSheetLayoutView="75" workbookViewId="0">
      <selection activeCell="O21" sqref="O21:P21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4" width="14.625" style="1" customWidth="1"/>
    <col min="15" max="15" width="16.625" style="1" bestFit="1" customWidth="1"/>
    <col min="16" max="16" width="14.625" style="1" customWidth="1"/>
    <col min="18" max="18" width="10.875" style="1" bestFit="1" customWidth="1"/>
  </cols>
  <sheetData>
    <row r="2" spans="2:18" ht="20.25" x14ac:dyDescent="0.3">
      <c r="B2" s="108" t="s">
        <v>51</v>
      </c>
      <c r="C2" s="108"/>
      <c r="D2" s="36"/>
      <c r="E2" s="109" t="s">
        <v>3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8" x14ac:dyDescent="0.3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8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8" x14ac:dyDescent="0.3">
      <c r="B5" s="43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72</v>
      </c>
      <c r="L5" s="113"/>
      <c r="M5" s="39" t="s">
        <v>56</v>
      </c>
      <c r="N5" s="40" t="s">
        <v>55</v>
      </c>
      <c r="O5" s="16" t="s">
        <v>53</v>
      </c>
      <c r="P5" s="44" t="s">
        <v>59</v>
      </c>
    </row>
    <row r="6" spans="2:18" x14ac:dyDescent="0.3">
      <c r="B6" s="14" t="s">
        <v>65</v>
      </c>
      <c r="C6" s="121">
        <v>11</v>
      </c>
      <c r="D6" s="121"/>
      <c r="E6" s="122"/>
      <c r="F6" s="123"/>
      <c r="G6" s="121"/>
      <c r="H6" s="121"/>
      <c r="I6" s="121"/>
      <c r="J6" s="121"/>
      <c r="K6" s="121"/>
      <c r="L6" s="124"/>
      <c r="M6" s="97" t="s">
        <v>64</v>
      </c>
      <c r="N6" s="91">
        <v>400543</v>
      </c>
      <c r="O6" s="92" t="s">
        <v>171</v>
      </c>
      <c r="P6" s="91">
        <v>29000</v>
      </c>
    </row>
    <row r="7" spans="2:18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97" t="s">
        <v>63</v>
      </c>
      <c r="N7" s="91">
        <v>16000</v>
      </c>
      <c r="O7" s="92" t="s">
        <v>178</v>
      </c>
      <c r="P7" s="91">
        <v>15000</v>
      </c>
    </row>
    <row r="8" spans="2:18" x14ac:dyDescent="0.3">
      <c r="B8" s="130"/>
      <c r="C8" s="106">
        <v>45</v>
      </c>
      <c r="D8" s="106"/>
      <c r="E8" s="106"/>
      <c r="F8" s="106"/>
      <c r="G8" s="106"/>
      <c r="H8" s="106">
        <f>AVERAGE(C6:L6)</f>
        <v>11</v>
      </c>
      <c r="I8" s="106"/>
      <c r="J8" s="106"/>
      <c r="K8" s="106"/>
      <c r="L8" s="107"/>
      <c r="M8" s="97" t="s">
        <v>62</v>
      </c>
      <c r="N8" s="91">
        <v>35000</v>
      </c>
      <c r="O8" s="92"/>
      <c r="P8" s="91"/>
      <c r="R8" s="52"/>
    </row>
    <row r="9" spans="2:18" x14ac:dyDescent="0.3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97" t="s">
        <v>57</v>
      </c>
      <c r="N9" s="91">
        <v>36000</v>
      </c>
      <c r="O9" s="92"/>
      <c r="P9" s="91"/>
      <c r="R9" s="52"/>
    </row>
    <row r="10" spans="2:18" x14ac:dyDescent="0.3">
      <c r="B10" s="43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97" t="s">
        <v>49</v>
      </c>
      <c r="N10" s="91">
        <v>19000</v>
      </c>
      <c r="O10" s="92"/>
      <c r="P10" s="91"/>
      <c r="R10" s="52"/>
    </row>
    <row r="11" spans="2:18" x14ac:dyDescent="0.3">
      <c r="B11" s="38">
        <v>44836</v>
      </c>
      <c r="C11" s="116" t="s">
        <v>130</v>
      </c>
      <c r="D11" s="117"/>
      <c r="E11" s="117"/>
      <c r="F11" s="118"/>
      <c r="G11" s="119">
        <v>44871</v>
      </c>
      <c r="H11" s="120"/>
      <c r="I11" s="116" t="s">
        <v>173</v>
      </c>
      <c r="J11" s="117"/>
      <c r="K11" s="117"/>
      <c r="L11" s="118"/>
      <c r="M11" s="97" t="s">
        <v>177</v>
      </c>
      <c r="N11" s="91">
        <v>5000</v>
      </c>
      <c r="O11" s="92"/>
      <c r="P11" s="91"/>
      <c r="R11" s="52"/>
    </row>
    <row r="12" spans="2:18" x14ac:dyDescent="0.3">
      <c r="B12" s="38">
        <v>44843</v>
      </c>
      <c r="C12" s="116" t="s">
        <v>135</v>
      </c>
      <c r="D12" s="117"/>
      <c r="E12" s="117"/>
      <c r="F12" s="118"/>
      <c r="G12" s="119">
        <v>44878</v>
      </c>
      <c r="H12" s="120"/>
      <c r="I12" s="116" t="s">
        <v>175</v>
      </c>
      <c r="J12" s="117"/>
      <c r="K12" s="117"/>
      <c r="L12" s="118"/>
      <c r="M12" s="92"/>
      <c r="N12" s="91"/>
      <c r="O12" s="92"/>
      <c r="P12" s="91"/>
      <c r="R12" s="52"/>
    </row>
    <row r="13" spans="2:18" x14ac:dyDescent="0.3">
      <c r="B13" s="90">
        <v>44850</v>
      </c>
      <c r="C13" s="116" t="s">
        <v>135</v>
      </c>
      <c r="D13" s="117"/>
      <c r="E13" s="117"/>
      <c r="F13" s="118"/>
      <c r="G13" s="119">
        <v>44885</v>
      </c>
      <c r="H13" s="120"/>
      <c r="I13" s="116" t="s">
        <v>176</v>
      </c>
      <c r="J13" s="117"/>
      <c r="K13" s="117"/>
      <c r="L13" s="118"/>
      <c r="M13" s="92"/>
      <c r="N13" s="91"/>
      <c r="O13" s="92"/>
      <c r="P13" s="91"/>
      <c r="R13" s="52"/>
    </row>
    <row r="14" spans="2:18" ht="16.5" customHeight="1" x14ac:dyDescent="0.3">
      <c r="B14" s="90">
        <v>44857</v>
      </c>
      <c r="C14" s="116" t="s">
        <v>135</v>
      </c>
      <c r="D14" s="117"/>
      <c r="E14" s="117"/>
      <c r="F14" s="118"/>
      <c r="G14" s="119">
        <v>44892</v>
      </c>
      <c r="H14" s="120"/>
      <c r="I14" s="116" t="s">
        <v>174</v>
      </c>
      <c r="J14" s="117"/>
      <c r="K14" s="117"/>
      <c r="L14" s="118"/>
      <c r="M14" s="92"/>
      <c r="N14" s="91"/>
      <c r="O14" s="92"/>
      <c r="P14" s="91"/>
      <c r="R14" s="52"/>
    </row>
    <row r="15" spans="2:18" x14ac:dyDescent="0.3">
      <c r="B15" s="90">
        <v>44864</v>
      </c>
      <c r="C15" s="136" t="s">
        <v>135</v>
      </c>
      <c r="D15" s="137"/>
      <c r="E15" s="137"/>
      <c r="F15" s="138"/>
      <c r="G15" s="139"/>
      <c r="H15" s="140"/>
      <c r="I15" s="136"/>
      <c r="J15" s="137"/>
      <c r="K15" s="137"/>
      <c r="L15" s="138"/>
      <c r="M15" s="92"/>
      <c r="N15" s="91"/>
      <c r="O15" s="92"/>
      <c r="P15" s="91"/>
      <c r="R15" s="52"/>
    </row>
    <row r="16" spans="2:18" x14ac:dyDescent="0.3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97"/>
      <c r="N16" s="91"/>
      <c r="O16" s="92"/>
      <c r="P16" s="91"/>
      <c r="R16" s="52"/>
    </row>
    <row r="17" spans="2:16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97"/>
      <c r="N17" s="91"/>
      <c r="O17" s="92"/>
      <c r="P17" s="91"/>
    </row>
    <row r="18" spans="2:16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97"/>
      <c r="N18" s="91"/>
      <c r="O18" s="92"/>
      <c r="P18" s="91"/>
    </row>
    <row r="19" spans="2:16" x14ac:dyDescent="0.3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98"/>
      <c r="N19" s="99"/>
      <c r="O19" s="94"/>
      <c r="P19" s="100"/>
    </row>
    <row r="20" spans="2:16" x14ac:dyDescent="0.3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101" t="s">
        <v>39</v>
      </c>
      <c r="N20" s="102">
        <f>SUM(N6:N19)</f>
        <v>511543</v>
      </c>
      <c r="O20" s="103" t="s">
        <v>39</v>
      </c>
      <c r="P20" s="20">
        <f>SUM(P6:P15)</f>
        <v>44000</v>
      </c>
    </row>
    <row r="21" spans="2:16" x14ac:dyDescent="0.3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467543</v>
      </c>
      <c r="P21" s="146"/>
    </row>
  </sheetData>
  <mergeCells count="63"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C12:F12"/>
    <mergeCell ref="G12:H12"/>
    <mergeCell ref="I12:L12"/>
    <mergeCell ref="C13:F13"/>
    <mergeCell ref="G13:H13"/>
    <mergeCell ref="I13:L13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</mergeCells>
  <phoneticPr fontId="5" type="noConversion"/>
  <pageMargins left="0.69972223043441772" right="0.69972223043441772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S23"/>
  <sheetViews>
    <sheetView tabSelected="1" topLeftCell="B1" zoomScaleNormal="100" zoomScaleSheetLayoutView="75" workbookViewId="0">
      <selection activeCell="I12" sqref="I12:L12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4" width="14.625" style="1" customWidth="1"/>
    <col min="15" max="15" width="16.625" style="1" bestFit="1" customWidth="1"/>
    <col min="16" max="16" width="14.625" style="1" customWidth="1"/>
    <col min="18" max="18" width="10.875" style="1" bestFit="1" customWidth="1"/>
  </cols>
  <sheetData>
    <row r="2" spans="2:19" ht="20.25" x14ac:dyDescent="0.3">
      <c r="B2" s="108" t="s">
        <v>51</v>
      </c>
      <c r="C2" s="108"/>
      <c r="D2" s="36"/>
      <c r="E2" s="109" t="s">
        <v>4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9" x14ac:dyDescent="0.3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9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9" x14ac:dyDescent="0.3">
      <c r="B5" s="43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72</v>
      </c>
      <c r="L5" s="113"/>
      <c r="M5" s="39" t="s">
        <v>56</v>
      </c>
      <c r="N5" s="40" t="s">
        <v>69</v>
      </c>
      <c r="O5" s="16" t="s">
        <v>53</v>
      </c>
      <c r="P5" s="44" t="s">
        <v>59</v>
      </c>
    </row>
    <row r="6" spans="2:19" ht="17.25" thickBot="1" x14ac:dyDescent="0.35">
      <c r="B6" s="14" t="s">
        <v>65</v>
      </c>
      <c r="C6" s="121">
        <v>11</v>
      </c>
      <c r="D6" s="121"/>
      <c r="E6" s="122"/>
      <c r="F6" s="123"/>
      <c r="G6" s="121"/>
      <c r="H6" s="121"/>
      <c r="I6" s="121"/>
      <c r="J6" s="121"/>
      <c r="K6" s="121"/>
      <c r="L6" s="124"/>
      <c r="M6" s="42" t="s">
        <v>64</v>
      </c>
      <c r="N6" s="8">
        <v>467543</v>
      </c>
      <c r="O6" s="37" t="s">
        <v>67</v>
      </c>
      <c r="P6" s="8"/>
    </row>
    <row r="7" spans="2:19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42" t="s">
        <v>63</v>
      </c>
      <c r="N7" s="8"/>
      <c r="O7" s="37"/>
      <c r="P7" s="8"/>
      <c r="S7" s="52"/>
    </row>
    <row r="8" spans="2:19" x14ac:dyDescent="0.3">
      <c r="B8" s="130"/>
      <c r="C8" s="106">
        <v>45</v>
      </c>
      <c r="D8" s="106"/>
      <c r="E8" s="106"/>
      <c r="F8" s="106"/>
      <c r="G8" s="106"/>
      <c r="H8" s="106">
        <f>AVERAGE(C6:L6)</f>
        <v>11</v>
      </c>
      <c r="I8" s="106"/>
      <c r="J8" s="106"/>
      <c r="K8" s="106"/>
      <c r="L8" s="107"/>
      <c r="M8" s="42" t="s">
        <v>62</v>
      </c>
      <c r="N8" s="8"/>
      <c r="O8" s="37"/>
      <c r="P8" s="8"/>
    </row>
    <row r="9" spans="2:19" x14ac:dyDescent="0.3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42" t="s">
        <v>57</v>
      </c>
      <c r="N9" s="8"/>
      <c r="O9" s="37"/>
      <c r="P9" s="8"/>
    </row>
    <row r="10" spans="2:19" x14ac:dyDescent="0.3">
      <c r="B10" s="43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42" t="s">
        <v>49</v>
      </c>
      <c r="N10" s="8"/>
      <c r="O10" s="37"/>
      <c r="P10" s="8"/>
    </row>
    <row r="11" spans="2:19" x14ac:dyDescent="0.3">
      <c r="B11" s="38">
        <v>44871</v>
      </c>
      <c r="C11" s="116" t="s">
        <v>173</v>
      </c>
      <c r="D11" s="117"/>
      <c r="E11" s="117"/>
      <c r="F11" s="118"/>
      <c r="G11" s="119">
        <v>44899</v>
      </c>
      <c r="H11" s="120"/>
      <c r="I11" s="116"/>
      <c r="J11" s="117"/>
      <c r="K11" s="117"/>
      <c r="L11" s="118"/>
      <c r="M11" s="54"/>
      <c r="N11" s="8"/>
      <c r="O11" s="37"/>
      <c r="P11" s="8"/>
    </row>
    <row r="12" spans="2:19" x14ac:dyDescent="0.3">
      <c r="B12" s="38">
        <v>44878</v>
      </c>
      <c r="C12" s="116" t="s">
        <v>175</v>
      </c>
      <c r="D12" s="117"/>
      <c r="E12" s="117"/>
      <c r="F12" s="118"/>
      <c r="G12" s="119">
        <v>44906</v>
      </c>
      <c r="H12" s="120"/>
      <c r="I12" s="116"/>
      <c r="J12" s="117"/>
      <c r="K12" s="117"/>
      <c r="L12" s="118"/>
      <c r="M12" s="53"/>
      <c r="N12" s="8"/>
      <c r="O12" s="37"/>
      <c r="P12" s="8"/>
    </row>
    <row r="13" spans="2:19" x14ac:dyDescent="0.3">
      <c r="B13" s="90">
        <v>44885</v>
      </c>
      <c r="C13" s="116" t="s">
        <v>176</v>
      </c>
      <c r="D13" s="117"/>
      <c r="E13" s="117"/>
      <c r="F13" s="118"/>
      <c r="G13" s="119">
        <v>44913</v>
      </c>
      <c r="H13" s="120"/>
      <c r="I13" s="116"/>
      <c r="J13" s="117"/>
      <c r="K13" s="117"/>
      <c r="L13" s="118"/>
      <c r="M13" s="53"/>
      <c r="N13" s="8"/>
      <c r="O13" s="55"/>
      <c r="P13" s="8"/>
      <c r="R13" s="51"/>
    </row>
    <row r="14" spans="2:19" ht="16.5" customHeight="1" x14ac:dyDescent="0.3">
      <c r="B14" s="90">
        <v>44892</v>
      </c>
      <c r="C14" s="116" t="s">
        <v>174</v>
      </c>
      <c r="D14" s="117"/>
      <c r="E14" s="117"/>
      <c r="F14" s="118"/>
      <c r="G14" s="119">
        <v>44920</v>
      </c>
      <c r="H14" s="120"/>
      <c r="I14" s="116"/>
      <c r="J14" s="117"/>
      <c r="K14" s="117"/>
      <c r="L14" s="118"/>
      <c r="M14" s="37"/>
      <c r="N14" s="8"/>
      <c r="O14" s="55"/>
      <c r="P14" s="8"/>
      <c r="R14" s="52"/>
    </row>
    <row r="15" spans="2:19" x14ac:dyDescent="0.3">
      <c r="B15" s="38"/>
      <c r="C15" s="122"/>
      <c r="D15" s="147"/>
      <c r="E15" s="147"/>
      <c r="F15" s="152"/>
      <c r="G15" s="119"/>
      <c r="H15" s="120"/>
      <c r="I15" s="136"/>
      <c r="J15" s="137"/>
      <c r="K15" s="137"/>
      <c r="L15" s="138"/>
      <c r="M15" s="37"/>
      <c r="N15" s="8"/>
      <c r="O15" s="37"/>
      <c r="P15" s="8"/>
      <c r="R15" s="52"/>
    </row>
    <row r="16" spans="2:19" x14ac:dyDescent="0.3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42"/>
      <c r="N16" s="8"/>
      <c r="O16" s="37"/>
      <c r="P16" s="8"/>
      <c r="R16" s="52"/>
    </row>
    <row r="17" spans="2:18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42"/>
      <c r="N17" s="8"/>
      <c r="O17" s="37"/>
      <c r="P17" s="8"/>
      <c r="R17" s="52"/>
    </row>
    <row r="18" spans="2:18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42"/>
      <c r="N18" s="8"/>
      <c r="O18" s="37"/>
      <c r="P18" s="8"/>
      <c r="R18" s="52"/>
    </row>
    <row r="19" spans="2:18" x14ac:dyDescent="0.3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14"/>
      <c r="N19" s="18"/>
      <c r="O19" s="25"/>
      <c r="P19" s="41"/>
    </row>
    <row r="20" spans="2:18" x14ac:dyDescent="0.3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24" t="s">
        <v>39</v>
      </c>
      <c r="N20" s="19">
        <f>SUM(N6:N19)</f>
        <v>467543</v>
      </c>
      <c r="O20" s="17" t="s">
        <v>39</v>
      </c>
      <c r="P20" s="20">
        <f>SUM(P6:P19)</f>
        <v>0</v>
      </c>
    </row>
    <row r="21" spans="2:18" x14ac:dyDescent="0.3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467543</v>
      </c>
      <c r="P21" s="146"/>
    </row>
    <row r="22" spans="2:18" x14ac:dyDescent="0.3">
      <c r="R22" s="52"/>
    </row>
    <row r="23" spans="2:18" x14ac:dyDescent="0.3">
      <c r="R23" s="52"/>
    </row>
  </sheetData>
  <mergeCells count="63"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C12:F12"/>
    <mergeCell ref="G12:H12"/>
    <mergeCell ref="I12:L12"/>
    <mergeCell ref="C13:F13"/>
    <mergeCell ref="G13:H13"/>
    <mergeCell ref="I13:L13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</mergeCells>
  <phoneticPr fontId="5" type="noConversion"/>
  <pageMargins left="0.69972223043441772" right="0.69972223043441772" top="0.75" bottom="0.75" header="0.30000001192092896" footer="0.30000001192092896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P21"/>
  <sheetViews>
    <sheetView view="pageBreakPreview" zoomScaleNormal="100" zoomScaleSheetLayoutView="100" workbookViewId="0">
      <selection activeCell="E2" sqref="E2:N2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3" width="16.5" style="1" customWidth="1"/>
    <col min="14" max="14" width="14.625" style="1" customWidth="1"/>
    <col min="15" max="15" width="16.625" style="1" bestFit="1" customWidth="1"/>
    <col min="16" max="16" width="14.625" style="1" customWidth="1"/>
  </cols>
  <sheetData>
    <row r="2" spans="2:16" ht="20.25" x14ac:dyDescent="0.3">
      <c r="B2" s="108" t="s">
        <v>51</v>
      </c>
      <c r="C2" s="108"/>
      <c r="D2" s="36"/>
      <c r="E2" s="109" t="s">
        <v>99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6" x14ac:dyDescent="0.3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6" x14ac:dyDescent="0.3">
      <c r="B5" s="43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16</v>
      </c>
      <c r="L5" s="113"/>
      <c r="M5" s="39" t="s">
        <v>56</v>
      </c>
      <c r="N5" s="40" t="s">
        <v>55</v>
      </c>
      <c r="O5" s="16" t="s">
        <v>53</v>
      </c>
      <c r="P5" s="44" t="s">
        <v>59</v>
      </c>
    </row>
    <row r="6" spans="2:16" x14ac:dyDescent="0.3">
      <c r="B6" s="14" t="s">
        <v>65</v>
      </c>
      <c r="C6" s="121"/>
      <c r="D6" s="121"/>
      <c r="E6" s="122"/>
      <c r="F6" s="123"/>
      <c r="G6" s="121"/>
      <c r="H6" s="121"/>
      <c r="I6" s="121"/>
      <c r="J6" s="121"/>
      <c r="K6" s="121"/>
      <c r="L6" s="124"/>
      <c r="M6" s="42" t="s">
        <v>64</v>
      </c>
      <c r="N6" s="8"/>
      <c r="O6" s="81" t="s">
        <v>52</v>
      </c>
      <c r="P6" s="8"/>
    </row>
    <row r="7" spans="2:16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46" t="s">
        <v>63</v>
      </c>
      <c r="N7" s="8"/>
      <c r="O7" s="81" t="s">
        <v>70</v>
      </c>
      <c r="P7" s="8"/>
    </row>
    <row r="8" spans="2:16" x14ac:dyDescent="0.3">
      <c r="B8" s="130"/>
      <c r="C8" s="106"/>
      <c r="D8" s="106"/>
      <c r="E8" s="106"/>
      <c r="F8" s="106"/>
      <c r="G8" s="106"/>
      <c r="H8" s="106" t="e">
        <f>AVERAGE(C6:L6)</f>
        <v>#DIV/0!</v>
      </c>
      <c r="I8" s="106"/>
      <c r="J8" s="106"/>
      <c r="K8" s="106"/>
      <c r="L8" s="107"/>
      <c r="M8" s="46" t="s">
        <v>62</v>
      </c>
      <c r="N8" s="8"/>
      <c r="O8" s="81"/>
      <c r="P8" s="8"/>
    </row>
    <row r="9" spans="2:16" x14ac:dyDescent="0.3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46" t="s">
        <v>57</v>
      </c>
      <c r="N9" s="8"/>
      <c r="O9" s="37"/>
      <c r="P9" s="8"/>
    </row>
    <row r="10" spans="2:16" x14ac:dyDescent="0.3">
      <c r="B10" s="43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42" t="s">
        <v>49</v>
      </c>
      <c r="N10" s="8"/>
      <c r="O10" s="37"/>
      <c r="P10" s="8"/>
    </row>
    <row r="11" spans="2:16" x14ac:dyDescent="0.3">
      <c r="B11" s="38">
        <v>44899</v>
      </c>
      <c r="C11" s="116"/>
      <c r="D11" s="117"/>
      <c r="E11" s="117"/>
      <c r="F11" s="118"/>
      <c r="G11" s="119">
        <v>44562</v>
      </c>
      <c r="H11" s="120"/>
      <c r="I11" s="116"/>
      <c r="J11" s="117"/>
      <c r="K11" s="117"/>
      <c r="L11" s="118"/>
      <c r="M11" s="37" t="s">
        <v>71</v>
      </c>
      <c r="N11" s="8"/>
      <c r="O11" s="37"/>
      <c r="P11" s="8"/>
    </row>
    <row r="12" spans="2:16" x14ac:dyDescent="0.3">
      <c r="B12" s="38">
        <v>44906</v>
      </c>
      <c r="C12" s="116"/>
      <c r="D12" s="117"/>
      <c r="E12" s="117"/>
      <c r="F12" s="118"/>
      <c r="G12" s="119">
        <v>44569</v>
      </c>
      <c r="H12" s="120"/>
      <c r="I12" s="116"/>
      <c r="J12" s="117"/>
      <c r="K12" s="117"/>
      <c r="L12" s="118"/>
      <c r="M12" s="63"/>
      <c r="N12" s="64"/>
      <c r="O12" s="37"/>
      <c r="P12" s="8"/>
    </row>
    <row r="13" spans="2:16" x14ac:dyDescent="0.3">
      <c r="B13" s="90">
        <v>44913</v>
      </c>
      <c r="C13" s="116"/>
      <c r="D13" s="117"/>
      <c r="E13" s="117"/>
      <c r="F13" s="118"/>
      <c r="G13" s="119">
        <v>44576</v>
      </c>
      <c r="H13" s="120"/>
      <c r="I13" s="116"/>
      <c r="J13" s="117"/>
      <c r="K13" s="117"/>
      <c r="L13" s="118"/>
      <c r="M13" s="37"/>
      <c r="N13" s="8"/>
      <c r="O13" s="37"/>
      <c r="P13" s="8"/>
    </row>
    <row r="14" spans="2:16" ht="16.5" customHeight="1" x14ac:dyDescent="0.3">
      <c r="B14" s="90">
        <v>44920</v>
      </c>
      <c r="C14" s="116"/>
      <c r="D14" s="117"/>
      <c r="E14" s="117"/>
      <c r="F14" s="118"/>
      <c r="G14" s="119">
        <v>44583</v>
      </c>
      <c r="H14" s="120"/>
      <c r="I14" s="116"/>
      <c r="J14" s="117"/>
      <c r="K14" s="117"/>
      <c r="L14" s="118"/>
      <c r="M14" s="37"/>
      <c r="N14" s="8"/>
      <c r="O14" s="37"/>
      <c r="P14" s="8"/>
    </row>
    <row r="15" spans="2:16" x14ac:dyDescent="0.3">
      <c r="B15" s="90"/>
      <c r="C15" s="136"/>
      <c r="D15" s="137"/>
      <c r="E15" s="137"/>
      <c r="F15" s="138"/>
      <c r="G15" s="119">
        <v>44590</v>
      </c>
      <c r="H15" s="120"/>
      <c r="I15" s="136"/>
      <c r="J15" s="137"/>
      <c r="K15" s="137"/>
      <c r="L15" s="138"/>
      <c r="M15" s="37"/>
      <c r="N15" s="8"/>
      <c r="O15" s="37"/>
      <c r="P15" s="8"/>
    </row>
    <row r="16" spans="2:16" x14ac:dyDescent="0.3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42"/>
      <c r="N16" s="8"/>
      <c r="O16" s="37"/>
      <c r="P16" s="8"/>
    </row>
    <row r="17" spans="2:16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42"/>
      <c r="N17" s="8"/>
      <c r="O17" s="37"/>
      <c r="P17" s="8"/>
    </row>
    <row r="18" spans="2:16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42"/>
      <c r="N18" s="8"/>
      <c r="O18" s="37"/>
      <c r="P18" s="8"/>
    </row>
    <row r="19" spans="2:16" x14ac:dyDescent="0.3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14"/>
      <c r="N19" s="18"/>
      <c r="O19" s="25"/>
      <c r="P19" s="41"/>
    </row>
    <row r="20" spans="2:16" x14ac:dyDescent="0.3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24" t="s">
        <v>39</v>
      </c>
      <c r="N20" s="19">
        <f>SUM(N6:N19)</f>
        <v>0</v>
      </c>
      <c r="O20" s="17" t="s">
        <v>39</v>
      </c>
      <c r="P20" s="20">
        <f>SUM(P6:P19)</f>
        <v>0</v>
      </c>
    </row>
    <row r="21" spans="2:16" x14ac:dyDescent="0.3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0</v>
      </c>
      <c r="P21" s="146"/>
    </row>
  </sheetData>
  <mergeCells count="63"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C12:F12"/>
    <mergeCell ref="G12:H12"/>
    <mergeCell ref="I12:L12"/>
    <mergeCell ref="C13:F13"/>
    <mergeCell ref="G13:H13"/>
    <mergeCell ref="I13:L13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</mergeCells>
  <phoneticPr fontId="5" type="noConversion"/>
  <pageMargins left="0.7086111307144165" right="0.7086111307144165" top="0.74750000238418579" bottom="0.74750000238418579" header="0.31486111879348755" footer="0.31486111879348755"/>
  <pageSetup paperSize="9" scale="9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H48"/>
  <sheetViews>
    <sheetView zoomScaleNormal="100" zoomScaleSheetLayoutView="75" workbookViewId="0">
      <selection activeCell="D37" sqref="D37"/>
    </sheetView>
  </sheetViews>
  <sheetFormatPr defaultColWidth="8.75" defaultRowHeight="16.5" x14ac:dyDescent="0.3"/>
  <cols>
    <col min="3" max="3" width="19.25" style="1" bestFit="1" customWidth="1"/>
    <col min="4" max="4" width="10.875" style="51" bestFit="1" customWidth="1"/>
    <col min="6" max="6" width="47.125" style="1" bestFit="1" customWidth="1"/>
    <col min="7" max="7" width="10.875" style="51" bestFit="1" customWidth="1"/>
    <col min="8" max="8" width="10.875" style="1" bestFit="1" customWidth="1"/>
  </cols>
  <sheetData>
    <row r="2" spans="2:8" x14ac:dyDescent="0.3">
      <c r="B2" s="80" t="s">
        <v>76</v>
      </c>
      <c r="C2" s="56"/>
      <c r="E2" s="56"/>
      <c r="F2" s="56"/>
      <c r="H2" s="56"/>
    </row>
    <row r="3" spans="2:8" x14ac:dyDescent="0.3">
      <c r="B3" s="80" t="s">
        <v>77</v>
      </c>
      <c r="C3" s="56"/>
      <c r="D3" s="51">
        <v>1407923</v>
      </c>
      <c r="E3" s="56"/>
      <c r="F3" s="56"/>
      <c r="H3" s="56"/>
    </row>
    <row r="4" spans="2:8" x14ac:dyDescent="0.3">
      <c r="B4" s="60" t="s">
        <v>15</v>
      </c>
      <c r="C4" s="161" t="s">
        <v>18</v>
      </c>
      <c r="D4" s="161"/>
      <c r="E4" s="61" t="s">
        <v>33</v>
      </c>
      <c r="F4" s="161" t="s">
        <v>31</v>
      </c>
      <c r="G4" s="161"/>
      <c r="H4" s="62" t="s">
        <v>29</v>
      </c>
    </row>
    <row r="5" spans="2:8" x14ac:dyDescent="0.3">
      <c r="B5" s="63" t="s">
        <v>13</v>
      </c>
      <c r="C5" s="58" t="s">
        <v>38</v>
      </c>
      <c r="D5" s="59">
        <v>40000</v>
      </c>
      <c r="E5" s="58"/>
      <c r="F5" s="58" t="s">
        <v>52</v>
      </c>
      <c r="G5" s="59">
        <v>10000</v>
      </c>
      <c r="H5" s="64"/>
    </row>
    <row r="6" spans="2:8" x14ac:dyDescent="0.3">
      <c r="B6" s="63"/>
      <c r="C6" s="77" t="s">
        <v>71</v>
      </c>
      <c r="D6" s="59">
        <v>768</v>
      </c>
      <c r="E6" s="58"/>
      <c r="F6" s="77" t="s">
        <v>75</v>
      </c>
      <c r="G6" s="59">
        <v>28000</v>
      </c>
      <c r="H6" s="64"/>
    </row>
    <row r="7" spans="2:8" x14ac:dyDescent="0.3">
      <c r="B7" s="63"/>
      <c r="C7" s="58"/>
      <c r="D7" s="59"/>
      <c r="E7" s="58"/>
      <c r="F7" s="77"/>
      <c r="G7" s="59"/>
      <c r="H7" s="64"/>
    </row>
    <row r="8" spans="2:8" ht="17.25" thickBot="1" x14ac:dyDescent="0.35">
      <c r="B8" s="63"/>
      <c r="C8" s="58"/>
      <c r="D8" s="59"/>
      <c r="E8" s="58"/>
      <c r="F8" s="77"/>
      <c r="G8" s="59"/>
      <c r="H8" s="64"/>
    </row>
    <row r="9" spans="2:8" ht="17.25" thickBot="1" x14ac:dyDescent="0.35">
      <c r="B9" s="69" t="s">
        <v>36</v>
      </c>
      <c r="C9" s="70"/>
      <c r="D9" s="71">
        <f>SUM(D5:D8)</f>
        <v>40768</v>
      </c>
      <c r="E9" s="70"/>
      <c r="F9" s="70"/>
      <c r="G9" s="71">
        <f>SUM(G5:G8)</f>
        <v>38000</v>
      </c>
      <c r="H9" s="72"/>
    </row>
    <row r="10" spans="2:8" x14ac:dyDescent="0.3">
      <c r="B10" s="65" t="s">
        <v>44</v>
      </c>
      <c r="C10" s="66" t="s">
        <v>38</v>
      </c>
      <c r="D10" s="67">
        <v>164000</v>
      </c>
      <c r="E10" s="66"/>
      <c r="F10" s="66" t="s">
        <v>52</v>
      </c>
      <c r="G10" s="67">
        <v>20000</v>
      </c>
      <c r="H10" s="68"/>
    </row>
    <row r="11" spans="2:8" x14ac:dyDescent="0.3">
      <c r="B11" s="65"/>
      <c r="C11" s="79"/>
      <c r="D11" s="67"/>
      <c r="E11" s="66"/>
      <c r="F11" s="79" t="s">
        <v>74</v>
      </c>
      <c r="G11" s="67">
        <v>50000</v>
      </c>
      <c r="H11" s="68"/>
    </row>
    <row r="12" spans="2:8" ht="17.25" thickBot="1" x14ac:dyDescent="0.35">
      <c r="B12" s="63"/>
      <c r="C12" s="77"/>
      <c r="D12" s="59"/>
      <c r="E12" s="58"/>
      <c r="F12" s="77" t="s">
        <v>98</v>
      </c>
      <c r="G12" s="59">
        <v>465300</v>
      </c>
      <c r="H12" s="64"/>
    </row>
    <row r="13" spans="2:8" ht="17.25" thickBot="1" x14ac:dyDescent="0.35">
      <c r="B13" s="69" t="s">
        <v>36</v>
      </c>
      <c r="C13" s="70"/>
      <c r="D13" s="71">
        <f>SUM(D10:D12)</f>
        <v>164000</v>
      </c>
      <c r="E13" s="70"/>
      <c r="F13" s="70"/>
      <c r="G13" s="71">
        <f>SUM(G10:G12)</f>
        <v>535300</v>
      </c>
      <c r="H13" s="72"/>
    </row>
    <row r="14" spans="2:8" x14ac:dyDescent="0.3">
      <c r="B14" s="65" t="s">
        <v>40</v>
      </c>
      <c r="C14" s="66" t="s">
        <v>38</v>
      </c>
      <c r="D14" s="67">
        <v>141000</v>
      </c>
      <c r="E14" s="66"/>
      <c r="F14" s="66" t="s">
        <v>52</v>
      </c>
      <c r="G14" s="67">
        <v>20000</v>
      </c>
      <c r="H14" s="68"/>
    </row>
    <row r="15" spans="2:8" s="1" customFormat="1" ht="17.25" thickBot="1" x14ac:dyDescent="0.35">
      <c r="B15" s="73"/>
      <c r="C15" s="74"/>
      <c r="D15" s="75"/>
      <c r="E15" s="74"/>
      <c r="F15" s="78" t="s">
        <v>159</v>
      </c>
      <c r="G15" s="75">
        <v>280760</v>
      </c>
      <c r="H15" s="76"/>
    </row>
    <row r="16" spans="2:8" ht="17.25" thickBot="1" x14ac:dyDescent="0.35">
      <c r="B16" s="69" t="s">
        <v>36</v>
      </c>
      <c r="C16" s="70"/>
      <c r="D16" s="71">
        <f>SUM(D14:D15)</f>
        <v>141000</v>
      </c>
      <c r="E16" s="70"/>
      <c r="F16" s="70"/>
      <c r="G16" s="71">
        <f>SUM(G14:G15)</f>
        <v>300760</v>
      </c>
      <c r="H16" s="72"/>
    </row>
    <row r="17" spans="2:8" x14ac:dyDescent="0.3">
      <c r="B17" s="65" t="s">
        <v>17</v>
      </c>
      <c r="C17" s="79" t="s">
        <v>68</v>
      </c>
      <c r="D17" s="67">
        <v>112800</v>
      </c>
      <c r="E17" s="66"/>
      <c r="F17" s="79" t="s">
        <v>67</v>
      </c>
      <c r="G17" s="67">
        <v>15000</v>
      </c>
      <c r="H17" s="68"/>
    </row>
    <row r="18" spans="2:8" ht="17.25" thickBot="1" x14ac:dyDescent="0.35">
      <c r="B18" s="73"/>
      <c r="C18" s="78" t="s">
        <v>161</v>
      </c>
      <c r="D18" s="104">
        <v>100000</v>
      </c>
      <c r="E18" s="74"/>
      <c r="F18" s="78" t="s">
        <v>160</v>
      </c>
      <c r="G18" s="75">
        <v>159500</v>
      </c>
      <c r="H18" s="76"/>
    </row>
    <row r="19" spans="2:8" s="1" customFormat="1" ht="17.25" thickBot="1" x14ac:dyDescent="0.35">
      <c r="B19" s="69" t="s">
        <v>36</v>
      </c>
      <c r="C19" s="70"/>
      <c r="D19" s="71">
        <f>SUM(D17:D18)</f>
        <v>212800</v>
      </c>
      <c r="E19" s="70"/>
      <c r="F19" s="70"/>
      <c r="G19" s="71">
        <f>SUM(G17:G18)</f>
        <v>174500</v>
      </c>
      <c r="H19" s="72"/>
    </row>
    <row r="20" spans="2:8" x14ac:dyDescent="0.3">
      <c r="B20" s="65" t="s">
        <v>43</v>
      </c>
      <c r="C20" s="79" t="s">
        <v>68</v>
      </c>
      <c r="D20" s="67">
        <v>99000</v>
      </c>
      <c r="E20" s="66"/>
      <c r="F20" s="66" t="s">
        <v>52</v>
      </c>
      <c r="G20" s="67">
        <v>15000</v>
      </c>
      <c r="H20" s="68"/>
    </row>
    <row r="21" spans="2:8" ht="17.25" thickBot="1" x14ac:dyDescent="0.35">
      <c r="B21" s="73"/>
      <c r="C21" s="74"/>
      <c r="D21" s="75"/>
      <c r="E21" s="74"/>
      <c r="F21" s="78" t="s">
        <v>162</v>
      </c>
      <c r="G21" s="75">
        <v>224700</v>
      </c>
      <c r="H21" s="76"/>
    </row>
    <row r="22" spans="2:8" ht="17.25" thickBot="1" x14ac:dyDescent="0.35">
      <c r="B22" s="69" t="s">
        <v>36</v>
      </c>
      <c r="C22" s="70"/>
      <c r="D22" s="71">
        <f>SUM(D20:D21)</f>
        <v>99000</v>
      </c>
      <c r="E22" s="70"/>
      <c r="F22" s="70"/>
      <c r="G22" s="71">
        <f>SUM(G20:G21)</f>
        <v>239700</v>
      </c>
      <c r="H22" s="72"/>
    </row>
    <row r="23" spans="2:8" x14ac:dyDescent="0.3">
      <c r="B23" s="65" t="s">
        <v>27</v>
      </c>
      <c r="C23" s="66" t="s">
        <v>38</v>
      </c>
      <c r="D23" s="67">
        <v>142500</v>
      </c>
      <c r="E23" s="66"/>
      <c r="F23" s="79" t="s">
        <v>73</v>
      </c>
      <c r="G23" s="67">
        <v>5000</v>
      </c>
      <c r="H23" s="68"/>
    </row>
    <row r="24" spans="2:8" ht="17.25" thickBot="1" x14ac:dyDescent="0.35">
      <c r="B24" s="63"/>
      <c r="C24" s="58"/>
      <c r="D24" s="59"/>
      <c r="E24" s="58"/>
      <c r="F24" s="77" t="s">
        <v>163</v>
      </c>
      <c r="G24" s="59">
        <v>659500</v>
      </c>
      <c r="H24" s="64"/>
    </row>
    <row r="25" spans="2:8" ht="17.25" thickBot="1" x14ac:dyDescent="0.35">
      <c r="B25" s="69" t="s">
        <v>36</v>
      </c>
      <c r="C25" s="70"/>
      <c r="D25" s="71">
        <f>SUM(D23:D24)</f>
        <v>142500</v>
      </c>
      <c r="E25" s="70"/>
      <c r="F25" s="70"/>
      <c r="G25" s="71">
        <f>SUM(G23:G24)</f>
        <v>664500</v>
      </c>
      <c r="H25" s="72"/>
    </row>
    <row r="26" spans="2:8" x14ac:dyDescent="0.3">
      <c r="B26" s="65" t="s">
        <v>20</v>
      </c>
      <c r="C26" s="66" t="s">
        <v>38</v>
      </c>
      <c r="D26" s="67">
        <v>181600</v>
      </c>
      <c r="E26" s="66"/>
      <c r="F26" s="66" t="s">
        <v>52</v>
      </c>
      <c r="G26" s="67">
        <v>15000</v>
      </c>
      <c r="H26" s="68"/>
    </row>
    <row r="27" spans="2:8" x14ac:dyDescent="0.3">
      <c r="B27" s="63"/>
      <c r="C27" s="77"/>
      <c r="D27" s="59"/>
      <c r="E27" s="58"/>
      <c r="F27" s="77" t="s">
        <v>164</v>
      </c>
      <c r="G27" s="59">
        <v>84600</v>
      </c>
      <c r="H27" s="64"/>
    </row>
    <row r="28" spans="2:8" ht="17.25" thickBot="1" x14ac:dyDescent="0.35">
      <c r="B28" s="63"/>
      <c r="C28" s="58"/>
      <c r="D28" s="59"/>
      <c r="E28" s="58"/>
      <c r="F28" s="77"/>
      <c r="G28" s="59"/>
      <c r="H28" s="64"/>
    </row>
    <row r="29" spans="2:8" ht="17.25" thickBot="1" x14ac:dyDescent="0.35">
      <c r="B29" s="69" t="s">
        <v>36</v>
      </c>
      <c r="C29" s="70"/>
      <c r="D29" s="71">
        <f>E30+SUM(D26:D28)</f>
        <v>181600</v>
      </c>
      <c r="E29" s="70"/>
      <c r="F29" s="70"/>
      <c r="G29" s="71">
        <f>SUM(G26:G28)</f>
        <v>99600</v>
      </c>
      <c r="H29" s="72"/>
    </row>
    <row r="30" spans="2:8" x14ac:dyDescent="0.3">
      <c r="B30" s="65" t="s">
        <v>34</v>
      </c>
      <c r="C30" s="66" t="s">
        <v>38</v>
      </c>
      <c r="D30" s="67">
        <v>238000</v>
      </c>
      <c r="E30" s="66"/>
      <c r="F30" s="66" t="s">
        <v>52</v>
      </c>
      <c r="G30" s="91">
        <v>15000</v>
      </c>
      <c r="H30" s="68"/>
    </row>
    <row r="31" spans="2:8" ht="17.25" thickBot="1" x14ac:dyDescent="0.35">
      <c r="B31" s="73"/>
      <c r="C31" s="74"/>
      <c r="D31" s="75"/>
      <c r="E31" s="74"/>
      <c r="F31" s="78" t="s">
        <v>165</v>
      </c>
      <c r="G31" s="91">
        <v>67000</v>
      </c>
      <c r="H31" s="76"/>
    </row>
    <row r="32" spans="2:8" ht="17.25" thickBot="1" x14ac:dyDescent="0.35">
      <c r="B32" s="69" t="s">
        <v>36</v>
      </c>
      <c r="C32" s="70"/>
      <c r="D32" s="71">
        <f>SUM(D30:D31)</f>
        <v>238000</v>
      </c>
      <c r="E32" s="70"/>
      <c r="F32" s="70"/>
      <c r="G32" s="71">
        <f>SUM(G30:G31)</f>
        <v>82000</v>
      </c>
      <c r="H32" s="72"/>
    </row>
    <row r="33" spans="2:8" x14ac:dyDescent="0.3">
      <c r="B33" s="65" t="s">
        <v>46</v>
      </c>
      <c r="C33" s="66" t="s">
        <v>38</v>
      </c>
      <c r="D33" s="67">
        <v>168000</v>
      </c>
      <c r="E33" s="66"/>
      <c r="F33" s="105" t="s">
        <v>166</v>
      </c>
      <c r="G33" s="91">
        <v>5000</v>
      </c>
      <c r="H33" s="68"/>
    </row>
    <row r="34" spans="2:8" ht="17.25" thickBot="1" x14ac:dyDescent="0.35">
      <c r="B34" s="73"/>
      <c r="C34" s="78" t="s">
        <v>172</v>
      </c>
      <c r="D34" s="75">
        <v>690000</v>
      </c>
      <c r="E34" s="74"/>
      <c r="F34" s="105" t="s">
        <v>168</v>
      </c>
      <c r="G34" s="91">
        <v>926320</v>
      </c>
      <c r="H34" s="76"/>
    </row>
    <row r="35" spans="2:8" ht="17.25" thickBot="1" x14ac:dyDescent="0.35">
      <c r="B35" s="69" t="s">
        <v>36</v>
      </c>
      <c r="C35" s="70"/>
      <c r="D35" s="71">
        <f>SUM(D33:D34)</f>
        <v>858000</v>
      </c>
      <c r="E35" s="70"/>
      <c r="F35" s="70"/>
      <c r="G35" s="71">
        <f>SUM(G33:G34)</f>
        <v>931320</v>
      </c>
      <c r="H35" s="72"/>
    </row>
    <row r="36" spans="2:8" x14ac:dyDescent="0.3">
      <c r="B36" s="65" t="s">
        <v>24</v>
      </c>
      <c r="C36" s="66" t="s">
        <v>38</v>
      </c>
      <c r="D36" s="67">
        <v>154000</v>
      </c>
      <c r="E36" s="66"/>
      <c r="F36" s="79" t="s">
        <v>67</v>
      </c>
      <c r="G36" s="91">
        <v>20000</v>
      </c>
      <c r="H36" s="68"/>
    </row>
    <row r="37" spans="2:8" ht="17.25" thickBot="1" x14ac:dyDescent="0.35">
      <c r="B37" s="73"/>
      <c r="C37" s="74"/>
      <c r="D37" s="75"/>
      <c r="E37" s="74"/>
      <c r="F37" s="78"/>
      <c r="G37" s="75">
        <v>150000</v>
      </c>
      <c r="H37" s="76"/>
    </row>
    <row r="38" spans="2:8" ht="17.25" thickBot="1" x14ac:dyDescent="0.35">
      <c r="B38" s="69" t="s">
        <v>36</v>
      </c>
      <c r="C38" s="70"/>
      <c r="D38" s="71">
        <f>SUM(D36:D37)</f>
        <v>154000</v>
      </c>
      <c r="E38" s="70"/>
      <c r="F38" s="70"/>
      <c r="G38" s="71">
        <f>SUM(G36:G37)</f>
        <v>170000</v>
      </c>
      <c r="H38" s="72"/>
    </row>
    <row r="39" spans="2:8" x14ac:dyDescent="0.3">
      <c r="B39" s="65" t="s">
        <v>14</v>
      </c>
      <c r="C39" s="66" t="s">
        <v>38</v>
      </c>
      <c r="D39" s="67"/>
      <c r="E39" s="66"/>
      <c r="F39" s="79" t="s">
        <v>67</v>
      </c>
      <c r="G39" s="67"/>
      <c r="H39" s="68"/>
    </row>
    <row r="40" spans="2:8" ht="17.25" thickBot="1" x14ac:dyDescent="0.35">
      <c r="B40" s="73"/>
      <c r="C40" s="74"/>
      <c r="D40" s="75"/>
      <c r="E40" s="74"/>
      <c r="F40" s="78"/>
      <c r="G40" s="75"/>
      <c r="H40" s="76"/>
    </row>
    <row r="41" spans="2:8" ht="17.25" thickBot="1" x14ac:dyDescent="0.35">
      <c r="B41" s="69" t="s">
        <v>36</v>
      </c>
      <c r="C41" s="70"/>
      <c r="D41" s="71">
        <f>SUM(D39:D40)</f>
        <v>0</v>
      </c>
      <c r="E41" s="70"/>
      <c r="F41" s="70"/>
      <c r="G41" s="71">
        <f>SUM(G39:G40)</f>
        <v>0</v>
      </c>
      <c r="H41" s="72"/>
    </row>
    <row r="42" spans="2:8" x14ac:dyDescent="0.3">
      <c r="B42" s="65" t="s">
        <v>45</v>
      </c>
      <c r="C42" s="66" t="s">
        <v>38</v>
      </c>
      <c r="D42" s="67"/>
      <c r="E42" s="66"/>
      <c r="F42" s="79" t="s">
        <v>67</v>
      </c>
      <c r="G42" s="67"/>
      <c r="H42" s="68"/>
    </row>
    <row r="43" spans="2:8" ht="17.25" thickBot="1" x14ac:dyDescent="0.35">
      <c r="B43" s="63"/>
      <c r="C43" s="58"/>
      <c r="D43" s="59"/>
      <c r="E43" s="58"/>
      <c r="F43" s="77"/>
      <c r="G43" s="59"/>
      <c r="H43" s="64"/>
    </row>
    <row r="44" spans="2:8" ht="17.25" thickBot="1" x14ac:dyDescent="0.35">
      <c r="B44" s="69" t="s">
        <v>36</v>
      </c>
      <c r="C44" s="70"/>
      <c r="D44" s="71">
        <f>SUM(D42:D43)</f>
        <v>0</v>
      </c>
      <c r="E44" s="70"/>
      <c r="F44" s="70"/>
      <c r="G44" s="71">
        <f>SUM(G42:G43)</f>
        <v>0</v>
      </c>
      <c r="H44" s="72"/>
    </row>
    <row r="46" spans="2:8" x14ac:dyDescent="0.3">
      <c r="G46" s="57" t="s">
        <v>50</v>
      </c>
      <c r="H46" s="52">
        <f>SUM(D9,D13,D16,D19,D22,D25,D29,D32,D35,D38,D41,D44)</f>
        <v>2231668</v>
      </c>
    </row>
    <row r="47" spans="2:8" x14ac:dyDescent="0.3">
      <c r="G47" s="57" t="s">
        <v>54</v>
      </c>
      <c r="H47" s="52">
        <f>SUM(G9,G13,G16,G19,G22,G25,G29,G32,G35,G38,G41,G44)</f>
        <v>3235680</v>
      </c>
    </row>
    <row r="48" spans="2:8" x14ac:dyDescent="0.3">
      <c r="F48" s="162" t="s">
        <v>48</v>
      </c>
      <c r="G48" s="162"/>
      <c r="H48" s="52">
        <f>D3+H46-H47</f>
        <v>403911</v>
      </c>
    </row>
  </sheetData>
  <mergeCells count="3">
    <mergeCell ref="F4:G4"/>
    <mergeCell ref="C4:D4"/>
    <mergeCell ref="F48:G48"/>
  </mergeCells>
  <phoneticPr fontId="5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1"/>
  <sheetViews>
    <sheetView topLeftCell="A4" zoomScaleNormal="100" zoomScaleSheetLayoutView="75" workbookViewId="0">
      <selection activeCell="P20" sqref="P20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4" width="14.625" style="1" customWidth="1"/>
    <col min="15" max="15" width="16.625" style="1" bestFit="1" customWidth="1"/>
    <col min="16" max="16" width="14.625" style="1" customWidth="1"/>
  </cols>
  <sheetData>
    <row r="2" spans="2:16" ht="20.25" x14ac:dyDescent="0.3">
      <c r="B2" s="108" t="s">
        <v>51</v>
      </c>
      <c r="C2" s="108"/>
      <c r="D2" s="45"/>
      <c r="E2" s="109" t="s">
        <v>2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6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2:16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6" x14ac:dyDescent="0.3">
      <c r="B5" s="13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72</v>
      </c>
      <c r="L5" s="113"/>
      <c r="M5" s="3" t="s">
        <v>56</v>
      </c>
      <c r="N5" s="5" t="s">
        <v>55</v>
      </c>
      <c r="O5" s="16" t="s">
        <v>53</v>
      </c>
      <c r="P5" s="15" t="s">
        <v>59</v>
      </c>
    </row>
    <row r="6" spans="2:16" ht="17.25" thickBot="1" x14ac:dyDescent="0.35">
      <c r="B6" s="14" t="s">
        <v>65</v>
      </c>
      <c r="C6" s="121">
        <v>16</v>
      </c>
      <c r="D6" s="121"/>
      <c r="E6" s="122">
        <v>16</v>
      </c>
      <c r="F6" s="123"/>
      <c r="G6" s="121">
        <v>16</v>
      </c>
      <c r="H6" s="121"/>
      <c r="I6" s="121">
        <v>14</v>
      </c>
      <c r="J6" s="121"/>
      <c r="K6" s="121"/>
      <c r="L6" s="124"/>
      <c r="M6" s="23" t="s">
        <v>64</v>
      </c>
      <c r="N6" s="91">
        <v>1036623</v>
      </c>
      <c r="O6" s="92" t="s">
        <v>104</v>
      </c>
      <c r="P6" s="91">
        <v>20000</v>
      </c>
    </row>
    <row r="7" spans="2:16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23" t="s">
        <v>63</v>
      </c>
      <c r="N7" s="91">
        <v>31000</v>
      </c>
      <c r="O7" s="92" t="s">
        <v>105</v>
      </c>
      <c r="P7" s="91">
        <v>150000</v>
      </c>
    </row>
    <row r="8" spans="2:16" x14ac:dyDescent="0.3">
      <c r="B8" s="130"/>
      <c r="C8" s="106">
        <v>45</v>
      </c>
      <c r="D8" s="106"/>
      <c r="E8" s="106"/>
      <c r="F8" s="106"/>
      <c r="G8" s="106"/>
      <c r="H8" s="106">
        <f>AVERAGE(C6:L6)</f>
        <v>15.5</v>
      </c>
      <c r="I8" s="106"/>
      <c r="J8" s="106"/>
      <c r="K8" s="106"/>
      <c r="L8" s="107"/>
      <c r="M8" s="23" t="s">
        <v>62</v>
      </c>
      <c r="N8" s="91">
        <v>36000</v>
      </c>
      <c r="O8" s="92" t="s">
        <v>106</v>
      </c>
      <c r="P8" s="91">
        <v>59900</v>
      </c>
    </row>
    <row r="9" spans="2:16" x14ac:dyDescent="0.3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23" t="s">
        <v>57</v>
      </c>
      <c r="N9" s="91">
        <v>42000</v>
      </c>
      <c r="O9" s="92" t="s">
        <v>107</v>
      </c>
      <c r="P9" s="91">
        <v>60860</v>
      </c>
    </row>
    <row r="10" spans="2:16" x14ac:dyDescent="0.3">
      <c r="B10" s="13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23" t="s">
        <v>49</v>
      </c>
      <c r="N10" s="91">
        <v>32000</v>
      </c>
      <c r="O10" s="92" t="s">
        <v>108</v>
      </c>
      <c r="P10" s="91">
        <v>10000</v>
      </c>
    </row>
    <row r="11" spans="2:16" x14ac:dyDescent="0.3">
      <c r="B11" s="6">
        <v>44598</v>
      </c>
      <c r="C11" s="116" t="s">
        <v>89</v>
      </c>
      <c r="D11" s="117"/>
      <c r="E11" s="117"/>
      <c r="F11" s="118"/>
      <c r="G11" s="150">
        <v>44626</v>
      </c>
      <c r="H11" s="151"/>
      <c r="I11" s="116" t="s">
        <v>100</v>
      </c>
      <c r="J11" s="117"/>
      <c r="K11" s="117"/>
      <c r="L11" s="118"/>
      <c r="M11" s="22"/>
      <c r="N11" s="8"/>
      <c r="O11" s="11"/>
      <c r="P11" s="8"/>
    </row>
    <row r="12" spans="2:16" x14ac:dyDescent="0.3">
      <c r="B12" s="6">
        <v>44605</v>
      </c>
      <c r="C12" s="116" t="s">
        <v>88</v>
      </c>
      <c r="D12" s="117"/>
      <c r="E12" s="117"/>
      <c r="F12" s="118"/>
      <c r="G12" s="150">
        <v>44633</v>
      </c>
      <c r="H12" s="151"/>
      <c r="I12" s="116" t="s">
        <v>101</v>
      </c>
      <c r="J12" s="117"/>
      <c r="K12" s="117"/>
      <c r="L12" s="118"/>
      <c r="M12" s="48"/>
      <c r="N12" s="8"/>
      <c r="O12" s="11"/>
      <c r="P12" s="8"/>
    </row>
    <row r="13" spans="2:16" x14ac:dyDescent="0.3">
      <c r="B13" s="90">
        <v>44612</v>
      </c>
      <c r="C13" s="116" t="s">
        <v>87</v>
      </c>
      <c r="D13" s="117"/>
      <c r="E13" s="117"/>
      <c r="F13" s="118"/>
      <c r="G13" s="150">
        <v>44640</v>
      </c>
      <c r="H13" s="151"/>
      <c r="I13" s="116" t="s">
        <v>102</v>
      </c>
      <c r="J13" s="117"/>
      <c r="K13" s="117"/>
      <c r="L13" s="118"/>
      <c r="M13" s="21"/>
      <c r="N13" s="8"/>
      <c r="O13" s="11"/>
      <c r="P13" s="8"/>
    </row>
    <row r="14" spans="2:16" ht="16.5" customHeight="1" x14ac:dyDescent="0.3">
      <c r="B14" s="90">
        <v>44619</v>
      </c>
      <c r="C14" s="116" t="s">
        <v>88</v>
      </c>
      <c r="D14" s="117"/>
      <c r="E14" s="117"/>
      <c r="F14" s="118"/>
      <c r="G14" s="150">
        <v>44647</v>
      </c>
      <c r="H14" s="151"/>
      <c r="I14" s="116" t="s">
        <v>103</v>
      </c>
      <c r="J14" s="117"/>
      <c r="K14" s="117"/>
      <c r="L14" s="118"/>
      <c r="M14" s="12"/>
      <c r="N14" s="8"/>
      <c r="O14" s="11"/>
      <c r="P14" s="8"/>
    </row>
    <row r="15" spans="2:16" ht="17.25" thickBot="1" x14ac:dyDescent="0.35">
      <c r="B15" s="7"/>
      <c r="C15" s="122"/>
      <c r="D15" s="147"/>
      <c r="E15" s="147"/>
      <c r="F15" s="152"/>
      <c r="G15" s="139"/>
      <c r="H15" s="140"/>
      <c r="I15" s="136"/>
      <c r="J15" s="137"/>
      <c r="K15" s="137"/>
      <c r="L15" s="138"/>
      <c r="M15" s="12"/>
      <c r="N15" s="8"/>
      <c r="O15" s="11"/>
      <c r="P15" s="8"/>
    </row>
    <row r="16" spans="2:16" ht="17.25" thickBot="1" x14ac:dyDescent="0.35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4"/>
      <c r="N16" s="8"/>
      <c r="O16" s="11"/>
      <c r="P16" s="8"/>
    </row>
    <row r="17" spans="2:16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4"/>
      <c r="N17" s="8"/>
      <c r="O17" s="11"/>
      <c r="P17" s="8"/>
    </row>
    <row r="18" spans="2:16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4"/>
      <c r="N18" s="8"/>
      <c r="O18" s="11"/>
      <c r="P18" s="8"/>
    </row>
    <row r="19" spans="2:16" x14ac:dyDescent="0.3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14"/>
      <c r="N19" s="18"/>
      <c r="O19" s="9"/>
      <c r="P19" s="2"/>
    </row>
    <row r="20" spans="2:16" x14ac:dyDescent="0.3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24" t="s">
        <v>39</v>
      </c>
      <c r="N20" s="19">
        <f>SUM(N6:N19)</f>
        <v>1177623</v>
      </c>
      <c r="O20" s="17" t="s">
        <v>39</v>
      </c>
      <c r="P20" s="20">
        <f>SUM(P6:P19)</f>
        <v>300760</v>
      </c>
    </row>
    <row r="21" spans="2:16" x14ac:dyDescent="0.3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876863</v>
      </c>
      <c r="P21" s="146"/>
    </row>
  </sheetData>
  <mergeCells count="63">
    <mergeCell ref="C15:F15"/>
    <mergeCell ref="C14:F14"/>
    <mergeCell ref="C13:F13"/>
    <mergeCell ref="C12:F12"/>
    <mergeCell ref="C11:F11"/>
    <mergeCell ref="G14:H14"/>
    <mergeCell ref="G15:H15"/>
    <mergeCell ref="I15:L15"/>
    <mergeCell ref="I14:L14"/>
    <mergeCell ref="B7:B8"/>
    <mergeCell ref="C7:G7"/>
    <mergeCell ref="H7:L7"/>
    <mergeCell ref="G11:H11"/>
    <mergeCell ref="C8:G8"/>
    <mergeCell ref="H8:L8"/>
    <mergeCell ref="C10:F10"/>
    <mergeCell ref="I11:L11"/>
    <mergeCell ref="I10:L10"/>
    <mergeCell ref="G10:H10"/>
    <mergeCell ref="I13:L13"/>
    <mergeCell ref="I12:L12"/>
    <mergeCell ref="E6:F6"/>
    <mergeCell ref="G6:H6"/>
    <mergeCell ref="I6:J6"/>
    <mergeCell ref="K6:L6"/>
    <mergeCell ref="B4:L4"/>
    <mergeCell ref="C5:D5"/>
    <mergeCell ref="E5:F5"/>
    <mergeCell ref="G5:H5"/>
    <mergeCell ref="I5:J5"/>
    <mergeCell ref="K5:L5"/>
    <mergeCell ref="M4:P4"/>
    <mergeCell ref="B9:F9"/>
    <mergeCell ref="G9:L9"/>
    <mergeCell ref="B21:C21"/>
    <mergeCell ref="B20:C20"/>
    <mergeCell ref="B19:C19"/>
    <mergeCell ref="B18:C18"/>
    <mergeCell ref="K21:L21"/>
    <mergeCell ref="D21:F21"/>
    <mergeCell ref="D20:F20"/>
    <mergeCell ref="D19:F19"/>
    <mergeCell ref="D18:F18"/>
    <mergeCell ref="G21:J21"/>
    <mergeCell ref="G20:J20"/>
    <mergeCell ref="G19:J19"/>
    <mergeCell ref="C6:D6"/>
    <mergeCell ref="O21:P21"/>
    <mergeCell ref="M21:N21"/>
    <mergeCell ref="E2:N2"/>
    <mergeCell ref="K20:L20"/>
    <mergeCell ref="K19:L19"/>
    <mergeCell ref="K18:L18"/>
    <mergeCell ref="B16:L16"/>
    <mergeCell ref="B17:C17"/>
    <mergeCell ref="D17:F17"/>
    <mergeCell ref="G18:J18"/>
    <mergeCell ref="G17:J17"/>
    <mergeCell ref="K17:L17"/>
    <mergeCell ref="B2:C2"/>
    <mergeCell ref="O2:P2"/>
    <mergeCell ref="G13:H13"/>
    <mergeCell ref="G12:H12"/>
  </mergeCells>
  <phoneticPr fontId="5" type="noConversion"/>
  <pageMargins left="0.69972223043441772" right="0.69972223043441772" top="0.75" bottom="0.75" header="0.30000001192092896" footer="0.3000000119209289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21"/>
  <sheetViews>
    <sheetView topLeftCell="A4" zoomScaleNormal="100" zoomScaleSheetLayoutView="75" workbookViewId="0">
      <selection activeCell="N8" sqref="N8:N11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4" width="14.625" style="1" customWidth="1"/>
    <col min="15" max="15" width="16.625" style="1" bestFit="1" customWidth="1"/>
    <col min="16" max="16" width="14.625" style="1" customWidth="1"/>
  </cols>
  <sheetData>
    <row r="2" spans="2:16" ht="20.25" x14ac:dyDescent="0.3">
      <c r="B2" s="108" t="s">
        <v>51</v>
      </c>
      <c r="C2" s="108"/>
      <c r="D2" s="26"/>
      <c r="E2" s="109" t="s">
        <v>9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6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6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6" x14ac:dyDescent="0.3">
      <c r="B5" s="28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16</v>
      </c>
      <c r="L5" s="113"/>
      <c r="M5" s="34" t="s">
        <v>56</v>
      </c>
      <c r="N5" s="35" t="s">
        <v>55</v>
      </c>
      <c r="O5" s="16" t="s">
        <v>53</v>
      </c>
      <c r="P5" s="29" t="s">
        <v>59</v>
      </c>
    </row>
    <row r="6" spans="2:16" x14ac:dyDescent="0.3">
      <c r="B6" s="14" t="s">
        <v>65</v>
      </c>
      <c r="C6" s="121">
        <v>12</v>
      </c>
      <c r="D6" s="121"/>
      <c r="E6" s="122">
        <v>5</v>
      </c>
      <c r="F6" s="123"/>
      <c r="G6" s="121">
        <v>10</v>
      </c>
      <c r="H6" s="121"/>
      <c r="I6" s="121">
        <v>13</v>
      </c>
      <c r="J6" s="121"/>
      <c r="K6" s="121"/>
      <c r="L6" s="124"/>
      <c r="M6" s="49" t="s">
        <v>64</v>
      </c>
      <c r="N6" s="91">
        <v>876863</v>
      </c>
      <c r="O6" s="92" t="s">
        <v>104</v>
      </c>
      <c r="P6" s="91">
        <v>15000</v>
      </c>
    </row>
    <row r="7" spans="2:16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97" t="s">
        <v>116</v>
      </c>
      <c r="N7" s="91">
        <v>100000</v>
      </c>
      <c r="O7" s="92" t="s">
        <v>108</v>
      </c>
      <c r="P7" s="91">
        <v>130000</v>
      </c>
    </row>
    <row r="8" spans="2:16" x14ac:dyDescent="0.3">
      <c r="B8" s="130"/>
      <c r="C8" s="106">
        <v>45</v>
      </c>
      <c r="D8" s="106"/>
      <c r="E8" s="106"/>
      <c r="F8" s="106"/>
      <c r="G8" s="106"/>
      <c r="H8" s="106">
        <f>AVERAGE(C6:L6)</f>
        <v>10</v>
      </c>
      <c r="I8" s="106"/>
      <c r="J8" s="106"/>
      <c r="K8" s="106"/>
      <c r="L8" s="107"/>
      <c r="M8" s="49" t="s">
        <v>63</v>
      </c>
      <c r="N8" s="91">
        <v>30000</v>
      </c>
      <c r="O8" s="92" t="s">
        <v>114</v>
      </c>
      <c r="P8" s="91">
        <v>13000</v>
      </c>
    </row>
    <row r="9" spans="2:16" x14ac:dyDescent="0.3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49" t="s">
        <v>62</v>
      </c>
      <c r="N9" s="91">
        <v>24000</v>
      </c>
      <c r="O9" s="92" t="s">
        <v>115</v>
      </c>
      <c r="P9" s="91">
        <v>16500</v>
      </c>
    </row>
    <row r="10" spans="2:16" x14ac:dyDescent="0.3">
      <c r="B10" s="28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49" t="s">
        <v>57</v>
      </c>
      <c r="N10" s="91">
        <v>22000</v>
      </c>
      <c r="O10" s="92"/>
      <c r="P10" s="91"/>
    </row>
    <row r="11" spans="2:16" x14ac:dyDescent="0.3">
      <c r="B11" s="30">
        <v>44626</v>
      </c>
      <c r="C11" s="116" t="s">
        <v>100</v>
      </c>
      <c r="D11" s="117"/>
      <c r="E11" s="117"/>
      <c r="F11" s="118"/>
      <c r="G11" s="150">
        <v>44654</v>
      </c>
      <c r="H11" s="151"/>
      <c r="I11" s="153" t="s">
        <v>110</v>
      </c>
      <c r="J11" s="117"/>
      <c r="K11" s="117"/>
      <c r="L11" s="118"/>
      <c r="M11" s="49" t="s">
        <v>49</v>
      </c>
      <c r="N11" s="91">
        <v>36800</v>
      </c>
      <c r="O11" s="92"/>
      <c r="P11" s="91"/>
    </row>
    <row r="12" spans="2:16" x14ac:dyDescent="0.3">
      <c r="B12" s="30">
        <v>44633</v>
      </c>
      <c r="C12" s="116" t="s">
        <v>101</v>
      </c>
      <c r="D12" s="117"/>
      <c r="E12" s="117"/>
      <c r="F12" s="118"/>
      <c r="G12" s="150">
        <v>44661</v>
      </c>
      <c r="H12" s="151"/>
      <c r="I12" s="116" t="s">
        <v>117</v>
      </c>
      <c r="J12" s="117"/>
      <c r="K12" s="117"/>
      <c r="L12" s="118"/>
      <c r="M12" s="50"/>
      <c r="N12" s="8"/>
      <c r="O12" s="50"/>
      <c r="P12" s="8"/>
    </row>
    <row r="13" spans="2:16" x14ac:dyDescent="0.3">
      <c r="B13" s="90">
        <v>44640</v>
      </c>
      <c r="C13" s="116" t="s">
        <v>109</v>
      </c>
      <c r="D13" s="117"/>
      <c r="E13" s="117"/>
      <c r="F13" s="118"/>
      <c r="G13" s="150">
        <v>44668</v>
      </c>
      <c r="H13" s="151"/>
      <c r="I13" s="116" t="s">
        <v>113</v>
      </c>
      <c r="J13" s="117"/>
      <c r="K13" s="117"/>
      <c r="L13" s="118"/>
      <c r="M13" s="50"/>
      <c r="N13" s="8"/>
      <c r="O13" s="27"/>
      <c r="P13" s="8"/>
    </row>
    <row r="14" spans="2:16" ht="16.5" customHeight="1" x14ac:dyDescent="0.3">
      <c r="B14" s="90">
        <v>44647</v>
      </c>
      <c r="C14" s="116" t="s">
        <v>103</v>
      </c>
      <c r="D14" s="117"/>
      <c r="E14" s="117"/>
      <c r="F14" s="118"/>
      <c r="G14" s="150">
        <v>44675</v>
      </c>
      <c r="H14" s="151"/>
      <c r="I14" s="116" t="s">
        <v>111</v>
      </c>
      <c r="J14" s="117"/>
      <c r="K14" s="117"/>
      <c r="L14" s="118"/>
      <c r="M14" s="37"/>
      <c r="N14" s="8"/>
      <c r="O14" s="27"/>
      <c r="P14" s="8"/>
    </row>
    <row r="15" spans="2:16" x14ac:dyDescent="0.3">
      <c r="B15" s="47"/>
      <c r="C15" s="122"/>
      <c r="D15" s="147"/>
      <c r="E15" s="147"/>
      <c r="F15" s="152"/>
      <c r="G15" s="139"/>
      <c r="H15" s="140"/>
      <c r="I15" s="136"/>
      <c r="J15" s="137"/>
      <c r="K15" s="137"/>
      <c r="L15" s="138"/>
      <c r="M15" s="27"/>
      <c r="N15" s="8"/>
      <c r="O15" s="27"/>
      <c r="P15" s="8"/>
    </row>
    <row r="16" spans="2:16" x14ac:dyDescent="0.3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31"/>
      <c r="N16" s="8"/>
      <c r="O16" s="27"/>
      <c r="P16" s="8"/>
    </row>
    <row r="17" spans="2:16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31"/>
      <c r="N17" s="8"/>
      <c r="O17" s="27"/>
      <c r="P17" s="8"/>
    </row>
    <row r="18" spans="2:16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31"/>
      <c r="N18" s="8"/>
      <c r="O18" s="27"/>
      <c r="P18" s="8"/>
    </row>
    <row r="19" spans="2:16" x14ac:dyDescent="0.3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14"/>
      <c r="N19" s="18"/>
      <c r="O19" s="25"/>
      <c r="P19" s="32"/>
    </row>
    <row r="20" spans="2:16" x14ac:dyDescent="0.3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24" t="s">
        <v>39</v>
      </c>
      <c r="N20" s="19">
        <f>SUM(N6:N19)</f>
        <v>1089663</v>
      </c>
      <c r="O20" s="17" t="s">
        <v>39</v>
      </c>
      <c r="P20" s="20">
        <f>SUM(P6:P15)</f>
        <v>174500</v>
      </c>
    </row>
    <row r="21" spans="2:16" x14ac:dyDescent="0.3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915163</v>
      </c>
      <c r="P21" s="146"/>
    </row>
  </sheetData>
  <mergeCells count="63"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12:F12"/>
    <mergeCell ref="G12:H12"/>
    <mergeCell ref="I12:L12"/>
    <mergeCell ref="C13:F13"/>
    <mergeCell ref="G13:H13"/>
    <mergeCell ref="I13:L13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</mergeCells>
  <phoneticPr fontId="5" type="noConversion"/>
  <pageMargins left="0.69972223043441772" right="0.69972223043441772" top="0.75" bottom="0.75" header="0.30000001192092896" footer="0.30000001192092896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P21"/>
  <sheetViews>
    <sheetView topLeftCell="L4" zoomScaleNormal="100" zoomScaleSheetLayoutView="75" workbookViewId="0">
      <selection activeCell="N7" sqref="N7:N10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4" width="14.625" style="1" customWidth="1"/>
    <col min="15" max="15" width="16.625" style="1" bestFit="1" customWidth="1"/>
    <col min="16" max="16" width="14.625" style="1" customWidth="1"/>
  </cols>
  <sheetData>
    <row r="2" spans="2:16" ht="20.25" x14ac:dyDescent="0.3">
      <c r="B2" s="108" t="s">
        <v>51</v>
      </c>
      <c r="C2" s="108"/>
      <c r="D2" s="26"/>
      <c r="E2" s="109" t="s">
        <v>8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6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6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6" x14ac:dyDescent="0.3">
      <c r="B5" s="28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72</v>
      </c>
      <c r="L5" s="113"/>
      <c r="M5" s="34" t="s">
        <v>56</v>
      </c>
      <c r="N5" s="35" t="s">
        <v>55</v>
      </c>
      <c r="O5" s="16" t="s">
        <v>53</v>
      </c>
      <c r="P5" s="29" t="s">
        <v>59</v>
      </c>
    </row>
    <row r="6" spans="2:16" x14ac:dyDescent="0.3">
      <c r="B6" s="14" t="s">
        <v>65</v>
      </c>
      <c r="C6" s="121">
        <v>8</v>
      </c>
      <c r="D6" s="121"/>
      <c r="E6" s="122">
        <v>8</v>
      </c>
      <c r="F6" s="123"/>
      <c r="G6" s="121">
        <v>18</v>
      </c>
      <c r="H6" s="121"/>
      <c r="I6" s="121">
        <v>13</v>
      </c>
      <c r="J6" s="121"/>
      <c r="K6" s="121"/>
      <c r="L6" s="124"/>
      <c r="M6" s="97" t="s">
        <v>64</v>
      </c>
      <c r="N6" s="91">
        <v>915163</v>
      </c>
      <c r="O6" s="92" t="s">
        <v>104</v>
      </c>
      <c r="P6" s="91">
        <v>15000</v>
      </c>
    </row>
    <row r="7" spans="2:16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97" t="s">
        <v>63</v>
      </c>
      <c r="N7" s="91">
        <v>28000</v>
      </c>
      <c r="O7" s="92" t="s">
        <v>108</v>
      </c>
      <c r="P7" s="91">
        <v>20000</v>
      </c>
    </row>
    <row r="8" spans="2:16" x14ac:dyDescent="0.3">
      <c r="B8" s="130"/>
      <c r="C8" s="106">
        <v>45</v>
      </c>
      <c r="D8" s="106"/>
      <c r="E8" s="106"/>
      <c r="F8" s="106"/>
      <c r="G8" s="106"/>
      <c r="H8" s="106">
        <f>AVERAGE(C6:L6)</f>
        <v>11.75</v>
      </c>
      <c r="I8" s="106"/>
      <c r="J8" s="106"/>
      <c r="K8" s="106"/>
      <c r="L8" s="107"/>
      <c r="M8" s="97" t="s">
        <v>62</v>
      </c>
      <c r="N8" s="91">
        <v>23000</v>
      </c>
      <c r="O8" s="92" t="s">
        <v>136</v>
      </c>
      <c r="P8" s="91">
        <v>44800</v>
      </c>
    </row>
    <row r="9" spans="2:16" x14ac:dyDescent="0.3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97" t="s">
        <v>57</v>
      </c>
      <c r="N9" s="91">
        <v>23000</v>
      </c>
      <c r="O9" s="92" t="s">
        <v>137</v>
      </c>
      <c r="P9" s="91">
        <v>31900</v>
      </c>
    </row>
    <row r="10" spans="2:16" x14ac:dyDescent="0.3">
      <c r="B10" s="28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97" t="s">
        <v>49</v>
      </c>
      <c r="N10" s="91">
        <v>25000</v>
      </c>
      <c r="O10" s="92" t="s">
        <v>138</v>
      </c>
      <c r="P10" s="91">
        <v>128000</v>
      </c>
    </row>
    <row r="11" spans="2:16" x14ac:dyDescent="0.3">
      <c r="B11" s="30">
        <v>44654</v>
      </c>
      <c r="C11" s="153" t="s">
        <v>110</v>
      </c>
      <c r="D11" s="117"/>
      <c r="E11" s="117"/>
      <c r="F11" s="118"/>
      <c r="G11" s="150">
        <v>44682</v>
      </c>
      <c r="H11" s="151"/>
      <c r="I11" s="154" t="s">
        <v>120</v>
      </c>
      <c r="J11" s="155"/>
      <c r="K11" s="155"/>
      <c r="L11" s="156"/>
      <c r="M11" s="97"/>
      <c r="N11" s="91"/>
      <c r="O11" s="92"/>
      <c r="P11" s="91"/>
    </row>
    <row r="12" spans="2:16" x14ac:dyDescent="0.3">
      <c r="B12" s="30">
        <v>44661</v>
      </c>
      <c r="C12" s="116" t="s">
        <v>112</v>
      </c>
      <c r="D12" s="117"/>
      <c r="E12" s="117"/>
      <c r="F12" s="118"/>
      <c r="G12" s="150">
        <v>44689</v>
      </c>
      <c r="H12" s="151"/>
      <c r="I12" s="116" t="s">
        <v>118</v>
      </c>
      <c r="J12" s="117"/>
      <c r="K12" s="117"/>
      <c r="L12" s="118"/>
      <c r="M12" s="92"/>
      <c r="N12" s="91"/>
      <c r="O12" s="92"/>
      <c r="P12" s="91"/>
    </row>
    <row r="13" spans="2:16" x14ac:dyDescent="0.3">
      <c r="B13" s="90">
        <v>44668</v>
      </c>
      <c r="C13" s="116" t="s">
        <v>113</v>
      </c>
      <c r="D13" s="117"/>
      <c r="E13" s="117"/>
      <c r="F13" s="118"/>
      <c r="G13" s="150">
        <v>44696</v>
      </c>
      <c r="H13" s="151"/>
      <c r="I13" s="116" t="s">
        <v>121</v>
      </c>
      <c r="J13" s="117"/>
      <c r="K13" s="117"/>
      <c r="L13" s="118"/>
      <c r="M13" s="92"/>
      <c r="N13" s="91"/>
      <c r="O13" s="92"/>
      <c r="P13" s="91"/>
    </row>
    <row r="14" spans="2:16" ht="16.5" customHeight="1" x14ac:dyDescent="0.3">
      <c r="B14" s="90">
        <v>44675</v>
      </c>
      <c r="C14" s="116" t="s">
        <v>111</v>
      </c>
      <c r="D14" s="117"/>
      <c r="E14" s="117"/>
      <c r="F14" s="118"/>
      <c r="G14" s="150">
        <v>44703</v>
      </c>
      <c r="H14" s="151"/>
      <c r="I14" s="116" t="s">
        <v>119</v>
      </c>
      <c r="J14" s="117"/>
      <c r="K14" s="117"/>
      <c r="L14" s="118"/>
      <c r="M14" s="92"/>
      <c r="N14" s="91"/>
      <c r="O14" s="92"/>
      <c r="P14" s="91"/>
    </row>
    <row r="15" spans="2:16" x14ac:dyDescent="0.3">
      <c r="B15" s="30"/>
      <c r="C15" s="122"/>
      <c r="D15" s="147"/>
      <c r="E15" s="147"/>
      <c r="F15" s="152"/>
      <c r="G15" s="150">
        <v>44710</v>
      </c>
      <c r="H15" s="151"/>
      <c r="I15" s="136" t="s">
        <v>119</v>
      </c>
      <c r="J15" s="137"/>
      <c r="K15" s="137"/>
      <c r="L15" s="138"/>
      <c r="M15" s="92"/>
      <c r="N15" s="91"/>
      <c r="O15" s="92"/>
      <c r="P15" s="91"/>
    </row>
    <row r="16" spans="2:16" x14ac:dyDescent="0.3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97"/>
      <c r="N16" s="91"/>
      <c r="O16" s="92"/>
      <c r="P16" s="91"/>
    </row>
    <row r="17" spans="2:16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97"/>
      <c r="N17" s="91"/>
      <c r="O17" s="92"/>
      <c r="P17" s="91"/>
    </row>
    <row r="18" spans="2:16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97"/>
      <c r="N18" s="91"/>
      <c r="O18" s="92"/>
      <c r="P18" s="91"/>
    </row>
    <row r="19" spans="2:16" x14ac:dyDescent="0.3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98"/>
      <c r="N19" s="99"/>
      <c r="O19" s="94"/>
      <c r="P19" s="100"/>
    </row>
    <row r="20" spans="2:16" x14ac:dyDescent="0.3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101" t="s">
        <v>39</v>
      </c>
      <c r="N20" s="102">
        <f>SUM(N6:N19)</f>
        <v>1014163</v>
      </c>
      <c r="O20" s="103" t="s">
        <v>39</v>
      </c>
      <c r="P20" s="20">
        <f>SUM(P6:P15)</f>
        <v>239700</v>
      </c>
    </row>
    <row r="21" spans="2:16" x14ac:dyDescent="0.3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774463</v>
      </c>
      <c r="P21" s="146"/>
    </row>
  </sheetData>
  <mergeCells count="63"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12:F12"/>
    <mergeCell ref="G12:H12"/>
    <mergeCell ref="I12:L12"/>
    <mergeCell ref="C13:F13"/>
    <mergeCell ref="G13:H13"/>
    <mergeCell ref="I13:L13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</mergeCells>
  <phoneticPr fontId="5" type="noConversion"/>
  <pageMargins left="0.69972223043441772" right="0.69972223043441772" top="0.75" bottom="0.75" header="0.30000001192092896" footer="0.30000001192092896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1"/>
  <sheetViews>
    <sheetView view="pageBreakPreview" zoomScaleNormal="100" zoomScaleSheetLayoutView="100" workbookViewId="0">
      <selection activeCell="N7" sqref="N7:N11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3" width="23.875" style="1" bestFit="1" customWidth="1"/>
    <col min="14" max="14" width="14.625" style="1" customWidth="1"/>
    <col min="15" max="15" width="16.625" style="1" customWidth="1"/>
    <col min="16" max="16" width="14.625" style="1" customWidth="1"/>
  </cols>
  <sheetData>
    <row r="2" spans="2:16" ht="20.25" x14ac:dyDescent="0.3">
      <c r="B2" s="108" t="s">
        <v>51</v>
      </c>
      <c r="C2" s="108"/>
      <c r="D2" s="26"/>
      <c r="E2" s="109" t="s">
        <v>0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6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6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6" x14ac:dyDescent="0.3">
      <c r="B5" s="28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72</v>
      </c>
      <c r="L5" s="113"/>
      <c r="M5" s="34" t="s">
        <v>56</v>
      </c>
      <c r="N5" s="35" t="s">
        <v>55</v>
      </c>
      <c r="O5" s="16" t="s">
        <v>53</v>
      </c>
      <c r="P5" s="29" t="s">
        <v>59</v>
      </c>
    </row>
    <row r="6" spans="2:16" ht="17.25" thickBot="1" x14ac:dyDescent="0.35">
      <c r="B6" s="14" t="s">
        <v>65</v>
      </c>
      <c r="C6" s="121">
        <v>16</v>
      </c>
      <c r="D6" s="121"/>
      <c r="E6" s="122">
        <v>5</v>
      </c>
      <c r="F6" s="123"/>
      <c r="G6" s="121">
        <v>11</v>
      </c>
      <c r="H6" s="121"/>
      <c r="I6" s="121">
        <v>18</v>
      </c>
      <c r="J6" s="121"/>
      <c r="K6" s="121">
        <v>9</v>
      </c>
      <c r="L6" s="124"/>
      <c r="M6" s="97" t="s">
        <v>64</v>
      </c>
      <c r="N6" s="91">
        <v>774463</v>
      </c>
      <c r="O6" s="92" t="s">
        <v>139</v>
      </c>
      <c r="P6" s="91">
        <v>5000</v>
      </c>
    </row>
    <row r="7" spans="2:16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97" t="s">
        <v>63</v>
      </c>
      <c r="N7" s="91">
        <v>35000</v>
      </c>
      <c r="O7" s="92" t="s">
        <v>140</v>
      </c>
      <c r="P7" s="91">
        <v>9500</v>
      </c>
    </row>
    <row r="8" spans="2:16" ht="17.25" thickBot="1" x14ac:dyDescent="0.35">
      <c r="B8" s="130"/>
      <c r="C8" s="106">
        <v>45</v>
      </c>
      <c r="D8" s="106"/>
      <c r="E8" s="106"/>
      <c r="F8" s="106"/>
      <c r="G8" s="106"/>
      <c r="H8" s="106">
        <f>AVERAGE(C6:L6)</f>
        <v>11.8</v>
      </c>
      <c r="I8" s="106"/>
      <c r="J8" s="106"/>
      <c r="K8" s="106"/>
      <c r="L8" s="107"/>
      <c r="M8" s="97" t="s">
        <v>62</v>
      </c>
      <c r="N8" s="91">
        <v>9000</v>
      </c>
      <c r="O8" s="92" t="s">
        <v>141</v>
      </c>
      <c r="P8" s="91">
        <v>400000</v>
      </c>
    </row>
    <row r="9" spans="2:16" ht="17.25" thickBot="1" x14ac:dyDescent="0.35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97" t="s">
        <v>57</v>
      </c>
      <c r="N9" s="91">
        <v>49500</v>
      </c>
      <c r="O9" s="92" t="s">
        <v>142</v>
      </c>
      <c r="P9" s="91">
        <v>100000</v>
      </c>
    </row>
    <row r="10" spans="2:16" x14ac:dyDescent="0.3">
      <c r="B10" s="28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97" t="s">
        <v>49</v>
      </c>
      <c r="N10" s="91">
        <v>23000</v>
      </c>
      <c r="O10" s="92" t="s">
        <v>143</v>
      </c>
      <c r="P10" s="91">
        <v>100000</v>
      </c>
    </row>
    <row r="11" spans="2:16" x14ac:dyDescent="0.3">
      <c r="B11" s="30">
        <v>44682</v>
      </c>
      <c r="C11" s="154" t="s">
        <v>120</v>
      </c>
      <c r="D11" s="155"/>
      <c r="E11" s="155"/>
      <c r="F11" s="156"/>
      <c r="G11" s="150">
        <v>44717</v>
      </c>
      <c r="H11" s="151"/>
      <c r="I11" s="116" t="s">
        <v>122</v>
      </c>
      <c r="J11" s="117"/>
      <c r="K11" s="117"/>
      <c r="L11" s="118"/>
      <c r="M11" s="97" t="s">
        <v>144</v>
      </c>
      <c r="N11" s="91">
        <v>26000</v>
      </c>
      <c r="O11" s="92" t="s">
        <v>145</v>
      </c>
      <c r="P11" s="91">
        <v>50000</v>
      </c>
    </row>
    <row r="12" spans="2:16" ht="17.25" thickBot="1" x14ac:dyDescent="0.35">
      <c r="B12" s="30">
        <v>44689</v>
      </c>
      <c r="C12" s="116" t="s">
        <v>118</v>
      </c>
      <c r="D12" s="117"/>
      <c r="E12" s="117"/>
      <c r="F12" s="118"/>
      <c r="G12" s="150">
        <v>44724</v>
      </c>
      <c r="H12" s="151"/>
      <c r="I12" s="136" t="s">
        <v>84</v>
      </c>
      <c r="J12" s="137"/>
      <c r="K12" s="137"/>
      <c r="L12" s="138"/>
      <c r="M12" s="92"/>
      <c r="N12" s="91"/>
      <c r="O12" s="92"/>
      <c r="P12" s="91"/>
    </row>
    <row r="13" spans="2:16" ht="17.25" thickBot="1" x14ac:dyDescent="0.35">
      <c r="B13" s="90">
        <v>44696</v>
      </c>
      <c r="C13" s="116" t="s">
        <v>121</v>
      </c>
      <c r="D13" s="117"/>
      <c r="E13" s="117"/>
      <c r="F13" s="118"/>
      <c r="G13" s="150">
        <v>44731</v>
      </c>
      <c r="H13" s="151"/>
      <c r="I13" s="136" t="s">
        <v>84</v>
      </c>
      <c r="J13" s="137"/>
      <c r="K13" s="137"/>
      <c r="L13" s="138"/>
      <c r="M13" s="92"/>
      <c r="N13" s="91"/>
      <c r="O13" s="92"/>
      <c r="P13" s="91"/>
    </row>
    <row r="14" spans="2:16" ht="16.5" customHeight="1" thickBot="1" x14ac:dyDescent="0.35">
      <c r="B14" s="90">
        <v>44703</v>
      </c>
      <c r="C14" s="116" t="s">
        <v>119</v>
      </c>
      <c r="D14" s="117"/>
      <c r="E14" s="117"/>
      <c r="F14" s="118"/>
      <c r="G14" s="150">
        <v>44738</v>
      </c>
      <c r="H14" s="151"/>
      <c r="I14" s="136" t="s">
        <v>84</v>
      </c>
      <c r="J14" s="137"/>
      <c r="K14" s="137"/>
      <c r="L14" s="138"/>
      <c r="M14" s="92"/>
      <c r="N14" s="91"/>
      <c r="O14" s="92"/>
      <c r="P14" s="91"/>
    </row>
    <row r="15" spans="2:16" ht="16.5" customHeight="1" thickBot="1" x14ac:dyDescent="0.35">
      <c r="B15" s="90">
        <v>44710</v>
      </c>
      <c r="C15" s="136" t="s">
        <v>119</v>
      </c>
      <c r="D15" s="137"/>
      <c r="E15" s="137"/>
      <c r="F15" s="138"/>
      <c r="G15" s="139"/>
      <c r="H15" s="140"/>
      <c r="I15" s="136"/>
      <c r="J15" s="137"/>
      <c r="K15" s="137"/>
      <c r="L15" s="138"/>
      <c r="M15" s="92"/>
      <c r="N15" s="91"/>
      <c r="O15" s="92"/>
      <c r="P15" s="91"/>
    </row>
    <row r="16" spans="2:16" ht="17.25" thickBot="1" x14ac:dyDescent="0.35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97"/>
      <c r="N16" s="91"/>
      <c r="O16" s="92"/>
      <c r="P16" s="91"/>
    </row>
    <row r="17" spans="2:16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97"/>
      <c r="N17" s="91"/>
      <c r="O17" s="92"/>
      <c r="P17" s="91"/>
    </row>
    <row r="18" spans="2:16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97"/>
      <c r="N18" s="91"/>
      <c r="O18" s="92"/>
      <c r="P18" s="91"/>
    </row>
    <row r="19" spans="2:16" ht="17.25" thickBot="1" x14ac:dyDescent="0.35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98"/>
      <c r="N19" s="99"/>
      <c r="O19" s="94"/>
      <c r="P19" s="100"/>
    </row>
    <row r="20" spans="2:16" ht="17.25" thickBot="1" x14ac:dyDescent="0.35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101" t="s">
        <v>39</v>
      </c>
      <c r="N20" s="102">
        <f>SUM(N6:N19)</f>
        <v>916963</v>
      </c>
      <c r="O20" s="103" t="s">
        <v>39</v>
      </c>
      <c r="P20" s="20">
        <f>SUM(P6:P15)</f>
        <v>664500</v>
      </c>
    </row>
    <row r="21" spans="2:16" ht="17.25" thickBot="1" x14ac:dyDescent="0.35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252463</v>
      </c>
      <c r="P21" s="146"/>
    </row>
  </sheetData>
  <mergeCells count="63"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12:F12"/>
    <mergeCell ref="G12:H12"/>
    <mergeCell ref="I12:L12"/>
    <mergeCell ref="C13:F13"/>
    <mergeCell ref="G13:H13"/>
    <mergeCell ref="I13:L13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</mergeCells>
  <phoneticPr fontId="5" type="noConversion"/>
  <pageMargins left="0.7086111307144165" right="0.7086111307144165" top="0.74750000238418579" bottom="0.74750000238418579" header="0.31486111879348755" footer="0.31486111879348755"/>
  <pageSetup paperSize="9" scale="9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P21"/>
  <sheetViews>
    <sheetView topLeftCell="A4" zoomScaleNormal="100" zoomScaleSheetLayoutView="75" workbookViewId="0">
      <selection activeCell="O23" sqref="A22:O23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4" width="14.625" style="1" customWidth="1"/>
    <col min="15" max="15" width="16.625" style="1" bestFit="1" customWidth="1"/>
    <col min="16" max="16" width="14.625" style="1" customWidth="1"/>
  </cols>
  <sheetData>
    <row r="2" spans="2:16" ht="20.25" x14ac:dyDescent="0.3">
      <c r="B2" s="108" t="s">
        <v>51</v>
      </c>
      <c r="C2" s="108"/>
      <c r="D2" s="26"/>
      <c r="E2" s="109" t="s">
        <v>7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6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6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6" x14ac:dyDescent="0.3">
      <c r="B5" s="28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16</v>
      </c>
      <c r="L5" s="113"/>
      <c r="M5" s="34" t="s">
        <v>56</v>
      </c>
      <c r="N5" s="35" t="s">
        <v>55</v>
      </c>
      <c r="O5" s="16" t="s">
        <v>53</v>
      </c>
      <c r="P5" s="29" t="s">
        <v>59</v>
      </c>
    </row>
    <row r="6" spans="2:16" ht="17.25" thickBot="1" x14ac:dyDescent="0.35">
      <c r="B6" s="14" t="s">
        <v>65</v>
      </c>
      <c r="C6" s="121">
        <v>14</v>
      </c>
      <c r="D6" s="121"/>
      <c r="E6" s="122">
        <v>15</v>
      </c>
      <c r="F6" s="123"/>
      <c r="G6" s="121">
        <v>12</v>
      </c>
      <c r="H6" s="121"/>
      <c r="I6" s="121">
        <v>14</v>
      </c>
      <c r="J6" s="121"/>
      <c r="K6" s="121"/>
      <c r="L6" s="124"/>
      <c r="M6" s="97" t="s">
        <v>64</v>
      </c>
      <c r="N6" s="91">
        <v>252463</v>
      </c>
      <c r="O6" s="92" t="s">
        <v>146</v>
      </c>
      <c r="P6" s="91">
        <v>15000</v>
      </c>
    </row>
    <row r="7" spans="2:16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97" t="s">
        <v>63</v>
      </c>
      <c r="N7" s="91">
        <v>54000</v>
      </c>
      <c r="O7" s="92" t="s">
        <v>147</v>
      </c>
      <c r="P7" s="91">
        <v>73500</v>
      </c>
    </row>
    <row r="8" spans="2:16" ht="17.25" thickBot="1" x14ac:dyDescent="0.35">
      <c r="B8" s="130"/>
      <c r="C8" s="106">
        <v>45</v>
      </c>
      <c r="D8" s="106"/>
      <c r="E8" s="106"/>
      <c r="F8" s="106"/>
      <c r="G8" s="106"/>
      <c r="H8" s="106">
        <f>AVERAGE(C6:L6)</f>
        <v>13.75</v>
      </c>
      <c r="I8" s="106"/>
      <c r="J8" s="106"/>
      <c r="K8" s="106"/>
      <c r="L8" s="107"/>
      <c r="M8" s="97" t="s">
        <v>62</v>
      </c>
      <c r="N8" s="91">
        <v>52000</v>
      </c>
      <c r="O8" s="92" t="s">
        <v>148</v>
      </c>
      <c r="P8" s="91">
        <v>11100</v>
      </c>
    </row>
    <row r="9" spans="2:16" ht="17.25" thickBot="1" x14ac:dyDescent="0.35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97" t="s">
        <v>57</v>
      </c>
      <c r="N9" s="91">
        <v>32000</v>
      </c>
      <c r="O9" s="92"/>
      <c r="P9" s="91"/>
    </row>
    <row r="10" spans="2:16" x14ac:dyDescent="0.3">
      <c r="B10" s="28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97" t="s">
        <v>49</v>
      </c>
      <c r="N10" s="91">
        <v>43000</v>
      </c>
      <c r="O10" s="92"/>
      <c r="P10" s="91"/>
    </row>
    <row r="11" spans="2:16" x14ac:dyDescent="0.3">
      <c r="B11" s="30">
        <v>44717</v>
      </c>
      <c r="C11" s="116" t="s">
        <v>122</v>
      </c>
      <c r="D11" s="117"/>
      <c r="E11" s="117"/>
      <c r="F11" s="118"/>
      <c r="G11" s="150">
        <v>44745</v>
      </c>
      <c r="H11" s="151"/>
      <c r="I11" s="116" t="s">
        <v>127</v>
      </c>
      <c r="J11" s="117"/>
      <c r="K11" s="117"/>
      <c r="L11" s="118"/>
      <c r="M11" s="97"/>
      <c r="N11" s="91"/>
      <c r="O11" s="92"/>
      <c r="P11" s="91"/>
    </row>
    <row r="12" spans="2:16" ht="17.25" customHeight="1" thickBot="1" x14ac:dyDescent="0.35">
      <c r="B12" s="30">
        <v>44724</v>
      </c>
      <c r="C12" s="136" t="s">
        <v>84</v>
      </c>
      <c r="D12" s="137"/>
      <c r="E12" s="137"/>
      <c r="F12" s="138"/>
      <c r="G12" s="150">
        <v>44752</v>
      </c>
      <c r="H12" s="151"/>
      <c r="I12" s="136" t="s">
        <v>128</v>
      </c>
      <c r="J12" s="137"/>
      <c r="K12" s="137"/>
      <c r="L12" s="138"/>
      <c r="M12" s="92"/>
      <c r="N12" s="91"/>
      <c r="O12" s="92"/>
      <c r="P12" s="91"/>
    </row>
    <row r="13" spans="2:16" ht="17.25" customHeight="1" thickBot="1" x14ac:dyDescent="0.35">
      <c r="B13" s="90">
        <v>44731</v>
      </c>
      <c r="C13" s="136" t="s">
        <v>84</v>
      </c>
      <c r="D13" s="137"/>
      <c r="E13" s="137"/>
      <c r="F13" s="138"/>
      <c r="G13" s="150">
        <v>44759</v>
      </c>
      <c r="H13" s="151"/>
      <c r="I13" s="136" t="s">
        <v>84</v>
      </c>
      <c r="J13" s="137"/>
      <c r="K13" s="137"/>
      <c r="L13" s="138"/>
      <c r="M13" s="92"/>
      <c r="N13" s="91"/>
      <c r="O13" s="92"/>
      <c r="P13" s="91"/>
    </row>
    <row r="14" spans="2:16" ht="16.5" customHeight="1" thickBot="1" x14ac:dyDescent="0.35">
      <c r="B14" s="90">
        <v>44738</v>
      </c>
      <c r="C14" s="136" t="s">
        <v>84</v>
      </c>
      <c r="D14" s="137"/>
      <c r="E14" s="137"/>
      <c r="F14" s="138"/>
      <c r="G14" s="150">
        <v>44766</v>
      </c>
      <c r="H14" s="151"/>
      <c r="I14" s="136" t="s">
        <v>84</v>
      </c>
      <c r="J14" s="137"/>
      <c r="K14" s="137"/>
      <c r="L14" s="138"/>
      <c r="M14" s="92"/>
      <c r="N14" s="91"/>
      <c r="O14" s="92"/>
      <c r="P14" s="91"/>
    </row>
    <row r="15" spans="2:16" ht="17.25" thickBot="1" x14ac:dyDescent="0.35">
      <c r="B15" s="33"/>
      <c r="C15" s="122"/>
      <c r="D15" s="147"/>
      <c r="E15" s="147"/>
      <c r="F15" s="152"/>
      <c r="G15" s="150">
        <v>44773</v>
      </c>
      <c r="H15" s="151"/>
      <c r="I15" s="136" t="s">
        <v>84</v>
      </c>
      <c r="J15" s="137"/>
      <c r="K15" s="137"/>
      <c r="L15" s="138"/>
      <c r="M15" s="92"/>
      <c r="N15" s="91"/>
      <c r="O15" s="92"/>
      <c r="P15" s="91"/>
    </row>
    <row r="16" spans="2:16" ht="17.25" thickBot="1" x14ac:dyDescent="0.35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97"/>
      <c r="N16" s="91"/>
      <c r="O16" s="92"/>
      <c r="P16" s="91"/>
    </row>
    <row r="17" spans="2:16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97"/>
      <c r="N17" s="91"/>
      <c r="O17" s="92"/>
      <c r="P17" s="91"/>
    </row>
    <row r="18" spans="2:16" x14ac:dyDescent="0.3">
      <c r="B18" s="132" t="s">
        <v>123</v>
      </c>
      <c r="C18" s="133"/>
      <c r="D18" s="116" t="s">
        <v>126</v>
      </c>
      <c r="E18" s="117"/>
      <c r="F18" s="134"/>
      <c r="G18" s="157" t="s">
        <v>124</v>
      </c>
      <c r="H18" s="157"/>
      <c r="I18" s="157"/>
      <c r="J18" s="157"/>
      <c r="K18" s="133" t="s">
        <v>125</v>
      </c>
      <c r="L18" s="135"/>
      <c r="M18" s="97"/>
      <c r="N18" s="91"/>
      <c r="O18" s="92"/>
      <c r="P18" s="91"/>
    </row>
    <row r="19" spans="2:16" ht="17.25" thickBot="1" x14ac:dyDescent="0.35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98"/>
      <c r="N19" s="99"/>
      <c r="O19" s="94"/>
      <c r="P19" s="100"/>
    </row>
    <row r="20" spans="2:16" ht="17.25" thickBot="1" x14ac:dyDescent="0.35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101" t="s">
        <v>39</v>
      </c>
      <c r="N20" s="102">
        <f>SUM(N6:N19)</f>
        <v>433463</v>
      </c>
      <c r="O20" s="103" t="s">
        <v>39</v>
      </c>
      <c r="P20" s="20">
        <f>SUM(P6:P15)</f>
        <v>99600</v>
      </c>
    </row>
    <row r="21" spans="2:16" ht="17.25" thickBot="1" x14ac:dyDescent="0.35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333863</v>
      </c>
      <c r="P21" s="146"/>
    </row>
  </sheetData>
  <mergeCells count="63"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12:F12"/>
    <mergeCell ref="G12:H12"/>
    <mergeCell ref="I12:L12"/>
    <mergeCell ref="C13:F13"/>
    <mergeCell ref="G13:H13"/>
    <mergeCell ref="I13:L13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</mergeCells>
  <phoneticPr fontId="5" type="noConversion"/>
  <pageMargins left="0.69972223043441772" right="0.69972223043441772" top="0.75" bottom="0.75" header="0.30000001192092896" footer="0.30000001192092896"/>
  <pageSetup paperSize="9" orientation="landscape" r:id="rId1"/>
  <ignoredErrors>
    <ignoredError sqref="G1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P21"/>
  <sheetViews>
    <sheetView topLeftCell="A4" zoomScaleNormal="100" zoomScaleSheetLayoutView="75" workbookViewId="0">
      <selection activeCell="O23" sqref="A20:P23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3" width="16.375" style="1" bestFit="1" customWidth="1"/>
    <col min="14" max="14" width="14.625" style="1" customWidth="1"/>
    <col min="15" max="15" width="22.125" style="1" customWidth="1"/>
    <col min="16" max="16" width="14.625" style="1" customWidth="1"/>
  </cols>
  <sheetData>
    <row r="2" spans="2:16" ht="20.25" x14ac:dyDescent="0.3">
      <c r="B2" s="108" t="s">
        <v>51</v>
      </c>
      <c r="C2" s="108"/>
      <c r="D2" s="26"/>
      <c r="E2" s="109" t="s">
        <v>5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6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6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6" x14ac:dyDescent="0.3">
      <c r="B5" s="28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16</v>
      </c>
      <c r="L5" s="113"/>
      <c r="M5" s="34" t="s">
        <v>56</v>
      </c>
      <c r="N5" s="35" t="s">
        <v>55</v>
      </c>
      <c r="O5" s="16" t="s">
        <v>53</v>
      </c>
      <c r="P5" s="29" t="s">
        <v>59</v>
      </c>
    </row>
    <row r="6" spans="2:16" ht="17.25" thickBot="1" x14ac:dyDescent="0.35">
      <c r="B6" s="14" t="s">
        <v>65</v>
      </c>
      <c r="C6" s="121">
        <v>16</v>
      </c>
      <c r="D6" s="121"/>
      <c r="E6" s="122">
        <v>21</v>
      </c>
      <c r="F6" s="123"/>
      <c r="G6" s="121">
        <v>10</v>
      </c>
      <c r="H6" s="121"/>
      <c r="I6" s="121">
        <v>18</v>
      </c>
      <c r="J6" s="121"/>
      <c r="K6" s="121">
        <v>12</v>
      </c>
      <c r="L6" s="124"/>
      <c r="M6" s="97" t="s">
        <v>64</v>
      </c>
      <c r="N6" s="91">
        <v>333863</v>
      </c>
      <c r="O6" s="92" t="s">
        <v>149</v>
      </c>
      <c r="P6" s="91">
        <v>15000</v>
      </c>
    </row>
    <row r="7" spans="2:16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97" t="s">
        <v>150</v>
      </c>
      <c r="N7" s="91">
        <v>52000</v>
      </c>
      <c r="O7" s="92" t="s">
        <v>151</v>
      </c>
      <c r="P7" s="91">
        <v>67000</v>
      </c>
    </row>
    <row r="8" spans="2:16" ht="17.25" thickBot="1" x14ac:dyDescent="0.35">
      <c r="B8" s="130"/>
      <c r="C8" s="106">
        <v>45</v>
      </c>
      <c r="D8" s="106"/>
      <c r="E8" s="106"/>
      <c r="F8" s="106"/>
      <c r="G8" s="106"/>
      <c r="H8" s="106">
        <f>AVERAGE(C6:L6)</f>
        <v>15.4</v>
      </c>
      <c r="I8" s="106"/>
      <c r="J8" s="106"/>
      <c r="K8" s="106"/>
      <c r="L8" s="107"/>
      <c r="M8" s="97" t="s">
        <v>152</v>
      </c>
      <c r="N8" s="91">
        <v>46000</v>
      </c>
      <c r="O8" s="92"/>
      <c r="P8" s="91"/>
    </row>
    <row r="9" spans="2:16" ht="17.25" thickBot="1" x14ac:dyDescent="0.35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97" t="s">
        <v>153</v>
      </c>
      <c r="N9" s="91">
        <v>41000</v>
      </c>
      <c r="O9" s="92"/>
      <c r="P9" s="91"/>
    </row>
    <row r="10" spans="2:16" x14ac:dyDescent="0.3">
      <c r="B10" s="28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97" t="s">
        <v>154</v>
      </c>
      <c r="N10" s="91">
        <v>46000</v>
      </c>
      <c r="O10" s="92"/>
      <c r="P10" s="91"/>
    </row>
    <row r="11" spans="2:16" x14ac:dyDescent="0.3">
      <c r="B11" s="30">
        <v>44745</v>
      </c>
      <c r="C11" s="116" t="s">
        <v>127</v>
      </c>
      <c r="D11" s="117"/>
      <c r="E11" s="117"/>
      <c r="F11" s="118"/>
      <c r="G11" s="150">
        <v>44780</v>
      </c>
      <c r="H11" s="151"/>
      <c r="I11" s="116" t="s">
        <v>130</v>
      </c>
      <c r="J11" s="117"/>
      <c r="K11" s="117"/>
      <c r="L11" s="118"/>
      <c r="M11" s="97" t="s">
        <v>155</v>
      </c>
      <c r="N11" s="91">
        <v>53000</v>
      </c>
      <c r="O11" s="92"/>
      <c r="P11" s="91"/>
    </row>
    <row r="12" spans="2:16" ht="17.25" customHeight="1" thickBot="1" x14ac:dyDescent="0.35">
      <c r="B12" s="30">
        <v>44752</v>
      </c>
      <c r="C12" s="136" t="s">
        <v>128</v>
      </c>
      <c r="D12" s="137"/>
      <c r="E12" s="137"/>
      <c r="F12" s="138"/>
      <c r="G12" s="150">
        <v>44787</v>
      </c>
      <c r="H12" s="151"/>
      <c r="I12" s="116" t="s">
        <v>129</v>
      </c>
      <c r="J12" s="117"/>
      <c r="K12" s="117"/>
      <c r="L12" s="118"/>
      <c r="M12" s="92"/>
      <c r="N12" s="91"/>
      <c r="O12" s="92"/>
      <c r="P12" s="91"/>
    </row>
    <row r="13" spans="2:16" ht="17.25" customHeight="1" thickBot="1" x14ac:dyDescent="0.35">
      <c r="B13" s="90">
        <v>44759</v>
      </c>
      <c r="C13" s="136" t="s">
        <v>84</v>
      </c>
      <c r="D13" s="137"/>
      <c r="E13" s="137"/>
      <c r="F13" s="138"/>
      <c r="G13" s="150">
        <v>44794</v>
      </c>
      <c r="H13" s="151"/>
      <c r="I13" s="116" t="s">
        <v>131</v>
      </c>
      <c r="J13" s="117"/>
      <c r="K13" s="117"/>
      <c r="L13" s="118"/>
      <c r="M13" s="92"/>
      <c r="N13" s="91"/>
      <c r="O13" s="92"/>
      <c r="P13" s="91"/>
    </row>
    <row r="14" spans="2:16" ht="16.5" customHeight="1" thickBot="1" x14ac:dyDescent="0.35">
      <c r="B14" s="90">
        <v>44766</v>
      </c>
      <c r="C14" s="136" t="s">
        <v>84</v>
      </c>
      <c r="D14" s="137"/>
      <c r="E14" s="137"/>
      <c r="F14" s="138"/>
      <c r="G14" s="150">
        <v>44801</v>
      </c>
      <c r="H14" s="151"/>
      <c r="I14" s="158" t="s">
        <v>131</v>
      </c>
      <c r="J14" s="159"/>
      <c r="K14" s="159"/>
      <c r="L14" s="160"/>
      <c r="M14" s="92"/>
      <c r="N14" s="91"/>
      <c r="O14" s="92"/>
      <c r="P14" s="91"/>
    </row>
    <row r="15" spans="2:16" ht="17.25" customHeight="1" thickBot="1" x14ac:dyDescent="0.35">
      <c r="B15" s="90">
        <v>44773</v>
      </c>
      <c r="C15" s="136" t="s">
        <v>84</v>
      </c>
      <c r="D15" s="137"/>
      <c r="E15" s="137"/>
      <c r="F15" s="138"/>
      <c r="G15" s="139"/>
      <c r="H15" s="140"/>
      <c r="I15" s="136"/>
      <c r="J15" s="137"/>
      <c r="K15" s="137"/>
      <c r="L15" s="138"/>
      <c r="M15" s="92"/>
      <c r="N15" s="91"/>
      <c r="O15" s="92"/>
      <c r="P15" s="91"/>
    </row>
    <row r="16" spans="2:16" ht="17.25" thickBot="1" x14ac:dyDescent="0.35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97"/>
      <c r="N16" s="91"/>
      <c r="O16" s="92"/>
      <c r="P16" s="91"/>
    </row>
    <row r="17" spans="2:16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97"/>
      <c r="N17" s="91"/>
      <c r="O17" s="92"/>
      <c r="P17" s="91"/>
    </row>
    <row r="18" spans="2:16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97"/>
      <c r="N18" s="91"/>
      <c r="O18" s="92"/>
      <c r="P18" s="91"/>
    </row>
    <row r="19" spans="2:16" ht="17.25" thickBot="1" x14ac:dyDescent="0.35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98"/>
      <c r="N19" s="99"/>
      <c r="O19" s="94"/>
      <c r="P19" s="100"/>
    </row>
    <row r="20" spans="2:16" ht="17.25" thickBot="1" x14ac:dyDescent="0.35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101" t="s">
        <v>39</v>
      </c>
      <c r="N20" s="102">
        <f>SUM(N6:N19)</f>
        <v>571863</v>
      </c>
      <c r="O20" s="103" t="s">
        <v>39</v>
      </c>
      <c r="P20" s="20">
        <f>SUM(P6:P15)</f>
        <v>82000</v>
      </c>
    </row>
    <row r="21" spans="2:16" ht="17.25" thickBot="1" x14ac:dyDescent="0.35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489863</v>
      </c>
      <c r="P21" s="146"/>
    </row>
  </sheetData>
  <mergeCells count="63"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12:F12"/>
    <mergeCell ref="G12:H12"/>
    <mergeCell ref="I12:L12"/>
    <mergeCell ref="C13:F13"/>
    <mergeCell ref="G13:H13"/>
    <mergeCell ref="I13:L13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</mergeCells>
  <phoneticPr fontId="5" type="noConversion"/>
  <pageMargins left="0.25" right="0.25" top="0.75" bottom="0.75" header="0.30000001192092896" footer="0.30000001192092896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R22"/>
  <sheetViews>
    <sheetView topLeftCell="A4" zoomScaleNormal="100" zoomScaleSheetLayoutView="75" workbookViewId="0">
      <selection activeCell="N11" sqref="N11:N13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3" width="17.625" style="1" bestFit="1" customWidth="1"/>
    <col min="14" max="14" width="14.625" style="1" customWidth="1"/>
    <col min="15" max="15" width="16.625" style="1" bestFit="1" customWidth="1"/>
    <col min="16" max="16" width="14.625" style="1" customWidth="1"/>
    <col min="18" max="18" width="10.875" style="1" bestFit="1" customWidth="1"/>
  </cols>
  <sheetData>
    <row r="2" spans="2:18" ht="20.25" x14ac:dyDescent="0.3">
      <c r="B2" s="108" t="s">
        <v>51</v>
      </c>
      <c r="C2" s="108"/>
      <c r="D2" s="26"/>
      <c r="E2" s="109" t="s">
        <v>1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8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8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8" x14ac:dyDescent="0.3">
      <c r="B5" s="28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72</v>
      </c>
      <c r="L5" s="113"/>
      <c r="M5" s="34" t="s">
        <v>56</v>
      </c>
      <c r="N5" s="35" t="s">
        <v>55</v>
      </c>
      <c r="O5" s="16" t="s">
        <v>53</v>
      </c>
      <c r="P5" s="29" t="s">
        <v>59</v>
      </c>
    </row>
    <row r="6" spans="2:18" x14ac:dyDescent="0.3">
      <c r="B6" s="14" t="s">
        <v>65</v>
      </c>
      <c r="C6" s="121">
        <v>15</v>
      </c>
      <c r="D6" s="121"/>
      <c r="E6" s="122">
        <v>13</v>
      </c>
      <c r="F6" s="123"/>
      <c r="G6" s="121">
        <v>11</v>
      </c>
      <c r="H6" s="121"/>
      <c r="I6" s="121">
        <v>11</v>
      </c>
      <c r="J6" s="121"/>
      <c r="K6" s="121"/>
      <c r="L6" s="124"/>
      <c r="M6" s="97" t="s">
        <v>64</v>
      </c>
      <c r="N6" s="91">
        <v>489863</v>
      </c>
      <c r="O6" s="92" t="s">
        <v>166</v>
      </c>
      <c r="P6" s="91">
        <v>5000</v>
      </c>
      <c r="R6" s="51"/>
    </row>
    <row r="7" spans="2:18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97" t="s">
        <v>167</v>
      </c>
      <c r="N7" s="91">
        <v>40000</v>
      </c>
      <c r="O7" s="92" t="s">
        <v>168</v>
      </c>
      <c r="P7" s="91">
        <v>926320</v>
      </c>
      <c r="R7" s="51"/>
    </row>
    <row r="8" spans="2:18" x14ac:dyDescent="0.3">
      <c r="B8" s="130"/>
      <c r="C8" s="106">
        <v>45</v>
      </c>
      <c r="D8" s="106"/>
      <c r="E8" s="106"/>
      <c r="F8" s="106"/>
      <c r="G8" s="106"/>
      <c r="H8" s="106">
        <f>AVERAGE(C6:L6)</f>
        <v>12.5</v>
      </c>
      <c r="I8" s="106"/>
      <c r="J8" s="106"/>
      <c r="K8" s="106"/>
      <c r="L8" s="107"/>
      <c r="M8" s="97" t="s">
        <v>62</v>
      </c>
      <c r="N8" s="91">
        <v>43000</v>
      </c>
      <c r="O8" s="92"/>
      <c r="P8" s="91"/>
      <c r="R8" s="51"/>
    </row>
    <row r="9" spans="2:18" x14ac:dyDescent="0.3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97" t="s">
        <v>57</v>
      </c>
      <c r="N9" s="91">
        <v>48000</v>
      </c>
      <c r="O9" s="92"/>
      <c r="P9" s="91"/>
      <c r="R9" s="51"/>
    </row>
    <row r="10" spans="2:18" x14ac:dyDescent="0.3">
      <c r="B10" s="28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97" t="s">
        <v>49</v>
      </c>
      <c r="N10" s="91">
        <v>37000</v>
      </c>
      <c r="O10" s="92"/>
      <c r="P10" s="91"/>
      <c r="R10" s="51"/>
    </row>
    <row r="11" spans="2:18" x14ac:dyDescent="0.3">
      <c r="B11" s="30">
        <v>44780</v>
      </c>
      <c r="C11" s="116" t="s">
        <v>130</v>
      </c>
      <c r="D11" s="117"/>
      <c r="E11" s="117"/>
      <c r="F11" s="118"/>
      <c r="G11" s="150">
        <v>44808</v>
      </c>
      <c r="H11" s="151"/>
      <c r="I11" s="116" t="s">
        <v>132</v>
      </c>
      <c r="J11" s="117"/>
      <c r="K11" s="117"/>
      <c r="L11" s="118"/>
      <c r="M11" s="97" t="s">
        <v>156</v>
      </c>
      <c r="N11" s="91">
        <v>400000</v>
      </c>
      <c r="O11" s="92"/>
      <c r="P11" s="91"/>
      <c r="R11" s="51"/>
    </row>
    <row r="12" spans="2:18" x14ac:dyDescent="0.3">
      <c r="B12" s="30">
        <v>44787</v>
      </c>
      <c r="C12" s="116" t="s">
        <v>129</v>
      </c>
      <c r="D12" s="117"/>
      <c r="E12" s="117"/>
      <c r="F12" s="118"/>
      <c r="G12" s="150">
        <v>44815</v>
      </c>
      <c r="H12" s="151"/>
      <c r="I12" s="116" t="s">
        <v>133</v>
      </c>
      <c r="J12" s="117"/>
      <c r="K12" s="117"/>
      <c r="L12" s="118"/>
      <c r="M12" s="92" t="s">
        <v>169</v>
      </c>
      <c r="N12" s="91">
        <v>150000</v>
      </c>
      <c r="O12" s="92"/>
      <c r="P12" s="91"/>
      <c r="R12" s="51"/>
    </row>
    <row r="13" spans="2:18" x14ac:dyDescent="0.3">
      <c r="B13" s="90">
        <v>44794</v>
      </c>
      <c r="C13" s="116" t="s">
        <v>131</v>
      </c>
      <c r="D13" s="117"/>
      <c r="E13" s="117"/>
      <c r="F13" s="118"/>
      <c r="G13" s="150">
        <v>44822</v>
      </c>
      <c r="H13" s="151"/>
      <c r="I13" s="116" t="s">
        <v>133</v>
      </c>
      <c r="J13" s="117"/>
      <c r="K13" s="117"/>
      <c r="L13" s="118"/>
      <c r="M13" s="92" t="s">
        <v>170</v>
      </c>
      <c r="N13" s="91">
        <v>140000</v>
      </c>
      <c r="O13" s="92"/>
      <c r="P13" s="91"/>
      <c r="R13" s="51"/>
    </row>
    <row r="14" spans="2:18" ht="16.5" customHeight="1" x14ac:dyDescent="0.3">
      <c r="B14" s="90">
        <v>44801</v>
      </c>
      <c r="C14" s="158" t="s">
        <v>131</v>
      </c>
      <c r="D14" s="159"/>
      <c r="E14" s="159"/>
      <c r="F14" s="160"/>
      <c r="G14" s="150">
        <v>44829</v>
      </c>
      <c r="H14" s="151"/>
      <c r="I14" s="116" t="s">
        <v>133</v>
      </c>
      <c r="J14" s="117"/>
      <c r="K14" s="117"/>
      <c r="L14" s="118"/>
      <c r="M14" s="92"/>
      <c r="N14" s="91"/>
      <c r="O14" s="92"/>
      <c r="P14" s="91"/>
      <c r="R14" s="51"/>
    </row>
    <row r="15" spans="2:18" x14ac:dyDescent="0.3">
      <c r="B15" s="33"/>
      <c r="C15" s="122"/>
      <c r="D15" s="147"/>
      <c r="E15" s="147"/>
      <c r="F15" s="152"/>
      <c r="G15" s="139"/>
      <c r="H15" s="140"/>
      <c r="I15" s="136"/>
      <c r="J15" s="137"/>
      <c r="K15" s="137"/>
      <c r="L15" s="138"/>
      <c r="M15" s="92"/>
      <c r="N15" s="91"/>
      <c r="O15" s="92"/>
      <c r="P15" s="91"/>
      <c r="R15" s="51"/>
    </row>
    <row r="16" spans="2:18" x14ac:dyDescent="0.3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97"/>
      <c r="N16" s="91"/>
      <c r="O16" s="92"/>
      <c r="P16" s="91"/>
      <c r="R16" s="51"/>
    </row>
    <row r="17" spans="2:18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97"/>
      <c r="N17" s="91"/>
      <c r="O17" s="92"/>
      <c r="P17" s="91"/>
      <c r="R17" s="51"/>
    </row>
    <row r="18" spans="2:18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97"/>
      <c r="N18" s="91"/>
      <c r="O18" s="92"/>
      <c r="P18" s="91"/>
      <c r="R18" s="52"/>
    </row>
    <row r="19" spans="2:18" x14ac:dyDescent="0.3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98"/>
      <c r="N19" s="99"/>
      <c r="O19" s="94"/>
      <c r="P19" s="100"/>
      <c r="R19" s="52"/>
    </row>
    <row r="20" spans="2:18" x14ac:dyDescent="0.3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101" t="s">
        <v>39</v>
      </c>
      <c r="N20" s="102">
        <f>SUM(N6:N19)</f>
        <v>1347863</v>
      </c>
      <c r="O20" s="103" t="s">
        <v>39</v>
      </c>
      <c r="P20" s="20">
        <f>SUM(P6:P15)</f>
        <v>931320</v>
      </c>
      <c r="R20" s="52"/>
    </row>
    <row r="21" spans="2:18" x14ac:dyDescent="0.3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416543</v>
      </c>
      <c r="P21" s="146"/>
    </row>
    <row r="22" spans="2:18" x14ac:dyDescent="0.3">
      <c r="O22" s="1" t="s">
        <v>25</v>
      </c>
    </row>
  </sheetData>
  <mergeCells count="63"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12:F12"/>
    <mergeCell ref="G12:H12"/>
    <mergeCell ref="I12:L12"/>
    <mergeCell ref="C13:F13"/>
    <mergeCell ref="G13:H13"/>
    <mergeCell ref="I13:L13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</mergeCells>
  <phoneticPr fontId="5" type="noConversion"/>
  <pageMargins left="0.69972223043441772" right="0.69972223043441772" top="0.75" bottom="0.75" header="0.30000001192092896" footer="0.30000001192092896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R21"/>
  <sheetViews>
    <sheetView zoomScaleNormal="100" zoomScaleSheetLayoutView="75" workbookViewId="0">
      <selection activeCell="I11" sqref="I11:L15"/>
    </sheetView>
  </sheetViews>
  <sheetFormatPr defaultColWidth="8.75" defaultRowHeight="16.5" x14ac:dyDescent="0.3"/>
  <cols>
    <col min="1" max="1" width="1.625" style="1" customWidth="1"/>
    <col min="3" max="12" width="4.875" style="1" customWidth="1"/>
    <col min="13" max="14" width="14.625" style="1" customWidth="1"/>
    <col min="15" max="15" width="16.125" style="1" bestFit="1" customWidth="1"/>
    <col min="16" max="16" width="14.625" style="1" customWidth="1"/>
    <col min="18" max="18" width="10.875" style="1" bestFit="1" customWidth="1"/>
  </cols>
  <sheetData>
    <row r="2" spans="2:18" ht="20.25" x14ac:dyDescent="0.3">
      <c r="B2" s="108" t="s">
        <v>51</v>
      </c>
      <c r="C2" s="108"/>
      <c r="D2" s="26"/>
      <c r="E2" s="109" t="s">
        <v>6</v>
      </c>
      <c r="F2" s="109"/>
      <c r="G2" s="109"/>
      <c r="H2" s="109"/>
      <c r="I2" s="109"/>
      <c r="J2" s="109"/>
      <c r="K2" s="109"/>
      <c r="L2" s="109"/>
      <c r="M2" s="109"/>
      <c r="N2" s="109"/>
      <c r="O2" s="108" t="s">
        <v>47</v>
      </c>
      <c r="P2" s="108"/>
    </row>
    <row r="3" spans="2:18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8" x14ac:dyDescent="0.3">
      <c r="B4" s="110" t="s">
        <v>60</v>
      </c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110" t="s">
        <v>58</v>
      </c>
      <c r="N4" s="111"/>
      <c r="O4" s="111"/>
      <c r="P4" s="112"/>
    </row>
    <row r="5" spans="2:18" x14ac:dyDescent="0.3">
      <c r="B5" s="28"/>
      <c r="C5" s="113" t="s">
        <v>23</v>
      </c>
      <c r="D5" s="113"/>
      <c r="E5" s="114" t="s">
        <v>42</v>
      </c>
      <c r="F5" s="115"/>
      <c r="G5" s="113" t="s">
        <v>35</v>
      </c>
      <c r="H5" s="113"/>
      <c r="I5" s="113" t="s">
        <v>30</v>
      </c>
      <c r="J5" s="113"/>
      <c r="K5" s="113" t="s">
        <v>16</v>
      </c>
      <c r="L5" s="113"/>
      <c r="M5" s="34" t="s">
        <v>56</v>
      </c>
      <c r="N5" s="35" t="s">
        <v>55</v>
      </c>
      <c r="O5" s="16" t="s">
        <v>53</v>
      </c>
      <c r="P5" s="29" t="s">
        <v>59</v>
      </c>
    </row>
    <row r="6" spans="2:18" x14ac:dyDescent="0.3">
      <c r="B6" s="14" t="s">
        <v>65</v>
      </c>
      <c r="C6" s="121">
        <v>12</v>
      </c>
      <c r="D6" s="121"/>
      <c r="E6" s="122">
        <v>8</v>
      </c>
      <c r="F6" s="123"/>
      <c r="G6" s="121">
        <v>8</v>
      </c>
      <c r="H6" s="121"/>
      <c r="I6" s="121">
        <v>11</v>
      </c>
      <c r="J6" s="121"/>
      <c r="K6" s="121"/>
      <c r="L6" s="124"/>
      <c r="M6" s="97" t="s">
        <v>64</v>
      </c>
      <c r="N6" s="91">
        <v>416543</v>
      </c>
      <c r="O6" s="92" t="s">
        <v>104</v>
      </c>
      <c r="P6" s="91">
        <v>20000</v>
      </c>
      <c r="R6" s="51"/>
    </row>
    <row r="7" spans="2:18" x14ac:dyDescent="0.3">
      <c r="B7" s="128" t="s">
        <v>32</v>
      </c>
      <c r="C7" s="129" t="s">
        <v>26</v>
      </c>
      <c r="D7" s="129"/>
      <c r="E7" s="129"/>
      <c r="F7" s="129"/>
      <c r="G7" s="129"/>
      <c r="H7" s="129" t="s">
        <v>65</v>
      </c>
      <c r="I7" s="129"/>
      <c r="J7" s="129"/>
      <c r="K7" s="129"/>
      <c r="L7" s="131"/>
      <c r="M7" s="97" t="s">
        <v>63</v>
      </c>
      <c r="N7" s="91">
        <v>24000</v>
      </c>
      <c r="O7" s="92" t="s">
        <v>157</v>
      </c>
      <c r="P7" s="91">
        <v>50000</v>
      </c>
      <c r="R7" s="51"/>
    </row>
    <row r="8" spans="2:18" x14ac:dyDescent="0.3">
      <c r="B8" s="130"/>
      <c r="C8" s="106">
        <v>45</v>
      </c>
      <c r="D8" s="106"/>
      <c r="E8" s="106"/>
      <c r="F8" s="106"/>
      <c r="G8" s="106"/>
      <c r="H8" s="106">
        <f>AVERAGE(C6:L6)</f>
        <v>9.75</v>
      </c>
      <c r="I8" s="106"/>
      <c r="J8" s="106"/>
      <c r="K8" s="106"/>
      <c r="L8" s="107"/>
      <c r="M8" s="97" t="s">
        <v>62</v>
      </c>
      <c r="N8" s="91">
        <v>48000</v>
      </c>
      <c r="O8" s="92" t="s">
        <v>158</v>
      </c>
      <c r="P8" s="91">
        <v>100000</v>
      </c>
      <c r="R8" s="51"/>
    </row>
    <row r="9" spans="2:18" x14ac:dyDescent="0.3">
      <c r="B9" s="110" t="s">
        <v>10</v>
      </c>
      <c r="C9" s="111"/>
      <c r="D9" s="111"/>
      <c r="E9" s="111"/>
      <c r="F9" s="112"/>
      <c r="G9" s="125" t="s">
        <v>11</v>
      </c>
      <c r="H9" s="111"/>
      <c r="I9" s="111"/>
      <c r="J9" s="111"/>
      <c r="K9" s="111"/>
      <c r="L9" s="112"/>
      <c r="M9" s="97" t="s">
        <v>57</v>
      </c>
      <c r="N9" s="91">
        <v>49000</v>
      </c>
      <c r="O9" s="92"/>
      <c r="P9" s="91"/>
      <c r="R9" s="51"/>
    </row>
    <row r="10" spans="2:18" x14ac:dyDescent="0.3">
      <c r="B10" s="28" t="s">
        <v>28</v>
      </c>
      <c r="C10" s="114" t="s">
        <v>61</v>
      </c>
      <c r="D10" s="126"/>
      <c r="E10" s="126"/>
      <c r="F10" s="127"/>
      <c r="G10" s="128" t="s">
        <v>28</v>
      </c>
      <c r="H10" s="129"/>
      <c r="I10" s="114" t="s">
        <v>61</v>
      </c>
      <c r="J10" s="126"/>
      <c r="K10" s="126"/>
      <c r="L10" s="127"/>
      <c r="M10" s="97" t="s">
        <v>49</v>
      </c>
      <c r="N10" s="91">
        <v>33000</v>
      </c>
      <c r="O10" s="92"/>
      <c r="P10" s="91"/>
      <c r="R10" s="51"/>
    </row>
    <row r="11" spans="2:18" x14ac:dyDescent="0.3">
      <c r="B11" s="30">
        <v>44808</v>
      </c>
      <c r="C11" s="116" t="s">
        <v>132</v>
      </c>
      <c r="D11" s="117"/>
      <c r="E11" s="117"/>
      <c r="F11" s="118"/>
      <c r="G11" s="150">
        <v>44836</v>
      </c>
      <c r="H11" s="151"/>
      <c r="I11" s="116" t="s">
        <v>134</v>
      </c>
      <c r="J11" s="117"/>
      <c r="K11" s="117"/>
      <c r="L11" s="118"/>
      <c r="M11" s="97"/>
      <c r="N11" s="91"/>
      <c r="O11" s="92"/>
      <c r="P11" s="91"/>
      <c r="R11" s="51"/>
    </row>
    <row r="12" spans="2:18" x14ac:dyDescent="0.3">
      <c r="B12" s="30">
        <v>44815</v>
      </c>
      <c r="C12" s="116" t="s">
        <v>133</v>
      </c>
      <c r="D12" s="117"/>
      <c r="E12" s="117"/>
      <c r="F12" s="118"/>
      <c r="G12" s="150">
        <v>44843</v>
      </c>
      <c r="H12" s="151"/>
      <c r="I12" s="116" t="s">
        <v>135</v>
      </c>
      <c r="J12" s="117"/>
      <c r="K12" s="117"/>
      <c r="L12" s="118"/>
      <c r="M12" s="92"/>
      <c r="N12" s="91"/>
      <c r="O12" s="92"/>
      <c r="P12" s="91"/>
      <c r="R12" s="51"/>
    </row>
    <row r="13" spans="2:18" x14ac:dyDescent="0.3">
      <c r="B13" s="90">
        <v>44822</v>
      </c>
      <c r="C13" s="116" t="s">
        <v>133</v>
      </c>
      <c r="D13" s="117"/>
      <c r="E13" s="117"/>
      <c r="F13" s="118"/>
      <c r="G13" s="150">
        <v>44850</v>
      </c>
      <c r="H13" s="151"/>
      <c r="I13" s="116" t="s">
        <v>135</v>
      </c>
      <c r="J13" s="117"/>
      <c r="K13" s="117"/>
      <c r="L13" s="118"/>
      <c r="M13" s="92"/>
      <c r="N13" s="91"/>
      <c r="O13" s="92"/>
      <c r="P13" s="91"/>
      <c r="R13" s="51"/>
    </row>
    <row r="14" spans="2:18" ht="16.5" customHeight="1" x14ac:dyDescent="0.3">
      <c r="B14" s="90">
        <v>44829</v>
      </c>
      <c r="C14" s="116" t="s">
        <v>133</v>
      </c>
      <c r="D14" s="117"/>
      <c r="E14" s="117"/>
      <c r="F14" s="118"/>
      <c r="G14" s="150">
        <v>44857</v>
      </c>
      <c r="H14" s="151"/>
      <c r="I14" s="116" t="s">
        <v>135</v>
      </c>
      <c r="J14" s="117"/>
      <c r="K14" s="117"/>
      <c r="L14" s="118"/>
      <c r="M14" s="92"/>
      <c r="N14" s="91"/>
      <c r="O14" s="92"/>
      <c r="P14" s="91"/>
      <c r="R14" s="51"/>
    </row>
    <row r="15" spans="2:18" x14ac:dyDescent="0.3">
      <c r="B15" s="30"/>
      <c r="C15" s="122"/>
      <c r="D15" s="147"/>
      <c r="E15" s="147"/>
      <c r="F15" s="152"/>
      <c r="G15" s="150">
        <v>44864</v>
      </c>
      <c r="H15" s="151"/>
      <c r="I15" s="136" t="s">
        <v>135</v>
      </c>
      <c r="J15" s="137"/>
      <c r="K15" s="137"/>
      <c r="L15" s="138"/>
      <c r="M15" s="92"/>
      <c r="N15" s="91"/>
      <c r="O15" s="92"/>
      <c r="P15" s="91"/>
      <c r="R15" s="52"/>
    </row>
    <row r="16" spans="2:18" x14ac:dyDescent="0.3">
      <c r="B16" s="110" t="s">
        <v>22</v>
      </c>
      <c r="C16" s="111"/>
      <c r="D16" s="111"/>
      <c r="E16" s="111"/>
      <c r="F16" s="111"/>
      <c r="G16" s="141"/>
      <c r="H16" s="141"/>
      <c r="I16" s="141"/>
      <c r="J16" s="141"/>
      <c r="K16" s="141"/>
      <c r="L16" s="142"/>
      <c r="M16" s="97"/>
      <c r="N16" s="91"/>
      <c r="O16" s="92"/>
      <c r="P16" s="91"/>
    </row>
    <row r="17" spans="2:18" x14ac:dyDescent="0.3">
      <c r="B17" s="143" t="s">
        <v>21</v>
      </c>
      <c r="C17" s="113"/>
      <c r="D17" s="114" t="s">
        <v>41</v>
      </c>
      <c r="E17" s="126"/>
      <c r="F17" s="115"/>
      <c r="G17" s="113" t="s">
        <v>19</v>
      </c>
      <c r="H17" s="113"/>
      <c r="I17" s="113"/>
      <c r="J17" s="113"/>
      <c r="K17" s="113" t="s">
        <v>37</v>
      </c>
      <c r="L17" s="144"/>
      <c r="M17" s="97"/>
      <c r="N17" s="91"/>
      <c r="O17" s="92"/>
      <c r="P17" s="91"/>
    </row>
    <row r="18" spans="2:18" x14ac:dyDescent="0.3">
      <c r="B18" s="132"/>
      <c r="C18" s="133"/>
      <c r="D18" s="116"/>
      <c r="E18" s="117"/>
      <c r="F18" s="134"/>
      <c r="G18" s="133"/>
      <c r="H18" s="133"/>
      <c r="I18" s="133"/>
      <c r="J18" s="133"/>
      <c r="K18" s="133"/>
      <c r="L18" s="135"/>
      <c r="M18" s="97"/>
      <c r="N18" s="91"/>
      <c r="O18" s="92"/>
      <c r="P18" s="91"/>
    </row>
    <row r="19" spans="2:18" x14ac:dyDescent="0.3">
      <c r="B19" s="132"/>
      <c r="C19" s="133"/>
      <c r="D19" s="116"/>
      <c r="E19" s="117"/>
      <c r="F19" s="134"/>
      <c r="G19" s="133"/>
      <c r="H19" s="133"/>
      <c r="I19" s="133"/>
      <c r="J19" s="133"/>
      <c r="K19" s="133"/>
      <c r="L19" s="135"/>
      <c r="M19" s="98"/>
      <c r="N19" s="99"/>
      <c r="O19" s="94"/>
      <c r="P19" s="100"/>
    </row>
    <row r="20" spans="2:18" x14ac:dyDescent="0.3">
      <c r="B20" s="132"/>
      <c r="C20" s="133"/>
      <c r="D20" s="116"/>
      <c r="E20" s="117"/>
      <c r="F20" s="134"/>
      <c r="G20" s="133"/>
      <c r="H20" s="133"/>
      <c r="I20" s="133"/>
      <c r="J20" s="133"/>
      <c r="K20" s="133"/>
      <c r="L20" s="116"/>
      <c r="M20" s="101" t="s">
        <v>39</v>
      </c>
      <c r="N20" s="102">
        <f>SUM(N6:N19)</f>
        <v>570543</v>
      </c>
      <c r="O20" s="103" t="s">
        <v>39</v>
      </c>
      <c r="P20" s="20">
        <f>SUM(P6:P15)</f>
        <v>170000</v>
      </c>
    </row>
    <row r="21" spans="2:18" x14ac:dyDescent="0.3">
      <c r="B21" s="130"/>
      <c r="C21" s="106"/>
      <c r="D21" s="122"/>
      <c r="E21" s="147"/>
      <c r="F21" s="123"/>
      <c r="G21" s="106"/>
      <c r="H21" s="106"/>
      <c r="I21" s="106"/>
      <c r="J21" s="106"/>
      <c r="K21" s="106"/>
      <c r="L21" s="122"/>
      <c r="M21" s="148" t="s">
        <v>12</v>
      </c>
      <c r="N21" s="149"/>
      <c r="O21" s="145">
        <f>N20-P20</f>
        <v>400543</v>
      </c>
      <c r="P21" s="146"/>
      <c r="R21" s="52"/>
    </row>
  </sheetData>
  <mergeCells count="63">
    <mergeCell ref="C8:G8"/>
    <mergeCell ref="H8:L8"/>
    <mergeCell ref="B2:C2"/>
    <mergeCell ref="E2:N2"/>
    <mergeCell ref="O2:P2"/>
    <mergeCell ref="B4:L4"/>
    <mergeCell ref="M4:P4"/>
    <mergeCell ref="C5:D5"/>
    <mergeCell ref="E5:F5"/>
    <mergeCell ref="G5:H5"/>
    <mergeCell ref="I5:J5"/>
    <mergeCell ref="K5:L5"/>
    <mergeCell ref="C11:F11"/>
    <mergeCell ref="G11:H11"/>
    <mergeCell ref="I11:L11"/>
    <mergeCell ref="C6:D6"/>
    <mergeCell ref="E6:F6"/>
    <mergeCell ref="G6:H6"/>
    <mergeCell ref="I6:J6"/>
    <mergeCell ref="K6:L6"/>
    <mergeCell ref="B9:F9"/>
    <mergeCell ref="G9:L9"/>
    <mergeCell ref="C10:F10"/>
    <mergeCell ref="G10:H10"/>
    <mergeCell ref="I10:L10"/>
    <mergeCell ref="B7:B8"/>
    <mergeCell ref="C7:G7"/>
    <mergeCell ref="H7:L7"/>
    <mergeCell ref="C12:F12"/>
    <mergeCell ref="G12:H12"/>
    <mergeCell ref="I12:L12"/>
    <mergeCell ref="C13:F13"/>
    <mergeCell ref="G13:H13"/>
    <mergeCell ref="I13:L13"/>
    <mergeCell ref="B18:C18"/>
    <mergeCell ref="D18:F18"/>
    <mergeCell ref="G18:J18"/>
    <mergeCell ref="K18:L18"/>
    <mergeCell ref="C14:F14"/>
    <mergeCell ref="G14:H14"/>
    <mergeCell ref="I14:L14"/>
    <mergeCell ref="C15:F15"/>
    <mergeCell ref="G15:H15"/>
    <mergeCell ref="I15:L15"/>
    <mergeCell ref="B16:L16"/>
    <mergeCell ref="B17:C17"/>
    <mergeCell ref="D17:F17"/>
    <mergeCell ref="G17:J17"/>
    <mergeCell ref="K17:L17"/>
    <mergeCell ref="O21:P21"/>
    <mergeCell ref="B19:C19"/>
    <mergeCell ref="D19:F19"/>
    <mergeCell ref="G19:J19"/>
    <mergeCell ref="K19:L19"/>
    <mergeCell ref="B20:C20"/>
    <mergeCell ref="D20:F20"/>
    <mergeCell ref="G20:J20"/>
    <mergeCell ref="K20:L20"/>
    <mergeCell ref="B21:C21"/>
    <mergeCell ref="D21:F21"/>
    <mergeCell ref="G21:J21"/>
    <mergeCell ref="K21:L21"/>
    <mergeCell ref="M21:N21"/>
  </mergeCells>
  <phoneticPr fontId="5" type="noConversion"/>
  <pageMargins left="0.69972223043441772" right="0.69972223043441772" top="0.75" bottom="0.75" header="0.30000001192092896" footer="0.300000011920928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2022년 회계 보고</vt:lpstr>
      <vt:lpstr>'5'!Print_Area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JUN</cp:lastModifiedBy>
  <cp:revision>62</cp:revision>
  <cp:lastPrinted>2019-03-02T15:25:37Z</cp:lastPrinted>
  <dcterms:created xsi:type="dcterms:W3CDTF">2013-02-27T15:10:59Z</dcterms:created>
  <dcterms:modified xsi:type="dcterms:W3CDTF">2022-11-24T04:45:36Z</dcterms:modified>
  <cp:version>1100.0100.01</cp:version>
</cp:coreProperties>
</file>