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1679\Documents\Templates\"/>
    </mc:Choice>
  </mc:AlternateContent>
  <bookViews>
    <workbookView xWindow="0" yWindow="0" windowWidth="19200" windowHeight="11595"/>
  </bookViews>
  <sheets>
    <sheet name="Sahanie" sheetId="3" r:id="rId1"/>
  </sheets>
  <definedNames>
    <definedName name="solver_adj" localSheetId="0" hidden="1">Sahanie!$I$3:$I$5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Sahanie!$I$7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18" i="3"/>
  <c r="D3" i="3" l="1"/>
  <c r="E3" i="3" s="1"/>
  <c r="F3" i="3" s="1"/>
  <c r="D4" i="3" l="1"/>
  <c r="D5" i="3"/>
  <c r="D8" i="3"/>
  <c r="D6" i="3"/>
  <c r="D7" i="3"/>
  <c r="D12" i="3"/>
  <c r="D11" i="3"/>
  <c r="D14" i="3"/>
  <c r="D13" i="3"/>
  <c r="D15" i="3"/>
  <c r="D10" i="3"/>
  <c r="D9" i="3"/>
  <c r="E9" i="3" l="1"/>
  <c r="F9" i="3" s="1"/>
  <c r="E14" i="3"/>
  <c r="F14" i="3" s="1"/>
  <c r="E10" i="3"/>
  <c r="F10" i="3" s="1"/>
  <c r="E13" i="3"/>
  <c r="F13" i="3" s="1"/>
  <c r="E11" i="3"/>
  <c r="F11" i="3" s="1"/>
  <c r="E7" i="3"/>
  <c r="F7" i="3" s="1"/>
  <c r="E8" i="3"/>
  <c r="F8" i="3" s="1"/>
  <c r="E4" i="3"/>
  <c r="F4" i="3" s="1"/>
  <c r="E15" i="3"/>
  <c r="F15" i="3" s="1"/>
  <c r="E12" i="3"/>
  <c r="F12" i="3" s="1"/>
  <c r="E6" i="3"/>
  <c r="F6" i="3" s="1"/>
  <c r="E5" i="3"/>
  <c r="F5" i="3" s="1"/>
  <c r="I6" i="3"/>
  <c r="I7" i="3" l="1"/>
</calcChain>
</file>

<file path=xl/sharedStrings.xml><?xml version="1.0" encoding="utf-8"?>
<sst xmlns="http://schemas.openxmlformats.org/spreadsheetml/2006/main" count="21" uniqueCount="21">
  <si>
    <t>Date</t>
  </si>
  <si>
    <t>Tape Down (m)</t>
  </si>
  <si>
    <t>Stage (m)</t>
  </si>
  <si>
    <t>a</t>
  </si>
  <si>
    <t>c</t>
  </si>
  <si>
    <t>b</t>
  </si>
  <si>
    <t>Error</t>
  </si>
  <si>
    <t>Count</t>
  </si>
  <si>
    <t>Stage</t>
  </si>
  <si>
    <t>Discharge</t>
  </si>
  <si>
    <t>Sahanie Trace</t>
  </si>
  <si>
    <t>Graph Data</t>
  </si>
  <si>
    <t>Instructions</t>
  </si>
  <si>
    <t>Input date, tape down, and observed discharge</t>
  </si>
  <si>
    <t>Observed Discharge (cms)</t>
  </si>
  <si>
    <t>Calculated Discharge (cms)</t>
  </si>
  <si>
    <t>Benchmark (m)</t>
  </si>
  <si>
    <t>Input benchmark or assumed benchmark elevation, ensure units are the same</t>
  </si>
  <si>
    <t>Final Error</t>
  </si>
  <si>
    <t>Use Solver to minimise the Final Error (In Data tab)</t>
  </si>
  <si>
    <t>Filter data and delete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</si>
</sst>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Sahanie Trace - South Oropouche Rating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Sahanie!$E$2</c:f>
              <c:strCache>
                <c:ptCount val="1"/>
                <c:pt idx="0">
                  <c:v>Calculated Discharge (cms)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Sahanie!$I$19:$I$33</c:f>
              <c:numCache>
                <c:formatCode>0.0000</c:formatCode>
                <c:ptCount val="15"/>
                <c:pt idx="0">
                  <c:v>8.6984406517717397E-2</c:v>
                </c:pt>
                <c:pt idx="1">
                  <c:v>0.39467112346135347</c:v>
                </c:pt>
                <c:pt idx="2">
                  <c:v>0.95595000933146368</c:v>
                </c:pt>
                <c:pt idx="3">
                  <c:v>1.7907266592951905</c:v>
                </c:pt>
                <c:pt idx="4">
                  <c:v>2.9138669887541067</c:v>
                </c:pt>
                <c:pt idx="5">
                  <c:v>4.3373965433550747</c:v>
                </c:pt>
                <c:pt idx="6">
                  <c:v>6.0714877802345271</c:v>
                </c:pt>
                <c:pt idx="7">
                  <c:v>8.1249976947566491</c:v>
                </c:pt>
                <c:pt idx="8">
                  <c:v>10.505795888308908</c:v>
                </c:pt>
                <c:pt idx="9">
                  <c:v>13.220980680419919</c:v>
                </c:pt>
                <c:pt idx="10">
                  <c:v>16.277029580277091</c:v>
                </c:pt>
                <c:pt idx="11">
                  <c:v>19.679908562860188</c:v>
                </c:pt>
                <c:pt idx="12">
                  <c:v>23.435154105998823</c:v>
                </c:pt>
                <c:pt idx="13">
                  <c:v>27.547936454782398</c:v>
                </c:pt>
                <c:pt idx="14">
                  <c:v>32.023109504377281</c:v>
                </c:pt>
              </c:numCache>
            </c:numRef>
          </c:xVal>
          <c:yVal>
            <c:numRef>
              <c:f>Sahanie!$H$19:$H$33</c:f>
              <c:numCache>
                <c:formatCode>0.0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47288"/>
        <c:axId val="243747680"/>
      </c:scatterChart>
      <c:valAx>
        <c:axId val="2437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(cumecs)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47680"/>
        <c:crosses val="autoZero"/>
        <c:crossBetween val="midCat"/>
      </c:valAx>
      <c:valAx>
        <c:axId val="243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161924</xdr:rowOff>
    </xdr:from>
    <xdr:to>
      <xdr:col>5</xdr:col>
      <xdr:colOff>1019175</xdr:colOff>
      <xdr:row>38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22" sqref="K22"/>
    </sheetView>
  </sheetViews>
  <sheetFormatPr defaultColWidth="15.7109375" defaultRowHeight="12.75" x14ac:dyDescent="0.25"/>
  <cols>
    <col min="1" max="16384" width="15.7109375" style="1"/>
  </cols>
  <sheetData>
    <row r="1" spans="1:12" ht="18" x14ac:dyDescent="0.25">
      <c r="A1" s="9" t="s">
        <v>10</v>
      </c>
      <c r="B1" s="9"/>
      <c r="C1" s="9"/>
      <c r="D1" s="9"/>
      <c r="E1" s="9"/>
      <c r="F1" s="9"/>
    </row>
    <row r="2" spans="1:12" ht="25.5" x14ac:dyDescent="0.25">
      <c r="A2" s="10" t="s">
        <v>0</v>
      </c>
      <c r="B2" s="10" t="s">
        <v>1</v>
      </c>
      <c r="C2" s="10" t="s">
        <v>14</v>
      </c>
      <c r="D2" s="10" t="s">
        <v>2</v>
      </c>
      <c r="E2" s="10" t="s">
        <v>15</v>
      </c>
      <c r="F2" s="10" t="s">
        <v>6</v>
      </c>
      <c r="H2" s="3" t="s">
        <v>16</v>
      </c>
      <c r="I2" s="2">
        <v>5</v>
      </c>
    </row>
    <row r="3" spans="1:12" x14ac:dyDescent="0.25">
      <c r="A3" s="4">
        <v>34025</v>
      </c>
      <c r="B3" s="2">
        <v>4.7039999999999997</v>
      </c>
      <c r="C3" s="2">
        <v>8.0000000000000002E-3</v>
      </c>
      <c r="D3" s="2">
        <f>$I$2-B3</f>
        <v>0.29600000000000026</v>
      </c>
      <c r="E3" s="2">
        <f>$I$5*(D3+$I$3)^$I$4</f>
        <v>0.20460780971694389</v>
      </c>
      <c r="F3" s="2">
        <f>(C3-E3)^2</f>
        <v>3.8654630841694015E-2</v>
      </c>
      <c r="H3" s="3" t="s">
        <v>3</v>
      </c>
      <c r="I3" s="2">
        <v>0</v>
      </c>
    </row>
    <row r="4" spans="1:12" x14ac:dyDescent="0.25">
      <c r="A4" s="4">
        <v>34096</v>
      </c>
      <c r="B4" s="2">
        <v>4.6840000000000002</v>
      </c>
      <c r="C4" s="2">
        <v>8.9999999999999993E-3</v>
      </c>
      <c r="D4" s="2">
        <f>$I$2-B4</f>
        <v>0.31599999999999984</v>
      </c>
      <c r="E4" s="2">
        <f>$I$5*(D4+$I$3)^$I$4</f>
        <v>0.23598036051724217</v>
      </c>
      <c r="F4" s="2">
        <f>(C4-E4)^2</f>
        <v>5.1520084060537222E-2</v>
      </c>
      <c r="H4" s="3" t="s">
        <v>5</v>
      </c>
      <c r="I4" s="2">
        <v>2.1818222659190876</v>
      </c>
    </row>
    <row r="5" spans="1:12" x14ac:dyDescent="0.25">
      <c r="A5" s="4">
        <v>33997</v>
      </c>
      <c r="B5" s="2">
        <v>4.6550000000000002</v>
      </c>
      <c r="C5" s="2">
        <v>2.9000000000000001E-2</v>
      </c>
      <c r="D5" s="2">
        <f>$I$2-B5</f>
        <v>0.34499999999999975</v>
      </c>
      <c r="E5" s="2">
        <f>$I$5*(D5+$I$3)^$I$4</f>
        <v>0.28580717949809342</v>
      </c>
      <c r="F5" s="2">
        <f>(C5-E5)^2</f>
        <v>6.5949927441765963E-2</v>
      </c>
      <c r="H5" s="3" t="s">
        <v>4</v>
      </c>
      <c r="I5" s="2">
        <v>2.9138669887541067</v>
      </c>
    </row>
    <row r="6" spans="1:12" x14ac:dyDescent="0.25">
      <c r="A6" s="4">
        <v>33638</v>
      </c>
      <c r="B6" s="2">
        <v>4.6500000000000004</v>
      </c>
      <c r="C6" s="2">
        <v>3.6700000000000003E-2</v>
      </c>
      <c r="D6" s="2">
        <f>$I$2-B6</f>
        <v>0.34999999999999964</v>
      </c>
      <c r="E6" s="2">
        <f>$I$5*(D6+$I$3)^$I$4</f>
        <v>0.29492204100604413</v>
      </c>
      <c r="F6" s="2">
        <f>(C6-E6)^2</f>
        <v>6.6678622461327136E-2</v>
      </c>
      <c r="H6" s="3" t="s">
        <v>7</v>
      </c>
      <c r="I6" s="2">
        <f>COUNT(D3:D15)</f>
        <v>13</v>
      </c>
    </row>
    <row r="7" spans="1:12" x14ac:dyDescent="0.25">
      <c r="A7" s="4">
        <v>33625</v>
      </c>
      <c r="B7" s="2">
        <v>4.5999999999999996</v>
      </c>
      <c r="C7" s="2">
        <v>6.3E-2</v>
      </c>
      <c r="D7" s="2">
        <f>$I$2-B7</f>
        <v>0.40000000000000036</v>
      </c>
      <c r="E7" s="2">
        <f>$I$5*(D7+$I$3)^$I$4</f>
        <v>0.39467112346135413</v>
      </c>
      <c r="F7" s="2">
        <f>(C7-E7)^2</f>
        <v>0.11000573413811682</v>
      </c>
      <c r="H7" s="3" t="s">
        <v>18</v>
      </c>
      <c r="I7" s="2">
        <f>SQRT(SUM(F3:F15)/I6)</f>
        <v>0.33763947279497686</v>
      </c>
    </row>
    <row r="8" spans="1:12" ht="13.5" thickBot="1" x14ac:dyDescent="0.3">
      <c r="A8" s="4">
        <v>33836</v>
      </c>
      <c r="B8" s="2">
        <v>4.585</v>
      </c>
      <c r="C8" s="2">
        <v>7.3999999999999996E-2</v>
      </c>
      <c r="D8" s="2">
        <f>$I$2-B8</f>
        <v>0.41500000000000004</v>
      </c>
      <c r="E8" s="2">
        <f>$I$5*(D8+$I$3)^$I$4</f>
        <v>0.42767962070431914</v>
      </c>
      <c r="F8" s="2">
        <f>(C8-E8)^2</f>
        <v>0.12508927410155105</v>
      </c>
    </row>
    <row r="9" spans="1:12" x14ac:dyDescent="0.25">
      <c r="A9" s="4">
        <v>33249</v>
      </c>
      <c r="B9" s="2">
        <v>4.5540000000000003</v>
      </c>
      <c r="C9" s="2">
        <v>0.16600000000000001</v>
      </c>
      <c r="D9" s="2">
        <f>$I$2-B9</f>
        <v>0.44599999999999973</v>
      </c>
      <c r="E9" s="2">
        <f>$I$5*(D9+$I$3)^$I$4</f>
        <v>0.50047306626290422</v>
      </c>
      <c r="F9" s="2">
        <f>(C9-E9)^2</f>
        <v>0.11187223205530909</v>
      </c>
      <c r="H9" s="11" t="s">
        <v>12</v>
      </c>
      <c r="I9" s="12"/>
      <c r="J9" s="13"/>
      <c r="K9" s="13"/>
      <c r="L9" s="14"/>
    </row>
    <row r="10" spans="1:12" x14ac:dyDescent="0.25">
      <c r="A10" s="4">
        <v>33438</v>
      </c>
      <c r="B10" s="2">
        <v>4.53</v>
      </c>
      <c r="C10" s="2">
        <v>0.247</v>
      </c>
      <c r="D10" s="2">
        <f>$I$2-B10</f>
        <v>0.46999999999999975</v>
      </c>
      <c r="E10" s="2">
        <f>$I$5*(D10+$I$3)^$I$4</f>
        <v>0.561106795926127</v>
      </c>
      <c r="F10" s="2">
        <f>(C10-E10)^2</f>
        <v>9.8663079246977592E-2</v>
      </c>
      <c r="H10" s="15" t="s">
        <v>13</v>
      </c>
      <c r="I10" s="5"/>
      <c r="J10" s="5"/>
      <c r="K10" s="5"/>
      <c r="L10" s="16"/>
    </row>
    <row r="11" spans="1:12" x14ac:dyDescent="0.25">
      <c r="A11" s="4">
        <v>33584</v>
      </c>
      <c r="B11" s="2">
        <v>4.5</v>
      </c>
      <c r="C11" s="2">
        <v>0.78600000000000003</v>
      </c>
      <c r="D11" s="2">
        <f>$I$2-B11</f>
        <v>0.5</v>
      </c>
      <c r="E11" s="2">
        <f>$I$5*(D11+$I$3)^$I$4</f>
        <v>0.64220809585823035</v>
      </c>
      <c r="F11" s="2">
        <f>(C11-E11)^2</f>
        <v>2.067611169671588E-2</v>
      </c>
      <c r="H11" s="15" t="s">
        <v>20</v>
      </c>
      <c r="I11" s="5"/>
      <c r="J11" s="5"/>
      <c r="K11" s="5"/>
      <c r="L11" s="16"/>
    </row>
    <row r="12" spans="1:12" x14ac:dyDescent="0.25">
      <c r="A12" s="4">
        <v>33612</v>
      </c>
      <c r="B12" s="2">
        <v>4.5</v>
      </c>
      <c r="C12" s="2">
        <v>0.317</v>
      </c>
      <c r="D12" s="2">
        <f>$I$2-B12</f>
        <v>0.5</v>
      </c>
      <c r="E12" s="2">
        <f>$I$5*(D12+$I$3)^$I$4</f>
        <v>0.64220809585823035</v>
      </c>
      <c r="F12" s="2">
        <f>(C12-E12)^2</f>
        <v>0.10576030561173594</v>
      </c>
      <c r="H12" s="15" t="s">
        <v>17</v>
      </c>
      <c r="I12" s="5"/>
      <c r="J12" s="5"/>
      <c r="K12" s="5"/>
      <c r="L12" s="16"/>
    </row>
    <row r="13" spans="1:12" ht="13.5" thickBot="1" x14ac:dyDescent="0.3">
      <c r="A13" s="4">
        <v>33477</v>
      </c>
      <c r="B13" s="2">
        <v>4.21</v>
      </c>
      <c r="C13" s="2">
        <v>1.835</v>
      </c>
      <c r="D13" s="2">
        <f>$I$2-B13</f>
        <v>0.79</v>
      </c>
      <c r="E13" s="2">
        <f>$I$5*(D13+$I$3)^$I$4</f>
        <v>1.7422490312312342</v>
      </c>
      <c r="F13" s="2">
        <f>(C13-E13)^2</f>
        <v>8.6027422075445614E-3</v>
      </c>
      <c r="H13" s="17" t="s">
        <v>19</v>
      </c>
      <c r="I13" s="18"/>
      <c r="J13" s="18"/>
      <c r="K13" s="18"/>
      <c r="L13" s="19"/>
    </row>
    <row r="14" spans="1:12" x14ac:dyDescent="0.25">
      <c r="A14" s="4">
        <v>33500</v>
      </c>
      <c r="B14" s="2">
        <v>3.69</v>
      </c>
      <c r="C14" s="2">
        <v>6.02</v>
      </c>
      <c r="D14" s="2">
        <f>$I$2-B14</f>
        <v>1.31</v>
      </c>
      <c r="E14" s="2">
        <f>$I$5*(D14+$I$3)^$I$4</f>
        <v>5.252122504726132</v>
      </c>
      <c r="F14" s="2">
        <f>(C14-E14)^2</f>
        <v>0.58963584774806854</v>
      </c>
    </row>
    <row r="15" spans="1:12" x14ac:dyDescent="0.25">
      <c r="A15" s="4">
        <v>33463</v>
      </c>
      <c r="B15" s="2">
        <v>3.18</v>
      </c>
      <c r="C15" s="2">
        <v>10.464</v>
      </c>
      <c r="D15" s="2">
        <f>$I$2-B15</f>
        <v>1.8199999999999998</v>
      </c>
      <c r="E15" s="2">
        <f>$I$5*(D15+$I$3)^$I$4</f>
        <v>10.762155638969256</v>
      </c>
      <c r="F15" s="2">
        <f>(C15-E15)^2</f>
        <v>8.8896785049165136E-2</v>
      </c>
    </row>
    <row r="16" spans="1:12" x14ac:dyDescent="0.25">
      <c r="H16" s="7" t="s">
        <v>11</v>
      </c>
      <c r="I16" s="7"/>
    </row>
    <row r="17" spans="8:9" x14ac:dyDescent="0.25">
      <c r="H17" s="3" t="s">
        <v>8</v>
      </c>
      <c r="I17" s="3" t="s">
        <v>9</v>
      </c>
    </row>
    <row r="18" spans="8:9" x14ac:dyDescent="0.25">
      <c r="H18" s="8">
        <v>0</v>
      </c>
      <c r="I18" s="6">
        <f>$I$5*(H18+$I$3)^$I$4</f>
        <v>0</v>
      </c>
    </row>
    <row r="19" spans="8:9" x14ac:dyDescent="0.25">
      <c r="H19" s="8">
        <v>0.2</v>
      </c>
      <c r="I19" s="6">
        <f>$I$5*(H19+$I$3)^$I$4</f>
        <v>8.6984406517717397E-2</v>
      </c>
    </row>
    <row r="20" spans="8:9" x14ac:dyDescent="0.25">
      <c r="H20" s="8">
        <v>0.4</v>
      </c>
      <c r="I20" s="6">
        <f>$I$5*(H20+$I$3)^$I$4</f>
        <v>0.39467112346135347</v>
      </c>
    </row>
    <row r="21" spans="8:9" x14ac:dyDescent="0.25">
      <c r="H21" s="8">
        <v>0.6</v>
      </c>
      <c r="I21" s="6">
        <f>$I$5*(H21+$I$3)^$I$4</f>
        <v>0.95595000933146368</v>
      </c>
    </row>
    <row r="22" spans="8:9" x14ac:dyDescent="0.25">
      <c r="H22" s="8">
        <v>0.8</v>
      </c>
      <c r="I22" s="6">
        <f>$I$5*(H22+$I$3)^$I$4</f>
        <v>1.7907266592951905</v>
      </c>
    </row>
    <row r="23" spans="8:9" x14ac:dyDescent="0.25">
      <c r="H23" s="8">
        <v>1</v>
      </c>
      <c r="I23" s="6">
        <f>$I$5*(H23+$I$3)^$I$4</f>
        <v>2.9138669887541067</v>
      </c>
    </row>
    <row r="24" spans="8:9" x14ac:dyDescent="0.25">
      <c r="H24" s="8">
        <v>1.2</v>
      </c>
      <c r="I24" s="6">
        <f>$I$5*(H24+$I$3)^$I$4</f>
        <v>4.3373965433550747</v>
      </c>
    </row>
    <row r="25" spans="8:9" x14ac:dyDescent="0.25">
      <c r="H25" s="8">
        <v>1.4</v>
      </c>
      <c r="I25" s="6">
        <f>$I$5*(H25+$I$3)^$I$4</f>
        <v>6.0714877802345271</v>
      </c>
    </row>
    <row r="26" spans="8:9" x14ac:dyDescent="0.25">
      <c r="H26" s="8">
        <v>1.6</v>
      </c>
      <c r="I26" s="6">
        <f>$I$5*(H26+$I$3)^$I$4</f>
        <v>8.1249976947566491</v>
      </c>
    </row>
    <row r="27" spans="8:9" x14ac:dyDescent="0.25">
      <c r="H27" s="8">
        <v>1.8</v>
      </c>
      <c r="I27" s="6">
        <f>$I$5*(H27+$I$3)^$I$4</f>
        <v>10.505795888308908</v>
      </c>
    </row>
    <row r="28" spans="8:9" x14ac:dyDescent="0.25">
      <c r="H28" s="8">
        <v>2</v>
      </c>
      <c r="I28" s="6">
        <f>$I$5*(H28+$I$3)^$I$4</f>
        <v>13.220980680419919</v>
      </c>
    </row>
    <row r="29" spans="8:9" x14ac:dyDescent="0.25">
      <c r="H29" s="8">
        <v>2.2000000000000002</v>
      </c>
      <c r="I29" s="6">
        <f>$I$5*(H29+$I$3)^$I$4</f>
        <v>16.277029580277091</v>
      </c>
    </row>
    <row r="30" spans="8:9" x14ac:dyDescent="0.25">
      <c r="H30" s="8">
        <v>2.4</v>
      </c>
      <c r="I30" s="6">
        <f>$I$5*(H30+$I$3)^$I$4</f>
        <v>19.679908562860188</v>
      </c>
    </row>
    <row r="31" spans="8:9" x14ac:dyDescent="0.25">
      <c r="H31" s="8">
        <v>2.6</v>
      </c>
      <c r="I31" s="6">
        <f>$I$5*(H31+$I$3)^$I$4</f>
        <v>23.435154105998823</v>
      </c>
    </row>
    <row r="32" spans="8:9" x14ac:dyDescent="0.25">
      <c r="H32" s="8">
        <v>2.8</v>
      </c>
      <c r="I32" s="6">
        <f>$I$5*(H32+$I$3)^$I$4</f>
        <v>27.547936454782398</v>
      </c>
    </row>
    <row r="33" spans="8:9" x14ac:dyDescent="0.25">
      <c r="H33" s="8">
        <v>3</v>
      </c>
      <c r="I33" s="6">
        <f>$I$5*(H33+$I$3)^$I$4</f>
        <v>32.023109504377281</v>
      </c>
    </row>
  </sheetData>
  <sortState ref="A2:J14">
    <sortCondition ref="D2:D14"/>
  </sortState>
  <mergeCells count="2">
    <mergeCell ref="A1:F1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Sahanie</vt:lpstr>
    </vt:vector>
  </TitlesOfParts>
  <Company>Water and Sewerage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Lee Lum</dc:creator>
  <cp:lastModifiedBy>Kevan Lee Lum</cp:lastModifiedBy>
  <dcterms:created xsi:type="dcterms:W3CDTF">2016-03-07T14:18:11Z</dcterms:created>
  <dcterms:modified xsi:type="dcterms:W3CDTF">2016-06-28T14:54:33Z</dcterms:modified>
</cp:coreProperties>
</file>